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strathmoreuni-my.sharepoint.com/personal/rebecca_kamoga_o365_strathmore_edu/Documents/Year 4 semster 2/Practical Actuarial Modelling/"/>
    </mc:Choice>
  </mc:AlternateContent>
  <xr:revisionPtr revIDLastSave="1590" documentId="13_ncr:1_{56219B53-B324-46D8-BBD1-245A41FD6548}" xr6:coauthVersionLast="47" xr6:coauthVersionMax="47" xr10:uidLastSave="{9693EBDA-4066-48DE-A475-EFF6628D037A}"/>
  <bookViews>
    <workbookView xWindow="-110" yWindow="-110" windowWidth="19420" windowHeight="10300" activeTab="4" xr2:uid="{00000000-000D-0000-FFFF-FFFF00000000}"/>
  </bookViews>
  <sheets>
    <sheet name="KE 2001-2003" sheetId="1" r:id="rId1"/>
    <sheet name="Summary " sheetId="2" r:id="rId2"/>
    <sheet name="Workings " sheetId="3" r:id="rId3"/>
    <sheet name="Part 1 " sheetId="6" r:id="rId4"/>
    <sheet name="Part 2 " sheetId="5" r:id="rId5"/>
  </sheets>
  <definedNames>
    <definedName name="solver_eng" localSheetId="1" hidden="1">1</definedName>
    <definedName name="solver_neg" localSheetId="1" hidden="1">1</definedName>
    <definedName name="solver_num" localSheetId="1" hidden="1">0</definedName>
    <definedName name="solver_opt" localSheetId="1" hidden="1">'Summary '!$H$2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W2" i="3" l="1"/>
  <c r="CT2" i="3" s="1"/>
  <c r="CN2" i="3"/>
  <c r="CM2" i="3"/>
  <c r="P1" i="5"/>
  <c r="AW3" i="3"/>
  <c r="AX3" i="3"/>
  <c r="AY3" i="3"/>
  <c r="AZ3" i="3"/>
  <c r="BA3" i="3"/>
  <c r="BB3" i="3"/>
  <c r="BC3" i="3"/>
  <c r="BD3" i="3"/>
  <c r="BE3" i="3"/>
  <c r="BF3" i="3"/>
  <c r="BG3" i="3"/>
  <c r="BH3" i="3"/>
  <c r="BI3" i="3"/>
  <c r="BJ3" i="3"/>
  <c r="BK3" i="3"/>
  <c r="BL3" i="3"/>
  <c r="BM3" i="3"/>
  <c r="BN3" i="3"/>
  <c r="BO3" i="3"/>
  <c r="BP3" i="3"/>
  <c r="AW4" i="3"/>
  <c r="AX4" i="3"/>
  <c r="AY4" i="3"/>
  <c r="AZ4" i="3"/>
  <c r="BA4" i="3"/>
  <c r="BB4" i="3"/>
  <c r="BC4" i="3"/>
  <c r="BD4" i="3"/>
  <c r="BE4" i="3"/>
  <c r="BF4" i="3"/>
  <c r="BG4" i="3"/>
  <c r="BH4" i="3"/>
  <c r="BI4" i="3"/>
  <c r="BJ4" i="3"/>
  <c r="BK4" i="3"/>
  <c r="BL4" i="3"/>
  <c r="BM4" i="3"/>
  <c r="BN4" i="3"/>
  <c r="BO4" i="3"/>
  <c r="BP4" i="3"/>
  <c r="AW5" i="3"/>
  <c r="AX5" i="3"/>
  <c r="AY5" i="3"/>
  <c r="AZ5" i="3"/>
  <c r="BA5" i="3"/>
  <c r="BB5" i="3"/>
  <c r="BC5" i="3"/>
  <c r="BD5" i="3"/>
  <c r="BE5" i="3"/>
  <c r="BF5" i="3"/>
  <c r="BG5" i="3"/>
  <c r="BH5" i="3"/>
  <c r="BI5" i="3"/>
  <c r="BJ5" i="3"/>
  <c r="BK5" i="3"/>
  <c r="BL5" i="3"/>
  <c r="BM5" i="3"/>
  <c r="BN5" i="3"/>
  <c r="BO5" i="3"/>
  <c r="BP5" i="3"/>
  <c r="AW6" i="3"/>
  <c r="AX6" i="3"/>
  <c r="AY6" i="3"/>
  <c r="AZ6" i="3"/>
  <c r="BA6" i="3"/>
  <c r="BB6" i="3"/>
  <c r="BC6" i="3"/>
  <c r="BD6" i="3"/>
  <c r="BE6" i="3"/>
  <c r="BF6" i="3"/>
  <c r="BG6" i="3"/>
  <c r="BH6" i="3"/>
  <c r="BI6" i="3"/>
  <c r="BJ6" i="3"/>
  <c r="BK6" i="3"/>
  <c r="BL6" i="3"/>
  <c r="BM6" i="3"/>
  <c r="BN6" i="3"/>
  <c r="BO6" i="3"/>
  <c r="BP6" i="3"/>
  <c r="AW7" i="3"/>
  <c r="AX7" i="3"/>
  <c r="AY7" i="3"/>
  <c r="AZ7" i="3"/>
  <c r="BA7" i="3"/>
  <c r="BB7" i="3"/>
  <c r="BC7" i="3"/>
  <c r="BD7" i="3"/>
  <c r="BE7" i="3"/>
  <c r="BF7" i="3"/>
  <c r="BG7" i="3"/>
  <c r="BH7" i="3"/>
  <c r="BI7" i="3"/>
  <c r="BJ7" i="3"/>
  <c r="BK7" i="3"/>
  <c r="BL7" i="3"/>
  <c r="BM7" i="3"/>
  <c r="BN7" i="3"/>
  <c r="BO7" i="3"/>
  <c r="BP7" i="3"/>
  <c r="AW8" i="3"/>
  <c r="AX8" i="3"/>
  <c r="AY8" i="3"/>
  <c r="AZ8" i="3"/>
  <c r="BA8" i="3"/>
  <c r="BB8" i="3"/>
  <c r="BC8" i="3"/>
  <c r="BD8" i="3"/>
  <c r="BE8" i="3"/>
  <c r="BF8" i="3"/>
  <c r="BG8" i="3"/>
  <c r="BH8" i="3"/>
  <c r="BI8" i="3"/>
  <c r="BJ8" i="3"/>
  <c r="BK8" i="3"/>
  <c r="BL8" i="3"/>
  <c r="BM8" i="3"/>
  <c r="BN8" i="3"/>
  <c r="BO8" i="3"/>
  <c r="BP8" i="3"/>
  <c r="AW9" i="3"/>
  <c r="AX9" i="3"/>
  <c r="AY9" i="3"/>
  <c r="AZ9" i="3"/>
  <c r="BA9" i="3"/>
  <c r="BB9" i="3"/>
  <c r="BC9" i="3"/>
  <c r="BD9" i="3"/>
  <c r="BE9" i="3"/>
  <c r="BF9" i="3"/>
  <c r="BG9" i="3"/>
  <c r="BH9" i="3"/>
  <c r="BI9" i="3"/>
  <c r="BJ9" i="3"/>
  <c r="BK9" i="3"/>
  <c r="BL9" i="3"/>
  <c r="BM9" i="3"/>
  <c r="BN9" i="3"/>
  <c r="BO9" i="3"/>
  <c r="BP9" i="3"/>
  <c r="AW10" i="3"/>
  <c r="AX10" i="3"/>
  <c r="AY10" i="3"/>
  <c r="AZ10" i="3"/>
  <c r="BA10" i="3"/>
  <c r="BB10" i="3"/>
  <c r="BC10" i="3"/>
  <c r="BD10" i="3"/>
  <c r="BE10" i="3"/>
  <c r="BF10" i="3"/>
  <c r="BG10" i="3"/>
  <c r="BH10" i="3"/>
  <c r="BI10" i="3"/>
  <c r="BJ10" i="3"/>
  <c r="BK10" i="3"/>
  <c r="BL10" i="3"/>
  <c r="BM10" i="3"/>
  <c r="BN10" i="3"/>
  <c r="BO10" i="3"/>
  <c r="BP10" i="3"/>
  <c r="AW11" i="3"/>
  <c r="AX11" i="3"/>
  <c r="AY11" i="3"/>
  <c r="AZ11" i="3"/>
  <c r="BA11" i="3"/>
  <c r="BB11" i="3"/>
  <c r="BC11" i="3"/>
  <c r="BD11" i="3"/>
  <c r="BE11" i="3"/>
  <c r="BF11" i="3"/>
  <c r="BG11" i="3"/>
  <c r="BH11" i="3"/>
  <c r="BI11" i="3"/>
  <c r="BJ11" i="3"/>
  <c r="BK11" i="3"/>
  <c r="BL11" i="3"/>
  <c r="BM11" i="3"/>
  <c r="BN11" i="3"/>
  <c r="BO11" i="3"/>
  <c r="BP11" i="3"/>
  <c r="AW12" i="3"/>
  <c r="AX12" i="3"/>
  <c r="AY12" i="3"/>
  <c r="AZ12" i="3"/>
  <c r="BA12" i="3"/>
  <c r="BB12" i="3"/>
  <c r="BC12" i="3"/>
  <c r="BD12" i="3"/>
  <c r="BE12" i="3"/>
  <c r="BF12" i="3"/>
  <c r="BG12" i="3"/>
  <c r="BH12" i="3"/>
  <c r="BI12" i="3"/>
  <c r="BJ12" i="3"/>
  <c r="BK12" i="3"/>
  <c r="BL12" i="3"/>
  <c r="BM12" i="3"/>
  <c r="BN12" i="3"/>
  <c r="BO12" i="3"/>
  <c r="BP12" i="3"/>
  <c r="AW13" i="3"/>
  <c r="AX13" i="3"/>
  <c r="AY13" i="3"/>
  <c r="AZ13" i="3"/>
  <c r="BA13" i="3"/>
  <c r="BB13" i="3"/>
  <c r="BC13" i="3"/>
  <c r="BD13" i="3"/>
  <c r="BE13" i="3"/>
  <c r="BF13" i="3"/>
  <c r="BG13" i="3"/>
  <c r="BH13" i="3"/>
  <c r="BI13" i="3"/>
  <c r="BJ13" i="3"/>
  <c r="BK13" i="3"/>
  <c r="BL13" i="3"/>
  <c r="BM13" i="3"/>
  <c r="BN13" i="3"/>
  <c r="BO13" i="3"/>
  <c r="BP13" i="3"/>
  <c r="AW14" i="3"/>
  <c r="AX14" i="3"/>
  <c r="AY14" i="3"/>
  <c r="AZ14" i="3"/>
  <c r="BA14" i="3"/>
  <c r="BB14" i="3"/>
  <c r="BC14" i="3"/>
  <c r="BD14" i="3"/>
  <c r="BE14" i="3"/>
  <c r="BF14" i="3"/>
  <c r="BG14" i="3"/>
  <c r="BH14" i="3"/>
  <c r="BI14" i="3"/>
  <c r="BJ14" i="3"/>
  <c r="BK14" i="3"/>
  <c r="BL14" i="3"/>
  <c r="BM14" i="3"/>
  <c r="BN14" i="3"/>
  <c r="BO14" i="3"/>
  <c r="BP14" i="3"/>
  <c r="AW15" i="3"/>
  <c r="AX15" i="3"/>
  <c r="AY15" i="3"/>
  <c r="AZ15" i="3"/>
  <c r="BA15" i="3"/>
  <c r="BB15" i="3"/>
  <c r="BC15" i="3"/>
  <c r="BD15" i="3"/>
  <c r="BE15" i="3"/>
  <c r="BF15" i="3"/>
  <c r="BG15" i="3"/>
  <c r="BH15" i="3"/>
  <c r="BI15" i="3"/>
  <c r="BJ15" i="3"/>
  <c r="BK15" i="3"/>
  <c r="BL15" i="3"/>
  <c r="BM15" i="3"/>
  <c r="BN15" i="3"/>
  <c r="BO15" i="3"/>
  <c r="BP15" i="3"/>
  <c r="AW16" i="3"/>
  <c r="AX16" i="3"/>
  <c r="AY16" i="3"/>
  <c r="AZ16" i="3"/>
  <c r="BA16" i="3"/>
  <c r="BB16" i="3"/>
  <c r="BC16" i="3"/>
  <c r="BD16" i="3"/>
  <c r="BE16" i="3"/>
  <c r="BF16" i="3"/>
  <c r="BG16" i="3"/>
  <c r="BH16" i="3"/>
  <c r="BI16" i="3"/>
  <c r="BJ16" i="3"/>
  <c r="BK16" i="3"/>
  <c r="BL16" i="3"/>
  <c r="BM16" i="3"/>
  <c r="BN16" i="3"/>
  <c r="BO16" i="3"/>
  <c r="BP16" i="3"/>
  <c r="AW17" i="3"/>
  <c r="AX17" i="3"/>
  <c r="AY17" i="3"/>
  <c r="AZ17" i="3"/>
  <c r="BA17" i="3"/>
  <c r="BB17" i="3"/>
  <c r="BC17" i="3"/>
  <c r="BD17" i="3"/>
  <c r="BE17" i="3"/>
  <c r="BF17" i="3"/>
  <c r="BG17" i="3"/>
  <c r="BH17" i="3"/>
  <c r="BI17" i="3"/>
  <c r="BJ17" i="3"/>
  <c r="BK17" i="3"/>
  <c r="BL17" i="3"/>
  <c r="BM17" i="3"/>
  <c r="BN17" i="3"/>
  <c r="BO17" i="3"/>
  <c r="BP17" i="3"/>
  <c r="AW18" i="3"/>
  <c r="AX18" i="3"/>
  <c r="AY18" i="3"/>
  <c r="AZ18" i="3"/>
  <c r="BA18" i="3"/>
  <c r="BB18" i="3"/>
  <c r="BC18" i="3"/>
  <c r="BD18" i="3"/>
  <c r="BE18" i="3"/>
  <c r="BF18" i="3"/>
  <c r="BG18" i="3"/>
  <c r="BH18" i="3"/>
  <c r="BI18" i="3"/>
  <c r="BJ18" i="3"/>
  <c r="BK18" i="3"/>
  <c r="BL18" i="3"/>
  <c r="BM18" i="3"/>
  <c r="BN18" i="3"/>
  <c r="BO18" i="3"/>
  <c r="BP18" i="3"/>
  <c r="AW19" i="3"/>
  <c r="AX19" i="3"/>
  <c r="AY19" i="3"/>
  <c r="AZ19" i="3"/>
  <c r="BA19" i="3"/>
  <c r="BB19" i="3"/>
  <c r="BC19" i="3"/>
  <c r="BD19" i="3"/>
  <c r="BE19" i="3"/>
  <c r="BF19" i="3"/>
  <c r="BG19" i="3"/>
  <c r="BH19" i="3"/>
  <c r="BI19" i="3"/>
  <c r="BJ19" i="3"/>
  <c r="BK19" i="3"/>
  <c r="BL19" i="3"/>
  <c r="BM19" i="3"/>
  <c r="BN19" i="3"/>
  <c r="BO19" i="3"/>
  <c r="BP19" i="3"/>
  <c r="AW20" i="3"/>
  <c r="AX20" i="3"/>
  <c r="AY20" i="3"/>
  <c r="AZ20" i="3"/>
  <c r="BA20" i="3"/>
  <c r="BB20" i="3"/>
  <c r="BC20" i="3"/>
  <c r="BD20" i="3"/>
  <c r="BE20" i="3"/>
  <c r="BF20" i="3"/>
  <c r="BG20" i="3"/>
  <c r="BH20" i="3"/>
  <c r="BI20" i="3"/>
  <c r="BJ20" i="3"/>
  <c r="BK20" i="3"/>
  <c r="BL20" i="3"/>
  <c r="BM20" i="3"/>
  <c r="BN20" i="3"/>
  <c r="BO20" i="3"/>
  <c r="BP20" i="3"/>
  <c r="AW21" i="3"/>
  <c r="AX21" i="3"/>
  <c r="AY21" i="3"/>
  <c r="AZ21" i="3"/>
  <c r="BA21" i="3"/>
  <c r="BB21" i="3"/>
  <c r="BC21" i="3"/>
  <c r="BD21" i="3"/>
  <c r="BE21" i="3"/>
  <c r="BF21" i="3"/>
  <c r="BG21" i="3"/>
  <c r="BH21" i="3"/>
  <c r="BI21" i="3"/>
  <c r="BJ21" i="3"/>
  <c r="BK21" i="3"/>
  <c r="BL21" i="3"/>
  <c r="BM21" i="3"/>
  <c r="BN21" i="3"/>
  <c r="BO21" i="3"/>
  <c r="BP21" i="3"/>
  <c r="AW22" i="3"/>
  <c r="AX22" i="3"/>
  <c r="AY22" i="3"/>
  <c r="AZ22" i="3"/>
  <c r="BA22" i="3"/>
  <c r="BB22" i="3"/>
  <c r="BC22" i="3"/>
  <c r="BD22" i="3"/>
  <c r="BE22" i="3"/>
  <c r="BF22" i="3"/>
  <c r="BG22" i="3"/>
  <c r="BH22" i="3"/>
  <c r="BI22" i="3"/>
  <c r="BJ22" i="3"/>
  <c r="BK22" i="3"/>
  <c r="BL22" i="3"/>
  <c r="BM22" i="3"/>
  <c r="BN22" i="3"/>
  <c r="BO22" i="3"/>
  <c r="BP22" i="3"/>
  <c r="AW23" i="3"/>
  <c r="AX23" i="3"/>
  <c r="AY23" i="3"/>
  <c r="AZ23" i="3"/>
  <c r="BA23" i="3"/>
  <c r="BB23" i="3"/>
  <c r="BC23" i="3"/>
  <c r="BD23" i="3"/>
  <c r="BE23" i="3"/>
  <c r="BF23" i="3"/>
  <c r="BG23" i="3"/>
  <c r="BH23" i="3"/>
  <c r="BI23" i="3"/>
  <c r="BJ23" i="3"/>
  <c r="BK23" i="3"/>
  <c r="BL23" i="3"/>
  <c r="BM23" i="3"/>
  <c r="BN23" i="3"/>
  <c r="BO23" i="3"/>
  <c r="BP23" i="3"/>
  <c r="AW24" i="3"/>
  <c r="AX24" i="3"/>
  <c r="AY24" i="3"/>
  <c r="AZ24" i="3"/>
  <c r="BA24" i="3"/>
  <c r="BB24" i="3"/>
  <c r="BC24" i="3"/>
  <c r="BD24" i="3"/>
  <c r="BE24" i="3"/>
  <c r="BF24" i="3"/>
  <c r="BG24" i="3"/>
  <c r="BH24" i="3"/>
  <c r="BI24" i="3"/>
  <c r="BJ24" i="3"/>
  <c r="BK24" i="3"/>
  <c r="BL24" i="3"/>
  <c r="BM24" i="3"/>
  <c r="BN24" i="3"/>
  <c r="BO24" i="3"/>
  <c r="BP24" i="3"/>
  <c r="AW25" i="3"/>
  <c r="AX25" i="3"/>
  <c r="AY25" i="3"/>
  <c r="AZ25" i="3"/>
  <c r="BA25" i="3"/>
  <c r="BB25" i="3"/>
  <c r="BC25" i="3"/>
  <c r="BD25" i="3"/>
  <c r="BE25" i="3"/>
  <c r="BF25" i="3"/>
  <c r="BG25" i="3"/>
  <c r="BH25" i="3"/>
  <c r="BI25" i="3"/>
  <c r="BJ25" i="3"/>
  <c r="BK25" i="3"/>
  <c r="BL25" i="3"/>
  <c r="BM25" i="3"/>
  <c r="BN25" i="3"/>
  <c r="BO25" i="3"/>
  <c r="BP25" i="3"/>
  <c r="AW26" i="3"/>
  <c r="AX26" i="3"/>
  <c r="AY26" i="3"/>
  <c r="AZ26" i="3"/>
  <c r="BA26" i="3"/>
  <c r="BB26" i="3"/>
  <c r="BC26" i="3"/>
  <c r="BD26" i="3"/>
  <c r="BE26" i="3"/>
  <c r="BF26" i="3"/>
  <c r="BG26" i="3"/>
  <c r="BH26" i="3"/>
  <c r="BI26" i="3"/>
  <c r="BJ26" i="3"/>
  <c r="BK26" i="3"/>
  <c r="BL26" i="3"/>
  <c r="BM26" i="3"/>
  <c r="BN26" i="3"/>
  <c r="BO26" i="3"/>
  <c r="BP26" i="3"/>
  <c r="AW27" i="3"/>
  <c r="AX27" i="3"/>
  <c r="AY27" i="3"/>
  <c r="AZ27" i="3"/>
  <c r="BA27" i="3"/>
  <c r="BB27" i="3"/>
  <c r="BC27" i="3"/>
  <c r="BD27" i="3"/>
  <c r="BE27" i="3"/>
  <c r="BF27" i="3"/>
  <c r="BG27" i="3"/>
  <c r="BH27" i="3"/>
  <c r="BI27" i="3"/>
  <c r="BJ27" i="3"/>
  <c r="BK27" i="3"/>
  <c r="BL27" i="3"/>
  <c r="BM27" i="3"/>
  <c r="BN27" i="3"/>
  <c r="BO27" i="3"/>
  <c r="BP27" i="3"/>
  <c r="AW28" i="3"/>
  <c r="AX28" i="3"/>
  <c r="AY28" i="3"/>
  <c r="AZ28" i="3"/>
  <c r="BA28" i="3"/>
  <c r="BB28" i="3"/>
  <c r="BC28" i="3"/>
  <c r="BD28" i="3"/>
  <c r="BE28" i="3"/>
  <c r="BF28" i="3"/>
  <c r="BG28" i="3"/>
  <c r="BH28" i="3"/>
  <c r="BI28" i="3"/>
  <c r="BJ28" i="3"/>
  <c r="BK28" i="3"/>
  <c r="BL28" i="3"/>
  <c r="BM28" i="3"/>
  <c r="BN28" i="3"/>
  <c r="BO28" i="3"/>
  <c r="BP28" i="3"/>
  <c r="AW29" i="3"/>
  <c r="AX29" i="3"/>
  <c r="AY29" i="3"/>
  <c r="AZ29" i="3"/>
  <c r="BA29" i="3"/>
  <c r="BB29" i="3"/>
  <c r="BC29" i="3"/>
  <c r="BD29" i="3"/>
  <c r="BE29" i="3"/>
  <c r="BF29" i="3"/>
  <c r="BG29" i="3"/>
  <c r="BH29" i="3"/>
  <c r="BI29" i="3"/>
  <c r="BJ29" i="3"/>
  <c r="BK29" i="3"/>
  <c r="BL29" i="3"/>
  <c r="BM29" i="3"/>
  <c r="BN29" i="3"/>
  <c r="BO29" i="3"/>
  <c r="BP29" i="3"/>
  <c r="AW30" i="3"/>
  <c r="AX30" i="3"/>
  <c r="AY30" i="3"/>
  <c r="AZ30" i="3"/>
  <c r="BA30" i="3"/>
  <c r="BB30" i="3"/>
  <c r="BC30" i="3"/>
  <c r="BD30" i="3"/>
  <c r="BE30" i="3"/>
  <c r="BF30" i="3"/>
  <c r="BG30" i="3"/>
  <c r="BH30" i="3"/>
  <c r="BI30" i="3"/>
  <c r="BJ30" i="3"/>
  <c r="BK30" i="3"/>
  <c r="BL30" i="3"/>
  <c r="BM30" i="3"/>
  <c r="BN30" i="3"/>
  <c r="BO30" i="3"/>
  <c r="BP30" i="3"/>
  <c r="AW31" i="3"/>
  <c r="AX31" i="3"/>
  <c r="AY31" i="3"/>
  <c r="AZ31" i="3"/>
  <c r="BA31" i="3"/>
  <c r="BB31" i="3"/>
  <c r="BC31" i="3"/>
  <c r="BD31" i="3"/>
  <c r="BE31" i="3"/>
  <c r="BF31" i="3"/>
  <c r="BG31" i="3"/>
  <c r="BH31" i="3"/>
  <c r="BI31" i="3"/>
  <c r="BJ31" i="3"/>
  <c r="BK31" i="3"/>
  <c r="BL31" i="3"/>
  <c r="BM31" i="3"/>
  <c r="BN31" i="3"/>
  <c r="BO31" i="3"/>
  <c r="BP31" i="3"/>
  <c r="AW32" i="3"/>
  <c r="AX32" i="3"/>
  <c r="AY32" i="3"/>
  <c r="AZ32" i="3"/>
  <c r="BA32" i="3"/>
  <c r="BB32" i="3"/>
  <c r="BC32" i="3"/>
  <c r="BD32" i="3"/>
  <c r="BE32" i="3"/>
  <c r="BF32" i="3"/>
  <c r="BG32" i="3"/>
  <c r="BH32" i="3"/>
  <c r="BI32" i="3"/>
  <c r="BJ32" i="3"/>
  <c r="BK32" i="3"/>
  <c r="BL32" i="3"/>
  <c r="BM32" i="3"/>
  <c r="BN32" i="3"/>
  <c r="BO32" i="3"/>
  <c r="BP32" i="3"/>
  <c r="AX2" i="3"/>
  <c r="AY2" i="3"/>
  <c r="AZ2" i="3"/>
  <c r="BA2" i="3"/>
  <c r="BB2" i="3"/>
  <c r="BC2" i="3"/>
  <c r="BD2" i="3"/>
  <c r="BE2" i="3"/>
  <c r="BF2" i="3"/>
  <c r="BG2" i="3"/>
  <c r="BH2" i="3"/>
  <c r="BI2" i="3"/>
  <c r="BJ2" i="3"/>
  <c r="BK2" i="3"/>
  <c r="BL2" i="3"/>
  <c r="BM2" i="3"/>
  <c r="BN2" i="3"/>
  <c r="BO2" i="3"/>
  <c r="BP2" i="3"/>
  <c r="G7" i="6" l="1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6" i="6"/>
  <c r="D3" i="5" l="1"/>
  <c r="E3" i="5" s="1"/>
  <c r="O6" i="6" l="1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6" i="6"/>
  <c r="N6" i="6"/>
  <c r="C87" i="6"/>
  <c r="C86" i="6"/>
  <c r="C85" i="6"/>
  <c r="C84" i="6"/>
  <c r="C83" i="6"/>
  <c r="C82" i="6"/>
  <c r="C81" i="6"/>
  <c r="C80" i="6"/>
  <c r="C79" i="6"/>
  <c r="C78" i="6"/>
  <c r="C77" i="6"/>
  <c r="C76" i="6"/>
  <c r="C75" i="6"/>
  <c r="C74" i="6"/>
  <c r="C73" i="6"/>
  <c r="C72" i="6"/>
  <c r="C71" i="6"/>
  <c r="C70" i="6"/>
  <c r="C69" i="6"/>
  <c r="C68" i="6"/>
  <c r="C67" i="6"/>
  <c r="C66" i="6"/>
  <c r="C65" i="6"/>
  <c r="C64" i="6"/>
  <c r="C63" i="6"/>
  <c r="C62" i="6"/>
  <c r="C61" i="6"/>
  <c r="C60" i="6"/>
  <c r="C59" i="6"/>
  <c r="C58" i="6"/>
  <c r="C57" i="6"/>
  <c r="C56" i="6"/>
  <c r="C55" i="6"/>
  <c r="C54" i="6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U33" i="3" l="1"/>
  <c r="CV33" i="3"/>
  <c r="CW33" i="3"/>
  <c r="CX33" i="3"/>
  <c r="CY33" i="3"/>
  <c r="CZ33" i="3"/>
  <c r="DA33" i="3"/>
  <c r="DB33" i="3"/>
  <c r="DC33" i="3"/>
  <c r="DD33" i="3"/>
  <c r="DE33" i="3"/>
  <c r="DF33" i="3"/>
  <c r="DG33" i="3"/>
  <c r="DH33" i="3"/>
  <c r="DI33" i="3"/>
  <c r="DJ33" i="3"/>
  <c r="DK33" i="3"/>
  <c r="DL33" i="3"/>
  <c r="DM33" i="3"/>
  <c r="CT33" i="3"/>
  <c r="B4" i="5"/>
  <c r="C2" i="5"/>
  <c r="C3" i="5"/>
  <c r="B3" i="5"/>
  <c r="C4" i="5" l="1"/>
  <c r="D4" i="5" s="1"/>
  <c r="E4" i="5" s="1"/>
  <c r="AC34" i="3"/>
  <c r="AD34" i="3"/>
  <c r="AE34" i="3"/>
  <c r="AF34" i="3"/>
  <c r="AG34" i="3"/>
  <c r="AH34" i="3"/>
  <c r="AI34" i="3"/>
  <c r="AJ34" i="3"/>
  <c r="AK34" i="3"/>
  <c r="AL34" i="3"/>
  <c r="AM34" i="3"/>
  <c r="AN34" i="3"/>
  <c r="AO34" i="3"/>
  <c r="AP34" i="3"/>
  <c r="AQ34" i="3"/>
  <c r="AR34" i="3"/>
  <c r="AS34" i="3"/>
  <c r="AT34" i="3"/>
  <c r="AU34" i="3"/>
  <c r="AB34" i="3"/>
  <c r="F33" i="3" l="1"/>
  <c r="F34" i="3"/>
  <c r="C33" i="3"/>
  <c r="V16" i="3" s="1"/>
  <c r="C34" i="3"/>
  <c r="T19" i="3" s="1"/>
  <c r="C35" i="3"/>
  <c r="O25" i="3" s="1"/>
  <c r="C36" i="3"/>
  <c r="C37" i="3"/>
  <c r="M29" i="3" s="1"/>
  <c r="C38" i="3"/>
  <c r="N29" i="3" s="1"/>
  <c r="C39" i="3"/>
  <c r="W21" i="3" s="1"/>
  <c r="C40" i="3"/>
  <c r="U24" i="3" s="1"/>
  <c r="C41" i="3"/>
  <c r="X22" i="3" s="1"/>
  <c r="C42" i="3"/>
  <c r="R29" i="3" s="1"/>
  <c r="C43" i="3"/>
  <c r="P32" i="3" s="1"/>
  <c r="C44" i="3"/>
  <c r="C45" i="3"/>
  <c r="V28" i="3" s="1"/>
  <c r="C46" i="3"/>
  <c r="S32" i="3" s="1"/>
  <c r="C47" i="3"/>
  <c r="T32" i="3" s="1"/>
  <c r="C48" i="3"/>
  <c r="Y28" i="3" s="1"/>
  <c r="C49" i="3"/>
  <c r="X30" i="3" s="1"/>
  <c r="C50" i="3"/>
  <c r="C51" i="3"/>
  <c r="Y31" i="3" s="1"/>
  <c r="C52" i="3"/>
  <c r="Y32" i="3" s="1"/>
  <c r="U29" i="3" l="1"/>
  <c r="N24" i="3"/>
  <c r="N32" i="3"/>
  <c r="U23" i="3"/>
  <c r="W31" i="3"/>
  <c r="W19" i="3"/>
  <c r="M31" i="3"/>
  <c r="X14" i="3"/>
  <c r="Q26" i="3"/>
  <c r="V30" i="3"/>
  <c r="X25" i="3"/>
  <c r="W26" i="3"/>
  <c r="Y16" i="3"/>
  <c r="V19" i="3"/>
  <c r="X17" i="3"/>
  <c r="P25" i="3"/>
  <c r="U20" i="3"/>
  <c r="W18" i="3"/>
  <c r="O26" i="3"/>
  <c r="K30" i="3"/>
  <c r="J29" i="3"/>
  <c r="S28" i="3"/>
  <c r="R27" i="3"/>
  <c r="Y24" i="3"/>
  <c r="S20" i="3"/>
  <c r="T28" i="3"/>
  <c r="S29" i="3"/>
  <c r="R22" i="3"/>
  <c r="T20" i="3"/>
  <c r="L28" i="3"/>
  <c r="Y15" i="3"/>
  <c r="S21" i="3"/>
  <c r="K29" i="3"/>
  <c r="X32" i="3"/>
  <c r="M32" i="3"/>
  <c r="V31" i="3"/>
  <c r="L31" i="3"/>
  <c r="U30" i="3"/>
  <c r="J30" i="3"/>
  <c r="T29" i="3"/>
  <c r="I29" i="3"/>
  <c r="R28" i="3"/>
  <c r="Q27" i="3"/>
  <c r="P26" i="3"/>
  <c r="Y25" i="3"/>
  <c r="N25" i="3"/>
  <c r="X24" i="3"/>
  <c r="T23" i="3"/>
  <c r="Y22" i="3"/>
  <c r="U19" i="3"/>
  <c r="Y18" i="3"/>
  <c r="X16" i="3"/>
  <c r="W15" i="3"/>
  <c r="V32" i="3"/>
  <c r="K32" i="3"/>
  <c r="U31" i="3"/>
  <c r="J31" i="3"/>
  <c r="S30" i="3"/>
  <c r="I30" i="3"/>
  <c r="Q28" i="3"/>
  <c r="O27" i="3"/>
  <c r="Y26" i="3"/>
  <c r="N26" i="3"/>
  <c r="W25" i="3"/>
  <c r="M25" i="3"/>
  <c r="V24" i="3"/>
  <c r="R23" i="3"/>
  <c r="X18" i="3"/>
  <c r="W17" i="3"/>
  <c r="X31" i="3"/>
  <c r="W32" i="3"/>
  <c r="X23" i="3"/>
  <c r="P31" i="3"/>
  <c r="W24" i="3"/>
  <c r="O32" i="3"/>
  <c r="Y14" i="3"/>
  <c r="V17" i="3"/>
  <c r="X15" i="3"/>
  <c r="P23" i="3"/>
  <c r="H31" i="3"/>
  <c r="U18" i="3"/>
  <c r="W16" i="3"/>
  <c r="O24" i="3"/>
  <c r="G32" i="3"/>
  <c r="T26" i="3"/>
  <c r="Y21" i="3"/>
  <c r="S27" i="3"/>
  <c r="U17" i="3"/>
  <c r="R20" i="3"/>
  <c r="T18" i="3"/>
  <c r="L26" i="3"/>
  <c r="Y13" i="3"/>
  <c r="Q21" i="3"/>
  <c r="S19" i="3"/>
  <c r="K27" i="3"/>
  <c r="U32" i="3"/>
  <c r="J32" i="3"/>
  <c r="T31" i="3"/>
  <c r="I31" i="3"/>
  <c r="R30" i="3"/>
  <c r="H30" i="3"/>
  <c r="Q29" i="3"/>
  <c r="P28" i="3"/>
  <c r="Y27" i="3"/>
  <c r="N27" i="3"/>
  <c r="X26" i="3"/>
  <c r="M26" i="3"/>
  <c r="V25" i="3"/>
  <c r="Q23" i="3"/>
  <c r="V22" i="3"/>
  <c r="V18" i="3"/>
  <c r="I32" i="3"/>
  <c r="R31" i="3"/>
  <c r="G31" i="3"/>
  <c r="Q30" i="3"/>
  <c r="O29" i="3"/>
  <c r="N28" i="3"/>
  <c r="W27" i="3"/>
  <c r="M27" i="3"/>
  <c r="V26" i="3"/>
  <c r="U25" i="3"/>
  <c r="S24" i="3"/>
  <c r="O23" i="3"/>
  <c r="S22" i="3"/>
  <c r="V23" i="3"/>
  <c r="X21" i="3"/>
  <c r="P29" i="3"/>
  <c r="W22" i="3"/>
  <c r="O30" i="3"/>
  <c r="T24" i="3"/>
  <c r="L32" i="3"/>
  <c r="Y19" i="3"/>
  <c r="S25" i="3"/>
  <c r="R32" i="3"/>
  <c r="H32" i="3"/>
  <c r="Q31" i="3"/>
  <c r="P30" i="3"/>
  <c r="Y29" i="3"/>
  <c r="X28" i="3"/>
  <c r="M28" i="3"/>
  <c r="V27" i="3"/>
  <c r="L27" i="3"/>
  <c r="U26" i="3"/>
  <c r="T25" i="3"/>
  <c r="R24" i="3"/>
  <c r="Q22" i="3"/>
  <c r="U21" i="3"/>
  <c r="Y20" i="3"/>
  <c r="X29" i="3"/>
  <c r="W30" i="3"/>
  <c r="X27" i="3"/>
  <c r="W28" i="3"/>
  <c r="V21" i="3"/>
  <c r="X19" i="3"/>
  <c r="P27" i="3"/>
  <c r="U22" i="3"/>
  <c r="W20" i="3"/>
  <c r="O28" i="3"/>
  <c r="Q32" i="3"/>
  <c r="F32" i="3"/>
  <c r="O31" i="3"/>
  <c r="Y30" i="3"/>
  <c r="N30" i="3"/>
  <c r="W29" i="3"/>
  <c r="K28" i="3"/>
  <c r="U27" i="3"/>
  <c r="S26" i="3"/>
  <c r="R25" i="3"/>
  <c r="Q24" i="3"/>
  <c r="Y23" i="3"/>
  <c r="P22" i="3"/>
  <c r="T21" i="3"/>
  <c r="X20" i="3"/>
  <c r="T30" i="3"/>
  <c r="S31" i="3"/>
  <c r="T22" i="3"/>
  <c r="L30" i="3"/>
  <c r="Y17" i="3"/>
  <c r="S23" i="3"/>
  <c r="K31" i="3"/>
  <c r="N31" i="3"/>
  <c r="M30" i="3"/>
  <c r="V29" i="3"/>
  <c r="L29" i="3"/>
  <c r="U28" i="3"/>
  <c r="J28" i="3"/>
  <c r="T27" i="3"/>
  <c r="R26" i="3"/>
  <c r="Q25" i="3"/>
  <c r="P24" i="3"/>
  <c r="W23" i="3"/>
  <c r="R21" i="3"/>
  <c r="V20" i="3"/>
  <c r="C3" i="3" l="1"/>
  <c r="F2" i="3" s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2" i="3"/>
  <c r="M9" i="3" l="1"/>
  <c r="R4" i="3"/>
  <c r="J12" i="3"/>
  <c r="L10" i="3"/>
  <c r="Q5" i="3"/>
  <c r="I13" i="3"/>
  <c r="S3" i="3"/>
  <c r="K11" i="3"/>
  <c r="T2" i="3"/>
  <c r="P6" i="3"/>
  <c r="G15" i="3"/>
  <c r="H14" i="3"/>
  <c r="N8" i="3"/>
  <c r="O7" i="3"/>
  <c r="F16" i="3"/>
  <c r="J4" i="3"/>
  <c r="I5" i="3"/>
  <c r="K3" i="3"/>
  <c r="L2" i="3"/>
  <c r="F8" i="3"/>
  <c r="G7" i="3"/>
  <c r="H6" i="3"/>
  <c r="Y12" i="3"/>
  <c r="V15" i="3"/>
  <c r="N23" i="3"/>
  <c r="X13" i="3"/>
  <c r="P21" i="3"/>
  <c r="H29" i="3"/>
  <c r="U16" i="3"/>
  <c r="W14" i="3"/>
  <c r="O22" i="3"/>
  <c r="G30" i="3"/>
  <c r="J27" i="3"/>
  <c r="F31" i="3"/>
  <c r="S18" i="3"/>
  <c r="K26" i="3"/>
  <c r="T17" i="3"/>
  <c r="R19" i="3"/>
  <c r="L25" i="3"/>
  <c r="Q20" i="3"/>
  <c r="M24" i="3"/>
  <c r="I28" i="3"/>
  <c r="Y4" i="3"/>
  <c r="Q12" i="3"/>
  <c r="V7" i="3"/>
  <c r="N15" i="3"/>
  <c r="F23" i="3"/>
  <c r="X5" i="3"/>
  <c r="P13" i="3"/>
  <c r="H21" i="3"/>
  <c r="U8" i="3"/>
  <c r="M16" i="3"/>
  <c r="W6" i="3"/>
  <c r="O14" i="3"/>
  <c r="G22" i="3"/>
  <c r="T9" i="3"/>
  <c r="K18" i="3"/>
  <c r="J19" i="3"/>
  <c r="L17" i="3"/>
  <c r="I20" i="3"/>
  <c r="R11" i="3"/>
  <c r="S10" i="3"/>
  <c r="Q4" i="3"/>
  <c r="I12" i="3"/>
  <c r="N7" i="3"/>
  <c r="F15" i="3"/>
  <c r="P5" i="3"/>
  <c r="H13" i="3"/>
  <c r="M8" i="3"/>
  <c r="O6" i="3"/>
  <c r="G14" i="3"/>
  <c r="S2" i="3"/>
  <c r="R3" i="3"/>
  <c r="J11" i="3"/>
  <c r="K10" i="3"/>
  <c r="L9" i="3"/>
  <c r="I4" i="3"/>
  <c r="F7" i="3"/>
  <c r="H5" i="3"/>
  <c r="J3" i="3"/>
  <c r="G6" i="3"/>
  <c r="K2" i="3"/>
  <c r="U15" i="3"/>
  <c r="R18" i="3"/>
  <c r="T16" i="3"/>
  <c r="L24" i="3"/>
  <c r="Y11" i="3"/>
  <c r="Q19" i="3"/>
  <c r="S17" i="3"/>
  <c r="K25" i="3"/>
  <c r="X12" i="3"/>
  <c r="N22" i="3"/>
  <c r="I27" i="3"/>
  <c r="M23" i="3"/>
  <c r="J26" i="3"/>
  <c r="F30" i="3"/>
  <c r="P20" i="3"/>
  <c r="G29" i="3"/>
  <c r="V14" i="3"/>
  <c r="H28" i="3"/>
  <c r="W13" i="3"/>
  <c r="O21" i="3"/>
  <c r="Q10" i="3"/>
  <c r="I18" i="3"/>
  <c r="V5" i="3"/>
  <c r="N13" i="3"/>
  <c r="F21" i="3"/>
  <c r="X3" i="3"/>
  <c r="P11" i="3"/>
  <c r="H19" i="3"/>
  <c r="Y2" i="3"/>
  <c r="U6" i="3"/>
  <c r="M14" i="3"/>
  <c r="W4" i="3"/>
  <c r="O12" i="3"/>
  <c r="G20" i="3"/>
  <c r="S8" i="3"/>
  <c r="J17" i="3"/>
  <c r="T7" i="3"/>
  <c r="K16" i="3"/>
  <c r="L15" i="3"/>
  <c r="R9" i="3"/>
  <c r="I10" i="3"/>
  <c r="N5" i="3"/>
  <c r="F13" i="3"/>
  <c r="P3" i="3"/>
  <c r="H11" i="3"/>
  <c r="Q2" i="3"/>
  <c r="M6" i="3"/>
  <c r="O4" i="3"/>
  <c r="G12" i="3"/>
  <c r="J9" i="3"/>
  <c r="K8" i="3"/>
  <c r="L7" i="3"/>
  <c r="F5" i="3"/>
  <c r="H3" i="3"/>
  <c r="I2" i="3"/>
  <c r="G4" i="3"/>
  <c r="M7" i="3"/>
  <c r="J10" i="3"/>
  <c r="L8" i="3"/>
  <c r="Q3" i="3"/>
  <c r="I11" i="3"/>
  <c r="K9" i="3"/>
  <c r="O5" i="3"/>
  <c r="F14" i="3"/>
  <c r="R2" i="3"/>
  <c r="P4" i="3"/>
  <c r="G13" i="3"/>
  <c r="H12" i="3"/>
  <c r="N6" i="3"/>
  <c r="Y10" i="3"/>
  <c r="Q18" i="3"/>
  <c r="V13" i="3"/>
  <c r="N21" i="3"/>
  <c r="X11" i="3"/>
  <c r="P19" i="3"/>
  <c r="H27" i="3"/>
  <c r="U14" i="3"/>
  <c r="M22" i="3"/>
  <c r="W12" i="3"/>
  <c r="O20" i="3"/>
  <c r="G28" i="3"/>
  <c r="L23" i="3"/>
  <c r="I26" i="3"/>
  <c r="R17" i="3"/>
  <c r="J25" i="3"/>
  <c r="S16" i="3"/>
  <c r="F29" i="3"/>
  <c r="T15" i="3"/>
  <c r="K24" i="3"/>
  <c r="U5" i="3"/>
  <c r="M13" i="3"/>
  <c r="R8" i="3"/>
  <c r="J16" i="3"/>
  <c r="T6" i="3"/>
  <c r="L14" i="3"/>
  <c r="Q9" i="3"/>
  <c r="I17" i="3"/>
  <c r="S7" i="3"/>
  <c r="K15" i="3"/>
  <c r="F20" i="3"/>
  <c r="V4" i="3"/>
  <c r="W3" i="3"/>
  <c r="N12" i="3"/>
  <c r="O11" i="3"/>
  <c r="X2" i="3"/>
  <c r="P10" i="3"/>
  <c r="H18" i="3"/>
  <c r="G19" i="3"/>
  <c r="M5" i="3"/>
  <c r="J8" i="3"/>
  <c r="L6" i="3"/>
  <c r="I9" i="3"/>
  <c r="K7" i="3"/>
  <c r="N4" i="3"/>
  <c r="O3" i="3"/>
  <c r="F12" i="3"/>
  <c r="G11" i="3"/>
  <c r="H10" i="3"/>
  <c r="P2" i="3"/>
  <c r="G3" i="3"/>
  <c r="H2" i="3"/>
  <c r="F4" i="3"/>
  <c r="U7" i="3"/>
  <c r="M15" i="3"/>
  <c r="R10" i="3"/>
  <c r="J18" i="3"/>
  <c r="T8" i="3"/>
  <c r="L16" i="3"/>
  <c r="Y3" i="3"/>
  <c r="Q11" i="3"/>
  <c r="I19" i="3"/>
  <c r="S9" i="3"/>
  <c r="K17" i="3"/>
  <c r="H20" i="3"/>
  <c r="V6" i="3"/>
  <c r="W5" i="3"/>
  <c r="N14" i="3"/>
  <c r="G21" i="3"/>
  <c r="X4" i="3"/>
  <c r="O13" i="3"/>
  <c r="F22" i="3"/>
  <c r="P12" i="3"/>
  <c r="I3" i="3"/>
  <c r="J2" i="3"/>
  <c r="F6" i="3"/>
  <c r="G5" i="3"/>
  <c r="H4" i="3"/>
  <c r="U13" i="3"/>
  <c r="R16" i="3"/>
  <c r="J24" i="3"/>
  <c r="T14" i="3"/>
  <c r="L22" i="3"/>
  <c r="Y9" i="3"/>
  <c r="Q17" i="3"/>
  <c r="S15" i="3"/>
  <c r="K23" i="3"/>
  <c r="W11" i="3"/>
  <c r="H26" i="3"/>
  <c r="X10" i="3"/>
  <c r="P18" i="3"/>
  <c r="I25" i="3"/>
  <c r="O19" i="3"/>
  <c r="N20" i="3"/>
  <c r="F28" i="3"/>
  <c r="M21" i="3"/>
  <c r="V12" i="3"/>
  <c r="G27" i="3"/>
  <c r="Y8" i="3"/>
  <c r="Q16" i="3"/>
  <c r="V11" i="3"/>
  <c r="N19" i="3"/>
  <c r="X9" i="3"/>
  <c r="P17" i="3"/>
  <c r="H25" i="3"/>
  <c r="U12" i="3"/>
  <c r="M20" i="3"/>
  <c r="W10" i="3"/>
  <c r="O18" i="3"/>
  <c r="G26" i="3"/>
  <c r="J23" i="3"/>
  <c r="R15" i="3"/>
  <c r="I24" i="3"/>
  <c r="S14" i="3"/>
  <c r="L21" i="3"/>
  <c r="T13" i="3"/>
  <c r="F27" i="3"/>
  <c r="K22" i="3"/>
  <c r="Q8" i="3"/>
  <c r="I16" i="3"/>
  <c r="V3" i="3"/>
  <c r="N11" i="3"/>
  <c r="F19" i="3"/>
  <c r="P9" i="3"/>
  <c r="H17" i="3"/>
  <c r="U4" i="3"/>
  <c r="M12" i="3"/>
  <c r="O10" i="3"/>
  <c r="G18" i="3"/>
  <c r="R7" i="3"/>
  <c r="S6" i="3"/>
  <c r="J15" i="3"/>
  <c r="T5" i="3"/>
  <c r="K14" i="3"/>
  <c r="L13" i="3"/>
  <c r="W2" i="3"/>
  <c r="I8" i="3"/>
  <c r="N3" i="3"/>
  <c r="F11" i="3"/>
  <c r="H9" i="3"/>
  <c r="M4" i="3"/>
  <c r="G10" i="3"/>
  <c r="J7" i="3"/>
  <c r="K6" i="3"/>
  <c r="O2" i="3"/>
  <c r="L5" i="3"/>
  <c r="F3" i="3"/>
  <c r="AB3" i="3" s="1"/>
  <c r="G2" i="3"/>
  <c r="AB2" i="3"/>
  <c r="U9" i="3"/>
  <c r="M17" i="3"/>
  <c r="R12" i="3"/>
  <c r="J20" i="3"/>
  <c r="T10" i="3"/>
  <c r="L18" i="3"/>
  <c r="Y5" i="3"/>
  <c r="Q13" i="3"/>
  <c r="I21" i="3"/>
  <c r="S11" i="3"/>
  <c r="K19" i="3"/>
  <c r="V8" i="3"/>
  <c r="W7" i="3"/>
  <c r="N16" i="3"/>
  <c r="F24" i="3"/>
  <c r="X6" i="3"/>
  <c r="O15" i="3"/>
  <c r="P14" i="3"/>
  <c r="H22" i="3"/>
  <c r="G23" i="3"/>
  <c r="U11" i="3"/>
  <c r="R14" i="3"/>
  <c r="J22" i="3"/>
  <c r="T12" i="3"/>
  <c r="L20" i="3"/>
  <c r="Y7" i="3"/>
  <c r="Q15" i="3"/>
  <c r="I23" i="3"/>
  <c r="S13" i="3"/>
  <c r="K21" i="3"/>
  <c r="V10" i="3"/>
  <c r="W9" i="3"/>
  <c r="N18" i="3"/>
  <c r="G25" i="3"/>
  <c r="X8" i="3"/>
  <c r="O17" i="3"/>
  <c r="M19" i="3"/>
  <c r="P16" i="3"/>
  <c r="H24" i="3"/>
  <c r="F26" i="3"/>
  <c r="U3" i="3"/>
  <c r="M11" i="3"/>
  <c r="R6" i="3"/>
  <c r="J14" i="3"/>
  <c r="T4" i="3"/>
  <c r="L12" i="3"/>
  <c r="Q7" i="3"/>
  <c r="I15" i="3"/>
  <c r="S5" i="3"/>
  <c r="K13" i="3"/>
  <c r="H16" i="3"/>
  <c r="V2" i="3"/>
  <c r="N10" i="3"/>
  <c r="O9" i="3"/>
  <c r="F18" i="3"/>
  <c r="P8" i="3"/>
  <c r="G17" i="3"/>
  <c r="M3" i="3"/>
  <c r="J6" i="3"/>
  <c r="L4" i="3"/>
  <c r="I7" i="3"/>
  <c r="K5" i="3"/>
  <c r="F10" i="3"/>
  <c r="G9" i="3"/>
  <c r="H8" i="3"/>
  <c r="N2" i="3"/>
  <c r="Y6" i="3"/>
  <c r="Q14" i="3"/>
  <c r="V9" i="3"/>
  <c r="N17" i="3"/>
  <c r="X7" i="3"/>
  <c r="P15" i="3"/>
  <c r="H23" i="3"/>
  <c r="U10" i="3"/>
  <c r="M18" i="3"/>
  <c r="W8" i="3"/>
  <c r="O16" i="3"/>
  <c r="G24" i="3"/>
  <c r="F25" i="3"/>
  <c r="L19" i="3"/>
  <c r="K20" i="3"/>
  <c r="J21" i="3"/>
  <c r="R13" i="3"/>
  <c r="S12" i="3"/>
  <c r="I22" i="3"/>
  <c r="T11" i="3"/>
  <c r="Q6" i="3"/>
  <c r="I14" i="3"/>
  <c r="N9" i="3"/>
  <c r="F17" i="3"/>
  <c r="P7" i="3"/>
  <c r="H15" i="3"/>
  <c r="M10" i="3"/>
  <c r="O8" i="3"/>
  <c r="G16" i="3"/>
  <c r="R5" i="3"/>
  <c r="S4" i="3"/>
  <c r="J13" i="3"/>
  <c r="U2" i="3"/>
  <c r="T3" i="3"/>
  <c r="K12" i="3"/>
  <c r="L11" i="3"/>
  <c r="I6" i="3"/>
  <c r="F9" i="3"/>
  <c r="H7" i="3"/>
  <c r="G8" i="3"/>
  <c r="L3" i="3"/>
  <c r="M2" i="3"/>
  <c r="J5" i="3"/>
  <c r="K4" i="3"/>
  <c r="BR2" i="3" l="1"/>
  <c r="CT3" i="3"/>
  <c r="AG4" i="3"/>
  <c r="CY4" i="3" s="1"/>
  <c r="AG6" i="3"/>
  <c r="CY6" i="3" s="1"/>
  <c r="AG8" i="3"/>
  <c r="CY8" i="3" s="1"/>
  <c r="AG10" i="3"/>
  <c r="CY10" i="3" s="1"/>
  <c r="AG12" i="3"/>
  <c r="CY12" i="3" s="1"/>
  <c r="AG14" i="3"/>
  <c r="CY14" i="3" s="1"/>
  <c r="AG16" i="3"/>
  <c r="CY16" i="3" s="1"/>
  <c r="AG18" i="3"/>
  <c r="CY18" i="3" s="1"/>
  <c r="AG20" i="3"/>
  <c r="CY20" i="3" s="1"/>
  <c r="AG22" i="3"/>
  <c r="CY22" i="3" s="1"/>
  <c r="AG24" i="3"/>
  <c r="CY24" i="3" s="1"/>
  <c r="AG26" i="3"/>
  <c r="CY26" i="3" s="1"/>
  <c r="AG28" i="3"/>
  <c r="CY28" i="3" s="1"/>
  <c r="AG30" i="3"/>
  <c r="CY30" i="3" s="1"/>
  <c r="AG25" i="3"/>
  <c r="CY25" i="3" s="1"/>
  <c r="AG29" i="3"/>
  <c r="CY29" i="3" s="1"/>
  <c r="AG31" i="3"/>
  <c r="CY31" i="3" s="1"/>
  <c r="AG5" i="3"/>
  <c r="CY5" i="3" s="1"/>
  <c r="AG13" i="3"/>
  <c r="CY13" i="3" s="1"/>
  <c r="AG21" i="3"/>
  <c r="CY21" i="3" s="1"/>
  <c r="AG7" i="3"/>
  <c r="CY7" i="3" s="1"/>
  <c r="AG15" i="3"/>
  <c r="CY15" i="3" s="1"/>
  <c r="AG23" i="3"/>
  <c r="CY23" i="3" s="1"/>
  <c r="AG32" i="3"/>
  <c r="AG27" i="3"/>
  <c r="CY27" i="3" s="1"/>
  <c r="AG9" i="3"/>
  <c r="CY9" i="3" s="1"/>
  <c r="AG17" i="3"/>
  <c r="CY17" i="3" s="1"/>
  <c r="AG2" i="3"/>
  <c r="CY2" i="3" s="1"/>
  <c r="F8" i="5" s="1"/>
  <c r="AG3" i="3"/>
  <c r="CY3" i="3" s="1"/>
  <c r="AG11" i="3"/>
  <c r="CY11" i="3" s="1"/>
  <c r="AG19" i="3"/>
  <c r="CY19" i="3" s="1"/>
  <c r="AB31" i="3"/>
  <c r="AB12" i="3"/>
  <c r="AB17" i="3"/>
  <c r="AL3" i="3"/>
  <c r="DD3" i="3" s="1"/>
  <c r="AL5" i="3"/>
  <c r="DD5" i="3" s="1"/>
  <c r="AL7" i="3"/>
  <c r="DD7" i="3" s="1"/>
  <c r="AL9" i="3"/>
  <c r="DD9" i="3" s="1"/>
  <c r="AL11" i="3"/>
  <c r="DD11" i="3" s="1"/>
  <c r="AL13" i="3"/>
  <c r="DD13" i="3" s="1"/>
  <c r="AL15" i="3"/>
  <c r="DD15" i="3" s="1"/>
  <c r="AL17" i="3"/>
  <c r="DD17" i="3" s="1"/>
  <c r="AL19" i="3"/>
  <c r="DD19" i="3" s="1"/>
  <c r="AL21" i="3"/>
  <c r="DD21" i="3" s="1"/>
  <c r="AL23" i="3"/>
  <c r="DD23" i="3" s="1"/>
  <c r="AL25" i="3"/>
  <c r="DD25" i="3" s="1"/>
  <c r="AL27" i="3"/>
  <c r="DD27" i="3" s="1"/>
  <c r="AL29" i="3"/>
  <c r="DD29" i="3" s="1"/>
  <c r="AL4" i="3"/>
  <c r="DD4" i="3" s="1"/>
  <c r="AL6" i="3"/>
  <c r="DD6" i="3" s="1"/>
  <c r="AL8" i="3"/>
  <c r="DD8" i="3" s="1"/>
  <c r="AL10" i="3"/>
  <c r="DD10" i="3" s="1"/>
  <c r="AL12" i="3"/>
  <c r="DD12" i="3" s="1"/>
  <c r="AL14" i="3"/>
  <c r="DD14" i="3" s="1"/>
  <c r="AL16" i="3"/>
  <c r="DD16" i="3" s="1"/>
  <c r="AL18" i="3"/>
  <c r="DD18" i="3" s="1"/>
  <c r="AL20" i="3"/>
  <c r="DD20" i="3" s="1"/>
  <c r="AL22" i="3"/>
  <c r="DD22" i="3" s="1"/>
  <c r="AL24" i="3"/>
  <c r="DD24" i="3" s="1"/>
  <c r="AL26" i="3"/>
  <c r="DD26" i="3" s="1"/>
  <c r="AL28" i="3"/>
  <c r="DD28" i="3" s="1"/>
  <c r="AL30" i="3"/>
  <c r="DD30" i="3" s="1"/>
  <c r="AL32" i="3"/>
  <c r="AL2" i="3"/>
  <c r="DD2" i="3" s="1"/>
  <c r="F13" i="5" s="1"/>
  <c r="AL31" i="3"/>
  <c r="DD31" i="3" s="1"/>
  <c r="AE3" i="3"/>
  <c r="CW3" i="3" s="1"/>
  <c r="AE5" i="3"/>
  <c r="CW5" i="3" s="1"/>
  <c r="AE7" i="3"/>
  <c r="CW7" i="3" s="1"/>
  <c r="AE9" i="3"/>
  <c r="CW9" i="3" s="1"/>
  <c r="AE11" i="3"/>
  <c r="CW11" i="3" s="1"/>
  <c r="AE13" i="3"/>
  <c r="CW13" i="3" s="1"/>
  <c r="AE15" i="3"/>
  <c r="CW15" i="3" s="1"/>
  <c r="AE17" i="3"/>
  <c r="CW17" i="3" s="1"/>
  <c r="AE19" i="3"/>
  <c r="CW19" i="3" s="1"/>
  <c r="AE21" i="3"/>
  <c r="CW21" i="3" s="1"/>
  <c r="AE23" i="3"/>
  <c r="CW23" i="3" s="1"/>
  <c r="AE25" i="3"/>
  <c r="CW25" i="3" s="1"/>
  <c r="AE27" i="3"/>
  <c r="CW27" i="3" s="1"/>
  <c r="AE29" i="3"/>
  <c r="CW29" i="3" s="1"/>
  <c r="AE8" i="3"/>
  <c r="CW8" i="3" s="1"/>
  <c r="AE16" i="3"/>
  <c r="CW16" i="3" s="1"/>
  <c r="AE24" i="3"/>
  <c r="CW24" i="3" s="1"/>
  <c r="AE26" i="3"/>
  <c r="CW26" i="3" s="1"/>
  <c r="AE30" i="3"/>
  <c r="CW30" i="3" s="1"/>
  <c r="AE32" i="3"/>
  <c r="AE10" i="3"/>
  <c r="CW10" i="3" s="1"/>
  <c r="AE18" i="3"/>
  <c r="CW18" i="3" s="1"/>
  <c r="AE31" i="3"/>
  <c r="CW31" i="3" s="1"/>
  <c r="AE4" i="3"/>
  <c r="CW4" i="3" s="1"/>
  <c r="AE12" i="3"/>
  <c r="CW12" i="3" s="1"/>
  <c r="AE20" i="3"/>
  <c r="CW20" i="3" s="1"/>
  <c r="AE2" i="3"/>
  <c r="CW2" i="3" s="1"/>
  <c r="F6" i="5" s="1"/>
  <c r="AE28" i="3"/>
  <c r="CW28" i="3" s="1"/>
  <c r="AE6" i="3"/>
  <c r="CW6" i="3" s="1"/>
  <c r="AE14" i="3"/>
  <c r="CW14" i="3" s="1"/>
  <c r="AE22" i="3"/>
  <c r="CW22" i="3" s="1"/>
  <c r="AP4" i="3"/>
  <c r="DH4" i="3" s="1"/>
  <c r="AP6" i="3"/>
  <c r="DH6" i="3" s="1"/>
  <c r="AP8" i="3"/>
  <c r="DH8" i="3" s="1"/>
  <c r="AP10" i="3"/>
  <c r="DH10" i="3" s="1"/>
  <c r="AP12" i="3"/>
  <c r="DH12" i="3" s="1"/>
  <c r="AP14" i="3"/>
  <c r="DH14" i="3" s="1"/>
  <c r="AP16" i="3"/>
  <c r="DH16" i="3" s="1"/>
  <c r="AP18" i="3"/>
  <c r="DH18" i="3" s="1"/>
  <c r="AP20" i="3"/>
  <c r="DH20" i="3" s="1"/>
  <c r="AP22" i="3"/>
  <c r="DH22" i="3" s="1"/>
  <c r="AP24" i="3"/>
  <c r="DH24" i="3" s="1"/>
  <c r="AP26" i="3"/>
  <c r="DH26" i="3" s="1"/>
  <c r="AP28" i="3"/>
  <c r="DH28" i="3" s="1"/>
  <c r="AP30" i="3"/>
  <c r="DH30" i="3" s="1"/>
  <c r="AP3" i="3"/>
  <c r="DH3" i="3" s="1"/>
  <c r="AP5" i="3"/>
  <c r="DH5" i="3" s="1"/>
  <c r="AP7" i="3"/>
  <c r="DH7" i="3" s="1"/>
  <c r="AP9" i="3"/>
  <c r="DH9" i="3" s="1"/>
  <c r="AP11" i="3"/>
  <c r="DH11" i="3" s="1"/>
  <c r="AP13" i="3"/>
  <c r="DH13" i="3" s="1"/>
  <c r="AP15" i="3"/>
  <c r="DH15" i="3" s="1"/>
  <c r="AP17" i="3"/>
  <c r="DH17" i="3" s="1"/>
  <c r="AP19" i="3"/>
  <c r="DH19" i="3" s="1"/>
  <c r="AP21" i="3"/>
  <c r="DH21" i="3" s="1"/>
  <c r="AP23" i="3"/>
  <c r="DH23" i="3" s="1"/>
  <c r="AP25" i="3"/>
  <c r="DH25" i="3" s="1"/>
  <c r="AP27" i="3"/>
  <c r="DH27" i="3" s="1"/>
  <c r="AP29" i="3"/>
  <c r="DH29" i="3" s="1"/>
  <c r="AP31" i="3"/>
  <c r="DH31" i="3" s="1"/>
  <c r="AP2" i="3"/>
  <c r="DH2" i="3" s="1"/>
  <c r="F17" i="5" s="1"/>
  <c r="AP32" i="3"/>
  <c r="AB27" i="3"/>
  <c r="AB10" i="3"/>
  <c r="AB15" i="3"/>
  <c r="AS3" i="3"/>
  <c r="DK3" i="3" s="1"/>
  <c r="AS5" i="3"/>
  <c r="DK5" i="3" s="1"/>
  <c r="AS7" i="3"/>
  <c r="DK7" i="3" s="1"/>
  <c r="AS9" i="3"/>
  <c r="DK9" i="3" s="1"/>
  <c r="AS11" i="3"/>
  <c r="DK11" i="3" s="1"/>
  <c r="AS13" i="3"/>
  <c r="DK13" i="3" s="1"/>
  <c r="AS15" i="3"/>
  <c r="DK15" i="3" s="1"/>
  <c r="AS17" i="3"/>
  <c r="DK17" i="3" s="1"/>
  <c r="AS19" i="3"/>
  <c r="DK19" i="3" s="1"/>
  <c r="AS21" i="3"/>
  <c r="DK21" i="3" s="1"/>
  <c r="AS23" i="3"/>
  <c r="DK23" i="3" s="1"/>
  <c r="AS25" i="3"/>
  <c r="DK25" i="3" s="1"/>
  <c r="AS27" i="3"/>
  <c r="DK27" i="3" s="1"/>
  <c r="AS29" i="3"/>
  <c r="DK29" i="3" s="1"/>
  <c r="AS26" i="3"/>
  <c r="DK26" i="3" s="1"/>
  <c r="AS30" i="3"/>
  <c r="DK30" i="3" s="1"/>
  <c r="AS31" i="3"/>
  <c r="DK31" i="3" s="1"/>
  <c r="AS6" i="3"/>
  <c r="DK6" i="3" s="1"/>
  <c r="AS14" i="3"/>
  <c r="DK14" i="3" s="1"/>
  <c r="AS22" i="3"/>
  <c r="DK22" i="3" s="1"/>
  <c r="AS32" i="3"/>
  <c r="AS2" i="3"/>
  <c r="DK2" i="3" s="1"/>
  <c r="F20" i="5" s="1"/>
  <c r="AS8" i="3"/>
  <c r="DK8" i="3" s="1"/>
  <c r="AS16" i="3"/>
  <c r="DK16" i="3" s="1"/>
  <c r="AS18" i="3"/>
  <c r="DK18" i="3" s="1"/>
  <c r="AS24" i="3"/>
  <c r="DK24" i="3" s="1"/>
  <c r="AS28" i="3"/>
  <c r="DK28" i="3" s="1"/>
  <c r="AS10" i="3"/>
  <c r="DK10" i="3" s="1"/>
  <c r="AS4" i="3"/>
  <c r="DK4" i="3" s="1"/>
  <c r="AS12" i="3"/>
  <c r="DK12" i="3" s="1"/>
  <c r="AS20" i="3"/>
  <c r="DK20" i="3" s="1"/>
  <c r="AU3" i="3"/>
  <c r="DM3" i="3" s="1"/>
  <c r="AU5" i="3"/>
  <c r="DM5" i="3" s="1"/>
  <c r="AU7" i="3"/>
  <c r="DM7" i="3" s="1"/>
  <c r="AU9" i="3"/>
  <c r="DM9" i="3" s="1"/>
  <c r="AU11" i="3"/>
  <c r="DM11" i="3" s="1"/>
  <c r="AU13" i="3"/>
  <c r="DM13" i="3" s="1"/>
  <c r="AU15" i="3"/>
  <c r="DM15" i="3" s="1"/>
  <c r="AU17" i="3"/>
  <c r="DM17" i="3" s="1"/>
  <c r="AU19" i="3"/>
  <c r="DM19" i="3" s="1"/>
  <c r="AU21" i="3"/>
  <c r="DM21" i="3" s="1"/>
  <c r="AU23" i="3"/>
  <c r="DM23" i="3" s="1"/>
  <c r="AU25" i="3"/>
  <c r="DM25" i="3" s="1"/>
  <c r="AU27" i="3"/>
  <c r="DM27" i="3" s="1"/>
  <c r="AU29" i="3"/>
  <c r="DM29" i="3" s="1"/>
  <c r="AU4" i="3"/>
  <c r="DM4" i="3" s="1"/>
  <c r="AU12" i="3"/>
  <c r="DM12" i="3" s="1"/>
  <c r="AU20" i="3"/>
  <c r="DM20" i="3" s="1"/>
  <c r="AU32" i="3"/>
  <c r="DM32" i="3" s="1"/>
  <c r="AU28" i="3"/>
  <c r="DM28" i="3" s="1"/>
  <c r="AU31" i="3"/>
  <c r="DM31" i="3" s="1"/>
  <c r="AU26" i="3"/>
  <c r="DM26" i="3" s="1"/>
  <c r="AU30" i="3"/>
  <c r="DM30" i="3" s="1"/>
  <c r="AU6" i="3"/>
  <c r="DM6" i="3" s="1"/>
  <c r="AU14" i="3"/>
  <c r="DM14" i="3" s="1"/>
  <c r="AU22" i="3"/>
  <c r="DM22" i="3" s="1"/>
  <c r="AU8" i="3"/>
  <c r="DM8" i="3" s="1"/>
  <c r="AU16" i="3"/>
  <c r="DM16" i="3" s="1"/>
  <c r="AU2" i="3"/>
  <c r="DM2" i="3" s="1"/>
  <c r="F22" i="5" s="1"/>
  <c r="AU24" i="3"/>
  <c r="DM24" i="3" s="1"/>
  <c r="AU10" i="3"/>
  <c r="DM10" i="3" s="1"/>
  <c r="AU18" i="3"/>
  <c r="DM18" i="3" s="1"/>
  <c r="AB32" i="3"/>
  <c r="AB22" i="3"/>
  <c r="AB6" i="3"/>
  <c r="AB11" i="3"/>
  <c r="AI4" i="3"/>
  <c r="DA4" i="3" s="1"/>
  <c r="AI6" i="3"/>
  <c r="DA6" i="3" s="1"/>
  <c r="AI8" i="3"/>
  <c r="DA8" i="3" s="1"/>
  <c r="AI10" i="3"/>
  <c r="DA10" i="3" s="1"/>
  <c r="AI12" i="3"/>
  <c r="DA12" i="3" s="1"/>
  <c r="AI14" i="3"/>
  <c r="DA14" i="3" s="1"/>
  <c r="AI16" i="3"/>
  <c r="DA16" i="3" s="1"/>
  <c r="AI18" i="3"/>
  <c r="DA18" i="3" s="1"/>
  <c r="AI20" i="3"/>
  <c r="DA20" i="3" s="1"/>
  <c r="AI22" i="3"/>
  <c r="DA22" i="3" s="1"/>
  <c r="AI24" i="3"/>
  <c r="DA24" i="3" s="1"/>
  <c r="AI26" i="3"/>
  <c r="DA26" i="3" s="1"/>
  <c r="AI28" i="3"/>
  <c r="DA28" i="3" s="1"/>
  <c r="AI30" i="3"/>
  <c r="DA30" i="3" s="1"/>
  <c r="AI3" i="3"/>
  <c r="DA3" i="3" s="1"/>
  <c r="AI11" i="3"/>
  <c r="DA11" i="3" s="1"/>
  <c r="AI19" i="3"/>
  <c r="DA19" i="3" s="1"/>
  <c r="AI2" i="3"/>
  <c r="DA2" i="3" s="1"/>
  <c r="F10" i="5" s="1"/>
  <c r="AI25" i="3"/>
  <c r="DA25" i="3" s="1"/>
  <c r="AI29" i="3"/>
  <c r="DA29" i="3" s="1"/>
  <c r="AI31" i="3"/>
  <c r="DA31" i="3" s="1"/>
  <c r="AI5" i="3"/>
  <c r="DA5" i="3" s="1"/>
  <c r="AI13" i="3"/>
  <c r="DA13" i="3" s="1"/>
  <c r="AI21" i="3"/>
  <c r="DA21" i="3" s="1"/>
  <c r="AI27" i="3"/>
  <c r="DA27" i="3" s="1"/>
  <c r="AI32" i="3"/>
  <c r="BY32" i="3" s="1"/>
  <c r="AI7" i="3"/>
  <c r="DA7" i="3" s="1"/>
  <c r="AI15" i="3"/>
  <c r="DA15" i="3" s="1"/>
  <c r="AI23" i="3"/>
  <c r="DA23" i="3" s="1"/>
  <c r="AI9" i="3"/>
  <c r="DA9" i="3" s="1"/>
  <c r="AI17" i="3"/>
  <c r="DA17" i="3" s="1"/>
  <c r="AM3" i="3"/>
  <c r="DE3" i="3" s="1"/>
  <c r="AM5" i="3"/>
  <c r="DE5" i="3" s="1"/>
  <c r="AM7" i="3"/>
  <c r="DE7" i="3" s="1"/>
  <c r="AM9" i="3"/>
  <c r="DE9" i="3" s="1"/>
  <c r="AM11" i="3"/>
  <c r="DE11" i="3" s="1"/>
  <c r="AM13" i="3"/>
  <c r="DE13" i="3" s="1"/>
  <c r="AM15" i="3"/>
  <c r="DE15" i="3" s="1"/>
  <c r="AM17" i="3"/>
  <c r="DE17" i="3" s="1"/>
  <c r="AM19" i="3"/>
  <c r="DE19" i="3" s="1"/>
  <c r="AM21" i="3"/>
  <c r="DE21" i="3" s="1"/>
  <c r="AM23" i="3"/>
  <c r="DE23" i="3" s="1"/>
  <c r="AM25" i="3"/>
  <c r="DE25" i="3" s="1"/>
  <c r="AM27" i="3"/>
  <c r="DE27" i="3" s="1"/>
  <c r="AM29" i="3"/>
  <c r="DE29" i="3" s="1"/>
  <c r="AM6" i="3"/>
  <c r="DE6" i="3" s="1"/>
  <c r="AM14" i="3"/>
  <c r="DE14" i="3" s="1"/>
  <c r="AM22" i="3"/>
  <c r="DE22" i="3" s="1"/>
  <c r="AM28" i="3"/>
  <c r="DE28" i="3" s="1"/>
  <c r="AM32" i="3"/>
  <c r="AM8" i="3"/>
  <c r="DE8" i="3" s="1"/>
  <c r="AM16" i="3"/>
  <c r="DE16" i="3" s="1"/>
  <c r="AM24" i="3"/>
  <c r="DE24" i="3" s="1"/>
  <c r="AM26" i="3"/>
  <c r="DE26" i="3" s="1"/>
  <c r="AM30" i="3"/>
  <c r="DE30" i="3" s="1"/>
  <c r="AM10" i="3"/>
  <c r="DE10" i="3" s="1"/>
  <c r="AM18" i="3"/>
  <c r="DE18" i="3" s="1"/>
  <c r="AM2" i="3"/>
  <c r="DE2" i="3" s="1"/>
  <c r="F14" i="5" s="1"/>
  <c r="AM31" i="3"/>
  <c r="DE31" i="3" s="1"/>
  <c r="AM4" i="3"/>
  <c r="DE4" i="3" s="1"/>
  <c r="AM12" i="3"/>
  <c r="DE12" i="3" s="1"/>
  <c r="AM20" i="3"/>
  <c r="DE20" i="3" s="1"/>
  <c r="AO4" i="3"/>
  <c r="DG4" i="3" s="1"/>
  <c r="AO6" i="3"/>
  <c r="DG6" i="3" s="1"/>
  <c r="AO8" i="3"/>
  <c r="DG8" i="3" s="1"/>
  <c r="AO10" i="3"/>
  <c r="DG10" i="3" s="1"/>
  <c r="AO12" i="3"/>
  <c r="DG12" i="3" s="1"/>
  <c r="AO14" i="3"/>
  <c r="DG14" i="3" s="1"/>
  <c r="AO16" i="3"/>
  <c r="DG16" i="3" s="1"/>
  <c r="AO18" i="3"/>
  <c r="DG18" i="3" s="1"/>
  <c r="AO20" i="3"/>
  <c r="DG20" i="3" s="1"/>
  <c r="AO22" i="3"/>
  <c r="DG22" i="3" s="1"/>
  <c r="AO24" i="3"/>
  <c r="DG24" i="3" s="1"/>
  <c r="AO26" i="3"/>
  <c r="DG26" i="3" s="1"/>
  <c r="AO28" i="3"/>
  <c r="DG28" i="3" s="1"/>
  <c r="AO30" i="3"/>
  <c r="DG30" i="3" s="1"/>
  <c r="AO27" i="3"/>
  <c r="DG27" i="3" s="1"/>
  <c r="AO32" i="3"/>
  <c r="AO3" i="3"/>
  <c r="DG3" i="3" s="1"/>
  <c r="AO11" i="3"/>
  <c r="DG11" i="3" s="1"/>
  <c r="AO19" i="3"/>
  <c r="DG19" i="3" s="1"/>
  <c r="AO5" i="3"/>
  <c r="DG5" i="3" s="1"/>
  <c r="AO13" i="3"/>
  <c r="DG13" i="3" s="1"/>
  <c r="AO21" i="3"/>
  <c r="DG21" i="3" s="1"/>
  <c r="AO7" i="3"/>
  <c r="DG7" i="3" s="1"/>
  <c r="AO23" i="3"/>
  <c r="DG23" i="3" s="1"/>
  <c r="AO25" i="3"/>
  <c r="DG25" i="3" s="1"/>
  <c r="AO29" i="3"/>
  <c r="DG29" i="3" s="1"/>
  <c r="AO15" i="3"/>
  <c r="DG15" i="3" s="1"/>
  <c r="AO31" i="3"/>
  <c r="DG31" i="3" s="1"/>
  <c r="AO2" i="3"/>
  <c r="DG2" i="3" s="1"/>
  <c r="F16" i="5" s="1"/>
  <c r="AO9" i="3"/>
  <c r="DG9" i="3" s="1"/>
  <c r="AO17" i="3"/>
  <c r="DG17" i="3" s="1"/>
  <c r="AB30" i="3"/>
  <c r="AQ4" i="3"/>
  <c r="DI4" i="3" s="1"/>
  <c r="AQ6" i="3"/>
  <c r="DI6" i="3" s="1"/>
  <c r="AQ8" i="3"/>
  <c r="DI8" i="3" s="1"/>
  <c r="AQ10" i="3"/>
  <c r="DI10" i="3" s="1"/>
  <c r="AQ12" i="3"/>
  <c r="DI12" i="3" s="1"/>
  <c r="AQ14" i="3"/>
  <c r="DI14" i="3" s="1"/>
  <c r="AQ16" i="3"/>
  <c r="DI16" i="3" s="1"/>
  <c r="AQ18" i="3"/>
  <c r="DI18" i="3" s="1"/>
  <c r="AQ20" i="3"/>
  <c r="DI20" i="3" s="1"/>
  <c r="AQ22" i="3"/>
  <c r="DI22" i="3" s="1"/>
  <c r="AQ24" i="3"/>
  <c r="DI24" i="3" s="1"/>
  <c r="AQ26" i="3"/>
  <c r="DI26" i="3" s="1"/>
  <c r="AQ28" i="3"/>
  <c r="DI28" i="3" s="1"/>
  <c r="AQ30" i="3"/>
  <c r="DI30" i="3" s="1"/>
  <c r="AQ9" i="3"/>
  <c r="DI9" i="3" s="1"/>
  <c r="AQ17" i="3"/>
  <c r="DI17" i="3" s="1"/>
  <c r="AQ2" i="3"/>
  <c r="DI2" i="3" s="1"/>
  <c r="F18" i="5" s="1"/>
  <c r="AQ25" i="3"/>
  <c r="DI25" i="3" s="1"/>
  <c r="AQ27" i="3"/>
  <c r="DI27" i="3" s="1"/>
  <c r="AQ31" i="3"/>
  <c r="DI31" i="3" s="1"/>
  <c r="AQ29" i="3"/>
  <c r="DI29" i="3" s="1"/>
  <c r="AQ3" i="3"/>
  <c r="DI3" i="3" s="1"/>
  <c r="AQ11" i="3"/>
  <c r="DI11" i="3" s="1"/>
  <c r="AQ19" i="3"/>
  <c r="DI19" i="3" s="1"/>
  <c r="AQ32" i="3"/>
  <c r="AQ5" i="3"/>
  <c r="DI5" i="3" s="1"/>
  <c r="AQ13" i="3"/>
  <c r="DI13" i="3" s="1"/>
  <c r="AQ21" i="3"/>
  <c r="DI21" i="3" s="1"/>
  <c r="AQ7" i="3"/>
  <c r="DI7" i="3" s="1"/>
  <c r="AQ15" i="3"/>
  <c r="DI15" i="3" s="1"/>
  <c r="AQ23" i="3"/>
  <c r="DI23" i="3" s="1"/>
  <c r="AJ3" i="3"/>
  <c r="DB3" i="3" s="1"/>
  <c r="AJ5" i="3"/>
  <c r="DB5" i="3" s="1"/>
  <c r="AJ7" i="3"/>
  <c r="DB7" i="3" s="1"/>
  <c r="AJ9" i="3"/>
  <c r="DB9" i="3" s="1"/>
  <c r="AJ11" i="3"/>
  <c r="DB11" i="3" s="1"/>
  <c r="AJ13" i="3"/>
  <c r="DB13" i="3" s="1"/>
  <c r="AJ15" i="3"/>
  <c r="DB15" i="3" s="1"/>
  <c r="AJ17" i="3"/>
  <c r="DB17" i="3" s="1"/>
  <c r="AJ19" i="3"/>
  <c r="DB19" i="3" s="1"/>
  <c r="AJ21" i="3"/>
  <c r="DB21" i="3" s="1"/>
  <c r="AJ23" i="3"/>
  <c r="DB23" i="3" s="1"/>
  <c r="AJ4" i="3"/>
  <c r="DB4" i="3" s="1"/>
  <c r="AJ6" i="3"/>
  <c r="DB6" i="3" s="1"/>
  <c r="AJ8" i="3"/>
  <c r="DB8" i="3" s="1"/>
  <c r="AJ10" i="3"/>
  <c r="DB10" i="3" s="1"/>
  <c r="AJ12" i="3"/>
  <c r="DB12" i="3" s="1"/>
  <c r="AJ14" i="3"/>
  <c r="DB14" i="3" s="1"/>
  <c r="AJ16" i="3"/>
  <c r="DB16" i="3" s="1"/>
  <c r="AJ18" i="3"/>
  <c r="DB18" i="3" s="1"/>
  <c r="AJ20" i="3"/>
  <c r="DB20" i="3" s="1"/>
  <c r="AJ22" i="3"/>
  <c r="DB22" i="3" s="1"/>
  <c r="AJ24" i="3"/>
  <c r="DB24" i="3" s="1"/>
  <c r="AJ31" i="3"/>
  <c r="DB31" i="3" s="1"/>
  <c r="AJ2" i="3"/>
  <c r="DB2" i="3" s="1"/>
  <c r="F11" i="5" s="1"/>
  <c r="AJ25" i="3"/>
  <c r="DB25" i="3" s="1"/>
  <c r="AJ29" i="3"/>
  <c r="DB29" i="3" s="1"/>
  <c r="AJ26" i="3"/>
  <c r="DB26" i="3" s="1"/>
  <c r="AJ30" i="3"/>
  <c r="DB30" i="3" s="1"/>
  <c r="AJ27" i="3"/>
  <c r="DB27" i="3" s="1"/>
  <c r="AJ32" i="3"/>
  <c r="AJ28" i="3"/>
  <c r="DB28" i="3" s="1"/>
  <c r="AB29" i="3"/>
  <c r="AB20" i="3"/>
  <c r="AB4" i="3"/>
  <c r="BR4" i="3" s="1"/>
  <c r="AB9" i="3"/>
  <c r="AB8" i="3"/>
  <c r="BR8" i="3" s="1"/>
  <c r="AB25" i="3"/>
  <c r="AB18" i="3"/>
  <c r="AB23" i="3"/>
  <c r="AB7" i="3"/>
  <c r="AF4" i="3"/>
  <c r="CX4" i="3" s="1"/>
  <c r="AF6" i="3"/>
  <c r="CX6" i="3" s="1"/>
  <c r="AF8" i="3"/>
  <c r="CX8" i="3" s="1"/>
  <c r="AF10" i="3"/>
  <c r="CX10" i="3" s="1"/>
  <c r="AF12" i="3"/>
  <c r="CX12" i="3" s="1"/>
  <c r="AF14" i="3"/>
  <c r="CX14" i="3" s="1"/>
  <c r="AF16" i="3"/>
  <c r="CX16" i="3" s="1"/>
  <c r="AF18" i="3"/>
  <c r="CX18" i="3" s="1"/>
  <c r="AF20" i="3"/>
  <c r="CX20" i="3" s="1"/>
  <c r="AF22" i="3"/>
  <c r="CX22" i="3" s="1"/>
  <c r="AF24" i="3"/>
  <c r="CX24" i="3" s="1"/>
  <c r="AF3" i="3"/>
  <c r="CX3" i="3" s="1"/>
  <c r="AF5" i="3"/>
  <c r="CX5" i="3" s="1"/>
  <c r="AF7" i="3"/>
  <c r="CX7" i="3" s="1"/>
  <c r="AF9" i="3"/>
  <c r="CX9" i="3" s="1"/>
  <c r="AF11" i="3"/>
  <c r="CX11" i="3" s="1"/>
  <c r="AF13" i="3"/>
  <c r="CX13" i="3" s="1"/>
  <c r="AF15" i="3"/>
  <c r="CX15" i="3" s="1"/>
  <c r="AF17" i="3"/>
  <c r="CX17" i="3" s="1"/>
  <c r="AF19" i="3"/>
  <c r="CX19" i="3" s="1"/>
  <c r="AF21" i="3"/>
  <c r="CX21" i="3" s="1"/>
  <c r="AF23" i="3"/>
  <c r="CX23" i="3" s="1"/>
  <c r="AF32" i="3"/>
  <c r="AF26" i="3"/>
  <c r="CX26" i="3" s="1"/>
  <c r="AF30" i="3"/>
  <c r="CX30" i="3" s="1"/>
  <c r="AF27" i="3"/>
  <c r="CX27" i="3" s="1"/>
  <c r="AF25" i="3"/>
  <c r="CX25" i="3" s="1"/>
  <c r="AF29" i="3"/>
  <c r="CX29" i="3" s="1"/>
  <c r="AF2" i="3"/>
  <c r="CX2" i="3" s="1"/>
  <c r="F7" i="5" s="1"/>
  <c r="AF28" i="3"/>
  <c r="CX28" i="3" s="1"/>
  <c r="AF31" i="3"/>
  <c r="CX31" i="3" s="1"/>
  <c r="AB24" i="3"/>
  <c r="AB28" i="3"/>
  <c r="AB16" i="3"/>
  <c r="BR16" i="3" s="1"/>
  <c r="AB21" i="3"/>
  <c r="AB5" i="3"/>
  <c r="AR3" i="3"/>
  <c r="DJ3" i="3" s="1"/>
  <c r="AR5" i="3"/>
  <c r="DJ5" i="3" s="1"/>
  <c r="AR7" i="3"/>
  <c r="DJ7" i="3" s="1"/>
  <c r="AR9" i="3"/>
  <c r="DJ9" i="3" s="1"/>
  <c r="AR11" i="3"/>
  <c r="DJ11" i="3" s="1"/>
  <c r="AR13" i="3"/>
  <c r="DJ13" i="3" s="1"/>
  <c r="AR15" i="3"/>
  <c r="DJ15" i="3" s="1"/>
  <c r="AR17" i="3"/>
  <c r="DJ17" i="3" s="1"/>
  <c r="AR19" i="3"/>
  <c r="DJ19" i="3" s="1"/>
  <c r="AR21" i="3"/>
  <c r="DJ21" i="3" s="1"/>
  <c r="AR23" i="3"/>
  <c r="DJ23" i="3" s="1"/>
  <c r="AR4" i="3"/>
  <c r="DJ4" i="3" s="1"/>
  <c r="AR6" i="3"/>
  <c r="DJ6" i="3" s="1"/>
  <c r="AR8" i="3"/>
  <c r="DJ8" i="3" s="1"/>
  <c r="AR10" i="3"/>
  <c r="DJ10" i="3" s="1"/>
  <c r="AR12" i="3"/>
  <c r="DJ12" i="3" s="1"/>
  <c r="AR14" i="3"/>
  <c r="DJ14" i="3" s="1"/>
  <c r="AR16" i="3"/>
  <c r="DJ16" i="3" s="1"/>
  <c r="AR18" i="3"/>
  <c r="DJ18" i="3" s="1"/>
  <c r="AR20" i="3"/>
  <c r="DJ20" i="3" s="1"/>
  <c r="AR22" i="3"/>
  <c r="DJ22" i="3" s="1"/>
  <c r="AR2" i="3"/>
  <c r="DJ2" i="3" s="1"/>
  <c r="F19" i="5" s="1"/>
  <c r="AR28" i="3"/>
  <c r="DJ28" i="3" s="1"/>
  <c r="AR27" i="3"/>
  <c r="DJ27" i="3" s="1"/>
  <c r="AR31" i="3"/>
  <c r="DJ31" i="3" s="1"/>
  <c r="AR30" i="3"/>
  <c r="DJ30" i="3" s="1"/>
  <c r="AR24" i="3"/>
  <c r="DJ24" i="3" s="1"/>
  <c r="AR26" i="3"/>
  <c r="DJ26" i="3" s="1"/>
  <c r="AR25" i="3"/>
  <c r="DJ25" i="3" s="1"/>
  <c r="AR29" i="3"/>
  <c r="DJ29" i="3" s="1"/>
  <c r="AR32" i="3"/>
  <c r="AK3" i="3"/>
  <c r="DC3" i="3" s="1"/>
  <c r="AK5" i="3"/>
  <c r="DC5" i="3" s="1"/>
  <c r="AK7" i="3"/>
  <c r="DC7" i="3" s="1"/>
  <c r="AK9" i="3"/>
  <c r="DC9" i="3" s="1"/>
  <c r="AK11" i="3"/>
  <c r="DC11" i="3" s="1"/>
  <c r="AK13" i="3"/>
  <c r="DC13" i="3" s="1"/>
  <c r="AK15" i="3"/>
  <c r="DC15" i="3" s="1"/>
  <c r="AK17" i="3"/>
  <c r="DC17" i="3" s="1"/>
  <c r="AK19" i="3"/>
  <c r="DC19" i="3" s="1"/>
  <c r="AK21" i="3"/>
  <c r="DC21" i="3" s="1"/>
  <c r="AK23" i="3"/>
  <c r="DC23" i="3" s="1"/>
  <c r="AK25" i="3"/>
  <c r="DC25" i="3" s="1"/>
  <c r="AK27" i="3"/>
  <c r="DC27" i="3" s="1"/>
  <c r="AK29" i="3"/>
  <c r="DC29" i="3" s="1"/>
  <c r="AK28" i="3"/>
  <c r="DC28" i="3" s="1"/>
  <c r="AK2" i="3"/>
  <c r="DC2" i="3" s="1"/>
  <c r="F12" i="5" s="1"/>
  <c r="AK20" i="3"/>
  <c r="DC20" i="3" s="1"/>
  <c r="AK8" i="3"/>
  <c r="DC8" i="3" s="1"/>
  <c r="AK16" i="3"/>
  <c r="DC16" i="3" s="1"/>
  <c r="AK24" i="3"/>
  <c r="DC24" i="3" s="1"/>
  <c r="AK31" i="3"/>
  <c r="DC31" i="3" s="1"/>
  <c r="AK12" i="3"/>
  <c r="DC12" i="3" s="1"/>
  <c r="AK10" i="3"/>
  <c r="DC10" i="3" s="1"/>
  <c r="AK18" i="3"/>
  <c r="DC18" i="3" s="1"/>
  <c r="AK32" i="3"/>
  <c r="CA32" i="3" s="1"/>
  <c r="AK26" i="3"/>
  <c r="DC26" i="3" s="1"/>
  <c r="AK30" i="3"/>
  <c r="DC30" i="3" s="1"/>
  <c r="AK4" i="3"/>
  <c r="DC4" i="3" s="1"/>
  <c r="AK6" i="3"/>
  <c r="DC6" i="3" s="1"/>
  <c r="AK14" i="3"/>
  <c r="DC14" i="3" s="1"/>
  <c r="AK22" i="3"/>
  <c r="DC22" i="3" s="1"/>
  <c r="AB13" i="3"/>
  <c r="AC3" i="3"/>
  <c r="CU3" i="3" s="1"/>
  <c r="AC5" i="3"/>
  <c r="CU5" i="3" s="1"/>
  <c r="AC7" i="3"/>
  <c r="CU7" i="3" s="1"/>
  <c r="AC9" i="3"/>
  <c r="CU9" i="3" s="1"/>
  <c r="AC11" i="3"/>
  <c r="CU11" i="3" s="1"/>
  <c r="AC13" i="3"/>
  <c r="CU13" i="3" s="1"/>
  <c r="AC15" i="3"/>
  <c r="CU15" i="3" s="1"/>
  <c r="AC17" i="3"/>
  <c r="CU17" i="3" s="1"/>
  <c r="AC19" i="3"/>
  <c r="CU19" i="3" s="1"/>
  <c r="AC21" i="3"/>
  <c r="CU21" i="3" s="1"/>
  <c r="AC23" i="3"/>
  <c r="CU23" i="3" s="1"/>
  <c r="AC25" i="3"/>
  <c r="CU25" i="3" s="1"/>
  <c r="AC27" i="3"/>
  <c r="CU27" i="3" s="1"/>
  <c r="AC29" i="3"/>
  <c r="CU29" i="3" s="1"/>
  <c r="AC26" i="3"/>
  <c r="CU26" i="3" s="1"/>
  <c r="AC30" i="3"/>
  <c r="CU30" i="3" s="1"/>
  <c r="AC6" i="3"/>
  <c r="CU6" i="3" s="1"/>
  <c r="AC10" i="3"/>
  <c r="CU10" i="3" s="1"/>
  <c r="AC18" i="3"/>
  <c r="CU18" i="3" s="1"/>
  <c r="AC2" i="3"/>
  <c r="CU2" i="3" s="1"/>
  <c r="AC4" i="3"/>
  <c r="CU4" i="3" s="1"/>
  <c r="AC12" i="3"/>
  <c r="CU12" i="3" s="1"/>
  <c r="AC20" i="3"/>
  <c r="CU20" i="3" s="1"/>
  <c r="AC31" i="3"/>
  <c r="CU31" i="3" s="1"/>
  <c r="AC14" i="3"/>
  <c r="CU14" i="3" s="1"/>
  <c r="AC28" i="3"/>
  <c r="CU28" i="3" s="1"/>
  <c r="AC22" i="3"/>
  <c r="CU22" i="3" s="1"/>
  <c r="AC8" i="3"/>
  <c r="CU8" i="3" s="1"/>
  <c r="AC16" i="3"/>
  <c r="CU16" i="3" s="1"/>
  <c r="AC24" i="3"/>
  <c r="CU24" i="3" s="1"/>
  <c r="AC32" i="3"/>
  <c r="BS32" i="3" s="1"/>
  <c r="AD3" i="3"/>
  <c r="CV3" i="3" s="1"/>
  <c r="AD5" i="3"/>
  <c r="CV5" i="3" s="1"/>
  <c r="AD7" i="3"/>
  <c r="CV7" i="3" s="1"/>
  <c r="AD9" i="3"/>
  <c r="CV9" i="3" s="1"/>
  <c r="AD11" i="3"/>
  <c r="CV11" i="3" s="1"/>
  <c r="AD13" i="3"/>
  <c r="CV13" i="3" s="1"/>
  <c r="AD15" i="3"/>
  <c r="CV15" i="3" s="1"/>
  <c r="AD17" i="3"/>
  <c r="CV17" i="3" s="1"/>
  <c r="AD19" i="3"/>
  <c r="CV19" i="3" s="1"/>
  <c r="AD21" i="3"/>
  <c r="CV21" i="3" s="1"/>
  <c r="AD23" i="3"/>
  <c r="CV23" i="3" s="1"/>
  <c r="AD25" i="3"/>
  <c r="CV25" i="3" s="1"/>
  <c r="AD27" i="3"/>
  <c r="CV27" i="3" s="1"/>
  <c r="AD29" i="3"/>
  <c r="CV29" i="3" s="1"/>
  <c r="AD4" i="3"/>
  <c r="CV4" i="3" s="1"/>
  <c r="AD6" i="3"/>
  <c r="CV6" i="3" s="1"/>
  <c r="AD8" i="3"/>
  <c r="CV8" i="3" s="1"/>
  <c r="AD10" i="3"/>
  <c r="CV10" i="3" s="1"/>
  <c r="AD12" i="3"/>
  <c r="CV12" i="3" s="1"/>
  <c r="AD14" i="3"/>
  <c r="CV14" i="3" s="1"/>
  <c r="AD16" i="3"/>
  <c r="CV16" i="3" s="1"/>
  <c r="AD18" i="3"/>
  <c r="CV18" i="3" s="1"/>
  <c r="AD20" i="3"/>
  <c r="CV20" i="3" s="1"/>
  <c r="AD22" i="3"/>
  <c r="CV22" i="3" s="1"/>
  <c r="AD24" i="3"/>
  <c r="CV24" i="3" s="1"/>
  <c r="AD26" i="3"/>
  <c r="CV26" i="3" s="1"/>
  <c r="AD28" i="3"/>
  <c r="CV28" i="3" s="1"/>
  <c r="AD30" i="3"/>
  <c r="CV30" i="3" s="1"/>
  <c r="AD32" i="3"/>
  <c r="AD2" i="3"/>
  <c r="CV2" i="3" s="1"/>
  <c r="F5" i="5" s="1"/>
  <c r="AD31" i="3"/>
  <c r="CV31" i="3" s="1"/>
  <c r="AT3" i="3"/>
  <c r="DL3" i="3" s="1"/>
  <c r="AT5" i="3"/>
  <c r="DL5" i="3" s="1"/>
  <c r="AT7" i="3"/>
  <c r="DL7" i="3" s="1"/>
  <c r="AT9" i="3"/>
  <c r="DL9" i="3" s="1"/>
  <c r="AT11" i="3"/>
  <c r="DL11" i="3" s="1"/>
  <c r="AT13" i="3"/>
  <c r="DL13" i="3" s="1"/>
  <c r="AT15" i="3"/>
  <c r="DL15" i="3" s="1"/>
  <c r="AT17" i="3"/>
  <c r="DL17" i="3" s="1"/>
  <c r="AT19" i="3"/>
  <c r="DL19" i="3" s="1"/>
  <c r="AT21" i="3"/>
  <c r="DL21" i="3" s="1"/>
  <c r="AT23" i="3"/>
  <c r="DL23" i="3" s="1"/>
  <c r="AT25" i="3"/>
  <c r="DL25" i="3" s="1"/>
  <c r="AT27" i="3"/>
  <c r="DL27" i="3" s="1"/>
  <c r="AT29" i="3"/>
  <c r="DL29" i="3" s="1"/>
  <c r="AT4" i="3"/>
  <c r="DL4" i="3" s="1"/>
  <c r="AT6" i="3"/>
  <c r="DL6" i="3" s="1"/>
  <c r="AT8" i="3"/>
  <c r="DL8" i="3" s="1"/>
  <c r="AT10" i="3"/>
  <c r="DL10" i="3" s="1"/>
  <c r="AT12" i="3"/>
  <c r="DL12" i="3" s="1"/>
  <c r="AT14" i="3"/>
  <c r="DL14" i="3" s="1"/>
  <c r="AT16" i="3"/>
  <c r="DL16" i="3" s="1"/>
  <c r="AT18" i="3"/>
  <c r="DL18" i="3" s="1"/>
  <c r="AT20" i="3"/>
  <c r="DL20" i="3" s="1"/>
  <c r="AT22" i="3"/>
  <c r="DL22" i="3" s="1"/>
  <c r="AT24" i="3"/>
  <c r="DL24" i="3" s="1"/>
  <c r="AT26" i="3"/>
  <c r="DL26" i="3" s="1"/>
  <c r="AT28" i="3"/>
  <c r="DL28" i="3" s="1"/>
  <c r="AT30" i="3"/>
  <c r="DL30" i="3" s="1"/>
  <c r="AT32" i="3"/>
  <c r="AT2" i="3"/>
  <c r="DL2" i="3" s="1"/>
  <c r="F21" i="5" s="1"/>
  <c r="AT31" i="3"/>
  <c r="DL31" i="3" s="1"/>
  <c r="AN4" i="3"/>
  <c r="DF4" i="3" s="1"/>
  <c r="AN6" i="3"/>
  <c r="DF6" i="3" s="1"/>
  <c r="AN8" i="3"/>
  <c r="DF8" i="3" s="1"/>
  <c r="AN10" i="3"/>
  <c r="DF10" i="3" s="1"/>
  <c r="AN12" i="3"/>
  <c r="DF12" i="3" s="1"/>
  <c r="AN14" i="3"/>
  <c r="DF14" i="3" s="1"/>
  <c r="AN16" i="3"/>
  <c r="DF16" i="3" s="1"/>
  <c r="AN18" i="3"/>
  <c r="DF18" i="3" s="1"/>
  <c r="AN20" i="3"/>
  <c r="DF20" i="3" s="1"/>
  <c r="AN22" i="3"/>
  <c r="DF22" i="3" s="1"/>
  <c r="AN24" i="3"/>
  <c r="DF24" i="3" s="1"/>
  <c r="AN3" i="3"/>
  <c r="DF3" i="3" s="1"/>
  <c r="AN5" i="3"/>
  <c r="DF5" i="3" s="1"/>
  <c r="AN7" i="3"/>
  <c r="DF7" i="3" s="1"/>
  <c r="AN9" i="3"/>
  <c r="DF9" i="3" s="1"/>
  <c r="AN11" i="3"/>
  <c r="DF11" i="3" s="1"/>
  <c r="AN13" i="3"/>
  <c r="DF13" i="3" s="1"/>
  <c r="AN15" i="3"/>
  <c r="DF15" i="3" s="1"/>
  <c r="AN17" i="3"/>
  <c r="DF17" i="3" s="1"/>
  <c r="AN19" i="3"/>
  <c r="DF19" i="3" s="1"/>
  <c r="AN21" i="3"/>
  <c r="DF21" i="3" s="1"/>
  <c r="AN23" i="3"/>
  <c r="DF23" i="3" s="1"/>
  <c r="AN29" i="3"/>
  <c r="DF29" i="3" s="1"/>
  <c r="AN2" i="3"/>
  <c r="DF2" i="3" s="1"/>
  <c r="F15" i="5" s="1"/>
  <c r="AN27" i="3"/>
  <c r="DF27" i="3" s="1"/>
  <c r="AN28" i="3"/>
  <c r="DF28" i="3" s="1"/>
  <c r="AN32" i="3"/>
  <c r="AN25" i="3"/>
  <c r="DF25" i="3" s="1"/>
  <c r="AN26" i="3"/>
  <c r="DF26" i="3" s="1"/>
  <c r="AN30" i="3"/>
  <c r="DF30" i="3" s="1"/>
  <c r="AN31" i="3"/>
  <c r="DF31" i="3" s="1"/>
  <c r="AH4" i="3"/>
  <c r="CZ4" i="3" s="1"/>
  <c r="AH6" i="3"/>
  <c r="CZ6" i="3" s="1"/>
  <c r="AH8" i="3"/>
  <c r="CZ8" i="3" s="1"/>
  <c r="AH10" i="3"/>
  <c r="CZ10" i="3" s="1"/>
  <c r="AH12" i="3"/>
  <c r="CZ12" i="3" s="1"/>
  <c r="AH14" i="3"/>
  <c r="CZ14" i="3" s="1"/>
  <c r="AH16" i="3"/>
  <c r="CZ16" i="3" s="1"/>
  <c r="AH18" i="3"/>
  <c r="CZ18" i="3" s="1"/>
  <c r="AH20" i="3"/>
  <c r="CZ20" i="3" s="1"/>
  <c r="AH22" i="3"/>
  <c r="CZ22" i="3" s="1"/>
  <c r="AH24" i="3"/>
  <c r="CZ24" i="3" s="1"/>
  <c r="AH26" i="3"/>
  <c r="CZ26" i="3" s="1"/>
  <c r="AH28" i="3"/>
  <c r="CZ28" i="3" s="1"/>
  <c r="AH30" i="3"/>
  <c r="CZ30" i="3" s="1"/>
  <c r="AH3" i="3"/>
  <c r="CZ3" i="3" s="1"/>
  <c r="AH5" i="3"/>
  <c r="CZ5" i="3" s="1"/>
  <c r="AH7" i="3"/>
  <c r="CZ7" i="3" s="1"/>
  <c r="AH9" i="3"/>
  <c r="CZ9" i="3" s="1"/>
  <c r="AH11" i="3"/>
  <c r="CZ11" i="3" s="1"/>
  <c r="AH13" i="3"/>
  <c r="CZ13" i="3" s="1"/>
  <c r="AH15" i="3"/>
  <c r="CZ15" i="3" s="1"/>
  <c r="AH17" i="3"/>
  <c r="CZ17" i="3" s="1"/>
  <c r="AH19" i="3"/>
  <c r="CZ19" i="3" s="1"/>
  <c r="AH21" i="3"/>
  <c r="CZ21" i="3" s="1"/>
  <c r="AH23" i="3"/>
  <c r="CZ23" i="3" s="1"/>
  <c r="AH25" i="3"/>
  <c r="CZ25" i="3" s="1"/>
  <c r="AH27" i="3"/>
  <c r="CZ27" i="3" s="1"/>
  <c r="AH29" i="3"/>
  <c r="CZ29" i="3" s="1"/>
  <c r="AH31" i="3"/>
  <c r="CZ31" i="3" s="1"/>
  <c r="AH2" i="3"/>
  <c r="CZ2" i="3" s="1"/>
  <c r="F9" i="5" s="1"/>
  <c r="AH32" i="3"/>
  <c r="AB26" i="3"/>
  <c r="AB14" i="3"/>
  <c r="AB19" i="3"/>
  <c r="BR19" i="3" s="1"/>
  <c r="BR6" i="3"/>
  <c r="BR7" i="3"/>
  <c r="BR5" i="3"/>
  <c r="BR9" i="3"/>
  <c r="BR15" i="3"/>
  <c r="CI20" i="3"/>
  <c r="CI11" i="3"/>
  <c r="CI24" i="3"/>
  <c r="CI2" i="3"/>
  <c r="CI16" i="3"/>
  <c r="CI26" i="3"/>
  <c r="CI27" i="3"/>
  <c r="CI13" i="3"/>
  <c r="CI19" i="3"/>
  <c r="CI6" i="3"/>
  <c r="CI17" i="3"/>
  <c r="CI30" i="3"/>
  <c r="CI21" i="3"/>
  <c r="CI8" i="3"/>
  <c r="CI29" i="3"/>
  <c r="CI4" i="3"/>
  <c r="CI5" i="3"/>
  <c r="CI12" i="3"/>
  <c r="CI32" i="3"/>
  <c r="CI15" i="3"/>
  <c r="CI9" i="3"/>
  <c r="CK3" i="3"/>
  <c r="CK29" i="3"/>
  <c r="CK28" i="3"/>
  <c r="CK4" i="3"/>
  <c r="CK16" i="3"/>
  <c r="CK18" i="3"/>
  <c r="CK12" i="3"/>
  <c r="CK13" i="3"/>
  <c r="CK32" i="3"/>
  <c r="CK17" i="3"/>
  <c r="CK20" i="3"/>
  <c r="CK22" i="3"/>
  <c r="CK23" i="3"/>
  <c r="CK6" i="3"/>
  <c r="CK30" i="3"/>
  <c r="CK7" i="3"/>
  <c r="CK27" i="3"/>
  <c r="CK10" i="3"/>
  <c r="CK14" i="3"/>
  <c r="CK15" i="3"/>
  <c r="CK19" i="3"/>
  <c r="CC16" i="3"/>
  <c r="CC12" i="3"/>
  <c r="CC27" i="3"/>
  <c r="CC4" i="3"/>
  <c r="CC26" i="3"/>
  <c r="CC11" i="3"/>
  <c r="CC24" i="3"/>
  <c r="CC8" i="3"/>
  <c r="CC25" i="3"/>
  <c r="CC31" i="3"/>
  <c r="CC19" i="3"/>
  <c r="CC13" i="3"/>
  <c r="CC9" i="3"/>
  <c r="CC22" i="3"/>
  <c r="CC15" i="3"/>
  <c r="CC10" i="3"/>
  <c r="CC29" i="3"/>
  <c r="CC6" i="3"/>
  <c r="CC20" i="3"/>
  <c r="CC3" i="3"/>
  <c r="CH5" i="3"/>
  <c r="CH20" i="3"/>
  <c r="CH7" i="3"/>
  <c r="CH21" i="3"/>
  <c r="CH3" i="3"/>
  <c r="CH19" i="3"/>
  <c r="CH26" i="3"/>
  <c r="CH16" i="3"/>
  <c r="CH32" i="3"/>
  <c r="CH9" i="3"/>
  <c r="CH11" i="3"/>
  <c r="CH30" i="3"/>
  <c r="CH23" i="3"/>
  <c r="CH28" i="3"/>
  <c r="CH15" i="3"/>
  <c r="CH14" i="3"/>
  <c r="CH10" i="3"/>
  <c r="CH31" i="3"/>
  <c r="CH4" i="3"/>
  <c r="CH24" i="3"/>
  <c r="CH18" i="3"/>
  <c r="BR20" i="3"/>
  <c r="BR26" i="3"/>
  <c r="CA23" i="3"/>
  <c r="CA2" i="3"/>
  <c r="CA30" i="3"/>
  <c r="CA21" i="3"/>
  <c r="CA11" i="3"/>
  <c r="CA9" i="3"/>
  <c r="CA14" i="3"/>
  <c r="CA4" i="3"/>
  <c r="CA27" i="3"/>
  <c r="CA24" i="3"/>
  <c r="CA7" i="3"/>
  <c r="CA8" i="3"/>
  <c r="CA12" i="3"/>
  <c r="CA25" i="3"/>
  <c r="CA16" i="3"/>
  <c r="CA31" i="3"/>
  <c r="CA17" i="3"/>
  <c r="CA18" i="3"/>
  <c r="CA26" i="3"/>
  <c r="CA5" i="3"/>
  <c r="CA6" i="3"/>
  <c r="CG29" i="3"/>
  <c r="CG15" i="3"/>
  <c r="CG6" i="3"/>
  <c r="CG22" i="3"/>
  <c r="CG19" i="3"/>
  <c r="CG9" i="3"/>
  <c r="CG14" i="3"/>
  <c r="CG17" i="3"/>
  <c r="CG5" i="3"/>
  <c r="CG11" i="3"/>
  <c r="CG30" i="3"/>
  <c r="CG7" i="3"/>
  <c r="CG25" i="3"/>
  <c r="CG12" i="3"/>
  <c r="CG28" i="3"/>
  <c r="CG16" i="3"/>
  <c r="CG32" i="3"/>
  <c r="CG18" i="3"/>
  <c r="CG3" i="3"/>
  <c r="CG23" i="3"/>
  <c r="BR17" i="3"/>
  <c r="BR18" i="3"/>
  <c r="BY24" i="3"/>
  <c r="BY21" i="3"/>
  <c r="BY8" i="3"/>
  <c r="BY25" i="3"/>
  <c r="BY12" i="3"/>
  <c r="BY6" i="3"/>
  <c r="BY5" i="3"/>
  <c r="BY15" i="3"/>
  <c r="BY14" i="3"/>
  <c r="BY10" i="3"/>
  <c r="BY18" i="3"/>
  <c r="BY7" i="3"/>
  <c r="BY26" i="3"/>
  <c r="BY9" i="3"/>
  <c r="BY11" i="3"/>
  <c r="BY30" i="3"/>
  <c r="BY31" i="3"/>
  <c r="BY29" i="3"/>
  <c r="BY28" i="3"/>
  <c r="BY23" i="3"/>
  <c r="BZ7" i="3"/>
  <c r="BZ29" i="3"/>
  <c r="BZ24" i="3"/>
  <c r="BZ3" i="3"/>
  <c r="BZ14" i="3"/>
  <c r="BZ18" i="3"/>
  <c r="BZ13" i="3"/>
  <c r="BZ32" i="3"/>
  <c r="BZ25" i="3"/>
  <c r="BZ2" i="3"/>
  <c r="BZ31" i="3"/>
  <c r="BZ23" i="3"/>
  <c r="BZ26" i="3"/>
  <c r="BZ15" i="3"/>
  <c r="BZ12" i="3"/>
  <c r="BZ22" i="3"/>
  <c r="BZ8" i="3"/>
  <c r="BZ28" i="3"/>
  <c r="BZ10" i="3"/>
  <c r="BZ17" i="3"/>
  <c r="BZ19" i="3"/>
  <c r="BR10" i="3"/>
  <c r="BR21" i="3"/>
  <c r="BR11" i="3"/>
  <c r="BR13" i="3"/>
  <c r="BS2" i="3"/>
  <c r="BS28" i="3"/>
  <c r="BS16" i="3"/>
  <c r="BS27" i="3"/>
  <c r="BS30" i="3"/>
  <c r="BS9" i="3"/>
  <c r="BS24" i="3"/>
  <c r="BS31" i="3"/>
  <c r="BS17" i="3"/>
  <c r="BS25" i="3"/>
  <c r="BS23" i="3"/>
  <c r="BS4" i="3"/>
  <c r="BS10" i="3"/>
  <c r="BS21" i="3"/>
  <c r="BS5" i="3"/>
  <c r="BS7" i="3"/>
  <c r="BS18" i="3"/>
  <c r="BS8" i="3"/>
  <c r="BS22" i="3"/>
  <c r="BS11" i="3"/>
  <c r="BT3" i="3"/>
  <c r="BT2" i="3"/>
  <c r="BT28" i="3"/>
  <c r="BT27" i="3"/>
  <c r="BT20" i="3"/>
  <c r="BT9" i="3"/>
  <c r="BT25" i="3"/>
  <c r="BT11" i="3"/>
  <c r="BT12" i="3"/>
  <c r="BT32" i="3"/>
  <c r="BT8" i="3"/>
  <c r="BT24" i="3"/>
  <c r="BT30" i="3"/>
  <c r="BT16" i="3"/>
  <c r="BT18" i="3"/>
  <c r="BT23" i="3"/>
  <c r="BT7" i="3"/>
  <c r="BT29" i="3"/>
  <c r="BT14" i="3"/>
  <c r="BT19" i="3"/>
  <c r="BT13" i="3"/>
  <c r="CJ2" i="3"/>
  <c r="CJ31" i="3"/>
  <c r="CJ29" i="3"/>
  <c r="CJ18" i="3"/>
  <c r="CJ10" i="3"/>
  <c r="CJ14" i="3"/>
  <c r="CJ25" i="3"/>
  <c r="CJ26" i="3"/>
  <c r="CJ11" i="3"/>
  <c r="CJ21" i="3"/>
  <c r="CJ27" i="3"/>
  <c r="CJ16" i="3"/>
  <c r="CJ13" i="3"/>
  <c r="CJ5" i="3"/>
  <c r="CJ4" i="3"/>
  <c r="CJ15" i="3"/>
  <c r="CJ20" i="3"/>
  <c r="CJ30" i="3"/>
  <c r="CJ32" i="3"/>
  <c r="CJ9" i="3"/>
  <c r="CD18" i="3"/>
  <c r="CD12" i="3"/>
  <c r="CD5" i="3"/>
  <c r="CD21" i="3"/>
  <c r="CD8" i="3"/>
  <c r="CD7" i="3"/>
  <c r="CD13" i="3"/>
  <c r="CD11" i="3"/>
  <c r="CD32" i="3"/>
  <c r="CD16" i="3"/>
  <c r="CD31" i="3"/>
  <c r="CD23" i="3"/>
  <c r="CD17" i="3"/>
  <c r="CD2" i="3"/>
  <c r="CD24" i="3"/>
  <c r="CD29" i="3"/>
  <c r="CD20" i="3"/>
  <c r="CD9" i="3"/>
  <c r="CD26" i="3"/>
  <c r="CD30" i="3"/>
  <c r="CD14" i="3"/>
  <c r="BX3" i="3"/>
  <c r="BX18" i="3"/>
  <c r="BX2" i="3"/>
  <c r="BX26" i="3"/>
  <c r="BX30" i="3"/>
  <c r="BX32" i="3"/>
  <c r="BX7" i="3"/>
  <c r="BX25" i="3"/>
  <c r="BX21" i="3"/>
  <c r="BX10" i="3"/>
  <c r="BX17" i="3"/>
  <c r="BX19" i="3"/>
  <c r="BX4" i="3"/>
  <c r="BX23" i="3"/>
  <c r="BX20" i="3"/>
  <c r="BX14" i="3"/>
  <c r="BX5" i="3"/>
  <c r="BX13" i="3"/>
  <c r="BX29" i="3"/>
  <c r="BX16" i="3"/>
  <c r="BR12" i="3"/>
  <c r="BR22" i="3"/>
  <c r="BV28" i="3"/>
  <c r="BV32" i="3"/>
  <c r="BV20" i="3"/>
  <c r="BV25" i="3"/>
  <c r="BV15" i="3"/>
  <c r="BV30" i="3"/>
  <c r="BV16" i="3"/>
  <c r="BV18" i="3"/>
  <c r="BV11" i="3"/>
  <c r="BV14" i="3"/>
  <c r="BV13" i="3"/>
  <c r="BV31" i="3"/>
  <c r="BV7" i="3"/>
  <c r="BV17" i="3"/>
  <c r="BV8" i="3"/>
  <c r="BV24" i="3"/>
  <c r="BV23" i="3"/>
  <c r="BV12" i="3"/>
  <c r="BV9" i="3"/>
  <c r="BV4" i="3"/>
  <c r="BV26" i="3"/>
  <c r="BW25" i="3"/>
  <c r="BW20" i="3"/>
  <c r="BW23" i="3"/>
  <c r="BW5" i="3"/>
  <c r="BW27" i="3"/>
  <c r="BW2" i="3"/>
  <c r="BW26" i="3"/>
  <c r="BW10" i="3"/>
  <c r="BW16" i="3"/>
  <c r="BW29" i="3"/>
  <c r="BW19" i="3"/>
  <c r="BW11" i="3"/>
  <c r="BW18" i="3"/>
  <c r="BW9" i="3"/>
  <c r="BW4" i="3"/>
  <c r="BW6" i="3"/>
  <c r="BW21" i="3"/>
  <c r="BW31" i="3"/>
  <c r="BW22" i="3"/>
  <c r="BW32" i="3"/>
  <c r="CE27" i="3"/>
  <c r="CE7" i="3"/>
  <c r="CE2" i="3"/>
  <c r="CE29" i="3"/>
  <c r="CE13" i="3"/>
  <c r="CE17" i="3"/>
  <c r="CE28" i="3"/>
  <c r="CE16" i="3"/>
  <c r="CE11" i="3"/>
  <c r="CE6" i="3"/>
  <c r="CE21" i="3"/>
  <c r="CE22" i="3"/>
  <c r="CE23" i="3"/>
  <c r="CE12" i="3"/>
  <c r="CE32" i="3"/>
  <c r="CE18" i="3"/>
  <c r="CE9" i="3"/>
  <c r="CE30" i="3"/>
  <c r="CE14" i="3"/>
  <c r="BR23" i="3"/>
  <c r="BR24" i="3"/>
  <c r="CB16" i="3"/>
  <c r="CB2" i="3"/>
  <c r="CB18" i="3"/>
  <c r="CB29" i="3"/>
  <c r="CB15" i="3"/>
  <c r="CB25" i="3"/>
  <c r="CB5" i="3"/>
  <c r="CB11" i="3"/>
  <c r="CB17" i="3"/>
  <c r="CB26" i="3"/>
  <c r="CB20" i="3"/>
  <c r="CB21" i="3"/>
  <c r="CB22" i="3"/>
  <c r="CB27" i="3"/>
  <c r="CB4" i="3"/>
  <c r="CB6" i="3"/>
  <c r="CB13" i="3"/>
  <c r="CB32" i="3"/>
  <c r="CB10" i="3"/>
  <c r="CB31" i="3"/>
  <c r="BU2" i="3"/>
  <c r="BU3" i="3"/>
  <c r="BU15" i="3"/>
  <c r="BU7" i="3"/>
  <c r="BU17" i="3"/>
  <c r="BU12" i="3"/>
  <c r="BU27" i="3"/>
  <c r="BU13" i="3"/>
  <c r="BU19" i="3"/>
  <c r="BU8" i="3"/>
  <c r="BU14" i="3"/>
  <c r="BU22" i="3"/>
  <c r="BU4" i="3"/>
  <c r="BU24" i="3"/>
  <c r="BU16" i="3"/>
  <c r="BU29" i="3"/>
  <c r="BU31" i="3"/>
  <c r="BU23" i="3"/>
  <c r="BU30" i="3"/>
  <c r="BU18" i="3"/>
  <c r="CF3" i="3"/>
  <c r="CF21" i="3"/>
  <c r="CF18" i="3"/>
  <c r="CF19" i="3"/>
  <c r="CF6" i="3"/>
  <c r="CF23" i="3"/>
  <c r="CF13" i="3"/>
  <c r="CF10" i="3"/>
  <c r="CF25" i="3"/>
  <c r="CF5" i="3"/>
  <c r="CF16" i="3"/>
  <c r="CF9" i="3"/>
  <c r="CF29" i="3"/>
  <c r="CF32" i="3"/>
  <c r="CF20" i="3"/>
  <c r="CF7" i="3"/>
  <c r="CF4" i="3"/>
  <c r="CF22" i="3"/>
  <c r="CF26" i="3"/>
  <c r="F3" i="5" l="1"/>
  <c r="G3" i="5" s="1"/>
  <c r="J6" i="6" a="1"/>
  <c r="J6" i="6" s="1"/>
  <c r="CB28" i="3"/>
  <c r="BZ20" i="3"/>
  <c r="CF15" i="3"/>
  <c r="BU9" i="3"/>
  <c r="BX12" i="3"/>
  <c r="BS19" i="3"/>
  <c r="BW3" i="3"/>
  <c r="CB23" i="3"/>
  <c r="BV10" i="3"/>
  <c r="BX15" i="3"/>
  <c r="CJ28" i="3"/>
  <c r="CA20" i="3"/>
  <c r="CA3" i="3"/>
  <c r="CF12" i="3"/>
  <c r="CB12" i="3"/>
  <c r="BV3" i="3"/>
  <c r="BX31" i="3"/>
  <c r="CD10" i="3"/>
  <c r="CG24" i="3"/>
  <c r="CA19" i="3"/>
  <c r="BV29" i="3"/>
  <c r="BT5" i="3"/>
  <c r="BT10" i="3"/>
  <c r="CI28" i="3"/>
  <c r="CJ23" i="3"/>
  <c r="BT21" i="3"/>
  <c r="BS3" i="3"/>
  <c r="CH12" i="3"/>
  <c r="CI23" i="3"/>
  <c r="CE24" i="3"/>
  <c r="BS6" i="3"/>
  <c r="BX28" i="3"/>
  <c r="CD19" i="3"/>
  <c r="CD25" i="3"/>
  <c r="CJ12" i="3"/>
  <c r="BT26" i="3"/>
  <c r="BS14" i="3"/>
  <c r="CH27" i="3"/>
  <c r="BW7" i="3"/>
  <c r="CD3" i="3"/>
  <c r="CJ7" i="3"/>
  <c r="CH17" i="3"/>
  <c r="BW24" i="3"/>
  <c r="CK21" i="3"/>
  <c r="BW13" i="3"/>
  <c r="BZ16" i="3"/>
  <c r="BZ5" i="3"/>
  <c r="CA22" i="3"/>
  <c r="BY17" i="3"/>
  <c r="CH13" i="3"/>
  <c r="CC14" i="3"/>
  <c r="CI18" i="3"/>
  <c r="CF27" i="3"/>
  <c r="BU26" i="3"/>
  <c r="CF24" i="3"/>
  <c r="CF8" i="3"/>
  <c r="CB24" i="3"/>
  <c r="CE4" i="3"/>
  <c r="BS26" i="3"/>
  <c r="BY16" i="3"/>
  <c r="BY3" i="3"/>
  <c r="CG20" i="3"/>
  <c r="CG4" i="3"/>
  <c r="CK8" i="3"/>
  <c r="CB8" i="3"/>
  <c r="CB19" i="3"/>
  <c r="CE3" i="3"/>
  <c r="BV6" i="3"/>
  <c r="CD22" i="3"/>
  <c r="BY13" i="3"/>
  <c r="CG2" i="3"/>
  <c r="CC17" i="3"/>
  <c r="BU20" i="3"/>
  <c r="CF11" i="3"/>
  <c r="BU5" i="3"/>
  <c r="BW8" i="3"/>
  <c r="BW17" i="3"/>
  <c r="BV22" i="3"/>
  <c r="BT17" i="3"/>
  <c r="BZ21" i="3"/>
  <c r="CC30" i="3"/>
  <c r="CI31" i="3"/>
  <c r="BU21" i="3"/>
  <c r="CB3" i="3"/>
  <c r="CE25" i="3"/>
  <c r="CE20" i="3"/>
  <c r="BV27" i="3"/>
  <c r="CK5" i="3"/>
  <c r="CI3" i="3"/>
  <c r="N7" i="6"/>
  <c r="O7" i="6"/>
  <c r="F4" i="5"/>
  <c r="G4" i="5" s="1"/>
  <c r="CB14" i="3"/>
  <c r="CE10" i="3"/>
  <c r="BZ11" i="3"/>
  <c r="CJ22" i="3"/>
  <c r="BT31" i="3"/>
  <c r="CC28" i="3"/>
  <c r="CK9" i="3"/>
  <c r="CK25" i="3"/>
  <c r="CK11" i="3"/>
  <c r="CI25" i="3"/>
  <c r="CT14" i="3"/>
  <c r="CT9" i="3"/>
  <c r="CT11" i="3"/>
  <c r="CF2" i="3"/>
  <c r="CE31" i="3"/>
  <c r="CE5" i="3"/>
  <c r="BV5" i="3"/>
  <c r="BX22" i="3"/>
  <c r="BS13" i="3"/>
  <c r="BZ6" i="3"/>
  <c r="BZ9" i="3"/>
  <c r="BY19" i="3"/>
  <c r="BY20" i="3"/>
  <c r="CA29" i="3"/>
  <c r="CA28" i="3"/>
  <c r="CA13" i="3"/>
  <c r="CH25" i="3"/>
  <c r="CH8" i="3"/>
  <c r="CT26" i="3"/>
  <c r="N9" i="6"/>
  <c r="O9" i="6"/>
  <c r="CV32" i="3"/>
  <c r="CT4" i="3"/>
  <c r="N22" i="6"/>
  <c r="O22" i="6"/>
  <c r="DI32" i="3"/>
  <c r="CT6" i="3"/>
  <c r="N18" i="6"/>
  <c r="O18" i="6"/>
  <c r="DE32" i="3"/>
  <c r="BU11" i="3"/>
  <c r="CD28" i="3"/>
  <c r="CJ24" i="3"/>
  <c r="CJ8" i="3"/>
  <c r="BT22" i="3"/>
  <c r="BT15" i="3"/>
  <c r="BT6" i="3"/>
  <c r="BZ27" i="3"/>
  <c r="BY27" i="3"/>
  <c r="BY4" i="3"/>
  <c r="CG26" i="3"/>
  <c r="CG21" i="3"/>
  <c r="CH2" i="3"/>
  <c r="CC32" i="3"/>
  <c r="CI14" i="3"/>
  <c r="N13" i="6"/>
  <c r="O13" i="6"/>
  <c r="CZ32" i="3"/>
  <c r="O25" i="6"/>
  <c r="N25" i="6"/>
  <c r="DL32" i="3"/>
  <c r="CT20" i="3"/>
  <c r="CT30" i="3"/>
  <c r="O20" i="6"/>
  <c r="N20" i="6"/>
  <c r="DG32" i="3"/>
  <c r="CT22" i="3"/>
  <c r="CT15" i="3"/>
  <c r="CT17" i="3"/>
  <c r="CT16" i="3"/>
  <c r="CT25" i="3"/>
  <c r="N14" i="6"/>
  <c r="O14" i="6"/>
  <c r="DA32" i="3"/>
  <c r="CK26" i="3"/>
  <c r="CF30" i="3"/>
  <c r="BV21" i="3"/>
  <c r="CF31" i="3"/>
  <c r="BU25" i="3"/>
  <c r="BU10" i="3"/>
  <c r="CE8" i="3"/>
  <c r="CE15" i="3"/>
  <c r="BW28" i="3"/>
  <c r="BW14" i="3"/>
  <c r="BV2" i="3"/>
  <c r="CJ6" i="3"/>
  <c r="BS15" i="3"/>
  <c r="BS29" i="3"/>
  <c r="BY2" i="3"/>
  <c r="CG10" i="3"/>
  <c r="CG27" i="3"/>
  <c r="CA10" i="3"/>
  <c r="CH22" i="3"/>
  <c r="CK24" i="3"/>
  <c r="CK31" i="3"/>
  <c r="CI7" i="3"/>
  <c r="CI10" i="3"/>
  <c r="CT24" i="3"/>
  <c r="CT7" i="3"/>
  <c r="CT29" i="3"/>
  <c r="CT32" i="3"/>
  <c r="CT10" i="3"/>
  <c r="CT12" i="3"/>
  <c r="BX8" i="3"/>
  <c r="CD15" i="3"/>
  <c r="BR25" i="3"/>
  <c r="CT28" i="3"/>
  <c r="CT8" i="3"/>
  <c r="BU28" i="3"/>
  <c r="BX6" i="3"/>
  <c r="CF14" i="3"/>
  <c r="CE19" i="3"/>
  <c r="CB7" i="3"/>
  <c r="CB30" i="3"/>
  <c r="BW30" i="3"/>
  <c r="BX9" i="3"/>
  <c r="BX27" i="3"/>
  <c r="BX24" i="3"/>
  <c r="CD4" i="3"/>
  <c r="CD27" i="3"/>
  <c r="CJ19" i="3"/>
  <c r="BT4" i="3"/>
  <c r="BS12" i="3"/>
  <c r="BS20" i="3"/>
  <c r="BZ4" i="3"/>
  <c r="BY22" i="3"/>
  <c r="CG8" i="3"/>
  <c r="CC7" i="3"/>
  <c r="CC5" i="3"/>
  <c r="CC18" i="3"/>
  <c r="CO18" i="3" s="1"/>
  <c r="N16" i="6"/>
  <c r="O16" i="6"/>
  <c r="DC32" i="3"/>
  <c r="CT5" i="3"/>
  <c r="N11" i="6"/>
  <c r="O11" i="6"/>
  <c r="CX32" i="3"/>
  <c r="CT23" i="3"/>
  <c r="CT27" i="3"/>
  <c r="CT31" i="3"/>
  <c r="N12" i="6"/>
  <c r="O12" i="6"/>
  <c r="CY32" i="3"/>
  <c r="O8" i="6"/>
  <c r="N8" i="6"/>
  <c r="CU32" i="3"/>
  <c r="CT19" i="3"/>
  <c r="N10" i="6"/>
  <c r="O10" i="6"/>
  <c r="CW32" i="3"/>
  <c r="BV19" i="3"/>
  <c r="CB9" i="3"/>
  <c r="CF28" i="3"/>
  <c r="CF17" i="3"/>
  <c r="BU6" i="3"/>
  <c r="BU32" i="3"/>
  <c r="CE26" i="3"/>
  <c r="BW15" i="3"/>
  <c r="BW12" i="3"/>
  <c r="BX11" i="3"/>
  <c r="CD6" i="3"/>
  <c r="CJ17" i="3"/>
  <c r="CJ3" i="3"/>
  <c r="BZ30" i="3"/>
  <c r="CG31" i="3"/>
  <c r="CG13" i="3"/>
  <c r="CA15" i="3"/>
  <c r="CH6" i="3"/>
  <c r="CH29" i="3"/>
  <c r="CC23" i="3"/>
  <c r="CC21" i="3"/>
  <c r="CC2" i="3"/>
  <c r="CK2" i="3"/>
  <c r="CI22" i="3"/>
  <c r="BR14" i="3"/>
  <c r="O19" i="6"/>
  <c r="N19" i="6"/>
  <c r="DF32" i="3"/>
  <c r="CT13" i="3"/>
  <c r="N23" i="6"/>
  <c r="O23" i="6"/>
  <c r="DJ32" i="3"/>
  <c r="CT21" i="3"/>
  <c r="CT18" i="3"/>
  <c r="O15" i="6"/>
  <c r="N15" i="6"/>
  <c r="DB32" i="3"/>
  <c r="N24" i="6"/>
  <c r="O24" i="6"/>
  <c r="DK32" i="3"/>
  <c r="N21" i="6"/>
  <c r="O21" i="6"/>
  <c r="DH32" i="3"/>
  <c r="N17" i="6"/>
  <c r="O17" i="6"/>
  <c r="DD32" i="3"/>
  <c r="J7" i="6" a="1"/>
  <c r="J7" i="6" s="1"/>
  <c r="BR28" i="3"/>
  <c r="CN28" i="3"/>
  <c r="CM28" i="3"/>
  <c r="BR32" i="3"/>
  <c r="CM32" i="3"/>
  <c r="CN32" i="3"/>
  <c r="BR31" i="3"/>
  <c r="CM31" i="3"/>
  <c r="CN31" i="3"/>
  <c r="BR27" i="3"/>
  <c r="CN27" i="3"/>
  <c r="CM27" i="3"/>
  <c r="BR30" i="3"/>
  <c r="CO30" i="3" s="1"/>
  <c r="CM30" i="3"/>
  <c r="CN30" i="3"/>
  <c r="BR29" i="3"/>
  <c r="CN29" i="3"/>
  <c r="CM29" i="3"/>
  <c r="BR3" i="3"/>
  <c r="CM3" i="3"/>
  <c r="CO21" i="3"/>
  <c r="CO26" i="3"/>
  <c r="CO16" i="3"/>
  <c r="CM8" i="3"/>
  <c r="CM14" i="3"/>
  <c r="CN3" i="3"/>
  <c r="CM4" i="3"/>
  <c r="CN9" i="3"/>
  <c r="CN8" i="3"/>
  <c r="CM25" i="3"/>
  <c r="CN7" i="3"/>
  <c r="CN6" i="3"/>
  <c r="CN4" i="3"/>
  <c r="CM18" i="3"/>
  <c r="CN14" i="3"/>
  <c r="CN24" i="3"/>
  <c r="CM24" i="3"/>
  <c r="CN13" i="3"/>
  <c r="CM13" i="3"/>
  <c r="CM21" i="3"/>
  <c r="CN21" i="3"/>
  <c r="CN15" i="3"/>
  <c r="CM15" i="3"/>
  <c r="CN10" i="3"/>
  <c r="CM10" i="3"/>
  <c r="CN19" i="3"/>
  <c r="CM19" i="3"/>
  <c r="CN12" i="3"/>
  <c r="CM12" i="3"/>
  <c r="CN18" i="3"/>
  <c r="CM22" i="3"/>
  <c r="CN22" i="3"/>
  <c r="CM7" i="3"/>
  <c r="CN11" i="3"/>
  <c r="CM11" i="3"/>
  <c r="CM6" i="3"/>
  <c r="CN17" i="3"/>
  <c r="CM17" i="3"/>
  <c r="CN25" i="3"/>
  <c r="CM9" i="3"/>
  <c r="CN16" i="3"/>
  <c r="CM16" i="3"/>
  <c r="CN23" i="3"/>
  <c r="CM23" i="3"/>
  <c r="CN26" i="3"/>
  <c r="K30" i="6" s="1"/>
  <c r="CM26" i="3"/>
  <c r="CM5" i="3"/>
  <c r="CN5" i="3"/>
  <c r="CM20" i="3"/>
  <c r="CN20" i="3"/>
  <c r="CO3" i="3" l="1"/>
  <c r="CO11" i="3"/>
  <c r="CO7" i="3"/>
  <c r="CO14" i="3"/>
  <c r="CO23" i="3"/>
  <c r="CO12" i="3"/>
  <c r="K16" i="6" s="1"/>
  <c r="CO19" i="3"/>
  <c r="K23" i="6" s="1"/>
  <c r="K11" i="6"/>
  <c r="CO29" i="3"/>
  <c r="K33" i="6" s="1"/>
  <c r="CO2" i="3"/>
  <c r="K6" i="6" s="1"/>
  <c r="K15" i="6"/>
  <c r="CO5" i="3"/>
  <c r="CO8" i="3"/>
  <c r="CO17" i="3"/>
  <c r="K21" i="6" s="1"/>
  <c r="CO22" i="3"/>
  <c r="K26" i="6" s="1"/>
  <c r="CO10" i="3"/>
  <c r="K14" i="6" s="1"/>
  <c r="K25" i="6"/>
  <c r="CO15" i="3"/>
  <c r="K19" i="6" s="1"/>
  <c r="CO25" i="3"/>
  <c r="CO6" i="3"/>
  <c r="K10" i="6" s="1"/>
  <c r="CO24" i="3"/>
  <c r="K28" i="6" s="1"/>
  <c r="K7" i="6"/>
  <c r="K20" i="6"/>
  <c r="K12" i="6"/>
  <c r="CO4" i="3"/>
  <c r="K8" i="6" s="1"/>
  <c r="K22" i="6"/>
  <c r="K9" i="6"/>
  <c r="K34" i="6"/>
  <c r="CO20" i="3"/>
  <c r="K24" i="6" s="1"/>
  <c r="CO9" i="3"/>
  <c r="K13" i="6" s="1"/>
  <c r="K27" i="6"/>
  <c r="K29" i="6"/>
  <c r="K18" i="6"/>
  <c r="CO13" i="3"/>
  <c r="K17" i="6" s="1"/>
  <c r="J16" i="6" a="1"/>
  <c r="J16" i="6" s="1"/>
  <c r="J26" i="6" a="1"/>
  <c r="J26" i="6" s="1"/>
  <c r="J13" i="6" a="1"/>
  <c r="J13" i="6" s="1"/>
  <c r="CO32" i="3"/>
  <c r="K36" i="6" s="1"/>
  <c r="J27" i="6" a="1"/>
  <c r="J27" i="6" s="1"/>
  <c r="J12" i="6" a="1"/>
  <c r="J12" i="6" s="1"/>
  <c r="J24" i="6" a="1"/>
  <c r="J24" i="6" s="1"/>
  <c r="J33" i="6" a="1"/>
  <c r="J33" i="6" s="1"/>
  <c r="J14" i="6" a="1"/>
  <c r="J14" i="6" s="1"/>
  <c r="J11" i="6" a="1"/>
  <c r="J11" i="6" s="1"/>
  <c r="J20" i="6" a="1"/>
  <c r="J20" i="6" s="1"/>
  <c r="J10" i="6" a="1"/>
  <c r="J10" i="6" s="1"/>
  <c r="J31" i="6" a="1"/>
  <c r="J31" i="6" s="1"/>
  <c r="J29" i="6" a="1"/>
  <c r="J29" i="6" s="1"/>
  <c r="CO27" i="3"/>
  <c r="K31" i="6" s="1"/>
  <c r="J17" i="6" a="1"/>
  <c r="J17" i="6" s="1"/>
  <c r="J32" i="6" a="1"/>
  <c r="J32" i="6" s="1"/>
  <c r="N26" i="6"/>
  <c r="J8" i="6" a="1"/>
  <c r="J8" i="6" s="1"/>
  <c r="CO28" i="3"/>
  <c r="K32" i="6" s="1"/>
  <c r="J22" i="6" a="1"/>
  <c r="J22" i="6" s="1"/>
  <c r="J23" i="6" a="1"/>
  <c r="J23" i="6" s="1"/>
  <c r="J36" i="6" a="1"/>
  <c r="J36" i="6" s="1"/>
  <c r="J28" i="6" a="1"/>
  <c r="J28" i="6" s="1"/>
  <c r="J21" i="6" a="1"/>
  <c r="J21" i="6" s="1"/>
  <c r="J18" i="6" a="1"/>
  <c r="J18" i="6" s="1"/>
  <c r="J35" i="6" a="1"/>
  <c r="J35" i="6" s="1"/>
  <c r="J34" i="6" a="1"/>
  <c r="J34" i="6" s="1"/>
  <c r="J30" i="6" a="1"/>
  <c r="J30" i="6" s="1"/>
  <c r="CO31" i="3"/>
  <c r="K35" i="6" s="1"/>
  <c r="J25" i="6" a="1"/>
  <c r="J25" i="6" s="1"/>
  <c r="J9" i="6" a="1"/>
  <c r="J9" i="6" s="1"/>
  <c r="O26" i="6"/>
  <c r="J19" i="6" a="1"/>
  <c r="J19" i="6" s="1"/>
  <c r="J15" i="6" a="1"/>
  <c r="J15" i="6" s="1"/>
  <c r="O3" i="6" l="1"/>
  <c r="B5" i="5"/>
  <c r="C5" i="5" l="1"/>
  <c r="D5" i="5" s="1"/>
  <c r="E5" i="5" l="1"/>
  <c r="B6" i="5" l="1"/>
  <c r="G5" i="5"/>
  <c r="C6" i="5" l="1"/>
  <c r="D6" i="5" s="1"/>
  <c r="E6" i="5" s="1"/>
  <c r="B7" i="5" l="1"/>
  <c r="G6" i="5"/>
  <c r="C7" i="5" l="1"/>
  <c r="D7" i="5" s="1"/>
  <c r="E7" i="5" s="1"/>
  <c r="G7" i="5" l="1"/>
  <c r="B8" i="5"/>
  <c r="C8" i="5" l="1"/>
  <c r="D8" i="5" s="1"/>
  <c r="E8" i="5" s="1"/>
  <c r="B9" i="5" l="1"/>
  <c r="G8" i="5"/>
  <c r="C9" i="5" l="1"/>
  <c r="D9" i="5" s="1"/>
  <c r="E9" i="5" s="1"/>
  <c r="G9" i="5" l="1"/>
  <c r="B10" i="5"/>
  <c r="C10" i="5" l="1"/>
  <c r="D10" i="5" s="1"/>
  <c r="E10" i="5" s="1"/>
  <c r="G10" i="5" l="1"/>
  <c r="B11" i="5"/>
  <c r="C11" i="5" l="1"/>
  <c r="D11" i="5" s="1"/>
  <c r="E11" i="5" s="1"/>
  <c r="G11" i="5" l="1"/>
  <c r="B12" i="5"/>
  <c r="C12" i="5" l="1"/>
  <c r="D12" i="5" s="1"/>
  <c r="E12" i="5" s="1"/>
  <c r="B13" i="5" l="1"/>
  <c r="G12" i="5"/>
  <c r="C13" i="5" l="1"/>
  <c r="D13" i="5" s="1"/>
  <c r="E13" i="5" s="1"/>
  <c r="B14" i="5" l="1"/>
  <c r="G13" i="5"/>
  <c r="C14" i="5" l="1"/>
  <c r="D14" i="5"/>
  <c r="E14" i="5" s="1"/>
  <c r="B15" i="5" l="1"/>
  <c r="G14" i="5"/>
  <c r="C15" i="5" l="1"/>
  <c r="D15" i="5" s="1"/>
  <c r="E15" i="5"/>
  <c r="B16" i="5" l="1"/>
  <c r="G15" i="5"/>
  <c r="C16" i="5" l="1"/>
  <c r="D16" i="5"/>
  <c r="E16" i="5" s="1"/>
  <c r="B17" i="5" l="1"/>
  <c r="G16" i="5"/>
  <c r="C17" i="5" l="1"/>
  <c r="D17" i="5" s="1"/>
  <c r="E17" i="5" s="1"/>
  <c r="B18" i="5" l="1"/>
  <c r="G17" i="5"/>
  <c r="C18" i="5" l="1"/>
  <c r="D18" i="5"/>
  <c r="E18" i="5"/>
  <c r="B19" i="5" l="1"/>
  <c r="G18" i="5"/>
  <c r="C19" i="5" l="1"/>
  <c r="D19" i="5" s="1"/>
  <c r="E19" i="5"/>
  <c r="B20" i="5" l="1"/>
  <c r="C20" i="5" s="1"/>
  <c r="D20" i="5" s="1"/>
  <c r="E20" i="5" s="1"/>
  <c r="G19" i="5"/>
  <c r="B21" i="5" l="1"/>
  <c r="G20" i="5"/>
  <c r="C21" i="5" l="1"/>
  <c r="D21" i="5"/>
  <c r="E21" i="5" s="1"/>
  <c r="B22" i="5" l="1"/>
  <c r="G21" i="5"/>
  <c r="E22" i="5" l="1"/>
  <c r="G22" i="5" s="1"/>
  <c r="P3" i="5" s="1"/>
  <c r="C22" i="5"/>
  <c r="D2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<sst xmlns="http://schemas.openxmlformats.org/spreadsheetml/2006/main" count="79" uniqueCount="68">
  <si>
    <t>KE 2001 – 2003 TABLES</t>
  </si>
  <si>
    <t>Mortality Functions for Individual Ordinary Lives</t>
  </si>
  <si>
    <t>Age (x)</t>
  </si>
  <si>
    <t>qx</t>
  </si>
  <si>
    <t>Term assurance pdt (25-55)</t>
  </si>
  <si>
    <t>Sum assured (S.A)</t>
  </si>
  <si>
    <t xml:space="preserve">Premium </t>
  </si>
  <si>
    <t xml:space="preserve">annually in advance </t>
  </si>
  <si>
    <t xml:space="preserve">ages </t>
  </si>
  <si>
    <t>25-55</t>
  </si>
  <si>
    <t>Term (n)</t>
  </si>
  <si>
    <t xml:space="preserve">Interest rate </t>
  </si>
  <si>
    <t xml:space="preserve">Life table </t>
  </si>
  <si>
    <t xml:space="preserve">given qx </t>
  </si>
  <si>
    <t xml:space="preserve">Year </t>
  </si>
  <si>
    <t>10_onwards</t>
  </si>
  <si>
    <t>3_10</t>
  </si>
  <si>
    <t xml:space="preserve">Commission </t>
  </si>
  <si>
    <t xml:space="preserve">Mgt expenses </t>
  </si>
  <si>
    <t xml:space="preserve">Expenses </t>
  </si>
  <si>
    <t xml:space="preserve">Part 1 </t>
  </si>
  <si>
    <t xml:space="preserve">Part 2 </t>
  </si>
  <si>
    <t xml:space="preserve">Loan amount </t>
  </si>
  <si>
    <t xml:space="preserve">term </t>
  </si>
  <si>
    <t>Assumptions (qn)</t>
  </si>
  <si>
    <t xml:space="preserve">Annual rate </t>
  </si>
  <si>
    <t xml:space="preserve">ignore </t>
  </si>
  <si>
    <t xml:space="preserve">made annually at end of yr </t>
  </si>
  <si>
    <t xml:space="preserve">Mortgagage repayments </t>
  </si>
  <si>
    <t xml:space="preserve">Age </t>
  </si>
  <si>
    <t xml:space="preserve">qx </t>
  </si>
  <si>
    <r>
      <t>MPV</t>
    </r>
    <r>
      <rPr>
        <sz val="5"/>
        <color theme="1"/>
        <rFont val="Calibri"/>
        <family val="2"/>
        <scheme val="minor"/>
      </rPr>
      <t>(premiums)</t>
    </r>
    <r>
      <rPr>
        <sz val="8"/>
        <color theme="1"/>
        <rFont val="Calibri"/>
        <family val="2"/>
        <scheme val="minor"/>
      </rPr>
      <t>=MPV</t>
    </r>
    <r>
      <rPr>
        <sz val="5"/>
        <color theme="1"/>
        <rFont val="Calibri"/>
        <family val="2"/>
        <scheme val="minor"/>
      </rPr>
      <t xml:space="preserve">(expenses) </t>
    </r>
  </si>
  <si>
    <t xml:space="preserve">Px </t>
  </si>
  <si>
    <t xml:space="preserve">k|qx </t>
  </si>
  <si>
    <r>
      <t>k</t>
    </r>
    <r>
      <rPr>
        <sz val="10"/>
        <color theme="1"/>
        <rFont val="Calibri"/>
        <family val="2"/>
        <scheme val="minor"/>
      </rPr>
      <t>p</t>
    </r>
    <r>
      <rPr>
        <sz val="8"/>
        <color theme="1"/>
        <rFont val="Calibri"/>
        <family val="2"/>
        <scheme val="minor"/>
      </rPr>
      <t xml:space="preserve">x </t>
    </r>
  </si>
  <si>
    <t>V^j</t>
  </si>
  <si>
    <t>ax</t>
  </si>
  <si>
    <t>(kpx+n)*(v^n+k)</t>
  </si>
  <si>
    <t>ax+20</t>
  </si>
  <si>
    <t xml:space="preserve">ax(advance)-ax =1 </t>
  </si>
  <si>
    <t xml:space="preserve">Assumptions </t>
  </si>
  <si>
    <t>The management charges on premium (so caters to managing policy like administrative costs, printing policy documents etc)</t>
  </si>
  <si>
    <t xml:space="preserve">Loan outstanding </t>
  </si>
  <si>
    <t xml:space="preserve">Payment </t>
  </si>
  <si>
    <t xml:space="preserve">Period </t>
  </si>
  <si>
    <t xml:space="preserve">Interest </t>
  </si>
  <si>
    <t xml:space="preserve">Principal </t>
  </si>
  <si>
    <t xml:space="preserve">New balance </t>
  </si>
  <si>
    <r>
      <rPr>
        <sz val="10"/>
        <color theme="1"/>
        <rFont val="Calibri"/>
        <family val="2"/>
        <scheme val="minor"/>
      </rPr>
      <t>q</t>
    </r>
    <r>
      <rPr>
        <sz val="8"/>
        <color theme="1"/>
        <rFont val="Calibri"/>
        <family val="2"/>
        <scheme val="minor"/>
      </rPr>
      <t>x+k</t>
    </r>
  </si>
  <si>
    <t>V^k+1  (k=0_19)</t>
  </si>
  <si>
    <t>0_n-1</t>
  </si>
  <si>
    <t>px</t>
  </si>
  <si>
    <t>n=20</t>
  </si>
  <si>
    <t>Age</t>
  </si>
  <si>
    <t>a'x:n</t>
  </si>
  <si>
    <t>Ax:n</t>
  </si>
  <si>
    <t>Commission</t>
  </si>
  <si>
    <t xml:space="preserve">Mgt </t>
  </si>
  <si>
    <t xml:space="preserve">Total </t>
  </si>
  <si>
    <t>V^k+1 (k=0&gt;&gt;19</t>
  </si>
  <si>
    <r>
      <t xml:space="preserve">All expenses paid in advance </t>
    </r>
    <r>
      <rPr>
        <b/>
        <sz val="8"/>
        <color theme="1"/>
        <rFont val="Calibri"/>
        <family val="2"/>
        <scheme val="minor"/>
      </rPr>
      <t>&gt;&gt;&gt;</t>
    </r>
  </si>
  <si>
    <t>P=(10M*Ax:n)/a'x:n(1-commission-mgt)</t>
  </si>
  <si>
    <t>or a'x-ax=1</t>
  </si>
  <si>
    <t>Commission is paid in advance so it  is X%*Pa'x:20</t>
  </si>
  <si>
    <r>
      <t>a'</t>
    </r>
    <r>
      <rPr>
        <sz val="5"/>
        <color theme="1"/>
        <rFont val="Calibri"/>
        <family val="2"/>
        <scheme val="minor"/>
      </rPr>
      <t>x:20</t>
    </r>
    <r>
      <rPr>
        <sz val="8"/>
        <color theme="1"/>
        <rFont val="Calibri"/>
        <family val="2"/>
        <scheme val="minor"/>
      </rPr>
      <t>=a'</t>
    </r>
    <r>
      <rPr>
        <sz val="5"/>
        <color theme="1"/>
        <rFont val="Calibri"/>
        <family val="2"/>
        <scheme val="minor"/>
      </rPr>
      <t>x</t>
    </r>
    <r>
      <rPr>
        <sz val="8"/>
        <color theme="1"/>
        <rFont val="Calibri"/>
        <family val="2"/>
        <scheme val="minor"/>
      </rPr>
      <t>-V^</t>
    </r>
    <r>
      <rPr>
        <sz val="5"/>
        <color theme="1"/>
        <rFont val="Calibri"/>
        <family val="2"/>
        <scheme val="minor"/>
      </rPr>
      <t>20</t>
    </r>
    <r>
      <rPr>
        <sz val="8"/>
        <color theme="1"/>
        <rFont val="Calibri"/>
        <family val="2"/>
        <scheme val="minor"/>
      </rPr>
      <t>*</t>
    </r>
    <r>
      <rPr>
        <sz val="5"/>
        <color theme="1"/>
        <rFont val="Calibri"/>
        <family val="2"/>
        <scheme val="minor"/>
      </rPr>
      <t>20</t>
    </r>
    <r>
      <rPr>
        <sz val="8"/>
        <color theme="1"/>
        <rFont val="Calibri"/>
        <family val="2"/>
        <scheme val="minor"/>
      </rPr>
      <t>P</t>
    </r>
    <r>
      <rPr>
        <sz val="5"/>
        <color theme="1"/>
        <rFont val="Calibri"/>
        <family val="2"/>
        <scheme val="minor"/>
      </rPr>
      <t>x</t>
    </r>
    <r>
      <rPr>
        <sz val="8"/>
        <color theme="1"/>
        <rFont val="Calibri"/>
        <family val="2"/>
        <scheme val="minor"/>
      </rPr>
      <t>*a'</t>
    </r>
    <r>
      <rPr>
        <sz val="5"/>
        <color theme="1"/>
        <rFont val="Calibri"/>
        <family val="2"/>
        <scheme val="minor"/>
      </rPr>
      <t>x+20</t>
    </r>
  </si>
  <si>
    <t xml:space="preserve">EPV </t>
  </si>
  <si>
    <t>Single premium</t>
  </si>
  <si>
    <t>Mortality Functions for Individual Standard Lives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</si>
</sst>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_-* #,##0.000000_-;\-* #,##0.000000_-;_-* &quot;-&quot;??_-;_-@"/>
    <numFmt numFmtId="165" formatCode="_(* #,##0.000000_);_(* \(#,##0.000000\);_(* &quot;-&quot;??_);_(@_)"/>
    <numFmt numFmtId="166" formatCode="_(* #,##0.00000000_);_(* \(#,##0.00000000\);_(* &quot;-&quot;??_);_(@_)"/>
    <numFmt numFmtId="167" formatCode="0.00000"/>
    <numFmt numFmtId="168" formatCode="0.0000000"/>
    <numFmt numFmtId="169" formatCode="0.00000000000000"/>
    <numFmt numFmtId="170" formatCode="0.00000000"/>
    <numFmt numFmtId="171" formatCode="_-* #,##0.0000_-;\-* #,##0.0000_-;_-* &quot;-&quot;??_-;_-@_-"/>
  </numFmts>
  <fonts count="12" x14ac:knownFonts="1">
    <font>
      <sz val="8"/>
      <color theme="1"/>
      <name val="Calibri"/>
      <scheme val="minor"/>
    </font>
    <font>
      <sz val="8"/>
      <color theme="1"/>
      <name val="Calibri"/>
      <family val="2"/>
    </font>
    <font>
      <b/>
      <sz val="8"/>
      <color rgb="FF0070C0"/>
      <name val="Calibri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9"/>
      <name val="Calibri"/>
      <family val="2"/>
      <scheme val="minor"/>
    </font>
    <font>
      <sz val="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Garamond"/>
      <family val="1"/>
    </font>
    <font>
      <sz val="8"/>
      <color theme="1"/>
      <name val="Garamond"/>
      <family val="1"/>
    </font>
    <font>
      <sz val="20"/>
      <color rgb="FF92D050"/>
      <name val="Calibri"/>
      <family val="2"/>
      <scheme val="minor"/>
    </font>
    <font>
      <sz val="8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99FF"/>
        <bgColor indexed="64"/>
      </patternFill>
    </fill>
  </fills>
  <borders count="3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1"/>
    <xf numFmtId="43" fontId="11" fillId="0" borderId="0" applyFont="0" applyFill="0" applyBorder="0" applyAlignment="0" applyProtection="0"/>
  </cellStyleXfs>
  <cellXfs count="11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164" fontId="1" fillId="2" borderId="1" xfId="0" applyNumberFormat="1" applyFont="1" applyFill="1" applyBorder="1"/>
    <xf numFmtId="0" fontId="4" fillId="0" borderId="0" xfId="0" applyFont="1" applyAlignment="1">
      <alignment vertical="top" wrapText="1"/>
    </xf>
    <xf numFmtId="0" fontId="3" fillId="0" borderId="2" xfId="0" applyFont="1" applyBorder="1"/>
    <xf numFmtId="0" fontId="0" fillId="0" borderId="2" xfId="0" applyBorder="1"/>
    <xf numFmtId="9" fontId="0" fillId="0" borderId="2" xfId="0" applyNumberFormat="1" applyBorder="1"/>
    <xf numFmtId="49" fontId="3" fillId="0" borderId="2" xfId="0" applyNumberFormat="1" applyFont="1" applyBorder="1" applyAlignment="1">
      <alignment horizontal="right"/>
    </xf>
    <xf numFmtId="0" fontId="0" fillId="0" borderId="2" xfId="0" applyBorder="1" applyAlignment="1">
      <alignment horizontal="right"/>
    </xf>
    <xf numFmtId="0" fontId="4" fillId="0" borderId="2" xfId="0" applyFont="1" applyBorder="1"/>
    <xf numFmtId="0" fontId="3" fillId="0" borderId="2" xfId="0" applyFont="1" applyBorder="1" applyAlignment="1">
      <alignment wrapText="1"/>
    </xf>
    <xf numFmtId="0" fontId="3" fillId="0" borderId="0" xfId="0" applyFont="1"/>
    <xf numFmtId="0" fontId="1" fillId="2" borderId="2" xfId="0" applyFont="1" applyFill="1" applyBorder="1"/>
    <xf numFmtId="164" fontId="1" fillId="2" borderId="2" xfId="0" applyNumberFormat="1" applyFont="1" applyFill="1" applyBorder="1"/>
    <xf numFmtId="0" fontId="3" fillId="0" borderId="0" xfId="0" applyFont="1" applyAlignment="1">
      <alignment wrapText="1"/>
    </xf>
    <xf numFmtId="166" fontId="0" fillId="0" borderId="0" xfId="0" applyNumberFormat="1"/>
    <xf numFmtId="169" fontId="0" fillId="0" borderId="0" xfId="0" applyNumberFormat="1"/>
    <xf numFmtId="166" fontId="0" fillId="0" borderId="2" xfId="0" applyNumberFormat="1" applyBorder="1"/>
    <xf numFmtId="168" fontId="3" fillId="0" borderId="2" xfId="0" applyNumberFormat="1" applyFont="1" applyBorder="1"/>
    <xf numFmtId="0" fontId="0" fillId="0" borderId="1" xfId="0" applyBorder="1"/>
    <xf numFmtId="168" fontId="3" fillId="0" borderId="1" xfId="0" applyNumberFormat="1" applyFont="1" applyBorder="1"/>
    <xf numFmtId="0" fontId="0" fillId="0" borderId="1" xfId="0" applyBorder="1" applyAlignment="1">
      <alignment horizontal="center"/>
    </xf>
    <xf numFmtId="165" fontId="3" fillId="0" borderId="2" xfId="0" applyNumberFormat="1" applyFont="1" applyBorder="1"/>
    <xf numFmtId="0" fontId="3" fillId="0" borderId="7" xfId="0" applyFont="1" applyBorder="1"/>
    <xf numFmtId="0" fontId="3" fillId="0" borderId="8" xfId="0" applyFont="1" applyBorder="1"/>
    <xf numFmtId="0" fontId="0" fillId="0" borderId="18" xfId="0" applyBorder="1"/>
    <xf numFmtId="0" fontId="0" fillId="0" borderId="8" xfId="0" applyBorder="1"/>
    <xf numFmtId="0" fontId="0" fillId="0" borderId="9" xfId="0" applyBorder="1"/>
    <xf numFmtId="0" fontId="0" fillId="0" borderId="19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1" fontId="3" fillId="3" borderId="2" xfId="0" applyNumberFormat="1" applyFont="1" applyFill="1" applyBorder="1"/>
    <xf numFmtId="0" fontId="3" fillId="3" borderId="2" xfId="0" applyFont="1" applyFill="1" applyBorder="1"/>
    <xf numFmtId="0" fontId="0" fillId="3" borderId="2" xfId="0" applyFill="1" applyBorder="1"/>
    <xf numFmtId="0" fontId="3" fillId="4" borderId="2" xfId="0" applyFont="1" applyFill="1" applyBorder="1"/>
    <xf numFmtId="0" fontId="4" fillId="5" borderId="2" xfId="0" applyFont="1" applyFill="1" applyBorder="1"/>
    <xf numFmtId="0" fontId="0" fillId="6" borderId="2" xfId="0" applyFill="1" applyBorder="1"/>
    <xf numFmtId="0" fontId="3" fillId="7" borderId="2" xfId="0" applyFont="1" applyFill="1" applyBorder="1"/>
    <xf numFmtId="0" fontId="0" fillId="8" borderId="2" xfId="0" applyFill="1" applyBorder="1"/>
    <xf numFmtId="0" fontId="4" fillId="0" borderId="10" xfId="0" applyFont="1" applyBorder="1" applyAlignment="1">
      <alignment horizontal="center"/>
    </xf>
    <xf numFmtId="0" fontId="4" fillId="0" borderId="17" xfId="0" applyFont="1" applyBorder="1"/>
    <xf numFmtId="0" fontId="4" fillId="0" borderId="11" xfId="0" applyFont="1" applyBorder="1"/>
    <xf numFmtId="168" fontId="3" fillId="0" borderId="12" xfId="0" applyNumberFormat="1" applyFont="1" applyBorder="1"/>
    <xf numFmtId="168" fontId="0" fillId="0" borderId="13" xfId="0" applyNumberFormat="1" applyBorder="1"/>
    <xf numFmtId="168" fontId="3" fillId="0" borderId="14" xfId="0" applyNumberFormat="1" applyFont="1" applyBorder="1"/>
    <xf numFmtId="168" fontId="0" fillId="0" borderId="15" xfId="0" applyNumberFormat="1" applyBorder="1"/>
    <xf numFmtId="168" fontId="0" fillId="0" borderId="1" xfId="0" applyNumberFormat="1" applyBorder="1"/>
    <xf numFmtId="0" fontId="4" fillId="0" borderId="0" xfId="0" applyFont="1"/>
    <xf numFmtId="0" fontId="0" fillId="0" borderId="13" xfId="0" applyBorder="1"/>
    <xf numFmtId="0" fontId="3" fillId="0" borderId="9" xfId="0" applyFont="1" applyBorder="1"/>
    <xf numFmtId="0" fontId="4" fillId="0" borderId="3" xfId="0" applyFont="1" applyBorder="1"/>
    <xf numFmtId="0" fontId="4" fillId="0" borderId="16" xfId="0" applyFont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5" xfId="0" applyBorder="1"/>
    <xf numFmtId="0" fontId="4" fillId="10" borderId="4" xfId="0" applyFont="1" applyFill="1" applyBorder="1"/>
    <xf numFmtId="0" fontId="0" fillId="11" borderId="10" xfId="0" applyFill="1" applyBorder="1"/>
    <xf numFmtId="0" fontId="0" fillId="12" borderId="12" xfId="0" applyFill="1" applyBorder="1"/>
    <xf numFmtId="0" fontId="0" fillId="12" borderId="24" xfId="0" applyFill="1" applyBorder="1"/>
    <xf numFmtId="0" fontId="0" fillId="12" borderId="17" xfId="0" applyFill="1" applyBorder="1"/>
    <xf numFmtId="0" fontId="0" fillId="12" borderId="11" xfId="0" applyFill="1" applyBorder="1"/>
    <xf numFmtId="170" fontId="0" fillId="0" borderId="2" xfId="0" applyNumberFormat="1" applyBorder="1"/>
    <xf numFmtId="1" fontId="8" fillId="0" borderId="1" xfId="1" applyNumberFormat="1" applyFont="1"/>
    <xf numFmtId="0" fontId="9" fillId="0" borderId="1" xfId="1" applyFont="1"/>
    <xf numFmtId="1" fontId="8" fillId="0" borderId="1" xfId="0" applyNumberFormat="1" applyFont="1" applyBorder="1"/>
    <xf numFmtId="0" fontId="8" fillId="0" borderId="1" xfId="0" applyFont="1" applyBorder="1"/>
    <xf numFmtId="1" fontId="9" fillId="2" borderId="1" xfId="0" applyNumberFormat="1" applyFont="1" applyFill="1" applyBorder="1"/>
    <xf numFmtId="167" fontId="9" fillId="2" borderId="1" xfId="0" applyNumberFormat="1" applyFont="1" applyFill="1" applyBorder="1"/>
    <xf numFmtId="171" fontId="9" fillId="2" borderId="1" xfId="0" applyNumberFormat="1" applyFont="1" applyFill="1" applyBorder="1"/>
    <xf numFmtId="167" fontId="3" fillId="2" borderId="1" xfId="0" applyNumberFormat="1" applyFont="1" applyFill="1" applyBorder="1"/>
    <xf numFmtId="171" fontId="3" fillId="2" borderId="1" xfId="0" applyNumberFormat="1" applyFont="1" applyFill="1" applyBorder="1"/>
    <xf numFmtId="0" fontId="4" fillId="12" borderId="2" xfId="0" applyFont="1" applyFill="1" applyBorder="1"/>
    <xf numFmtId="0" fontId="4" fillId="0" borderId="1" xfId="0" applyFont="1" applyBorder="1"/>
    <xf numFmtId="1" fontId="3" fillId="2" borderId="25" xfId="0" applyNumberFormat="1" applyFont="1" applyFill="1" applyBorder="1"/>
    <xf numFmtId="1" fontId="3" fillId="2" borderId="3" xfId="0" applyNumberFormat="1" applyFont="1" applyFill="1" applyBorder="1"/>
    <xf numFmtId="1" fontId="3" fillId="2" borderId="7" xfId="0" applyNumberFormat="1" applyFont="1" applyFill="1" applyBorder="1"/>
    <xf numFmtId="1" fontId="3" fillId="2" borderId="8" xfId="0" applyNumberFormat="1" applyFont="1" applyFill="1" applyBorder="1"/>
    <xf numFmtId="167" fontId="3" fillId="2" borderId="16" xfId="0" applyNumberFormat="1" applyFont="1" applyFill="1" applyBorder="1"/>
    <xf numFmtId="167" fontId="3" fillId="2" borderId="23" xfId="0" applyNumberFormat="1" applyFont="1" applyFill="1" applyBorder="1"/>
    <xf numFmtId="167" fontId="3" fillId="2" borderId="19" xfId="0" applyNumberFormat="1" applyFont="1" applyFill="1" applyBorder="1"/>
    <xf numFmtId="167" fontId="3" fillId="2" borderId="20" xfId="0" applyNumberFormat="1" applyFont="1" applyFill="1" applyBorder="1"/>
    <xf numFmtId="171" fontId="3" fillId="2" borderId="3" xfId="0" applyNumberFormat="1" applyFont="1" applyFill="1" applyBorder="1"/>
    <xf numFmtId="171" fontId="3" fillId="2" borderId="7" xfId="0" applyNumberFormat="1" applyFont="1" applyFill="1" applyBorder="1"/>
    <xf numFmtId="171" fontId="3" fillId="2" borderId="8" xfId="0" applyNumberFormat="1" applyFont="1" applyFill="1" applyBorder="1"/>
    <xf numFmtId="171" fontId="3" fillId="2" borderId="9" xfId="0" applyNumberFormat="1" applyFont="1" applyFill="1" applyBorder="1"/>
    <xf numFmtId="0" fontId="3" fillId="0" borderId="2" xfId="0" quotePrefix="1" applyFont="1" applyBorder="1"/>
    <xf numFmtId="0" fontId="4" fillId="0" borderId="6" xfId="0" applyFont="1" applyBorder="1"/>
    <xf numFmtId="0" fontId="0" fillId="0" borderId="28" xfId="0" applyBorder="1"/>
    <xf numFmtId="0" fontId="0" fillId="0" borderId="29" xfId="0" applyBorder="1"/>
    <xf numFmtId="0" fontId="4" fillId="0" borderId="4" xfId="0" applyFont="1" applyBorder="1"/>
    <xf numFmtId="0" fontId="4" fillId="0" borderId="5" xfId="0" applyFont="1" applyBorder="1"/>
    <xf numFmtId="0" fontId="0" fillId="0" borderId="30" xfId="0" applyBorder="1"/>
    <xf numFmtId="0" fontId="0" fillId="0" borderId="22" xfId="0" applyBorder="1"/>
    <xf numFmtId="2" fontId="4" fillId="12" borderId="2" xfId="0" applyNumberFormat="1" applyFont="1" applyFill="1" applyBorder="1"/>
    <xf numFmtId="0" fontId="4" fillId="0" borderId="0" xfId="0" applyFont="1" applyAlignment="1">
      <alignment horizontal="left"/>
    </xf>
    <xf numFmtId="0" fontId="4" fillId="12" borderId="10" xfId="0" applyFont="1" applyFill="1" applyBorder="1"/>
    <xf numFmtId="0" fontId="4" fillId="12" borderId="11" xfId="0" applyFont="1" applyFill="1" applyBorder="1"/>
    <xf numFmtId="0" fontId="4" fillId="12" borderId="14" xfId="0" applyFont="1" applyFill="1" applyBorder="1"/>
    <xf numFmtId="43" fontId="4" fillId="12" borderId="15" xfId="2" applyFont="1" applyFill="1" applyBorder="1"/>
    <xf numFmtId="43" fontId="4" fillId="12" borderId="2" xfId="2" applyFont="1" applyFill="1" applyBorder="1"/>
    <xf numFmtId="0" fontId="3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9" borderId="2" xfId="0" applyFill="1" applyBorder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3">
    <cellStyle name="Comma" xfId="2" builtinId="3"/>
    <cellStyle name="Normal" xfId="0" builtinId="0"/>
    <cellStyle name="Normal 2" xfId="1" xr:uid="{1073696F-4B94-4B26-9212-5AC700F45A46}"/>
  </cellStyles>
  <dxfs count="0"/>
  <tableStyles count="0" defaultTableStyle="TableStyleMedium2" defaultPivotStyle="PivotStyleLight16"/>
  <colors>
    <mruColors>
      <color rgb="FFFF99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33" workbookViewId="0">
      <selection activeCell="A43" sqref="A43:B62"/>
    </sheetView>
  </sheetViews>
  <sheetFormatPr defaultColWidth="16.875" defaultRowHeight="15" customHeight="1" x14ac:dyDescent="0.25"/>
  <cols>
    <col min="1" max="1" width="14.375" customWidth="1"/>
    <col min="2" max="2" width="12.375" customWidth="1"/>
    <col min="3" max="6" width="9.375" customWidth="1"/>
    <col min="7" max="26" width="8.875" customWidth="1"/>
  </cols>
  <sheetData>
    <row r="1" spans="1:26" ht="11.2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1.25" customHeight="1" x14ac:dyDescent="0.25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1.25" customHeight="1" x14ac:dyDescent="0.25">
      <c r="A3" s="2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1.2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1.25" customHeight="1" x14ac:dyDescent="0.25">
      <c r="A5" s="3" t="s">
        <v>2</v>
      </c>
      <c r="B5" s="3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1.2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1.25" customHeight="1" x14ac:dyDescent="0.25">
      <c r="A7" s="1">
        <v>20</v>
      </c>
      <c r="B7" s="4">
        <v>2.3900000000000002E-3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1.25" customHeight="1" x14ac:dyDescent="0.25">
      <c r="A8" s="1">
        <v>21</v>
      </c>
      <c r="B8" s="4">
        <v>2.2240153967983014E-3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1.25" customHeight="1" x14ac:dyDescent="0.25">
      <c r="A9" s="1">
        <v>22</v>
      </c>
      <c r="B9" s="4">
        <v>2.0680309341663504E-3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1.25" customHeight="1" x14ac:dyDescent="0.25">
      <c r="A10" s="1">
        <v>23</v>
      </c>
      <c r="B10" s="4">
        <v>1.9249339194275256E-3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1.25" customHeight="1" x14ac:dyDescent="0.25">
      <c r="A11" s="1">
        <v>24</v>
      </c>
      <c r="B11" s="4">
        <v>1.7970171492284102E-3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1.25" customHeight="1" x14ac:dyDescent="0.25">
      <c r="A12" s="1">
        <v>25</v>
      </c>
      <c r="B12" s="4">
        <v>1.6869786167502585E-3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1.25" customHeight="1" x14ac:dyDescent="0.25">
      <c r="A13" s="1">
        <v>26</v>
      </c>
      <c r="B13" s="4">
        <v>1.5960005247125778E-3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1.25" customHeight="1" x14ac:dyDescent="0.25">
      <c r="A14" s="1">
        <v>27</v>
      </c>
      <c r="B14" s="4">
        <v>1.5260654781746059E-3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1.25" customHeight="1" x14ac:dyDescent="0.25">
      <c r="A15" s="1">
        <v>28</v>
      </c>
      <c r="B15" s="4">
        <v>1.4799659859628105E-3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1.25" customHeight="1" x14ac:dyDescent="0.25">
      <c r="A16" s="1">
        <v>29</v>
      </c>
      <c r="B16" s="4">
        <v>1.4599922170355176E-3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1.25" customHeight="1" x14ac:dyDescent="0.25">
      <c r="A17" s="1">
        <v>30</v>
      </c>
      <c r="B17" s="4">
        <v>1.4680332600776674E-3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1.25" customHeight="1" x14ac:dyDescent="0.25">
      <c r="A18" s="1">
        <v>31</v>
      </c>
      <c r="B18" s="4">
        <v>1.5070075289186869E-3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1.25" customHeight="1" x14ac:dyDescent="0.25">
      <c r="A19" s="1">
        <v>32</v>
      </c>
      <c r="B19" s="4">
        <v>1.5769990198909642E-3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1.25" customHeight="1" x14ac:dyDescent="0.25">
      <c r="A20" s="1">
        <v>33</v>
      </c>
      <c r="B20" s="4">
        <v>1.681993037968709E-3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1.25" customHeight="1" x14ac:dyDescent="0.25">
      <c r="A21" s="1">
        <v>34</v>
      </c>
      <c r="B21" s="4">
        <v>1.8229577084059637E-3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1.25" customHeight="1" x14ac:dyDescent="0.25">
      <c r="A22" s="1">
        <v>35</v>
      </c>
      <c r="B22" s="4">
        <v>1.9950568089192253E-3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1.25" customHeight="1" x14ac:dyDescent="0.25">
      <c r="A23" s="1">
        <v>36</v>
      </c>
      <c r="B23" s="4">
        <v>2.1939709361854056E-3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1.25" customHeight="1" x14ac:dyDescent="0.25">
      <c r="A24" s="1">
        <v>37</v>
      </c>
      <c r="B24" s="4">
        <v>2.4160045144935071E-3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1.25" customHeight="1" x14ac:dyDescent="0.25">
      <c r="A25" s="1">
        <v>38</v>
      </c>
      <c r="B25" s="4">
        <v>2.6539554031740505E-3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1.25" customHeight="1" x14ac:dyDescent="0.25">
      <c r="A26" s="1">
        <v>39</v>
      </c>
      <c r="B26" s="4">
        <v>2.9050288591205065E-3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1.25" customHeight="1" x14ac:dyDescent="0.25">
      <c r="A27" s="1">
        <v>40</v>
      </c>
      <c r="B27" s="4">
        <v>3.1629949336798237E-3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1.25" customHeight="1" x14ac:dyDescent="0.25">
      <c r="A28" s="1">
        <v>41</v>
      </c>
      <c r="B28" s="4">
        <v>3.4239506625857639E-3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1.25" customHeight="1" x14ac:dyDescent="0.25">
      <c r="A29" s="1">
        <v>42</v>
      </c>
      <c r="B29" s="4">
        <v>3.6820565122451915E-3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1.25" customHeight="1" x14ac:dyDescent="0.25">
      <c r="A30" s="1">
        <v>43</v>
      </c>
      <c r="B30" s="4">
        <v>3.9329425938418455E-3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1.25" customHeight="1" x14ac:dyDescent="0.25">
      <c r="A31" s="1">
        <v>44</v>
      </c>
      <c r="B31" s="4">
        <v>4.1720357344067534E-3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1.25" customHeight="1" x14ac:dyDescent="0.25">
      <c r="A32" s="1">
        <v>45</v>
      </c>
      <c r="B32" s="4">
        <v>4.3940101828668443E-3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1.25" customHeight="1" x14ac:dyDescent="0.25">
      <c r="A33" s="1">
        <v>46</v>
      </c>
      <c r="B33" s="4">
        <v>4.5949866049990887E-3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1.25" customHeight="1" x14ac:dyDescent="0.25">
      <c r="A34" s="1">
        <v>47</v>
      </c>
      <c r="B34" s="4">
        <v>4.7679671896527602E-3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1.25" customHeight="1" x14ac:dyDescent="0.25">
      <c r="A35" s="1">
        <v>48</v>
      </c>
      <c r="B35" s="4">
        <v>4.9100379062266665E-3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1.25" customHeight="1" x14ac:dyDescent="0.25">
      <c r="A36" s="1">
        <v>49</v>
      </c>
      <c r="B36" s="4">
        <v>5.0160123936304219E-3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1.25" customHeight="1" x14ac:dyDescent="0.25">
      <c r="A37" s="1">
        <v>50</v>
      </c>
      <c r="B37" s="4">
        <v>5.0799946325567474E-3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1.25" customHeight="1" x14ac:dyDescent="0.25">
      <c r="A38" s="1">
        <v>51</v>
      </c>
      <c r="B38" s="4">
        <v>5.2099731499490902E-3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1.25" customHeight="1" x14ac:dyDescent="0.25">
      <c r="A39" s="1">
        <v>52</v>
      </c>
      <c r="B39" s="4">
        <v>5.3099760242321971E-3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1.25" customHeight="1" x14ac:dyDescent="0.25">
      <c r="A40" s="1">
        <v>53</v>
      </c>
      <c r="B40" s="4">
        <v>5.4500718719833587E-3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1.25" customHeight="1" x14ac:dyDescent="0.25">
      <c r="A41" s="1">
        <v>54</v>
      </c>
      <c r="B41" s="4">
        <v>5.5999381843695522E-3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1.25" customHeight="1" x14ac:dyDescent="0.25">
      <c r="A42" s="1">
        <v>55</v>
      </c>
      <c r="B42" s="4">
        <v>5.8600238145917298E-3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1.25" customHeight="1" x14ac:dyDescent="0.25">
      <c r="A43" s="1">
        <v>56</v>
      </c>
      <c r="B43" s="4">
        <v>6.2499937010706682E-3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1.25" customHeight="1" x14ac:dyDescent="0.25">
      <c r="A44" s="1">
        <v>57</v>
      </c>
      <c r="B44" s="4">
        <v>6.7599880824080099E-3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1.25" customHeight="1" x14ac:dyDescent="0.25">
      <c r="A45" s="1">
        <v>58</v>
      </c>
      <c r="B45" s="4">
        <v>7.4199997594814153E-3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1.25" customHeight="1" x14ac:dyDescent="0.25">
      <c r="A46" s="1">
        <v>59</v>
      </c>
      <c r="B46" s="4">
        <v>8.5099996753871567E-3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1.25" customHeight="1" x14ac:dyDescent="0.25">
      <c r="A47" s="1">
        <v>60</v>
      </c>
      <c r="B47" s="4">
        <v>9.9440528145303894E-3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1.25" customHeight="1" x14ac:dyDescent="0.25">
      <c r="A48" s="1">
        <v>61</v>
      </c>
      <c r="B48" s="4">
        <v>1.1736024849059888E-2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1.25" customHeight="1" x14ac:dyDescent="0.25">
      <c r="A49" s="1">
        <v>62</v>
      </c>
      <c r="B49" s="4">
        <v>1.3927971420158884E-2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1.25" customHeight="1" x14ac:dyDescent="0.25">
      <c r="A50" s="1">
        <v>63</v>
      </c>
      <c r="B50" s="4">
        <v>1.6561022964167699E-2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1.25" customHeight="1" x14ac:dyDescent="0.25">
      <c r="A51" s="1">
        <v>64</v>
      </c>
      <c r="B51" s="4">
        <v>1.9673006732099953E-2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1.25" customHeight="1" x14ac:dyDescent="0.25">
      <c r="A52" s="1">
        <v>65</v>
      </c>
      <c r="B52" s="4">
        <v>2.3307005499187135E-2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1.25" customHeight="1" x14ac:dyDescent="0.25">
      <c r="A53" s="1">
        <v>66</v>
      </c>
      <c r="B53" s="4">
        <v>2.750301341612588E-2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1.25" customHeight="1" x14ac:dyDescent="0.25">
      <c r="A54" s="1">
        <v>67</v>
      </c>
      <c r="B54" s="4">
        <v>3.230099332567922E-2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1.25" customHeight="1" x14ac:dyDescent="0.25">
      <c r="A55" s="1">
        <v>68</v>
      </c>
      <c r="B55" s="4">
        <v>3.7727972475766418E-2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1.25" customHeight="1" x14ac:dyDescent="0.25">
      <c r="A56" s="1">
        <v>69</v>
      </c>
      <c r="B56" s="4">
        <v>4.376095337503725E-2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1.25" customHeight="1" x14ac:dyDescent="0.25">
      <c r="A57" s="1">
        <v>70</v>
      </c>
      <c r="B57" s="4">
        <v>4.8399966061951051E-2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1.25" customHeight="1" x14ac:dyDescent="0.25">
      <c r="A58" s="1">
        <v>71</v>
      </c>
      <c r="B58" s="4">
        <v>5.2999980905180731E-2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1.25" customHeight="1" x14ac:dyDescent="0.25">
      <c r="A59" s="1">
        <v>72</v>
      </c>
      <c r="B59" s="4">
        <v>5.9000141632211206E-2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1.25" customHeight="1" x14ac:dyDescent="0.25">
      <c r="A60" s="1">
        <v>73</v>
      </c>
      <c r="B60" s="4">
        <v>6.4999958526989185E-2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1.25" customHeight="1" x14ac:dyDescent="0.25">
      <c r="A61" s="1">
        <v>74</v>
      </c>
      <c r="B61" s="4">
        <v>6.999993346576118E-2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1.25" customHeight="1" x14ac:dyDescent="0.25">
      <c r="A62" s="1">
        <v>75</v>
      </c>
      <c r="B62" s="4">
        <v>7.6500060810859069E-2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1.25" customHeight="1" x14ac:dyDescent="0.25">
      <c r="A63" s="1">
        <v>76</v>
      </c>
      <c r="B63" s="4">
        <v>8.3400042349465867E-2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1.25" customHeight="1" x14ac:dyDescent="0.25">
      <c r="A64" s="1">
        <v>77</v>
      </c>
      <c r="B64" s="4">
        <v>9.0999989670110221E-2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1.25" customHeight="1" x14ac:dyDescent="0.25">
      <c r="A65" s="1">
        <v>78</v>
      </c>
      <c r="B65" s="4">
        <v>9.9999974172693323E-2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1.25" customHeight="1" x14ac:dyDescent="0.25">
      <c r="A66" s="1">
        <v>79</v>
      </c>
      <c r="B66" s="4">
        <v>0.10999993112718394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1.25" customHeight="1" x14ac:dyDescent="0.25">
      <c r="A67" s="1">
        <v>80</v>
      </c>
      <c r="B67" s="4">
        <v>0.11800014767671951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1.25" customHeight="1" x14ac:dyDescent="0.25">
      <c r="A68" s="1">
        <v>81</v>
      </c>
      <c r="B68" s="4">
        <v>0.12599989690748034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1.25" customHeight="1" x14ac:dyDescent="0.25">
      <c r="A69" s="1">
        <v>82</v>
      </c>
      <c r="B69" s="4">
        <v>0.1359998092645559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1.25" customHeight="1" x14ac:dyDescent="0.25">
      <c r="A70" s="1">
        <v>83</v>
      </c>
      <c r="B70" s="4">
        <v>0.14400042602530491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1.25" customHeight="1" x14ac:dyDescent="0.25">
      <c r="A71" s="1">
        <v>84</v>
      </c>
      <c r="B71" s="4">
        <v>0.1539998993302065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1.25" customHeight="1" x14ac:dyDescent="0.25">
      <c r="A72" s="1">
        <v>85</v>
      </c>
      <c r="B72" s="4">
        <v>0.16399986362369237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1.25" customHeight="1" x14ac:dyDescent="0.25">
      <c r="A73" s="1">
        <v>86</v>
      </c>
      <c r="B73" s="4">
        <v>0.17200009595854593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1.25" customHeight="1" x14ac:dyDescent="0.25">
      <c r="A74" s="1">
        <v>87</v>
      </c>
      <c r="B74" s="4">
        <v>0.18399976048991395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1.25" customHeight="1" x14ac:dyDescent="0.25">
      <c r="A75" s="1">
        <v>88</v>
      </c>
      <c r="B75" s="4">
        <v>0.19699973370417492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1.25" customHeight="1" x14ac:dyDescent="0.25">
      <c r="A76" s="1">
        <v>89</v>
      </c>
      <c r="B76" s="4">
        <v>0.21400051586278043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1.25" customHeight="1" x14ac:dyDescent="0.25">
      <c r="A77" s="1">
        <v>90</v>
      </c>
      <c r="B77" s="4">
        <v>0.2319996399646716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1.25" customHeight="1" x14ac:dyDescent="0.25">
      <c r="A78" s="1">
        <v>91</v>
      </c>
      <c r="B78" s="4">
        <v>0.25100107432366442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1.25" customHeight="1" x14ac:dyDescent="0.25">
      <c r="A79" s="1">
        <v>92</v>
      </c>
      <c r="B79" s="4">
        <v>0.27431216586256357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1.25" customHeight="1" x14ac:dyDescent="0.25">
      <c r="A80" s="1">
        <v>93</v>
      </c>
      <c r="B80" s="4">
        <v>0.30201426697572459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1.25" customHeight="1" x14ac:dyDescent="0.25">
      <c r="A81" s="1">
        <v>94</v>
      </c>
      <c r="B81" s="4">
        <v>0.33214699446518209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1.25" customHeight="1" x14ac:dyDescent="0.25">
      <c r="A82" s="1">
        <v>95</v>
      </c>
      <c r="B82" s="4">
        <v>0.3648321785469929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1.25" customHeight="1" x14ac:dyDescent="0.25">
      <c r="A83" s="1">
        <v>96</v>
      </c>
      <c r="B83" s="4">
        <v>0.40018509527855317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1.25" customHeight="1" x14ac:dyDescent="0.25">
      <c r="A84" s="1">
        <v>97</v>
      </c>
      <c r="B84" s="4">
        <v>0.43837106361451883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1.25" customHeight="1" x14ac:dyDescent="0.25">
      <c r="A85" s="1">
        <v>98</v>
      </c>
      <c r="B85" s="4">
        <v>0.47946315979102866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1.25" customHeight="1" x14ac:dyDescent="0.25">
      <c r="A86" s="1">
        <v>99</v>
      </c>
      <c r="B86" s="4">
        <v>0.52362000346080639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1.25" customHeight="1" x14ac:dyDescent="0.25">
      <c r="A87" s="1">
        <v>100</v>
      </c>
      <c r="B87" s="4">
        <v>0.57096000000000002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1.2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1.2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1.2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1.2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1.2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1.2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1.2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1.2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1.2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1.2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1.2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1.2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1.2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1.2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1.2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1.2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1.2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1.2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1.2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1.2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1.2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1.2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1.2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1.2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1.2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1.2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1.2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1.2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1.2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1.2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1.2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1.2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1.2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1.2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1.2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1.2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1.2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1.2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1.2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1.2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1.2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1.2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1.2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1.2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1.2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1.2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1.2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1.2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1.2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1.2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1.2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1.2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1.2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1.2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1.2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1.2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1.2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1.2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1.2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1.2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1.2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1.2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1.2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1.2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1.2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1.2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1.2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1.2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1.2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1.2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1.2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1.2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1.2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1.2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1.2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1.2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1.2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1.2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1.2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1.2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1.2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1.2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1.2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1.2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1.2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1.2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1.2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1.2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1.2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1.2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1.2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1.2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1.2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1.2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1.2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1.2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1.2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1.2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1.2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1.2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1.2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1.2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1.2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1.2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1.2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1.2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1.2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1.2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1.2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1.2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1.2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1.2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1.2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1.2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1.2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1.2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1.2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1.2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1.2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1.2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1.2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1.2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1.2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1.2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1.2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1.2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1.2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1.2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1.2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1.2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1.2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1.2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1.2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1.2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1.2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1.2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1.2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1.2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1.2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1.2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1.2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1.2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1.2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1.2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1.2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1.2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1.2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1.2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1.2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1.2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1.2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1.2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1.2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1.2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1.2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1.2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1.2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1.2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1.2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1.2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1.2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1.2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1.2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1.2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1.2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1.2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1.2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1.2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1.2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1.2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1.2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1.2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1.2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1.2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1.2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1.2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1.2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1.2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1.2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1.2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1.2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1.2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1.2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1.2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1.2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1.2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1.2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1.2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1.2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1.2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1.2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1.2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1.2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1.2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1.2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1.2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1.2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1.2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1.2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1.2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1.2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1.2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1.2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1.2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1.2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1.2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1.2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1.2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1.2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1.2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1.2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1.2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1.2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1.2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1.2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1.2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1.2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1.2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1.2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1.2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1.2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1.2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1.2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1.2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1.2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1.2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1.2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1.2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1.2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1.2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1.2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1.2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1.2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1.2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1.2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1.2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1.2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1.2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1.2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1.2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1.2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1.2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1.2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1.2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1.2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1.2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1.2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1.2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1.2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1.2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1.2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1.2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1.2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1.2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1.2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1.2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1.2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1.2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1.2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1.2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1.2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1.2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1.2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1.2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1.2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1.2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1.2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1.2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1.2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1.2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1.2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1.2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1.2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1.2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1.2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1.2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1.2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1.2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1.2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1.2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1.2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1.2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1.2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1.2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1.2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1.2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1.2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1.2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1.2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1.2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1.2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1.2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1.2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1.2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1.2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1.2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1.2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1.2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1.2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1.2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1.2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1.2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1.2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1.2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1.2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1.2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1.2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1.2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1.2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1.2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1.2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1.2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1.2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1.2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1.2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1.2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1.2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1.2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1.2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1.2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1.2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1.2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1.2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1.2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1.2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1.2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1.2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1.2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1.2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1.2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1.2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1.2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1.2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1.2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1.2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1.2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1.2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1.2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1.2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1.2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1.2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1.2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1.2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1.2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1.2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1.2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1.2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1.2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1.2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1.2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1.2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1.2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1.2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1.2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1.2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1.2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1.2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1.2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1.2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1.2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1.2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1.2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1.2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1.2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1.2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1.2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1.2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1.2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1.2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1.2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1.2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1.2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1.2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1.2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1.2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1.2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1.2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1.2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1.2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1.2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1.2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1.2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1.2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1.2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1.2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1.2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1.2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1.2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1.2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1.2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1.2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1.2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1.2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1.2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1.2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1.2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1.2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1.2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1.2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1.2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1.2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1.2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1.2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1.2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1.2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1.2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1.2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1.2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1.2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1.2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1.2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1.2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1.2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1.2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1.2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1.2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1.2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1.2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1.2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1.2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1.2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1.2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1.2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1.2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1.2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1.2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1.2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1.2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1.2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1.2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1.2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1.2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1.2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1.2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1.2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1.2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1.2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1.2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1.2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1.2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1.2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1.2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1.2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1.2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1.2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1.2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1.2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1.2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1.2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1.2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1.2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1.2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1.2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1.2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1.2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1.2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1.2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1.2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1.2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1.2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1.2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1.2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1.2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1.2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1.2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1.2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1.2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1.2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1.2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1.2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1.2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1.2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1.2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1.2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1.2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1.2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1.2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1.2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1.2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1.2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1.2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1.2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1.2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1.2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1.2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1.2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1.2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1.2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1.2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1.2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1.2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1.2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1.2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1.2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1.2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1.2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1.2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1.2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1.2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1.2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1.2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1.2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1.2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1.2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1.2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1.2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1.2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1.2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1.2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1.2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1.2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1.2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1.2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1.2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1.2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1.2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1.2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1.2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1.2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1.2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1.2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1.2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1.2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1.2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1.2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1.2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1.2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1.2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1.2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1.2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1.2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1.2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1.2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1.2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1.2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1.2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1.2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1.2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1.2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1.2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1.2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1.2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1.2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1.2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1.2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1.2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1.2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1.2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1.2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1.2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1.2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1.2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1.2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1.2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1.2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1.2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1.2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1.2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1.2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1.2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1.2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1.2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1.2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1.2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1.2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1.2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1.2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1.2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1.2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1.2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1.2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1.2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1.2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1.2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1.2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1.2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1.2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1.2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1.2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1.2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1.2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1.2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1.2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1.2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1.2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1.2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1.2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1.2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1.2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1.2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1.2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1.2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1.2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1.2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1.2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1.2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1.2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1.2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1.2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1.2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1.2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1.2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1.2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1.2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1.2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1.2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1.2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1.2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1.2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1.2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1.2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1.2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1.2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1.2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1.2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1.2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1.2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1.2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1.2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1.2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1.2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1.2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1.2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1.2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1.2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1.2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1.2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1.2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1.2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1.2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1.2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1.2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1.2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1.2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1.2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1.2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1.2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1.2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1.2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1.2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1.2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1.2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1.2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1.2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1.2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1.2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1.2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1.2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1.2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1.2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1.2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1.2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1.2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1.2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1.2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1.2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1.2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1.2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1.2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1.2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1.2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1.2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1.2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1.2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1.2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1.2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1.2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1.2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1.2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1.2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1.2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1.2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1.2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1.2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1.2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1.2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1.2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1.2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1.2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1.2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1.2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1.2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1.2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1.2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1.2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1.2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1.2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1.2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1.2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1.2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1.2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1.2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1.2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1.2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1.2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1.2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1.2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1.2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1.2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1.2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1.2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1.2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1.2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1.2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1.2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1.2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1.2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1.2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1.2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1.2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1.2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1.2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1.2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1.2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1.2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1.2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1.2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1.2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1.2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1.2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1.2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1.2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1.2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1.2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1.2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1.2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1.2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1.2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1.2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1.2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1.2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1.2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1.2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1.2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1.2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1.2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1.2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1.2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1.2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1.2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1.2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1.2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1.2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1.2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1.2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1.2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1.2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1.2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1.2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1.2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1.2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1.2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1.2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1.2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1.2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1.2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1.2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1.2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1.2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1.2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1.2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1.2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1.2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1.2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1.2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1.2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1.2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1.2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1.2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1.2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1.2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1.2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1.2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1.2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1.2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1.2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1.2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1.2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1.2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1.2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1.2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1.2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1.2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1.2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1.2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1.2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1.2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1.2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1.2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1.2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1.2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1.2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1.2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1.2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1.2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1.2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1.2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1.2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1.2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1.2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1.2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1.2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1.2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1.2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1.2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1.2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1.2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1.2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1.2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1.2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1.2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1.2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1.2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1.2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1.2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1.2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1.2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1.2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1.2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1.2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1.2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1.2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1.2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1.2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1.2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1.2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1.2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1.2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1.2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1.2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1.2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1.2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1.2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1.2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1.2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1.2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1.2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1.2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1.2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1.2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1.2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1.2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1.2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1.2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1.2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1.2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1.2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1.2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1.2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1.2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1.2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1.2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1.2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1.2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1.2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1.2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1.2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1.2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1.2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1.2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1.2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1.2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1.2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1.2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1.2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1.2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1.2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1.2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1.2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1.2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1.2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1.2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1.2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1.2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1.2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1.2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1.2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1.2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1.2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1.2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1.2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1.2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1.2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1.2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1.2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1.2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1.2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1.2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1.2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1.2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1.2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1.2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1.2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1.2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1.2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1.2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1.2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1.2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1.2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1.2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1.2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1.2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1.2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1.2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1.2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1.2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1.2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1.2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1.2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1.2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1.2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1.2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1.2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9B156-D9D7-467B-9D89-C6B94D4023A9}">
  <dimension ref="A1:P21"/>
  <sheetViews>
    <sheetView workbookViewId="0">
      <selection activeCell="T8" sqref="T8"/>
    </sheetView>
  </sheetViews>
  <sheetFormatPr defaultRowHeight="10.5" x14ac:dyDescent="0.25"/>
  <cols>
    <col min="1" max="1" width="16.875" customWidth="1"/>
    <col min="2" max="2" width="17.75" bestFit="1" customWidth="1"/>
    <col min="3" max="3" width="11.25" bestFit="1" customWidth="1"/>
    <col min="4" max="4" width="12.75" bestFit="1" customWidth="1"/>
    <col min="7" max="7" width="23.5" customWidth="1"/>
  </cols>
  <sheetData>
    <row r="1" spans="1:16" ht="21" customHeight="1" x14ac:dyDescent="0.25">
      <c r="A1" s="5" t="s">
        <v>4</v>
      </c>
      <c r="G1" s="16" t="s">
        <v>31</v>
      </c>
    </row>
    <row r="2" spans="1:16" x14ac:dyDescent="0.25">
      <c r="A2" s="105" t="s">
        <v>20</v>
      </c>
      <c r="B2" s="105"/>
      <c r="G2" s="13" t="s">
        <v>39</v>
      </c>
    </row>
    <row r="3" spans="1:16" x14ac:dyDescent="0.25">
      <c r="A3" s="6" t="s">
        <v>5</v>
      </c>
      <c r="B3" s="7">
        <v>10000000</v>
      </c>
      <c r="G3" s="13" t="s">
        <v>62</v>
      </c>
    </row>
    <row r="4" spans="1:16" x14ac:dyDescent="0.25">
      <c r="A4" s="6" t="s">
        <v>6</v>
      </c>
      <c r="B4" s="6" t="s">
        <v>7</v>
      </c>
    </row>
    <row r="5" spans="1:16" x14ac:dyDescent="0.25">
      <c r="A5" s="6" t="s">
        <v>8</v>
      </c>
      <c r="B5" s="6" t="s">
        <v>9</v>
      </c>
      <c r="G5" s="13" t="s">
        <v>40</v>
      </c>
    </row>
    <row r="6" spans="1:16" x14ac:dyDescent="0.25">
      <c r="A6" s="6" t="s">
        <v>10</v>
      </c>
      <c r="B6" s="7">
        <v>20</v>
      </c>
      <c r="G6" s="106" t="s">
        <v>41</v>
      </c>
      <c r="H6" s="106"/>
      <c r="I6" s="106"/>
      <c r="J6" s="106"/>
      <c r="K6" s="106"/>
      <c r="L6" s="106"/>
      <c r="M6" s="106"/>
      <c r="N6" s="106"/>
      <c r="O6" s="106"/>
      <c r="P6" s="106"/>
    </row>
    <row r="7" spans="1:16" x14ac:dyDescent="0.25">
      <c r="A7" s="6" t="s">
        <v>11</v>
      </c>
      <c r="B7" s="8">
        <v>0.04</v>
      </c>
      <c r="G7" s="106" t="s">
        <v>63</v>
      </c>
      <c r="H7" s="106"/>
      <c r="I7" s="106"/>
      <c r="J7" s="106"/>
      <c r="K7" s="106"/>
      <c r="L7" s="106"/>
      <c r="M7" s="106"/>
      <c r="N7" s="106"/>
      <c r="O7" s="106"/>
      <c r="P7" s="106"/>
    </row>
    <row r="8" spans="1:16" x14ac:dyDescent="0.25">
      <c r="A8" s="6" t="s">
        <v>12</v>
      </c>
      <c r="B8" s="6" t="s">
        <v>13</v>
      </c>
      <c r="G8" s="106"/>
      <c r="H8" s="107"/>
      <c r="I8" s="107"/>
      <c r="J8" s="107"/>
      <c r="K8" s="107"/>
      <c r="L8" s="107"/>
      <c r="M8" s="107"/>
      <c r="N8" s="107"/>
      <c r="O8" s="107"/>
      <c r="P8" s="107"/>
    </row>
    <row r="9" spans="1:16" x14ac:dyDescent="0.25">
      <c r="A9" s="104" t="s">
        <v>19</v>
      </c>
      <c r="B9" s="11" t="s">
        <v>14</v>
      </c>
      <c r="C9" s="11" t="s">
        <v>17</v>
      </c>
      <c r="D9" s="11" t="s">
        <v>18</v>
      </c>
    </row>
    <row r="10" spans="1:16" x14ac:dyDescent="0.25">
      <c r="A10" s="104"/>
      <c r="B10" s="7">
        <v>1</v>
      </c>
      <c r="C10" s="8">
        <v>0.25</v>
      </c>
      <c r="D10" s="8">
        <v>0.15</v>
      </c>
    </row>
    <row r="11" spans="1:16" x14ac:dyDescent="0.25">
      <c r="A11" s="104"/>
      <c r="B11" s="7">
        <v>2</v>
      </c>
      <c r="C11" s="8">
        <v>0.1</v>
      </c>
      <c r="D11" s="8">
        <v>7.0000000000000007E-2</v>
      </c>
    </row>
    <row r="12" spans="1:16" x14ac:dyDescent="0.25">
      <c r="A12" s="104"/>
      <c r="B12" s="9" t="s">
        <v>16</v>
      </c>
      <c r="C12" s="8">
        <v>0.05</v>
      </c>
      <c r="D12" s="8">
        <v>0.06</v>
      </c>
      <c r="G12" s="108"/>
      <c r="H12" s="109"/>
      <c r="I12" s="109"/>
      <c r="J12" s="109"/>
      <c r="K12" s="109"/>
      <c r="L12" s="109"/>
      <c r="M12" s="109"/>
    </row>
    <row r="13" spans="1:16" x14ac:dyDescent="0.25">
      <c r="A13" s="104"/>
      <c r="B13" s="10" t="s">
        <v>15</v>
      </c>
      <c r="C13" s="8">
        <v>0</v>
      </c>
      <c r="D13" s="8">
        <v>0.05</v>
      </c>
      <c r="G13" s="109"/>
      <c r="H13" s="109"/>
      <c r="I13" s="109"/>
      <c r="J13" s="109"/>
      <c r="K13" s="109"/>
      <c r="L13" s="109"/>
      <c r="M13" s="109"/>
    </row>
    <row r="14" spans="1:16" x14ac:dyDescent="0.25">
      <c r="G14" s="109"/>
      <c r="H14" s="109"/>
      <c r="I14" s="109"/>
      <c r="J14" s="109"/>
      <c r="K14" s="109"/>
      <c r="L14" s="109"/>
      <c r="M14" s="109"/>
    </row>
    <row r="15" spans="1:16" x14ac:dyDescent="0.25">
      <c r="A15" s="105" t="s">
        <v>21</v>
      </c>
      <c r="B15" s="105"/>
      <c r="G15" s="109"/>
      <c r="H15" s="109"/>
      <c r="I15" s="109"/>
      <c r="J15" s="109"/>
      <c r="K15" s="109"/>
      <c r="L15" s="109"/>
      <c r="M15" s="109"/>
    </row>
    <row r="16" spans="1:16" x14ac:dyDescent="0.25">
      <c r="A16" s="6" t="s">
        <v>22</v>
      </c>
      <c r="B16" s="7">
        <v>25000000</v>
      </c>
    </row>
    <row r="17" spans="1:2" x14ac:dyDescent="0.25">
      <c r="A17" s="6" t="s">
        <v>23</v>
      </c>
      <c r="B17" s="7">
        <v>20</v>
      </c>
    </row>
    <row r="18" spans="1:2" x14ac:dyDescent="0.25">
      <c r="A18" s="6" t="s">
        <v>24</v>
      </c>
      <c r="B18" s="7"/>
    </row>
    <row r="19" spans="1:2" x14ac:dyDescent="0.25">
      <c r="A19" s="6" t="s">
        <v>25</v>
      </c>
      <c r="B19" s="8">
        <v>0.11</v>
      </c>
    </row>
    <row r="20" spans="1:2" x14ac:dyDescent="0.25">
      <c r="A20" s="6" t="s">
        <v>19</v>
      </c>
      <c r="B20" s="6" t="s">
        <v>26</v>
      </c>
    </row>
    <row r="21" spans="1:2" ht="21" x14ac:dyDescent="0.25">
      <c r="A21" s="12" t="s">
        <v>28</v>
      </c>
      <c r="B21" s="12" t="s">
        <v>27</v>
      </c>
    </row>
  </sheetData>
  <mergeCells count="7">
    <mergeCell ref="A9:A13"/>
    <mergeCell ref="A2:B2"/>
    <mergeCell ref="A15:B15"/>
    <mergeCell ref="G6:P6"/>
    <mergeCell ref="G7:P7"/>
    <mergeCell ref="G8:P8"/>
    <mergeCell ref="G12:M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6471A-DE66-4024-A493-334D72199DB4}">
  <dimension ref="A1:DP52"/>
  <sheetViews>
    <sheetView workbookViewId="0">
      <selection activeCell="AW3" sqref="AW3"/>
    </sheetView>
  </sheetViews>
  <sheetFormatPr defaultRowHeight="10.5" x14ac:dyDescent="0.25"/>
  <cols>
    <col min="2" max="2" width="11.625" bestFit="1" customWidth="1"/>
    <col min="3" max="3" width="9.625" bestFit="1" customWidth="1"/>
    <col min="6" max="25" width="11.625" bestFit="1" customWidth="1"/>
    <col min="26" max="26" width="11.625" customWidth="1"/>
    <col min="28" max="28" width="10.375" style="18" bestFit="1" customWidth="1"/>
    <col min="29" max="47" width="10.375" bestFit="1" customWidth="1"/>
    <col min="49" max="49" width="11.25" customWidth="1"/>
    <col min="50" max="50" width="9.375" bestFit="1" customWidth="1"/>
    <col min="51" max="51" width="9.625" bestFit="1" customWidth="1"/>
    <col min="52" max="60" width="9.375" bestFit="1" customWidth="1"/>
    <col min="61" max="62" width="9.625" bestFit="1" customWidth="1"/>
    <col min="63" max="68" width="9.375" bestFit="1" customWidth="1"/>
    <col min="69" max="96" width="9.375" customWidth="1"/>
    <col min="97" max="97" width="14.125" bestFit="1" customWidth="1"/>
    <col min="98" max="110" width="9.375" customWidth="1"/>
    <col min="112" max="112" width="9.375" bestFit="1" customWidth="1"/>
    <col min="113" max="113" width="9.375" customWidth="1"/>
    <col min="114" max="114" width="10.625" bestFit="1" customWidth="1"/>
    <col min="115" max="115" width="9.375" bestFit="1" customWidth="1"/>
  </cols>
  <sheetData>
    <row r="1" spans="1:117" ht="13" x14ac:dyDescent="0.3">
      <c r="A1" s="6" t="s">
        <v>29</v>
      </c>
      <c r="B1" s="6" t="s">
        <v>30</v>
      </c>
      <c r="C1" s="6" t="s">
        <v>32</v>
      </c>
      <c r="E1" s="38" t="s">
        <v>32</v>
      </c>
      <c r="F1" s="39">
        <v>1</v>
      </c>
      <c r="G1" s="39">
        <v>2</v>
      </c>
      <c r="H1" s="39">
        <v>3</v>
      </c>
      <c r="I1" s="39">
        <v>4</v>
      </c>
      <c r="J1" s="39">
        <v>5</v>
      </c>
      <c r="K1" s="39">
        <v>6</v>
      </c>
      <c r="L1" s="39">
        <v>7</v>
      </c>
      <c r="M1" s="39">
        <v>8</v>
      </c>
      <c r="N1" s="39">
        <v>9</v>
      </c>
      <c r="O1" s="39">
        <v>10</v>
      </c>
      <c r="P1" s="39">
        <v>11</v>
      </c>
      <c r="Q1" s="39">
        <v>12</v>
      </c>
      <c r="R1" s="39">
        <v>13</v>
      </c>
      <c r="S1" s="39">
        <v>14</v>
      </c>
      <c r="T1" s="39">
        <v>15</v>
      </c>
      <c r="U1" s="39">
        <v>16</v>
      </c>
      <c r="V1" s="39">
        <v>17</v>
      </c>
      <c r="W1" s="39">
        <v>18</v>
      </c>
      <c r="X1" s="39">
        <v>19</v>
      </c>
      <c r="Y1" s="39">
        <v>20</v>
      </c>
      <c r="AA1" s="37" t="s">
        <v>34</v>
      </c>
      <c r="AB1" s="34">
        <v>1</v>
      </c>
      <c r="AC1" s="35">
        <v>2</v>
      </c>
      <c r="AD1" s="35">
        <v>3</v>
      </c>
      <c r="AE1" s="34">
        <v>4</v>
      </c>
      <c r="AF1" s="35">
        <v>5</v>
      </c>
      <c r="AG1" s="35">
        <v>6</v>
      </c>
      <c r="AH1" s="34">
        <v>7</v>
      </c>
      <c r="AI1" s="35">
        <v>8</v>
      </c>
      <c r="AJ1" s="35">
        <v>9</v>
      </c>
      <c r="AK1" s="34">
        <v>10</v>
      </c>
      <c r="AL1" s="35">
        <v>11</v>
      </c>
      <c r="AM1" s="35">
        <v>12</v>
      </c>
      <c r="AN1" s="34">
        <v>13</v>
      </c>
      <c r="AO1" s="35">
        <v>14</v>
      </c>
      <c r="AP1" s="35">
        <v>15</v>
      </c>
      <c r="AQ1" s="34">
        <v>16</v>
      </c>
      <c r="AR1" s="35">
        <v>17</v>
      </c>
      <c r="AS1" s="35">
        <v>18</v>
      </c>
      <c r="AT1" s="34">
        <v>19</v>
      </c>
      <c r="AU1" s="35">
        <v>20</v>
      </c>
      <c r="AW1" s="40" t="s">
        <v>48</v>
      </c>
      <c r="AX1" s="41">
        <v>2</v>
      </c>
      <c r="AY1" s="41">
        <v>3</v>
      </c>
      <c r="AZ1" s="41">
        <v>4</v>
      </c>
      <c r="BA1" s="41">
        <v>5</v>
      </c>
      <c r="BB1" s="41">
        <v>6</v>
      </c>
      <c r="BC1" s="41">
        <v>7</v>
      </c>
      <c r="BD1" s="41">
        <v>8</v>
      </c>
      <c r="BE1" s="41">
        <v>9</v>
      </c>
      <c r="BF1" s="41">
        <v>10</v>
      </c>
      <c r="BG1" s="41">
        <v>11</v>
      </c>
      <c r="BH1" s="41">
        <v>12</v>
      </c>
      <c r="BI1" s="41">
        <v>13</v>
      </c>
      <c r="BJ1" s="41">
        <v>14</v>
      </c>
      <c r="BK1" s="41">
        <v>15</v>
      </c>
      <c r="BL1" s="41">
        <v>16</v>
      </c>
      <c r="BM1" s="41">
        <v>17</v>
      </c>
      <c r="BN1" s="41">
        <v>18</v>
      </c>
      <c r="BO1" s="41">
        <v>19</v>
      </c>
      <c r="BP1" s="41">
        <v>20</v>
      </c>
      <c r="BQ1" s="21"/>
      <c r="BR1" s="110" t="s">
        <v>37</v>
      </c>
      <c r="BS1" s="110"/>
      <c r="BT1" s="110"/>
      <c r="BU1" s="110"/>
      <c r="BV1" s="110"/>
      <c r="BW1" s="110"/>
      <c r="BX1" s="110"/>
      <c r="BY1" s="110"/>
      <c r="BZ1" s="110"/>
      <c r="CA1" s="110"/>
      <c r="CB1" s="110"/>
      <c r="CC1" s="110"/>
      <c r="CD1" s="110"/>
      <c r="CE1" s="110"/>
      <c r="CF1" s="110"/>
      <c r="CG1" s="110"/>
      <c r="CH1" s="110"/>
      <c r="CI1" s="110"/>
      <c r="CJ1" s="110"/>
      <c r="CK1" s="110"/>
      <c r="CL1" s="23"/>
      <c r="CM1" s="42" t="s">
        <v>33</v>
      </c>
      <c r="CN1" s="43" t="s">
        <v>36</v>
      </c>
      <c r="CO1" s="44" t="s">
        <v>38</v>
      </c>
      <c r="CP1" s="76"/>
      <c r="CQ1" s="76"/>
      <c r="CS1" s="60" t="s">
        <v>33</v>
      </c>
      <c r="CT1" s="63">
        <v>1</v>
      </c>
      <c r="CU1" s="63">
        <v>2</v>
      </c>
      <c r="CV1" s="63">
        <v>3</v>
      </c>
      <c r="CW1" s="63">
        <v>4</v>
      </c>
      <c r="CX1" s="63">
        <v>5</v>
      </c>
      <c r="CY1" s="63">
        <v>6</v>
      </c>
      <c r="CZ1" s="63">
        <v>7</v>
      </c>
      <c r="DA1" s="63">
        <v>8</v>
      </c>
      <c r="DB1" s="63">
        <v>9</v>
      </c>
      <c r="DC1" s="63">
        <v>10</v>
      </c>
      <c r="DD1" s="63">
        <v>11</v>
      </c>
      <c r="DE1" s="63">
        <v>12</v>
      </c>
      <c r="DF1" s="63">
        <v>13</v>
      </c>
      <c r="DG1" s="63">
        <v>14</v>
      </c>
      <c r="DH1" s="63">
        <v>15</v>
      </c>
      <c r="DI1" s="63">
        <v>16</v>
      </c>
      <c r="DJ1" s="63">
        <v>17</v>
      </c>
      <c r="DK1" s="63">
        <v>18</v>
      </c>
      <c r="DL1" s="63">
        <v>19</v>
      </c>
      <c r="DM1" s="64">
        <v>20</v>
      </c>
    </row>
    <row r="2" spans="1:117" x14ac:dyDescent="0.25">
      <c r="A2" s="14">
        <v>25</v>
      </c>
      <c r="B2" s="15">
        <v>1.6869786167502585E-3</v>
      </c>
      <c r="C2" s="24">
        <f>1-B2</f>
        <v>0.99831302138324973</v>
      </c>
      <c r="E2" s="39">
        <v>25</v>
      </c>
      <c r="F2" s="19">
        <f>(IFERROR(VLOOKUP($E2+F$1,$A$2:$C$52,3,FALSE),0))</f>
        <v>0.99840399947528746</v>
      </c>
      <c r="G2" s="19">
        <f t="shared" ref="G2:Y15" si="0">(IFERROR(VLOOKUP($E2+G$1,$A$2:$C$52,3,FALSE),0))</f>
        <v>0.99847393452182542</v>
      </c>
      <c r="H2" s="19">
        <f t="shared" si="0"/>
        <v>0.99852003401403722</v>
      </c>
      <c r="I2" s="19">
        <f t="shared" si="0"/>
        <v>0.99854000778296448</v>
      </c>
      <c r="J2" s="19">
        <f t="shared" si="0"/>
        <v>0.99853196673992228</v>
      </c>
      <c r="K2" s="19">
        <f t="shared" si="0"/>
        <v>0.99849299247108136</v>
      </c>
      <c r="L2" s="19">
        <f t="shared" si="0"/>
        <v>0.99842300098010905</v>
      </c>
      <c r="M2" s="19">
        <f t="shared" si="0"/>
        <v>0.99831800696203132</v>
      </c>
      <c r="N2" s="19">
        <f t="shared" si="0"/>
        <v>0.99817704229159399</v>
      </c>
      <c r="O2" s="19">
        <f t="shared" si="0"/>
        <v>0.9980049431910808</v>
      </c>
      <c r="P2" s="19">
        <f t="shared" si="0"/>
        <v>0.99780602906381455</v>
      </c>
      <c r="Q2" s="19">
        <f t="shared" si="0"/>
        <v>0.99758399548550647</v>
      </c>
      <c r="R2" s="19">
        <f t="shared" si="0"/>
        <v>0.99734604459682596</v>
      </c>
      <c r="S2" s="19">
        <f t="shared" si="0"/>
        <v>0.99709497114087953</v>
      </c>
      <c r="T2" s="19">
        <f t="shared" si="0"/>
        <v>0.99683700506632023</v>
      </c>
      <c r="U2" s="19">
        <f t="shared" si="0"/>
        <v>0.99657604933741428</v>
      </c>
      <c r="V2" s="19">
        <f t="shared" si="0"/>
        <v>0.99631794348775482</v>
      </c>
      <c r="W2" s="19">
        <f t="shared" si="0"/>
        <v>0.9960670574061582</v>
      </c>
      <c r="X2" s="19">
        <f t="shared" si="0"/>
        <v>0.99582796426559328</v>
      </c>
      <c r="Y2" s="19">
        <f t="shared" si="0"/>
        <v>0.99560598981713311</v>
      </c>
      <c r="AA2" s="36">
        <v>25</v>
      </c>
      <c r="AB2" s="65">
        <f>PRODUCT(F$2:F2)</f>
        <v>0.99840399947528746</v>
      </c>
      <c r="AC2" s="65">
        <f>PRODUCT(G$2:G2)</f>
        <v>0.99847393452182542</v>
      </c>
      <c r="AD2" s="65">
        <f>PRODUCT(H$2:H2)</f>
        <v>0.99852003401403722</v>
      </c>
      <c r="AE2" s="65">
        <f>PRODUCT(I$2:I2)</f>
        <v>0.99854000778296448</v>
      </c>
      <c r="AF2" s="65">
        <f>PRODUCT(J$2:J2)</f>
        <v>0.99853196673992228</v>
      </c>
      <c r="AG2" s="65">
        <f>PRODUCT(K$2:K2)</f>
        <v>0.99849299247108136</v>
      </c>
      <c r="AH2" s="65">
        <f>PRODUCT(L$2:L2)</f>
        <v>0.99842300098010905</v>
      </c>
      <c r="AI2" s="65">
        <f>PRODUCT(M$2:M2)</f>
        <v>0.99831800696203132</v>
      </c>
      <c r="AJ2" s="65">
        <f>PRODUCT(N$2:N2)</f>
        <v>0.99817704229159399</v>
      </c>
      <c r="AK2" s="65">
        <f>PRODUCT(O$2:O2)</f>
        <v>0.9980049431910808</v>
      </c>
      <c r="AL2" s="65">
        <f>PRODUCT(P$2:P2)</f>
        <v>0.99780602906381455</v>
      </c>
      <c r="AM2" s="65">
        <f>PRODUCT(Q$2:Q2)</f>
        <v>0.99758399548550647</v>
      </c>
      <c r="AN2" s="65">
        <f>PRODUCT(R$2:R2)</f>
        <v>0.99734604459682596</v>
      </c>
      <c r="AO2" s="65">
        <f>PRODUCT(S$2:S2)</f>
        <v>0.99709497114087953</v>
      </c>
      <c r="AP2" s="65">
        <f>PRODUCT(T$2:T2)</f>
        <v>0.99683700506632023</v>
      </c>
      <c r="AQ2" s="65">
        <f>PRODUCT(U$2:U2)</f>
        <v>0.99657604933741428</v>
      </c>
      <c r="AR2" s="65">
        <f>PRODUCT(V$2:V2)</f>
        <v>0.99631794348775482</v>
      </c>
      <c r="AS2" s="65">
        <f>PRODUCT(W$2:W2)</f>
        <v>0.9960670574061582</v>
      </c>
      <c r="AT2" s="65">
        <f>PRODUCT(X$2:X2)</f>
        <v>0.99582796426559328</v>
      </c>
      <c r="AU2" s="65">
        <f>PRODUCT(Y$2:Y2)</f>
        <v>0.99560598981713311</v>
      </c>
      <c r="AW2" s="20">
        <f>IFERROR(VLOOKUP($E2+F$1,$A$1:$B$52,2,FALSE),0)</f>
        <v>1.5960005247125778E-3</v>
      </c>
      <c r="AX2" s="20">
        <f t="shared" ref="AX2:BP2" si="1">IFERROR(VLOOKUP($E2+G$1,$A$1:$B$52,2,FALSE),0)</f>
        <v>1.5260654781746059E-3</v>
      </c>
      <c r="AY2" s="20">
        <f t="shared" si="1"/>
        <v>1.4799659859628105E-3</v>
      </c>
      <c r="AZ2" s="20">
        <f t="shared" si="1"/>
        <v>1.4599922170355176E-3</v>
      </c>
      <c r="BA2" s="20">
        <f t="shared" si="1"/>
        <v>1.4680332600776674E-3</v>
      </c>
      <c r="BB2" s="20">
        <f t="shared" si="1"/>
        <v>1.5070075289186869E-3</v>
      </c>
      <c r="BC2" s="20">
        <f t="shared" si="1"/>
        <v>1.5769990198909642E-3</v>
      </c>
      <c r="BD2" s="20">
        <f t="shared" si="1"/>
        <v>1.681993037968709E-3</v>
      </c>
      <c r="BE2" s="20">
        <f t="shared" si="1"/>
        <v>1.8229577084059637E-3</v>
      </c>
      <c r="BF2" s="20">
        <f t="shared" si="1"/>
        <v>1.9950568089192253E-3</v>
      </c>
      <c r="BG2" s="20">
        <f t="shared" si="1"/>
        <v>2.1939709361854056E-3</v>
      </c>
      <c r="BH2" s="20">
        <f t="shared" si="1"/>
        <v>2.4160045144935071E-3</v>
      </c>
      <c r="BI2" s="20">
        <f t="shared" si="1"/>
        <v>2.6539554031740505E-3</v>
      </c>
      <c r="BJ2" s="20">
        <f t="shared" si="1"/>
        <v>2.9050288591205065E-3</v>
      </c>
      <c r="BK2" s="20">
        <f t="shared" si="1"/>
        <v>3.1629949336798237E-3</v>
      </c>
      <c r="BL2" s="20">
        <f t="shared" si="1"/>
        <v>3.4239506625857639E-3</v>
      </c>
      <c r="BM2" s="20">
        <f t="shared" si="1"/>
        <v>3.6820565122451915E-3</v>
      </c>
      <c r="BN2" s="20">
        <f t="shared" si="1"/>
        <v>3.9329425938418455E-3</v>
      </c>
      <c r="BO2" s="20">
        <f t="shared" si="1"/>
        <v>4.1720357344067534E-3</v>
      </c>
      <c r="BP2" s="20">
        <f t="shared" si="1"/>
        <v>4.3940101828668443E-3</v>
      </c>
      <c r="BQ2" s="22"/>
      <c r="BR2" s="20">
        <f>((1+'Summary '!$B$7)^-('Summary '!$B$6+'Workings '!F1))*AB2</f>
        <v>0.43813322345738726</v>
      </c>
      <c r="BS2" s="20">
        <f>((1+'Summary '!$B$7)^-('Summary '!$B$6+'Workings '!G1))*AC2</f>
        <v>0.42131145510170548</v>
      </c>
      <c r="BT2" s="20">
        <f>((1+'Summary '!$B$7)^-('Summary '!$B$6+'Workings '!H1))*AD2</f>
        <v>0.40512587214496742</v>
      </c>
      <c r="BU2" s="20">
        <f>((1+'Summary '!$B$7)^-('Summary '!$B$6+'Workings '!I1))*AE2</f>
        <v>0.38955190002788159</v>
      </c>
      <c r="BV2" s="20">
        <f>((1+'Summary '!$B$7)^-('Summary '!$B$6+'Workings '!J1))*AF2</f>
        <v>0.37456611831184095</v>
      </c>
      <c r="BW2" s="20">
        <f>((1+'Summary '!$B$7)^-('Summary '!$B$6+'Workings '!K1))*AG2</f>
        <v>0.3601456715468685</v>
      </c>
      <c r="BX2" s="20">
        <f>((1+'Summary '!$B$7)^-('Summary '!$B$6+'Workings '!L1))*AH2</f>
        <v>0.34626964074007455</v>
      </c>
      <c r="BY2" s="20">
        <f>((1+'Summary '!$B$7)^-('Summary '!$B$6+'Workings '!M1))*AI2</f>
        <v>0.33291656449503892</v>
      </c>
      <c r="BZ2" s="20">
        <f>((1+'Summary '!$B$7)^-('Summary '!$B$6+'Workings '!N1))*AJ2</f>
        <v>0.32006688072423234</v>
      </c>
      <c r="CA2" s="20">
        <f>((1+'Summary '!$B$7)^-('Summary '!$B$6+'Workings '!O1))*AK2</f>
        <v>0.30770355471556304</v>
      </c>
      <c r="CB2" s="20">
        <f>((1+'Summary '!$B$7)^-('Summary '!$B$6+'Workings '!P1))*AL2</f>
        <v>0.29580983247769538</v>
      </c>
      <c r="CC2" s="20">
        <f>((1+'Summary '!$B$7)^-('Summary '!$B$6+'Workings '!Q1))*AM2</f>
        <v>0.28436923879409565</v>
      </c>
      <c r="CD2" s="20">
        <f>((1+'Summary '!$B$7)^-('Summary '!$B$6+'Workings '!R1))*AN2</f>
        <v>0.27336673942685763</v>
      </c>
      <c r="CE2" s="20">
        <f>((1+'Summary '!$B$7)^-('Summary '!$B$6+'Workings '!S1))*AO2</f>
        <v>0.26278646313033938</v>
      </c>
      <c r="CF2" s="20">
        <f>((1+'Summary '!$B$7)^-('Summary '!$B$6+'Workings '!T1))*AP2</f>
        <v>0.25261391887726398</v>
      </c>
      <c r="CG2" s="20">
        <f>((1+'Summary '!$B$7)^-('Summary '!$B$6+'Workings '!U1))*AQ2</f>
        <v>0.24283441217152341</v>
      </c>
      <c r="CH2" s="20">
        <f>((1+'Summary '!$B$7)^-('Summary '!$B$6+'Workings '!V1))*AR2</f>
        <v>0.23343415370099424</v>
      </c>
      <c r="CI2" s="20">
        <f>((1+'Summary '!$B$7)^-('Summary '!$B$6+'Workings '!W1))*AS2</f>
        <v>0.22439939604123579</v>
      </c>
      <c r="CJ2" s="20">
        <f>((1+'Summary '!$B$7)^-('Summary '!$B$6+'Workings '!X1))*AT2</f>
        <v>0.21571685753854275</v>
      </c>
      <c r="CK2" s="20">
        <f>((1+'Summary '!$B$7)^-('Summary '!$B$6+'Workings '!Y1))*AU2</f>
        <v>0.20737382047971242</v>
      </c>
      <c r="CL2" s="22"/>
      <c r="CM2" s="45">
        <f>SUMPRODUCT(AB2:AU2,AW2:BP2)</f>
        <v>4.8911178267653899E-2</v>
      </c>
      <c r="CN2" s="7">
        <f>SUMPRODUCT(AB2:AU2,$AB$34:$AU$34)</f>
        <v>13.559756179297795</v>
      </c>
      <c r="CO2" s="46">
        <f>SUM(BR2:CK2)</f>
        <v>6.188495713903821</v>
      </c>
      <c r="CP2" s="49"/>
      <c r="CQ2" s="49"/>
      <c r="CS2" s="61">
        <v>25</v>
      </c>
      <c r="CT2" s="7">
        <f>AW2*AB2</f>
        <v>1.5934533070376951E-3</v>
      </c>
      <c r="CU2" s="7">
        <f t="shared" ref="CU2:CU32" si="2">AX2*AC2</f>
        <v>1.5237366023309296E-3</v>
      </c>
      <c r="CV2" s="7">
        <f t="shared" ref="CV2:CV32" si="3">AY2*AD2</f>
        <v>1.4777756866432036E-3</v>
      </c>
      <c r="CW2" s="7">
        <f t="shared" ref="CW2:CW32" si="4">AZ2*AE2</f>
        <v>1.4578606397617133E-3</v>
      </c>
      <c r="CX2" s="7">
        <f t="shared" ref="CX2:CX32" si="5">BA2*AF2</f>
        <v>1.465878138424973E-3</v>
      </c>
      <c r="CY2" s="7">
        <f t="shared" ref="CY2:CY32" si="6">BB2*AG2</f>
        <v>1.5047364572264694E-3</v>
      </c>
      <c r="CZ2" s="7">
        <f t="shared" ref="CZ2:CZ32" si="7">BC2*AH2</f>
        <v>1.5745120939822273E-3</v>
      </c>
      <c r="DA2" s="7">
        <f t="shared" ref="DA2:DA32" si="8">BD2*AI2</f>
        <v>1.6791639373889338E-3</v>
      </c>
      <c r="DB2" s="7">
        <f t="shared" ref="DB2:DB32" si="9">BE2*AJ2</f>
        <v>1.8196345335993269E-3</v>
      </c>
      <c r="DC2" s="7">
        <f t="shared" ref="DC2:DC32" si="10">BF2*AK2</f>
        <v>1.9910765572484102E-3</v>
      </c>
      <c r="DD2" s="7">
        <f t="shared" ref="DD2:DD32" si="11">BG2*AL2</f>
        <v>2.1891574277165793E-3</v>
      </c>
      <c r="DE2" s="7">
        <f t="shared" ref="DE2:DE32" si="12">BH2*AM2</f>
        <v>2.4101674366794538E-3</v>
      </c>
      <c r="DF2" s="7">
        <f t="shared" ref="DF2:DF32" si="13">BI2*AN2</f>
        <v>2.6469119238920137E-3</v>
      </c>
      <c r="DG2" s="7">
        <f t="shared" ref="DG2:DG32" si="14">BJ2*AO2</f>
        <v>2.8965896664481837E-3</v>
      </c>
      <c r="DH2" s="7">
        <f t="shared" ref="DH2:DH32" si="15">BK2*AP2</f>
        <v>3.1529903967293395E-3</v>
      </c>
      <c r="DI2" s="7">
        <f t="shared" ref="DI2:DI32" si="16">BL2*AQ2</f>
        <v>3.4122272244459426E-3</v>
      </c>
      <c r="DJ2" s="7">
        <f t="shared" ref="DJ2:DJ32" si="17">BM2*AR2</f>
        <v>3.6684989720858242E-3</v>
      </c>
      <c r="DK2" s="7">
        <f t="shared" ref="DK2:DK32" si="18">BN2*AS2</f>
        <v>3.9174745563953905E-3</v>
      </c>
      <c r="DL2" s="7">
        <f t="shared" ref="DL2:DL32" si="19">BO2*AT2</f>
        <v>4.1546298522375869E-3</v>
      </c>
      <c r="DM2" s="51">
        <f t="shared" ref="DM2:DM32" si="20">BP2*AU2</f>
        <v>4.3747028573797066E-3</v>
      </c>
    </row>
    <row r="3" spans="1:117" x14ac:dyDescent="0.25">
      <c r="A3" s="14">
        <v>26</v>
      </c>
      <c r="B3" s="15">
        <v>1.5960005247125778E-3</v>
      </c>
      <c r="C3" s="24">
        <f t="shared" ref="C3:C52" si="21">1-B3</f>
        <v>0.99840399947528746</v>
      </c>
      <c r="E3" s="39">
        <v>26</v>
      </c>
      <c r="F3" s="19">
        <f t="shared" ref="F3:U31" si="22">(IFERROR(VLOOKUP($E3+F$1,$A$2:$C$52,3,FALSE),0))</f>
        <v>0.99847393452182542</v>
      </c>
      <c r="G3" s="19">
        <f t="shared" si="0"/>
        <v>0.99852003401403722</v>
      </c>
      <c r="H3" s="19">
        <f t="shared" si="0"/>
        <v>0.99854000778296448</v>
      </c>
      <c r="I3" s="19">
        <f t="shared" si="0"/>
        <v>0.99853196673992228</v>
      </c>
      <c r="J3" s="19">
        <f t="shared" si="0"/>
        <v>0.99849299247108136</v>
      </c>
      <c r="K3" s="19">
        <f t="shared" si="0"/>
        <v>0.99842300098010905</v>
      </c>
      <c r="L3" s="19">
        <f t="shared" si="0"/>
        <v>0.99831800696203132</v>
      </c>
      <c r="M3" s="19">
        <f t="shared" si="0"/>
        <v>0.99817704229159399</v>
      </c>
      <c r="N3" s="19">
        <f t="shared" si="0"/>
        <v>0.9980049431910808</v>
      </c>
      <c r="O3" s="19">
        <f t="shared" si="0"/>
        <v>0.99780602906381455</v>
      </c>
      <c r="P3" s="19">
        <f t="shared" si="0"/>
        <v>0.99758399548550647</v>
      </c>
      <c r="Q3" s="19">
        <f t="shared" si="0"/>
        <v>0.99734604459682596</v>
      </c>
      <c r="R3" s="19">
        <f t="shared" si="0"/>
        <v>0.99709497114087953</v>
      </c>
      <c r="S3" s="19">
        <f t="shared" si="0"/>
        <v>0.99683700506632023</v>
      </c>
      <c r="T3" s="19">
        <f t="shared" si="0"/>
        <v>0.99657604933741428</v>
      </c>
      <c r="U3" s="19">
        <f t="shared" si="0"/>
        <v>0.99631794348775482</v>
      </c>
      <c r="V3" s="19">
        <f t="shared" si="0"/>
        <v>0.9960670574061582</v>
      </c>
      <c r="W3" s="19">
        <f t="shared" si="0"/>
        <v>0.99582796426559328</v>
      </c>
      <c r="X3" s="19">
        <f t="shared" si="0"/>
        <v>0.99560598981713311</v>
      </c>
      <c r="Y3" s="19">
        <f t="shared" si="0"/>
        <v>0.99540501339500087</v>
      </c>
      <c r="Z3" s="17"/>
      <c r="AA3" s="36">
        <v>26</v>
      </c>
      <c r="AB3" s="65">
        <f>PRODUCT(F$2:F3)</f>
        <v>0.99688036959841675</v>
      </c>
      <c r="AC3" s="65">
        <f>PRODUCT(G$2:G3)</f>
        <v>0.99699622706086266</v>
      </c>
      <c r="AD3" s="65">
        <f>PRODUCT(H$2:H3)</f>
        <v>0.99706220253582267</v>
      </c>
      <c r="AE3" s="65">
        <f>PRODUCT(I$2:I3)</f>
        <v>0.99707411784002087</v>
      </c>
      <c r="AF3" s="65">
        <f>PRODUCT(J$2:J3)</f>
        <v>0.99702717154817933</v>
      </c>
      <c r="AG3" s="65">
        <f>PRODUCT(K$2:K3)</f>
        <v>0.99691837000058647</v>
      </c>
      <c r="AH3" s="65">
        <f>PRODUCT(L$2:L3)</f>
        <v>0.9967436604435127</v>
      </c>
      <c r="AI3" s="65">
        <f>PRODUCT(M$2:M3)</f>
        <v>0.99649811545579936</v>
      </c>
      <c r="AJ3" s="65">
        <f>PRODUCT(N$2:N3)</f>
        <v>0.99618562238686326</v>
      </c>
      <c r="AK3" s="65">
        <f>PRODUCT(O$2:O3)</f>
        <v>0.99581534935155014</v>
      </c>
      <c r="AL3" s="65">
        <f>PRODUCT(P$2:P3)</f>
        <v>0.99539532519300755</v>
      </c>
      <c r="AM3" s="65">
        <f>PRODUCT(Q$2:Q3)</f>
        <v>0.9949364520505678</v>
      </c>
      <c r="AN3" s="65">
        <f>PRODUCT(R$2:R3)</f>
        <v>0.99444872555474251</v>
      </c>
      <c r="AO3" s="65">
        <f>PRODUCT(S$2:S3)</f>
        <v>0.99394116479876338</v>
      </c>
      <c r="AP3" s="65">
        <f>PRODUCT(T$2:T3)</f>
        <v>0.99342388434233342</v>
      </c>
      <c r="AQ3" s="65">
        <f>PRODUCT(U$2:U3)</f>
        <v>0.99290660000500386</v>
      </c>
      <c r="AR3" s="65">
        <f>PRODUCT(V$2:V3)</f>
        <v>0.99239948221080299</v>
      </c>
      <c r="AS3" s="65">
        <f>PRODUCT(W$2:W3)</f>
        <v>0.99191143004879434</v>
      </c>
      <c r="AT3" s="65">
        <f>PRODUCT(X$2:X3)</f>
        <v>0.99145228605022662</v>
      </c>
      <c r="AU3" s="65">
        <f>PRODUCT(Y$2:Y3)</f>
        <v>0.99103119363006653</v>
      </c>
      <c r="AW3" s="20">
        <f t="shared" ref="AW3:AW32" si="23">IFERROR(VLOOKUP($E3+F$1,$A$1:$B$52,2,FALSE),0)</f>
        <v>1.5260654781746059E-3</v>
      </c>
      <c r="AX3" s="20">
        <f t="shared" ref="AX3:AX32" si="24">IFERROR(VLOOKUP($E3+G$1,$A$1:$B$52,2,FALSE),0)</f>
        <v>1.4799659859628105E-3</v>
      </c>
      <c r="AY3" s="20">
        <f t="shared" ref="AY3:AY32" si="25">IFERROR(VLOOKUP($E3+H$1,$A$1:$B$52,2,FALSE),0)</f>
        <v>1.4599922170355176E-3</v>
      </c>
      <c r="AZ3" s="20">
        <f t="shared" ref="AZ3:AZ32" si="26">IFERROR(VLOOKUP($E3+I$1,$A$1:$B$52,2,FALSE),0)</f>
        <v>1.4680332600776674E-3</v>
      </c>
      <c r="BA3" s="20">
        <f t="shared" ref="BA3:BA32" si="27">IFERROR(VLOOKUP($E3+J$1,$A$1:$B$52,2,FALSE),0)</f>
        <v>1.5070075289186869E-3</v>
      </c>
      <c r="BB3" s="20">
        <f t="shared" ref="BB3:BB32" si="28">IFERROR(VLOOKUP($E3+K$1,$A$1:$B$52,2,FALSE),0)</f>
        <v>1.5769990198909642E-3</v>
      </c>
      <c r="BC3" s="20">
        <f t="shared" ref="BC3:BC32" si="29">IFERROR(VLOOKUP($E3+L$1,$A$1:$B$52,2,FALSE),0)</f>
        <v>1.681993037968709E-3</v>
      </c>
      <c r="BD3" s="20">
        <f t="shared" ref="BD3:BD32" si="30">IFERROR(VLOOKUP($E3+M$1,$A$1:$B$52,2,FALSE),0)</f>
        <v>1.8229577084059637E-3</v>
      </c>
      <c r="BE3" s="20">
        <f t="shared" ref="BE3:BE32" si="31">IFERROR(VLOOKUP($E3+N$1,$A$1:$B$52,2,FALSE),0)</f>
        <v>1.9950568089192253E-3</v>
      </c>
      <c r="BF3" s="20">
        <f t="shared" ref="BF3:BF32" si="32">IFERROR(VLOOKUP($E3+O$1,$A$1:$B$52,2,FALSE),0)</f>
        <v>2.1939709361854056E-3</v>
      </c>
      <c r="BG3" s="20">
        <f t="shared" ref="BG3:BG32" si="33">IFERROR(VLOOKUP($E3+P$1,$A$1:$B$52,2,FALSE),0)</f>
        <v>2.4160045144935071E-3</v>
      </c>
      <c r="BH3" s="20">
        <f t="shared" ref="BH3:BH32" si="34">IFERROR(VLOOKUP($E3+Q$1,$A$1:$B$52,2,FALSE),0)</f>
        <v>2.6539554031740505E-3</v>
      </c>
      <c r="BI3" s="20">
        <f t="shared" ref="BI3:BI32" si="35">IFERROR(VLOOKUP($E3+R$1,$A$1:$B$52,2,FALSE),0)</f>
        <v>2.9050288591205065E-3</v>
      </c>
      <c r="BJ3" s="20">
        <f t="shared" ref="BJ3:BJ32" si="36">IFERROR(VLOOKUP($E3+S$1,$A$1:$B$52,2,FALSE),0)</f>
        <v>3.1629949336798237E-3</v>
      </c>
      <c r="BK3" s="20">
        <f t="shared" ref="BK3:BK32" si="37">IFERROR(VLOOKUP($E3+T$1,$A$1:$B$52,2,FALSE),0)</f>
        <v>3.4239506625857639E-3</v>
      </c>
      <c r="BL3" s="20">
        <f t="shared" ref="BL3:BL32" si="38">IFERROR(VLOOKUP($E3+U$1,$A$1:$B$52,2,FALSE),0)</f>
        <v>3.6820565122451915E-3</v>
      </c>
      <c r="BM3" s="20">
        <f t="shared" ref="BM3:BM32" si="39">IFERROR(VLOOKUP($E3+V$1,$A$1:$B$52,2,FALSE),0)</f>
        <v>3.9329425938418455E-3</v>
      </c>
      <c r="BN3" s="20">
        <f t="shared" ref="BN3:BN32" si="40">IFERROR(VLOOKUP($E3+W$1,$A$1:$B$52,2,FALSE),0)</f>
        <v>4.1720357344067534E-3</v>
      </c>
      <c r="BO3" s="20">
        <f t="shared" ref="BO3:BO32" si="41">IFERROR(VLOOKUP($E3+X$1,$A$1:$B$52,2,FALSE),0)</f>
        <v>4.3940101828668443E-3</v>
      </c>
      <c r="BP3" s="20">
        <f t="shared" ref="BP3:BP32" si="42">IFERROR(VLOOKUP($E3+Y$1,$A$1:$B$52,2,FALSE),0)</f>
        <v>4.5949866049990887E-3</v>
      </c>
      <c r="BQ3" s="22"/>
      <c r="BR3" s="20">
        <f>((1+'Summary '!$B$7)^-('Summary '!$B$6+'Workings '!F2))*AB3</f>
        <v>0.43749198798357491</v>
      </c>
      <c r="BS3" s="20">
        <f>((1+'Summary '!$B$7)^-('Summary '!$B$6+'Workings '!G2))*AC3</f>
        <v>0.43754163317813949</v>
      </c>
      <c r="BT3" s="20">
        <f>((1+'Summary '!$B$7)^-('Summary '!$B$6+'Workings '!H2))*AD3</f>
        <v>0.43756979601545409</v>
      </c>
      <c r="BU3" s="20">
        <f>((1+'Summary '!$B$7)^-('Summary '!$B$6+'Workings '!I2))*AE3</f>
        <v>0.4375746823650552</v>
      </c>
      <c r="BV3" s="20">
        <f>((1+'Summary '!$B$7)^-('Summary '!$B$6+'Workings '!J2))*AF3</f>
        <v>0.43755421756881174</v>
      </c>
      <c r="BW3" s="20">
        <f>((1+'Summary '!$B$7)^-('Summary '!$B$6+'Workings '!K2))*AG3</f>
        <v>0.43750713781690859</v>
      </c>
      <c r="BX3" s="20">
        <f>((1+'Summary '!$B$7)^-('Summary '!$B$6+'Workings '!L2))*AH3</f>
        <v>0.43743166566006225</v>
      </c>
      <c r="BY3" s="20">
        <f>((1+'Summary '!$B$7)^-('Summary '!$B$6+'Workings '!M2))*AI3</f>
        <v>0.43732570648118646</v>
      </c>
      <c r="BZ3" s="20">
        <f>((1+'Summary '!$B$7)^-('Summary '!$B$6+'Workings '!N2))*AJ3</f>
        <v>0.43719098208168433</v>
      </c>
      <c r="CA3" s="20">
        <f>((1+'Summary '!$B$7)^-('Summary '!$B$6+'Workings '!O2))*AK3</f>
        <v>0.43703143210029777</v>
      </c>
      <c r="CB3" s="20">
        <f>((1+'Summary '!$B$7)^-('Summary '!$B$6+'Workings '!P2))*AL3</f>
        <v>0.4368505050620991</v>
      </c>
      <c r="CC3" s="20">
        <f>((1+'Summary '!$B$7)^-('Summary '!$B$6+'Workings '!Q2))*AM3</f>
        <v>0.4366529212744758</v>
      </c>
      <c r="CD3" s="20">
        <f>((1+'Summary '!$B$7)^-('Summary '!$B$6+'Workings '!R2))*AN3</f>
        <v>0.43644294334745593</v>
      </c>
      <c r="CE3" s="20">
        <f>((1+'Summary '!$B$7)^-('Summary '!$B$6+'Workings '!S2))*AO3</f>
        <v>0.43622448105040407</v>
      </c>
      <c r="CF3" s="20">
        <f>((1+'Summary '!$B$7)^-('Summary '!$B$6+'Workings '!T2))*AP3</f>
        <v>0.43600186641517391</v>
      </c>
      <c r="CG3" s="20">
        <f>((1+'Summary '!$B$7)^-('Summary '!$B$6+'Workings '!U2))*AQ3</f>
        <v>0.43577929662520848</v>
      </c>
      <c r="CH3" s="20">
        <f>((1+'Summary '!$B$7)^-('Summary '!$B$6+'Workings '!V2))*AR3</f>
        <v>0.43556113561463322</v>
      </c>
      <c r="CI3" s="20">
        <f>((1+'Summary '!$B$7)^-('Summary '!$B$6+'Workings '!W2))*AS3</f>
        <v>0.43535121479954086</v>
      </c>
      <c r="CJ3" s="20">
        <f>((1+'Summary '!$B$7)^-('Summary '!$B$6+'Workings '!X2))*AT3</f>
        <v>0.4351537764957063</v>
      </c>
      <c r="CK3" s="20">
        <f>((1+'Summary '!$B$7)^-('Summary '!$B$6+'Workings '!Y2))*AU3</f>
        <v>0.43497274360707883</v>
      </c>
      <c r="CL3" s="22"/>
      <c r="CM3" s="45">
        <f t="shared" ref="CM3:CM32" si="43">SUMPRODUCT(AB3:AU3,AW3:BP3)</f>
        <v>5.1743328546412434E-2</v>
      </c>
      <c r="CN3" s="7">
        <f t="shared" ref="CN3:CN32" si="44">SUMPRODUCT(AB3:AU3,$AB$34:$AU$34)</f>
        <v>13.527547342542062</v>
      </c>
      <c r="CO3" s="46">
        <f t="shared" ref="CO3:CO26" si="45">SUM(BR3:CK3)</f>
        <v>8.73321012554295</v>
      </c>
      <c r="CP3" s="49"/>
      <c r="CQ3" s="49"/>
      <c r="CS3" s="61">
        <v>26</v>
      </c>
      <c r="CT3" s="7">
        <f t="shared" ref="CT3:CT32" si="46">AW3*AB3</f>
        <v>1.5213047179140856E-3</v>
      </c>
      <c r="CU3" s="7">
        <f t="shared" si="2"/>
        <v>1.4755205041833317E-3</v>
      </c>
      <c r="CV3" s="7">
        <f t="shared" si="3"/>
        <v>1.455703055602592E-3</v>
      </c>
      <c r="CW3" s="7">
        <f t="shared" si="4"/>
        <v>1.4637379677517502E-3</v>
      </c>
      <c r="CX3" s="7">
        <f t="shared" si="5"/>
        <v>1.5025274540596096E-3</v>
      </c>
      <c r="CY3" s="7">
        <f t="shared" si="6"/>
        <v>1.5721392924022226E-3</v>
      </c>
      <c r="CZ3" s="7">
        <f t="shared" si="7"/>
        <v>1.6765158975054354E-3</v>
      </c>
      <c r="DA3" s="7">
        <f t="shared" si="8"/>
        <v>1.8165739209821655E-3</v>
      </c>
      <c r="DB3" s="7">
        <f t="shared" si="9"/>
        <v>1.9874469088903479E-3</v>
      </c>
      <c r="DC3" s="7">
        <f t="shared" si="10"/>
        <v>2.184789934284617E-3</v>
      </c>
      <c r="DD3" s="7">
        <f t="shared" si="11"/>
        <v>2.4048795993720389E-3</v>
      </c>
      <c r="DE3" s="7">
        <f t="shared" si="12"/>
        <v>2.6405169727344241E-3</v>
      </c>
      <c r="DF3" s="7">
        <f t="shared" si="13"/>
        <v>2.8889022466521354E-3</v>
      </c>
      <c r="DG3" s="7">
        <f t="shared" si="14"/>
        <v>3.1438308686343114E-3</v>
      </c>
      <c r="DH3" s="7">
        <f t="shared" si="15"/>
        <v>3.4014343670224559E-3</v>
      </c>
      <c r="DI3" s="7">
        <f t="shared" si="16"/>
        <v>3.6559382125996558E-3</v>
      </c>
      <c r="DJ3" s="7">
        <f t="shared" si="17"/>
        <v>3.9030501936934601E-3</v>
      </c>
      <c r="DK3" s="7">
        <f t="shared" si="18"/>
        <v>4.1382899315300752E-3</v>
      </c>
      <c r="DL3" s="7">
        <f t="shared" si="19"/>
        <v>4.3564514407313073E-3</v>
      </c>
      <c r="DM3" s="51">
        <f t="shared" si="20"/>
        <v>4.5537750598664143E-3</v>
      </c>
    </row>
    <row r="4" spans="1:117" x14ac:dyDescent="0.25">
      <c r="A4" s="14">
        <v>27</v>
      </c>
      <c r="B4" s="15">
        <v>1.5260654781746059E-3</v>
      </c>
      <c r="C4" s="24">
        <f t="shared" si="21"/>
        <v>0.99847393452182542</v>
      </c>
      <c r="E4" s="39">
        <v>27</v>
      </c>
      <c r="F4" s="19">
        <f t="shared" si="22"/>
        <v>0.99852003401403722</v>
      </c>
      <c r="G4" s="19">
        <f t="shared" si="0"/>
        <v>0.99854000778296448</v>
      </c>
      <c r="H4" s="19">
        <f t="shared" si="0"/>
        <v>0.99853196673992228</v>
      </c>
      <c r="I4" s="19">
        <f t="shared" si="0"/>
        <v>0.99849299247108136</v>
      </c>
      <c r="J4" s="19">
        <f t="shared" si="0"/>
        <v>0.99842300098010905</v>
      </c>
      <c r="K4" s="19">
        <f t="shared" si="0"/>
        <v>0.99831800696203132</v>
      </c>
      <c r="L4" s="19">
        <f t="shared" si="0"/>
        <v>0.99817704229159399</v>
      </c>
      <c r="M4" s="19">
        <f t="shared" si="0"/>
        <v>0.9980049431910808</v>
      </c>
      <c r="N4" s="19">
        <f t="shared" si="0"/>
        <v>0.99780602906381455</v>
      </c>
      <c r="O4" s="19">
        <f t="shared" si="0"/>
        <v>0.99758399548550647</v>
      </c>
      <c r="P4" s="19">
        <f t="shared" si="0"/>
        <v>0.99734604459682596</v>
      </c>
      <c r="Q4" s="19">
        <f t="shared" si="0"/>
        <v>0.99709497114087953</v>
      </c>
      <c r="R4" s="19">
        <f t="shared" si="0"/>
        <v>0.99683700506632023</v>
      </c>
      <c r="S4" s="19">
        <f t="shared" si="0"/>
        <v>0.99657604933741428</v>
      </c>
      <c r="T4" s="19">
        <f t="shared" si="0"/>
        <v>0.99631794348775482</v>
      </c>
      <c r="U4" s="19">
        <f t="shared" si="0"/>
        <v>0.9960670574061582</v>
      </c>
      <c r="V4" s="19">
        <f t="shared" si="0"/>
        <v>0.99582796426559328</v>
      </c>
      <c r="W4" s="19">
        <f t="shared" si="0"/>
        <v>0.99560598981713311</v>
      </c>
      <c r="X4" s="19">
        <f t="shared" si="0"/>
        <v>0.99540501339500087</v>
      </c>
      <c r="Y4" s="19">
        <f t="shared" si="0"/>
        <v>0.99523203281034722</v>
      </c>
      <c r="Z4" s="17"/>
      <c r="AA4" s="36">
        <v>27</v>
      </c>
      <c r="AB4" s="65">
        <f>PRODUCT(F$2:F4)</f>
        <v>0.99540502055933711</v>
      </c>
      <c r="AC4" s="65">
        <f>PRODUCT(G$2:G4)</f>
        <v>0.99554062032893997</v>
      </c>
      <c r="AD4" s="65">
        <f>PRODUCT(H$2:H4)</f>
        <v>0.99559848206013379</v>
      </c>
      <c r="AE4" s="65">
        <f>PRODUCT(I$2:I4)</f>
        <v>0.99557151963754609</v>
      </c>
      <c r="AF4" s="65">
        <f>PRODUCT(J$2:J4)</f>
        <v>0.99545486067584321</v>
      </c>
      <c r="AG4" s="65">
        <f>PRODUCT(K$2:K4)</f>
        <v>0.9952415602428224</v>
      </c>
      <c r="AH4" s="65">
        <f>PRODUCT(L$2:L4)</f>
        <v>0.99492663890440236</v>
      </c>
      <c r="AI4" s="65">
        <f>PRODUCT(M$2:M4)</f>
        <v>0.99451004510548413</v>
      </c>
      <c r="AJ4" s="65">
        <f>PRODUCT(N$2:N4)</f>
        <v>0.99400002008430066</v>
      </c>
      <c r="AK4" s="65">
        <f>PRODUCT(O$2:O4)</f>
        <v>0.9934094549719148</v>
      </c>
      <c r="AL4" s="65">
        <f>PRODUCT(P$2:P4)</f>
        <v>0.99275359039141742</v>
      </c>
      <c r="AM4" s="65">
        <f>PRODUCT(Q$2:Q4)</f>
        <v>0.99204613294436994</v>
      </c>
      <c r="AN4" s="65">
        <f>PRODUCT(R$2:R4)</f>
        <v>0.99130328927400857</v>
      </c>
      <c r="AO4" s="65">
        <f>PRODUCT(S$2:S4)</f>
        <v>0.99053795928897947</v>
      </c>
      <c r="AP4" s="65">
        <f>PRODUCT(T$2:T4)</f>
        <v>0.98976604145957081</v>
      </c>
      <c r="AQ4" s="65">
        <f>PRODUCT(U$2:U4)</f>
        <v>0.98900155534613754</v>
      </c>
      <c r="AR4" s="65">
        <f>PRODUCT(V$2:V4)</f>
        <v>0.9882591561082128</v>
      </c>
      <c r="AS4" s="65">
        <f>PRODUCT(W$2:W4)</f>
        <v>0.98755296112465785</v>
      </c>
      <c r="AT4" s="65">
        <f>PRODUCT(X$2:X4)</f>
        <v>0.98689657607633008</v>
      </c>
      <c r="AU4" s="65">
        <f>PRODUCT(Y$2:Y4)</f>
        <v>0.98630598941491598</v>
      </c>
      <c r="AW4" s="20">
        <f t="shared" si="23"/>
        <v>1.4799659859628105E-3</v>
      </c>
      <c r="AX4" s="20">
        <f t="shared" si="24"/>
        <v>1.4599922170355176E-3</v>
      </c>
      <c r="AY4" s="20">
        <f t="shared" si="25"/>
        <v>1.4680332600776674E-3</v>
      </c>
      <c r="AZ4" s="20">
        <f t="shared" si="26"/>
        <v>1.5070075289186869E-3</v>
      </c>
      <c r="BA4" s="20">
        <f t="shared" si="27"/>
        <v>1.5769990198909642E-3</v>
      </c>
      <c r="BB4" s="20">
        <f t="shared" si="28"/>
        <v>1.681993037968709E-3</v>
      </c>
      <c r="BC4" s="20">
        <f t="shared" si="29"/>
        <v>1.8229577084059637E-3</v>
      </c>
      <c r="BD4" s="20">
        <f t="shared" si="30"/>
        <v>1.9950568089192253E-3</v>
      </c>
      <c r="BE4" s="20">
        <f t="shared" si="31"/>
        <v>2.1939709361854056E-3</v>
      </c>
      <c r="BF4" s="20">
        <f t="shared" si="32"/>
        <v>2.4160045144935071E-3</v>
      </c>
      <c r="BG4" s="20">
        <f t="shared" si="33"/>
        <v>2.6539554031740505E-3</v>
      </c>
      <c r="BH4" s="20">
        <f t="shared" si="34"/>
        <v>2.9050288591205065E-3</v>
      </c>
      <c r="BI4" s="20">
        <f t="shared" si="35"/>
        <v>3.1629949336798237E-3</v>
      </c>
      <c r="BJ4" s="20">
        <f t="shared" si="36"/>
        <v>3.4239506625857639E-3</v>
      </c>
      <c r="BK4" s="20">
        <f t="shared" si="37"/>
        <v>3.6820565122451915E-3</v>
      </c>
      <c r="BL4" s="20">
        <f t="shared" si="38"/>
        <v>3.9329425938418455E-3</v>
      </c>
      <c r="BM4" s="20">
        <f t="shared" si="39"/>
        <v>4.1720357344067534E-3</v>
      </c>
      <c r="BN4" s="20">
        <f t="shared" si="40"/>
        <v>4.3940101828668443E-3</v>
      </c>
      <c r="BO4" s="20">
        <f t="shared" si="41"/>
        <v>4.5949866049990887E-3</v>
      </c>
      <c r="BP4" s="20">
        <f t="shared" si="42"/>
        <v>4.7679671896527602E-3</v>
      </c>
      <c r="BQ4" s="22"/>
      <c r="BR4" s="20">
        <f>((1+'Summary '!$B$7)^-('Summary '!$B$6+'Workings '!F3))*AB4</f>
        <v>0.43684331650200359</v>
      </c>
      <c r="BS4" s="20">
        <f>((1+'Summary '!$B$7)^-('Summary '!$B$6+'Workings '!G3))*AC4</f>
        <v>0.436902035855463</v>
      </c>
      <c r="BT4" s="20">
        <f>((1+'Summary '!$B$7)^-('Summary '!$B$6+'Workings '!H3))*AD4</f>
        <v>0.43692708671883645</v>
      </c>
      <c r="BU4" s="20">
        <f>((1+'Summary '!$B$7)^-('Summary '!$B$6+'Workings '!I3))*AE4</f>
        <v>0.43691539181663025</v>
      </c>
      <c r="BV4" s="20">
        <f>((1+'Summary '!$B$7)^-('Summary '!$B$6+'Workings '!J3))*AF4</f>
        <v>0.43686486278707198</v>
      </c>
      <c r="BW4" s="20">
        <f>((1+'Summary '!$B$7)^-('Summary '!$B$6+'Workings '!K3))*AG4</f>
        <v>0.43677245284652516</v>
      </c>
      <c r="BX4" s="20">
        <f>((1+'Summary '!$B$7)^-('Summary '!$B$6+'Workings '!L3))*AH4</f>
        <v>0.43663604427069252</v>
      </c>
      <c r="BY4" s="20">
        <f>((1+'Summary '!$B$7)^-('Summary '!$B$6+'Workings '!M3))*AI4</f>
        <v>0.43645562989356024</v>
      </c>
      <c r="BZ4" s="20">
        <f>((1+'Summary '!$B$7)^-('Summary '!$B$6+'Workings '!N3))*AJ4</f>
        <v>0.43623474228233478</v>
      </c>
      <c r="CA4" s="20">
        <f>((1+'Summary '!$B$7)^-('Summary '!$B$6+'Workings '!O3))*AK4</f>
        <v>0.4359789634874951</v>
      </c>
      <c r="CB4" s="20">
        <f>((1+'Summary '!$B$7)^-('Summary '!$B$6+'Workings '!P3))*AL4</f>
        <v>0.43569491745599914</v>
      </c>
      <c r="CC4" s="20">
        <f>((1+'Summary '!$B$7)^-('Summary '!$B$6+'Workings '!Q3))*AM4</f>
        <v>0.43538849522600964</v>
      </c>
      <c r="CD4" s="20">
        <f>((1+'Summary '!$B$7)^-('Summary '!$B$6+'Workings '!R3))*AN4</f>
        <v>0.43506676073192357</v>
      </c>
      <c r="CE4" s="20">
        <f>((1+'Summary '!$B$7)^-('Summary '!$B$6+'Workings '!S3))*AO4</f>
        <v>0.4347352684106075</v>
      </c>
      <c r="CF4" s="20">
        <f>((1+'Summary '!$B$7)^-('Summary '!$B$6+'Workings '!T3))*AP4</f>
        <v>0.43440092891778043</v>
      </c>
      <c r="CG4" s="20">
        <f>((1+'Summary '!$B$7)^-('Summary '!$B$6+'Workings '!U3))*AQ4</f>
        <v>0.43406979577574889</v>
      </c>
      <c r="CH4" s="20">
        <f>((1+'Summary '!$B$7)^-('Summary '!$B$6+'Workings '!V3))*AR4</f>
        <v>0.43374822702397442</v>
      </c>
      <c r="CI4" s="20">
        <f>((1+'Summary '!$B$7)^-('Summary '!$B$6+'Workings '!W3))*AS4</f>
        <v>0.43344234167325518</v>
      </c>
      <c r="CJ4" s="20">
        <f>((1+'Summary '!$B$7)^-('Summary '!$B$6+'Workings '!X3))*AT4</f>
        <v>0.43315802177725715</v>
      </c>
      <c r="CK4" s="20">
        <f>((1+'Summary '!$B$7)^-('Summary '!$B$6+'Workings '!Y3))*AU4</f>
        <v>0.43290222014888985</v>
      </c>
      <c r="CL4" s="22"/>
      <c r="CM4" s="45">
        <f t="shared" si="43"/>
        <v>5.4788644462713601E-2</v>
      </c>
      <c r="CN4" s="7">
        <f t="shared" si="44"/>
        <v>13.493497889165409</v>
      </c>
      <c r="CO4" s="46">
        <f t="shared" si="45"/>
        <v>8.709137503602058</v>
      </c>
      <c r="CP4" s="49"/>
      <c r="CQ4" s="49"/>
      <c r="CS4" s="61">
        <v>27</v>
      </c>
      <c r="CT4" s="7">
        <f t="shared" si="46"/>
        <v>1.4731655726844309E-3</v>
      </c>
      <c r="CU4" s="7">
        <f t="shared" si="2"/>
        <v>1.4534815574229636E-3</v>
      </c>
      <c r="CV4" s="7">
        <f t="shared" si="3"/>
        <v>1.4615716853471153E-3</v>
      </c>
      <c r="CW4" s="7">
        <f t="shared" si="4"/>
        <v>1.5003337756708003E-3</v>
      </c>
      <c r="CX4" s="7">
        <f t="shared" si="5"/>
        <v>1.5698313396315011E-3</v>
      </c>
      <c r="CY4" s="7">
        <f t="shared" si="6"/>
        <v>1.6739893754255427E-3</v>
      </c>
      <c r="CZ4" s="7">
        <f t="shared" si="7"/>
        <v>1.813709185689217E-3</v>
      </c>
      <c r="DA4" s="7">
        <f t="shared" si="8"/>
        <v>1.9841040370262618E-3</v>
      </c>
      <c r="DB4" s="7">
        <f t="shared" si="9"/>
        <v>2.1808071546326651E-3</v>
      </c>
      <c r="DC4" s="7">
        <f t="shared" si="10"/>
        <v>2.4000817279526804E-3</v>
      </c>
      <c r="DD4" s="7">
        <f t="shared" si="11"/>
        <v>2.6347237552397404E-3</v>
      </c>
      <c r="DE4" s="7">
        <f t="shared" si="12"/>
        <v>2.8819226457822934E-3</v>
      </c>
      <c r="DF4" s="7">
        <f t="shared" si="13"/>
        <v>3.1354872817138339E-3</v>
      </c>
      <c r="DG4" s="7">
        <f t="shared" si="14"/>
        <v>3.3915531020238514E-3</v>
      </c>
      <c r="DH4" s="7">
        <f t="shared" si="15"/>
        <v>3.6443744985553569E-3</v>
      </c>
      <c r="DI4" s="7">
        <f t="shared" si="16"/>
        <v>3.8896863423966577E-3</v>
      </c>
      <c r="DJ4" s="7">
        <f t="shared" si="17"/>
        <v>4.1230525141381256E-3</v>
      </c>
      <c r="DK4" s="7">
        <f t="shared" si="18"/>
        <v>4.3393177673020514E-3</v>
      </c>
      <c r="DL4" s="7">
        <f t="shared" si="19"/>
        <v>4.5347765475902005E-3</v>
      </c>
      <c r="DM4" s="51">
        <f t="shared" si="20"/>
        <v>4.7026745964883218E-3</v>
      </c>
    </row>
    <row r="5" spans="1:117" x14ac:dyDescent="0.25">
      <c r="A5" s="14">
        <v>28</v>
      </c>
      <c r="B5" s="15">
        <v>1.4799659859628105E-3</v>
      </c>
      <c r="C5" s="24">
        <f t="shared" si="21"/>
        <v>0.99852003401403722</v>
      </c>
      <c r="E5" s="39">
        <v>28</v>
      </c>
      <c r="F5" s="19">
        <f t="shared" si="22"/>
        <v>0.99854000778296448</v>
      </c>
      <c r="G5" s="19">
        <f t="shared" si="0"/>
        <v>0.99853196673992228</v>
      </c>
      <c r="H5" s="19">
        <f t="shared" si="0"/>
        <v>0.99849299247108136</v>
      </c>
      <c r="I5" s="19">
        <f t="shared" si="0"/>
        <v>0.99842300098010905</v>
      </c>
      <c r="J5" s="19">
        <f t="shared" si="0"/>
        <v>0.99831800696203132</v>
      </c>
      <c r="K5" s="19">
        <f t="shared" si="0"/>
        <v>0.99817704229159399</v>
      </c>
      <c r="L5" s="19">
        <f t="shared" si="0"/>
        <v>0.9980049431910808</v>
      </c>
      <c r="M5" s="19">
        <f t="shared" si="0"/>
        <v>0.99780602906381455</v>
      </c>
      <c r="N5" s="19">
        <f t="shared" si="0"/>
        <v>0.99758399548550647</v>
      </c>
      <c r="O5" s="19">
        <f t="shared" si="0"/>
        <v>0.99734604459682596</v>
      </c>
      <c r="P5" s="19">
        <f t="shared" si="0"/>
        <v>0.99709497114087953</v>
      </c>
      <c r="Q5" s="19">
        <f t="shared" si="0"/>
        <v>0.99683700506632023</v>
      </c>
      <c r="R5" s="19">
        <f t="shared" si="0"/>
        <v>0.99657604933741428</v>
      </c>
      <c r="S5" s="19">
        <f t="shared" si="0"/>
        <v>0.99631794348775482</v>
      </c>
      <c r="T5" s="19">
        <f t="shared" si="0"/>
        <v>0.9960670574061582</v>
      </c>
      <c r="U5" s="19">
        <f t="shared" si="0"/>
        <v>0.99582796426559328</v>
      </c>
      <c r="V5" s="19">
        <f t="shared" si="0"/>
        <v>0.99560598981713311</v>
      </c>
      <c r="W5" s="19">
        <f t="shared" si="0"/>
        <v>0.99540501339500087</v>
      </c>
      <c r="X5" s="19">
        <f t="shared" si="0"/>
        <v>0.99523203281034722</v>
      </c>
      <c r="Y5" s="19">
        <f t="shared" si="0"/>
        <v>0.99508996209377332</v>
      </c>
      <c r="Z5" s="17"/>
      <c r="AA5" s="36">
        <v>28</v>
      </c>
      <c r="AB5" s="65">
        <f>PRODUCT(F$2:F5)</f>
        <v>0.99395173697652239</v>
      </c>
      <c r="AC5" s="65">
        <f>PRODUCT(G$2:G5)</f>
        <v>0.99407913358653865</v>
      </c>
      <c r="AD5" s="65">
        <f>PRODUCT(H$2:H5)</f>
        <v>0.99409810765188922</v>
      </c>
      <c r="AE5" s="65">
        <f>PRODUCT(I$2:I5)</f>
        <v>0.99400150432684631</v>
      </c>
      <c r="AF5" s="65">
        <f>PRODUCT(J$2:J5)</f>
        <v>0.99378051253057431</v>
      </c>
      <c r="AG5" s="65">
        <f>PRODUCT(K$2:K5)</f>
        <v>0.99342727696885169</v>
      </c>
      <c r="AH5" s="65">
        <f>PRODUCT(L$2:L5)</f>
        <v>0.99294170373908108</v>
      </c>
      <c r="AI5" s="65">
        <f>PRODUCT(M$2:M5)</f>
        <v>0.99232811897077822</v>
      </c>
      <c r="AJ5" s="65">
        <f>PRODUCT(N$2:N5)</f>
        <v>0.99159851154837031</v>
      </c>
      <c r="AK5" s="65">
        <f>PRODUCT(O$2:O5)</f>
        <v>0.99077299058132795</v>
      </c>
      <c r="AL5" s="65">
        <f>PRODUCT(P$2:P5)</f>
        <v>0.98986961256133488</v>
      </c>
      <c r="AM5" s="65">
        <f>PRODUCT(Q$2:Q5)</f>
        <v>0.98890829605189023</v>
      </c>
      <c r="AN5" s="65">
        <f>PRODUCT(R$2:R5)</f>
        <v>0.98790911571987539</v>
      </c>
      <c r="AO5" s="65">
        <f>PRODUCT(S$2:S5)</f>
        <v>0.98689074254535347</v>
      </c>
      <c r="AP5" s="65">
        <f>PRODUCT(T$2:T5)</f>
        <v>0.98587334843717622</v>
      </c>
      <c r="AQ5" s="65">
        <f>PRODUCT(U$2:U5)</f>
        <v>0.98487540551584962</v>
      </c>
      <c r="AR5" s="65">
        <f>PRODUCT(V$2:V5)</f>
        <v>0.98391673531296187</v>
      </c>
      <c r="AS5" s="65">
        <f>PRODUCT(W$2:W5)</f>
        <v>0.98301516849656279</v>
      </c>
      <c r="AT5" s="65">
        <f>PRODUCT(X$2:X5)</f>
        <v>0.98219108558201751</v>
      </c>
      <c r="AU5" s="65">
        <f>PRODUCT(Y$2:Y5)</f>
        <v>0.98146318961975032</v>
      </c>
      <c r="AW5" s="20">
        <f t="shared" si="23"/>
        <v>1.4599922170355176E-3</v>
      </c>
      <c r="AX5" s="20">
        <f t="shared" si="24"/>
        <v>1.4680332600776674E-3</v>
      </c>
      <c r="AY5" s="20">
        <f t="shared" si="25"/>
        <v>1.5070075289186869E-3</v>
      </c>
      <c r="AZ5" s="20">
        <f t="shared" si="26"/>
        <v>1.5769990198909642E-3</v>
      </c>
      <c r="BA5" s="20">
        <f t="shared" si="27"/>
        <v>1.681993037968709E-3</v>
      </c>
      <c r="BB5" s="20">
        <f t="shared" si="28"/>
        <v>1.8229577084059637E-3</v>
      </c>
      <c r="BC5" s="20">
        <f t="shared" si="29"/>
        <v>1.9950568089192253E-3</v>
      </c>
      <c r="BD5" s="20">
        <f t="shared" si="30"/>
        <v>2.1939709361854056E-3</v>
      </c>
      <c r="BE5" s="20">
        <f t="shared" si="31"/>
        <v>2.4160045144935071E-3</v>
      </c>
      <c r="BF5" s="20">
        <f t="shared" si="32"/>
        <v>2.6539554031740505E-3</v>
      </c>
      <c r="BG5" s="20">
        <f t="shared" si="33"/>
        <v>2.9050288591205065E-3</v>
      </c>
      <c r="BH5" s="20">
        <f t="shared" si="34"/>
        <v>3.1629949336798237E-3</v>
      </c>
      <c r="BI5" s="20">
        <f t="shared" si="35"/>
        <v>3.4239506625857639E-3</v>
      </c>
      <c r="BJ5" s="20">
        <f t="shared" si="36"/>
        <v>3.6820565122451915E-3</v>
      </c>
      <c r="BK5" s="20">
        <f t="shared" si="37"/>
        <v>3.9329425938418455E-3</v>
      </c>
      <c r="BL5" s="20">
        <f t="shared" si="38"/>
        <v>4.1720357344067534E-3</v>
      </c>
      <c r="BM5" s="20">
        <f t="shared" si="39"/>
        <v>4.3940101828668443E-3</v>
      </c>
      <c r="BN5" s="20">
        <f t="shared" si="40"/>
        <v>4.5949866049990887E-3</v>
      </c>
      <c r="BO5" s="20">
        <f t="shared" si="41"/>
        <v>4.7679671896527602E-3</v>
      </c>
      <c r="BP5" s="20">
        <f t="shared" si="42"/>
        <v>4.9100379062266665E-3</v>
      </c>
      <c r="BQ5" s="22"/>
      <c r="BR5" s="20">
        <f>((1+'Summary '!$B$7)^-('Summary '!$B$6+'Workings '!F4))*AB5</f>
        <v>0.43620473997698972</v>
      </c>
      <c r="BS5" s="20">
        <f>((1+'Summary '!$B$7)^-('Summary '!$B$6+'Workings '!G4))*AC5</f>
        <v>0.4362603073753154</v>
      </c>
      <c r="BT5" s="20">
        <f>((1+'Summary '!$B$7)^-('Summary '!$B$6+'Workings '!H4))*AD5</f>
        <v>0.43626877189799801</v>
      </c>
      <c r="BU5" s="20">
        <f>((1+'Summary '!$B$7)^-('Summary '!$B$6+'Workings '!I4))*AE5</f>
        <v>0.43622704348750657</v>
      </c>
      <c r="BV5" s="20">
        <f>((1+'Summary '!$B$7)^-('Summary '!$B$6+'Workings '!J4))*AF5</f>
        <v>0.43613125635866073</v>
      </c>
      <c r="BW5" s="20">
        <f>((1+'Summary '!$B$7)^-('Summary '!$B$6+'Workings '!K4))*AG5</f>
        <v>0.43597803046457934</v>
      </c>
      <c r="BX5" s="20">
        <f>((1+'Summary '!$B$7)^-('Summary '!$B$6+'Workings '!L4))*AH5</f>
        <v>0.43576733979299226</v>
      </c>
      <c r="BY5" s="20">
        <f>((1+'Summary '!$B$7)^-('Summary '!$B$6+'Workings '!M4))*AI5</f>
        <v>0.43550099848289586</v>
      </c>
      <c r="BZ5" s="20">
        <f>((1+'Summary '!$B$7)^-('Summary '!$B$6+'Workings '!N4))*AJ5</f>
        <v>0.43518419227530269</v>
      </c>
      <c r="CA5" s="20">
        <f>((1+'Summary '!$B$7)^-('Summary '!$B$6+'Workings '!O4))*AK5</f>
        <v>0.43482568134431704</v>
      </c>
      <c r="CB5" s="20">
        <f>((1+'Summary '!$B$7)^-('Summary '!$B$6+'Workings '!P4))*AL5</f>
        <v>0.43443326552153427</v>
      </c>
      <c r="CC5" s="20">
        <f>((1+'Summary '!$B$7)^-('Summary '!$B$6+'Workings '!Q4))*AM5</f>
        <v>0.43401563747388916</v>
      </c>
      <c r="CD5" s="20">
        <f>((1+'Summary '!$B$7)^-('Summary '!$B$6+'Workings '!R4))*AN5</f>
        <v>0.43358150039605881</v>
      </c>
      <c r="CE5" s="20">
        <f>((1+'Summary '!$B$7)^-('Summary '!$B$6+'Workings '!S4))*AO5</f>
        <v>0.43313898168284559</v>
      </c>
      <c r="CF5" s="20">
        <f>((1+'Summary '!$B$7)^-('Summary '!$B$6+'Workings '!T4))*AP5</f>
        <v>0.43269683521084673</v>
      </c>
      <c r="CG5" s="20">
        <f>((1+'Summary '!$B$7)^-('Summary '!$B$6+'Workings '!U4))*AQ5</f>
        <v>0.43226309449466027</v>
      </c>
      <c r="CH5" s="20">
        <f>((1+'Summary '!$B$7)^-('Summary '!$B$6+'Workings '!V4))*AR5</f>
        <v>0.43184638247641444</v>
      </c>
      <c r="CI5" s="20">
        <f>((1+'Summary '!$B$7)^-('Summary '!$B$6+'Workings '!W4))*AS5</f>
        <v>0.43145443614354512</v>
      </c>
      <c r="CJ5" s="20">
        <f>((1+'Summary '!$B$7)^-('Summary '!$B$6+'Workings '!X4))*AT5</f>
        <v>0.43109613661692464</v>
      </c>
      <c r="CK5" s="20">
        <f>((1+'Summary '!$B$7)^-('Summary '!$B$6+'Workings '!Y4))*AU5</f>
        <v>0.43077957641874381</v>
      </c>
      <c r="CL5" s="22"/>
      <c r="CM5" s="45">
        <f t="shared" si="43"/>
        <v>5.7990479517755641E-2</v>
      </c>
      <c r="CN5" s="7">
        <f t="shared" si="44"/>
        <v>13.457437046032629</v>
      </c>
      <c r="CO5" s="46">
        <f t="shared" si="45"/>
        <v>8.6836542078920189</v>
      </c>
      <c r="CP5" s="49"/>
      <c r="CQ5" s="49"/>
      <c r="CS5" s="61">
        <v>28</v>
      </c>
      <c r="CT5" s="7">
        <f t="shared" si="46"/>
        <v>1.4511618000946566E-3</v>
      </c>
      <c r="CU5" s="7">
        <f t="shared" si="2"/>
        <v>1.4593412312542294E-3</v>
      </c>
      <c r="CV5" s="7">
        <f t="shared" si="3"/>
        <v>1.4981133327152164E-3</v>
      </c>
      <c r="CW5" s="7">
        <f t="shared" si="4"/>
        <v>1.5675393980935806E-3</v>
      </c>
      <c r="CX5" s="7">
        <f t="shared" si="5"/>
        <v>1.6715319033454015E-3</v>
      </c>
      <c r="CY5" s="7">
        <f t="shared" si="6"/>
        <v>1.8109759122911144E-3</v>
      </c>
      <c r="CZ5" s="7">
        <f t="shared" si="7"/>
        <v>1.9809751069045098E-3</v>
      </c>
      <c r="DA5" s="7">
        <f t="shared" si="8"/>
        <v>2.1771390521814209E-3</v>
      </c>
      <c r="DB5" s="7">
        <f t="shared" si="9"/>
        <v>2.3957064804659045E-3</v>
      </c>
      <c r="DC5" s="7">
        <f t="shared" si="10"/>
        <v>2.6294673316722278E-3</v>
      </c>
      <c r="DD5" s="7">
        <f t="shared" si="11"/>
        <v>2.8755997912571123E-3</v>
      </c>
      <c r="DE5" s="7">
        <f t="shared" si="12"/>
        <v>3.1279119302860762E-3</v>
      </c>
      <c r="DF5" s="7">
        <f t="shared" si="13"/>
        <v>3.3825520713435834E-3</v>
      </c>
      <c r="DG5" s="7">
        <f t="shared" si="14"/>
        <v>3.6337874854636115E-3</v>
      </c>
      <c r="DH5" s="7">
        <f t="shared" si="15"/>
        <v>3.8773832842020533E-3</v>
      </c>
      <c r="DI5" s="7">
        <f t="shared" si="16"/>
        <v>4.1089353857504665E-3</v>
      </c>
      <c r="DJ5" s="7">
        <f t="shared" si="17"/>
        <v>4.3233401540582559E-3</v>
      </c>
      <c r="DK5" s="7">
        <f t="shared" si="18"/>
        <v>4.5169415317526281E-3</v>
      </c>
      <c r="DL5" s="7">
        <f t="shared" si="19"/>
        <v>4.6830548700244855E-3</v>
      </c>
      <c r="DM5" s="51">
        <f t="shared" si="20"/>
        <v>4.8190214645991046E-3</v>
      </c>
    </row>
    <row r="6" spans="1:117" x14ac:dyDescent="0.25">
      <c r="A6" s="14">
        <v>29</v>
      </c>
      <c r="B6" s="15">
        <v>1.4599922170355176E-3</v>
      </c>
      <c r="C6" s="24">
        <f t="shared" si="21"/>
        <v>0.99854000778296448</v>
      </c>
      <c r="E6" s="39">
        <v>29</v>
      </c>
      <c r="F6" s="19">
        <f t="shared" si="22"/>
        <v>0.99853196673992228</v>
      </c>
      <c r="G6" s="19">
        <f t="shared" si="0"/>
        <v>0.99849299247108136</v>
      </c>
      <c r="H6" s="19">
        <f t="shared" si="0"/>
        <v>0.99842300098010905</v>
      </c>
      <c r="I6" s="19">
        <f t="shared" si="0"/>
        <v>0.99831800696203132</v>
      </c>
      <c r="J6" s="19">
        <f t="shared" si="0"/>
        <v>0.99817704229159399</v>
      </c>
      <c r="K6" s="19">
        <f t="shared" si="0"/>
        <v>0.9980049431910808</v>
      </c>
      <c r="L6" s="19">
        <f t="shared" si="0"/>
        <v>0.99780602906381455</v>
      </c>
      <c r="M6" s="19">
        <f t="shared" si="0"/>
        <v>0.99758399548550647</v>
      </c>
      <c r="N6" s="19">
        <f t="shared" si="0"/>
        <v>0.99734604459682596</v>
      </c>
      <c r="O6" s="19">
        <f t="shared" si="0"/>
        <v>0.99709497114087953</v>
      </c>
      <c r="P6" s="19">
        <f t="shared" si="0"/>
        <v>0.99683700506632023</v>
      </c>
      <c r="Q6" s="19">
        <f t="shared" si="0"/>
        <v>0.99657604933741428</v>
      </c>
      <c r="R6" s="19">
        <f t="shared" si="0"/>
        <v>0.99631794348775482</v>
      </c>
      <c r="S6" s="19">
        <f t="shared" si="0"/>
        <v>0.9960670574061582</v>
      </c>
      <c r="T6" s="19">
        <f t="shared" si="0"/>
        <v>0.99582796426559328</v>
      </c>
      <c r="U6" s="19">
        <f t="shared" si="0"/>
        <v>0.99560598981713311</v>
      </c>
      <c r="V6" s="19">
        <f t="shared" si="0"/>
        <v>0.99540501339500087</v>
      </c>
      <c r="W6" s="19">
        <f t="shared" si="0"/>
        <v>0.99523203281034722</v>
      </c>
      <c r="X6" s="19">
        <f t="shared" si="0"/>
        <v>0.99508996209377332</v>
      </c>
      <c r="Y6" s="19">
        <f t="shared" si="0"/>
        <v>0.99498398760636952</v>
      </c>
      <c r="Z6" s="17"/>
      <c r="AA6" s="36">
        <v>29</v>
      </c>
      <c r="AB6" s="65">
        <f>PRODUCT(F$2:F6)</f>
        <v>0.99249258276772889</v>
      </c>
      <c r="AC6" s="65">
        <f>PRODUCT(G$2:G6)</f>
        <v>0.99258104884788279</v>
      </c>
      <c r="AD6" s="65">
        <f>PRODUCT(H$2:H6)</f>
        <v>0.99253041591044677</v>
      </c>
      <c r="AE6" s="65">
        <f>PRODUCT(I$2:I6)</f>
        <v>0.99232960071683818</v>
      </c>
      <c r="AF6" s="65">
        <f>PRODUCT(J$2:J6)</f>
        <v>0.99196889268479305</v>
      </c>
      <c r="AG6" s="65">
        <f>PRODUCT(K$2:K6)</f>
        <v>0.99144533311576888</v>
      </c>
      <c r="AH6" s="65">
        <f>PRODUCT(L$2:L6)</f>
        <v>0.99076321849975102</v>
      </c>
      <c r="AI6" s="65">
        <f>PRODUCT(M$2:M6)</f>
        <v>0.98993064975548595</v>
      </c>
      <c r="AJ6" s="65">
        <f>PRODUCT(N$2:N6)</f>
        <v>0.9889668533208672</v>
      </c>
      <c r="AK6" s="65">
        <f>PRODUCT(O$2:O6)</f>
        <v>0.98789476645085206</v>
      </c>
      <c r="AL6" s="65">
        <f>PRODUCT(P$2:P6)</f>
        <v>0.98673865999179977</v>
      </c>
      <c r="AM6" s="65">
        <f>PRODUCT(Q$2:Q6)</f>
        <v>0.98552232283638685</v>
      </c>
      <c r="AN6" s="65">
        <f>PRODUCT(R$2:R6)</f>
        <v>0.98427157852683267</v>
      </c>
      <c r="AO6" s="65">
        <f>PRODUCT(S$2:S6)</f>
        <v>0.98300935790852872</v>
      </c>
      <c r="AP6" s="65">
        <f>PRODUCT(T$2:T6)</f>
        <v>0.98176024959789709</v>
      </c>
      <c r="AQ6" s="65">
        <f>PRODUCT(U$2:U6)</f>
        <v>0.98054785295515778</v>
      </c>
      <c r="AR6" s="65">
        <f>PRODUCT(V$2:V6)</f>
        <v>0.97939565109376436</v>
      </c>
      <c r="AS6" s="65">
        <f>PRODUCT(W$2:W6)</f>
        <v>0.97832818442624014</v>
      </c>
      <c r="AT6" s="65">
        <f>PRODUCT(X$2:X6)</f>
        <v>0.97736849012065186</v>
      </c>
      <c r="AU6" s="65">
        <f>PRODUCT(Y$2:Y6)</f>
        <v>0.97654015809672556</v>
      </c>
      <c r="AW6" s="20">
        <f t="shared" si="23"/>
        <v>1.4680332600776674E-3</v>
      </c>
      <c r="AX6" s="20">
        <f t="shared" si="24"/>
        <v>1.5070075289186869E-3</v>
      </c>
      <c r="AY6" s="20">
        <f t="shared" si="25"/>
        <v>1.5769990198909642E-3</v>
      </c>
      <c r="AZ6" s="20">
        <f t="shared" si="26"/>
        <v>1.681993037968709E-3</v>
      </c>
      <c r="BA6" s="20">
        <f t="shared" si="27"/>
        <v>1.8229577084059637E-3</v>
      </c>
      <c r="BB6" s="20">
        <f t="shared" si="28"/>
        <v>1.9950568089192253E-3</v>
      </c>
      <c r="BC6" s="20">
        <f t="shared" si="29"/>
        <v>2.1939709361854056E-3</v>
      </c>
      <c r="BD6" s="20">
        <f t="shared" si="30"/>
        <v>2.4160045144935071E-3</v>
      </c>
      <c r="BE6" s="20">
        <f t="shared" si="31"/>
        <v>2.6539554031740505E-3</v>
      </c>
      <c r="BF6" s="20">
        <f t="shared" si="32"/>
        <v>2.9050288591205065E-3</v>
      </c>
      <c r="BG6" s="20">
        <f t="shared" si="33"/>
        <v>3.1629949336798237E-3</v>
      </c>
      <c r="BH6" s="20">
        <f t="shared" si="34"/>
        <v>3.4239506625857639E-3</v>
      </c>
      <c r="BI6" s="20">
        <f t="shared" si="35"/>
        <v>3.6820565122451915E-3</v>
      </c>
      <c r="BJ6" s="20">
        <f t="shared" si="36"/>
        <v>3.9329425938418455E-3</v>
      </c>
      <c r="BK6" s="20">
        <f t="shared" si="37"/>
        <v>4.1720357344067534E-3</v>
      </c>
      <c r="BL6" s="20">
        <f t="shared" si="38"/>
        <v>4.3940101828668443E-3</v>
      </c>
      <c r="BM6" s="20">
        <f t="shared" si="39"/>
        <v>4.5949866049990887E-3</v>
      </c>
      <c r="BN6" s="20">
        <f t="shared" si="40"/>
        <v>4.7679671896527602E-3</v>
      </c>
      <c r="BO6" s="20">
        <f t="shared" si="41"/>
        <v>4.9100379062266665E-3</v>
      </c>
      <c r="BP6" s="20">
        <f t="shared" si="42"/>
        <v>5.0160123936304219E-3</v>
      </c>
      <c r="BQ6" s="22"/>
      <c r="BR6" s="20">
        <f>((1+'Summary '!$B$7)^-('Summary '!$B$6+'Workings '!F5))*AB6</f>
        <v>0.43556403569583318</v>
      </c>
      <c r="BS6" s="20">
        <f>((1+'Summary '!$B$7)^-('Summary '!$B$6+'Workings '!G5))*AC6</f>
        <v>0.43560299718599876</v>
      </c>
      <c r="BT6" s="20">
        <f>((1+'Summary '!$B$7)^-('Summary '!$B$6+'Workings '!H5))*AD6</f>
        <v>0.435581442300988</v>
      </c>
      <c r="BU6" s="20">
        <f>((1+'Summary '!$B$7)^-('Summary '!$B$6+'Workings '!I5))*AE6</f>
        <v>0.43549450811877116</v>
      </c>
      <c r="BV6" s="20">
        <f>((1+'Summary '!$B$7)^-('Summary '!$B$6+'Workings '!J5))*AF6</f>
        <v>0.43533800021519414</v>
      </c>
      <c r="BW6" s="20">
        <f>((1+'Summary '!$B$7)^-('Summary '!$B$6+'Workings '!K5))*AG6</f>
        <v>0.43511063513106729</v>
      </c>
      <c r="BX6" s="20">
        <f>((1+'Summary '!$B$7)^-('Summary '!$B$6+'Workings '!L5))*AH6</f>
        <v>0.43481421383512675</v>
      </c>
      <c r="BY6" s="20">
        <f>((1+'Summary '!$B$7)^-('Summary '!$B$6+'Workings '!M5))*AI6</f>
        <v>0.43445221549366164</v>
      </c>
      <c r="BZ6" s="20">
        <f>((1+'Summary '!$B$7)^-('Summary '!$B$6+'Workings '!N5))*AJ6</f>
        <v>0.43403301251669751</v>
      </c>
      <c r="CA6" s="20">
        <f>((1+'Summary '!$B$7)^-('Summary '!$B$6+'Workings '!O5))*AK6</f>
        <v>0.4335665464771345</v>
      </c>
      <c r="CB6" s="20">
        <f>((1+'Summary '!$B$7)^-('Summary '!$B$6+'Workings '!P5))*AL6</f>
        <v>0.43306341977942148</v>
      </c>
      <c r="CC6" s="20">
        <f>((1+'Summary '!$B$7)^-('Summary '!$B$6+'Workings '!Q5))*AM6</f>
        <v>0.43253396553370105</v>
      </c>
      <c r="CD6" s="20">
        <f>((1+'Summary '!$B$7)^-('Summary '!$B$6+'Workings '!R5))*AN6</f>
        <v>0.43198945014208301</v>
      </c>
      <c r="CE6" s="20">
        <f>((1+'Summary '!$B$7)^-('Summary '!$B$6+'Workings '!S5))*AO6</f>
        <v>0.43143983841730921</v>
      </c>
      <c r="CF6" s="20">
        <f>((1+'Summary '!$B$7)^-('Summary '!$B$6+'Workings '!T5))*AP6</f>
        <v>0.43089584851675689</v>
      </c>
      <c r="CG6" s="20">
        <f>((1+'Summary '!$B$7)^-('Summary '!$B$6+'Workings '!U5))*AQ6</f>
        <v>0.43036776176899905</v>
      </c>
      <c r="CH6" s="20">
        <f>((1+'Summary '!$B$7)^-('Summary '!$B$6+'Workings '!V5))*AR6</f>
        <v>0.42986579652720575</v>
      </c>
      <c r="CI6" s="20">
        <f>((1+'Summary '!$B$7)^-('Summary '!$B$6+'Workings '!W5))*AS6</f>
        <v>0.42940066025918328</v>
      </c>
      <c r="CJ6" s="20">
        <f>((1+'Summary '!$B$7)^-('Summary '!$B$6+'Workings '!X5))*AT6</f>
        <v>0.42898234863227225</v>
      </c>
      <c r="CK6" s="20">
        <f>((1+'Summary '!$B$7)^-('Summary '!$B$6+'Workings '!Y5))*AU6</f>
        <v>0.42862116904421976</v>
      </c>
      <c r="CL6" s="22"/>
      <c r="CM6" s="45">
        <f t="shared" si="43"/>
        <v>6.1285745354742523E-2</v>
      </c>
      <c r="CN6" s="7">
        <f t="shared" si="44"/>
        <v>13.419230568907661</v>
      </c>
      <c r="CO6" s="46">
        <f t="shared" si="45"/>
        <v>8.6567178655916255</v>
      </c>
      <c r="CP6" s="49"/>
      <c r="CQ6" s="49"/>
      <c r="CS6" s="61">
        <v>29</v>
      </c>
      <c r="CT6" s="7">
        <f t="shared" si="46"/>
        <v>1.4570121218834132E-3</v>
      </c>
      <c r="CU6" s="7">
        <f t="shared" si="2"/>
        <v>1.4958271136757664E-3</v>
      </c>
      <c r="CV6" s="7">
        <f t="shared" si="3"/>
        <v>1.5652194931027458E-3</v>
      </c>
      <c r="CW6" s="7">
        <f t="shared" si="4"/>
        <v>1.6690914797759906E-3</v>
      </c>
      <c r="CX6" s="7">
        <f t="shared" si="5"/>
        <v>1.8083173394186716E-3</v>
      </c>
      <c r="CY6" s="7">
        <f t="shared" si="6"/>
        <v>1.9779897625038043E-3</v>
      </c>
      <c r="CZ6" s="7">
        <f t="shared" si="7"/>
        <v>2.1737057060299643E-3</v>
      </c>
      <c r="DA6" s="7">
        <f t="shared" si="8"/>
        <v>2.3916769188447448E-3</v>
      </c>
      <c r="DB6" s="7">
        <f t="shared" si="9"/>
        <v>2.624673923930954E-3</v>
      </c>
      <c r="DC6" s="7">
        <f t="shared" si="10"/>
        <v>2.8698628063138381E-3</v>
      </c>
      <c r="DD6" s="7">
        <f t="shared" si="11"/>
        <v>3.1210493824200807E-3</v>
      </c>
      <c r="DE6" s="7">
        <f t="shared" si="12"/>
        <v>3.3743798102687079E-3</v>
      </c>
      <c r="DF6" s="7">
        <f t="shared" si="13"/>
        <v>3.6241435755325789E-3</v>
      </c>
      <c r="DG6" s="7">
        <f t="shared" si="14"/>
        <v>3.8661193738635758E-3</v>
      </c>
      <c r="DH6" s="7">
        <f t="shared" si="15"/>
        <v>4.0959388439425204E-3</v>
      </c>
      <c r="DI6" s="7">
        <f t="shared" si="16"/>
        <v>4.3085372506731848E-3</v>
      </c>
      <c r="DJ6" s="7">
        <f t="shared" si="17"/>
        <v>4.5003098977702081E-3</v>
      </c>
      <c r="DK6" s="7">
        <f t="shared" si="18"/>
        <v>4.6646366840568674E-3</v>
      </c>
      <c r="DL6" s="7">
        <f t="shared" si="19"/>
        <v>4.7989163348439237E-3</v>
      </c>
      <c r="DM6" s="51">
        <f t="shared" si="20"/>
        <v>4.898337535890987E-3</v>
      </c>
    </row>
    <row r="7" spans="1:117" x14ac:dyDescent="0.25">
      <c r="A7" s="14">
        <v>30</v>
      </c>
      <c r="B7" s="15">
        <v>1.4680332600776674E-3</v>
      </c>
      <c r="C7" s="24">
        <f t="shared" si="21"/>
        <v>0.99853196673992228</v>
      </c>
      <c r="E7" s="39">
        <v>30</v>
      </c>
      <c r="F7" s="19">
        <f t="shared" si="22"/>
        <v>0.99849299247108136</v>
      </c>
      <c r="G7" s="19">
        <f t="shared" si="0"/>
        <v>0.99842300098010905</v>
      </c>
      <c r="H7" s="19">
        <f t="shared" si="0"/>
        <v>0.99831800696203132</v>
      </c>
      <c r="I7" s="19">
        <f t="shared" si="0"/>
        <v>0.99817704229159399</v>
      </c>
      <c r="J7" s="19">
        <f t="shared" si="0"/>
        <v>0.9980049431910808</v>
      </c>
      <c r="K7" s="19">
        <f t="shared" si="0"/>
        <v>0.99780602906381455</v>
      </c>
      <c r="L7" s="19">
        <f t="shared" si="0"/>
        <v>0.99758399548550647</v>
      </c>
      <c r="M7" s="19">
        <f t="shared" si="0"/>
        <v>0.99734604459682596</v>
      </c>
      <c r="N7" s="19">
        <f t="shared" si="0"/>
        <v>0.99709497114087953</v>
      </c>
      <c r="O7" s="19">
        <f t="shared" si="0"/>
        <v>0.99683700506632023</v>
      </c>
      <c r="P7" s="19">
        <f t="shared" si="0"/>
        <v>0.99657604933741428</v>
      </c>
      <c r="Q7" s="19">
        <f t="shared" si="0"/>
        <v>0.99631794348775482</v>
      </c>
      <c r="R7" s="19">
        <f t="shared" si="0"/>
        <v>0.9960670574061582</v>
      </c>
      <c r="S7" s="19">
        <f t="shared" si="0"/>
        <v>0.99582796426559328</v>
      </c>
      <c r="T7" s="19">
        <f t="shared" si="0"/>
        <v>0.99560598981713311</v>
      </c>
      <c r="U7" s="19">
        <f t="shared" si="0"/>
        <v>0.99540501339500087</v>
      </c>
      <c r="V7" s="19">
        <f t="shared" si="0"/>
        <v>0.99523203281034722</v>
      </c>
      <c r="W7" s="19">
        <f t="shared" si="0"/>
        <v>0.99508996209377332</v>
      </c>
      <c r="X7" s="19">
        <f t="shared" si="0"/>
        <v>0.99498398760636952</v>
      </c>
      <c r="Y7" s="19">
        <f t="shared" si="0"/>
        <v>0.99492000536744329</v>
      </c>
      <c r="Z7" s="17"/>
      <c r="AA7" s="36">
        <v>30</v>
      </c>
      <c r="AB7" s="65">
        <f>PRODUCT(F$2:F7)</f>
        <v>0.99099688897310201</v>
      </c>
      <c r="AC7" s="65">
        <f>PRODUCT(G$2:G7)</f>
        <v>0.99101574950668736</v>
      </c>
      <c r="AD7" s="65">
        <f>PRODUCT(H$2:H7)</f>
        <v>0.99086098666091327</v>
      </c>
      <c r="AE7" s="65">
        <f>PRODUCT(I$2:I7)</f>
        <v>0.99052062582193201</v>
      </c>
      <c r="AF7" s="65">
        <f>PRODUCT(J$2:J7)</f>
        <v>0.98998985839120623</v>
      </c>
      <c r="AG7" s="65">
        <f>PRODUCT(K$2:K7)</f>
        <v>0.98927013087009619</v>
      </c>
      <c r="AH7" s="65">
        <f>PRODUCT(L$2:L7)</f>
        <v>0.98836953009106143</v>
      </c>
      <c r="AI7" s="65">
        <f>PRODUCT(M$2:M7)</f>
        <v>0.98730341795879983</v>
      </c>
      <c r="AJ7" s="65">
        <f>PRODUCT(N$2:N7)</f>
        <v>0.98609387607125654</v>
      </c>
      <c r="AK7" s="65">
        <f>PRODUCT(O$2:O7)</f>
        <v>0.98477006030955927</v>
      </c>
      <c r="AL7" s="65">
        <f>PRODUCT(P$2:P7)</f>
        <v>0.98336011550312186</v>
      </c>
      <c r="AM7" s="65">
        <f>PRODUCT(Q$2:Q7)</f>
        <v>0.98189357394962418</v>
      </c>
      <c r="AN7" s="65">
        <f>PRODUCT(R$2:R7)</f>
        <v>0.98040049491173653</v>
      </c>
      <c r="AO7" s="65">
        <f>PRODUCT(S$2:S7)</f>
        <v>0.97890820774007814</v>
      </c>
      <c r="AP7" s="65">
        <f>PRODUCT(T$2:T7)</f>
        <v>0.97744638506403003</v>
      </c>
      <c r="AQ7" s="65">
        <f>PRODUCT(U$2:U7)</f>
        <v>0.97604224870526812</v>
      </c>
      <c r="AR7" s="65">
        <f>PRODUCT(V$2:V7)</f>
        <v>0.97472592476366071</v>
      </c>
      <c r="AS7" s="65">
        <f>PRODUCT(W$2:W7)</f>
        <v>0.97352455595597742</v>
      </c>
      <c r="AT7" s="65">
        <f>PRODUCT(X$2:X7)</f>
        <v>0.97246599766106279</v>
      </c>
      <c r="AU7" s="65">
        <f>PRODUCT(Y$2:Y7)</f>
        <v>0.97157933933511809</v>
      </c>
      <c r="AW7" s="20">
        <f t="shared" si="23"/>
        <v>1.5070075289186869E-3</v>
      </c>
      <c r="AX7" s="20">
        <f t="shared" si="24"/>
        <v>1.5769990198909642E-3</v>
      </c>
      <c r="AY7" s="20">
        <f t="shared" si="25"/>
        <v>1.681993037968709E-3</v>
      </c>
      <c r="AZ7" s="20">
        <f t="shared" si="26"/>
        <v>1.8229577084059637E-3</v>
      </c>
      <c r="BA7" s="20">
        <f t="shared" si="27"/>
        <v>1.9950568089192253E-3</v>
      </c>
      <c r="BB7" s="20">
        <f t="shared" si="28"/>
        <v>2.1939709361854056E-3</v>
      </c>
      <c r="BC7" s="20">
        <f t="shared" si="29"/>
        <v>2.4160045144935071E-3</v>
      </c>
      <c r="BD7" s="20">
        <f t="shared" si="30"/>
        <v>2.6539554031740505E-3</v>
      </c>
      <c r="BE7" s="20">
        <f t="shared" si="31"/>
        <v>2.9050288591205065E-3</v>
      </c>
      <c r="BF7" s="20">
        <f t="shared" si="32"/>
        <v>3.1629949336798237E-3</v>
      </c>
      <c r="BG7" s="20">
        <f t="shared" si="33"/>
        <v>3.4239506625857639E-3</v>
      </c>
      <c r="BH7" s="20">
        <f t="shared" si="34"/>
        <v>3.6820565122451915E-3</v>
      </c>
      <c r="BI7" s="20">
        <f t="shared" si="35"/>
        <v>3.9329425938418455E-3</v>
      </c>
      <c r="BJ7" s="20">
        <f t="shared" si="36"/>
        <v>4.1720357344067534E-3</v>
      </c>
      <c r="BK7" s="20">
        <f t="shared" si="37"/>
        <v>4.3940101828668443E-3</v>
      </c>
      <c r="BL7" s="20">
        <f t="shared" si="38"/>
        <v>4.5949866049990887E-3</v>
      </c>
      <c r="BM7" s="20">
        <f t="shared" si="39"/>
        <v>4.7679671896527602E-3</v>
      </c>
      <c r="BN7" s="20">
        <f t="shared" si="40"/>
        <v>4.9100379062266665E-3</v>
      </c>
      <c r="BO7" s="20">
        <f t="shared" si="41"/>
        <v>5.0160123936304219E-3</v>
      </c>
      <c r="BP7" s="20">
        <f t="shared" si="42"/>
        <v>5.0799946325567474E-3</v>
      </c>
      <c r="BQ7" s="22"/>
      <c r="BR7" s="20">
        <f>((1+'Summary '!$B$7)^-('Summary '!$B$6+'Workings '!F6))*AB7</f>
        <v>0.43490777457392366</v>
      </c>
      <c r="BS7" s="20">
        <f>((1+'Summary '!$B$7)^-('Summary '!$B$6+'Workings '!G6))*AC7</f>
        <v>0.43491671649895886</v>
      </c>
      <c r="BT7" s="20">
        <f>((1+'Summary '!$B$7)^-('Summary '!$B$6+'Workings '!H6))*AD7</f>
        <v>0.43484999105968181</v>
      </c>
      <c r="BU7" s="20">
        <f>((1+'Summary '!$B$7)^-('Summary '!$B$6+'Workings '!I6))*AE7</f>
        <v>0.43470241012310024</v>
      </c>
      <c r="BV7" s="20">
        <f>((1+'Summary '!$B$7)^-('Summary '!$B$6+'Workings '!J6))*AF7</f>
        <v>0.43447187824688144</v>
      </c>
      <c r="BW7" s="20">
        <f>((1+'Summary '!$B$7)^-('Summary '!$B$6+'Workings '!K6))*AG7</f>
        <v>0.43415894554119638</v>
      </c>
      <c r="BX7" s="20">
        <f>((1+'Summary '!$B$7)^-('Summary '!$B$6+'Workings '!L6))*AH7</f>
        <v>0.43376708477563869</v>
      </c>
      <c r="BY7" s="20">
        <f>((1+'Summary '!$B$7)^-('Summary '!$B$6+'Workings '!M6))*AI7</f>
        <v>0.43330297201139589</v>
      </c>
      <c r="BZ7" s="20">
        <f>((1+'Summary '!$B$7)^-('Summary '!$B$6+'Workings '!N6))*AJ7</f>
        <v>0.43277617299912702</v>
      </c>
      <c r="CA7" s="20">
        <f>((1+'Summary '!$B$7)^-('Summary '!$B$6+'Workings '!O6))*AK7</f>
        <v>0.43219943365509667</v>
      </c>
      <c r="CB7" s="20">
        <f>((1+'Summary '!$B$7)^-('Summary '!$B$6+'Workings '!P6))*AL7</f>
        <v>0.43158499858440708</v>
      </c>
      <c r="CC7" s="20">
        <f>((1+'Summary '!$B$7)^-('Summary '!$B$6+'Workings '!Q6))*AM7</f>
        <v>0.43094576168032617</v>
      </c>
      <c r="CD7" s="20">
        <f>((1+'Summary '!$B$7)^-('Summary '!$B$6+'Workings '!R6))*AN7</f>
        <v>0.43029481632699701</v>
      </c>
      <c r="CE7" s="20">
        <f>((1+'Summary '!$B$7)^-('Summary '!$B$6+'Workings '!S6))*AO7</f>
        <v>0.42964408364154061</v>
      </c>
      <c r="CF7" s="20">
        <f>((1+'Summary '!$B$7)^-('Summary '!$B$6+'Workings '!T6))*AP7</f>
        <v>0.42900651071890455</v>
      </c>
      <c r="CG7" s="20">
        <f>((1+'Summary '!$B$7)^-('Summary '!$B$6+'Workings '!U6))*AQ7</f>
        <v>0.42839395724836338</v>
      </c>
      <c r="CH7" s="20">
        <f>((1+'Summary '!$B$7)^-('Summary '!$B$6+'Workings '!V6))*AR7</f>
        <v>0.42781958276171367</v>
      </c>
      <c r="CI7" s="20">
        <f>((1+'Summary '!$B$7)^-('Summary '!$B$6+'Workings '!W6))*AS7</f>
        <v>0.42729518568133001</v>
      </c>
      <c r="CJ7" s="20">
        <f>((1+'Summary '!$B$7)^-('Summary '!$B$6+'Workings '!X6))*AT7</f>
        <v>0.42683294621044404</v>
      </c>
      <c r="CK7" s="20">
        <f>((1+'Summary '!$B$7)^-('Summary '!$B$6+'Workings '!Y6))*AU7</f>
        <v>0.4264455482785241</v>
      </c>
      <c r="CL7" s="22"/>
      <c r="CM7" s="45">
        <f t="shared" si="43"/>
        <v>6.4604799909691313E-2</v>
      </c>
      <c r="CN7" s="7">
        <f t="shared" si="44"/>
        <v>13.378786142900834</v>
      </c>
      <c r="CO7" s="46">
        <f t="shared" si="45"/>
        <v>8.6283167706175519</v>
      </c>
      <c r="CP7" s="49"/>
      <c r="CQ7" s="49"/>
      <c r="CS7" s="61">
        <v>30</v>
      </c>
      <c r="CT7" s="7">
        <f t="shared" si="46"/>
        <v>1.4934397728174609E-3</v>
      </c>
      <c r="CU7" s="7">
        <f t="shared" si="2"/>
        <v>1.5628308656685554E-3</v>
      </c>
      <c r="CV7" s="7">
        <f t="shared" si="3"/>
        <v>1.666621281158462E-3</v>
      </c>
      <c r="CW7" s="7">
        <f t="shared" si="4"/>
        <v>1.8056772101771902E-3</v>
      </c>
      <c r="CX7" s="7">
        <f t="shared" si="5"/>
        <v>1.9750860077443555E-3</v>
      </c>
      <c r="CY7" s="7">
        <f t="shared" si="6"/>
        <v>2.1704299151653235E-3</v>
      </c>
      <c r="CZ7" s="7">
        <f t="shared" si="7"/>
        <v>2.3879052466878308E-3</v>
      </c>
      <c r="DA7" s="7">
        <f t="shared" si="8"/>
        <v>2.6202592406639647E-3</v>
      </c>
      <c r="DB7" s="7">
        <f t="shared" si="9"/>
        <v>2.8646311677890004E-3</v>
      </c>
      <c r="DC7" s="7">
        <f t="shared" si="10"/>
        <v>3.1148227115987102E-3</v>
      </c>
      <c r="DD7" s="7">
        <f t="shared" si="11"/>
        <v>3.3669765190373273E-3</v>
      </c>
      <c r="DE7" s="7">
        <f t="shared" si="12"/>
        <v>3.6153876282929193E-3</v>
      </c>
      <c r="DF7" s="7">
        <f t="shared" si="13"/>
        <v>3.8558588654619939E-3</v>
      </c>
      <c r="DG7" s="7">
        <f t="shared" si="14"/>
        <v>4.0840400233956757E-3</v>
      </c>
      <c r="DH7" s="7">
        <f t="shared" si="15"/>
        <v>4.2949093691777348E-3</v>
      </c>
      <c r="DI7" s="7">
        <f t="shared" si="16"/>
        <v>4.4849010587138961E-3</v>
      </c>
      <c r="DJ7" s="7">
        <f t="shared" si="17"/>
        <v>4.6474612281770791E-3</v>
      </c>
      <c r="DK7" s="7">
        <f t="shared" si="18"/>
        <v>4.7800424723863323E-3</v>
      </c>
      <c r="DL7" s="7">
        <f t="shared" si="19"/>
        <v>4.8779014966520637E-3</v>
      </c>
      <c r="DM7" s="51">
        <f t="shared" si="20"/>
        <v>4.9356178289254307E-3</v>
      </c>
    </row>
    <row r="8" spans="1:117" x14ac:dyDescent="0.25">
      <c r="A8" s="14">
        <v>31</v>
      </c>
      <c r="B8" s="15">
        <v>1.5070075289186869E-3</v>
      </c>
      <c r="C8" s="24">
        <f t="shared" si="21"/>
        <v>0.99849299247108136</v>
      </c>
      <c r="E8" s="39">
        <v>31</v>
      </c>
      <c r="F8" s="19">
        <f t="shared" si="22"/>
        <v>0.99842300098010905</v>
      </c>
      <c r="G8" s="19">
        <f t="shared" si="0"/>
        <v>0.99831800696203132</v>
      </c>
      <c r="H8" s="19">
        <f t="shared" si="0"/>
        <v>0.99817704229159399</v>
      </c>
      <c r="I8" s="19">
        <f t="shared" si="0"/>
        <v>0.9980049431910808</v>
      </c>
      <c r="J8" s="19">
        <f t="shared" si="0"/>
        <v>0.99780602906381455</v>
      </c>
      <c r="K8" s="19">
        <f t="shared" si="0"/>
        <v>0.99758399548550647</v>
      </c>
      <c r="L8" s="19">
        <f t="shared" si="0"/>
        <v>0.99734604459682596</v>
      </c>
      <c r="M8" s="19">
        <f t="shared" si="0"/>
        <v>0.99709497114087953</v>
      </c>
      <c r="N8" s="19">
        <f t="shared" si="0"/>
        <v>0.99683700506632023</v>
      </c>
      <c r="O8" s="19">
        <f t="shared" si="0"/>
        <v>0.99657604933741428</v>
      </c>
      <c r="P8" s="19">
        <f t="shared" si="0"/>
        <v>0.99631794348775482</v>
      </c>
      <c r="Q8" s="19">
        <f t="shared" si="0"/>
        <v>0.9960670574061582</v>
      </c>
      <c r="R8" s="19">
        <f t="shared" si="0"/>
        <v>0.99582796426559328</v>
      </c>
      <c r="S8" s="19">
        <f t="shared" si="0"/>
        <v>0.99560598981713311</v>
      </c>
      <c r="T8" s="19">
        <f t="shared" si="0"/>
        <v>0.99540501339500087</v>
      </c>
      <c r="U8" s="19">
        <f t="shared" si="0"/>
        <v>0.99523203281034722</v>
      </c>
      <c r="V8" s="19">
        <f t="shared" si="0"/>
        <v>0.99508996209377332</v>
      </c>
      <c r="W8" s="19">
        <f t="shared" si="0"/>
        <v>0.99498398760636952</v>
      </c>
      <c r="X8" s="19">
        <f t="shared" si="0"/>
        <v>0.99492000536744329</v>
      </c>
      <c r="Y8" s="19">
        <f t="shared" si="0"/>
        <v>0.99479002685005091</v>
      </c>
      <c r="Z8" s="17"/>
      <c r="AA8" s="36">
        <v>31</v>
      </c>
      <c r="AB8" s="65">
        <f>PRODUCT(F$2:F8)</f>
        <v>0.98943408785047648</v>
      </c>
      <c r="AC8" s="65">
        <f>PRODUCT(G$2:G8)</f>
        <v>0.98934886791549981</v>
      </c>
      <c r="AD8" s="65">
        <f>PRODUCT(H$2:H8)</f>
        <v>0.98905468898732096</v>
      </c>
      <c r="AE8" s="65">
        <f>PRODUCT(I$2:I8)</f>
        <v>0.98854448090301106</v>
      </c>
      <c r="AF8" s="65">
        <f>PRODUCT(J$2:J8)</f>
        <v>0.98781784941477757</v>
      </c>
      <c r="AG8" s="65">
        <f>PRODUCT(K$2:K8)</f>
        <v>0.98688004976786048</v>
      </c>
      <c r="AH8" s="65">
        <f>PRODUCT(L$2:L8)</f>
        <v>0.98574644143634371</v>
      </c>
      <c r="AI8" s="65">
        <f>PRODUCT(M$2:M8)</f>
        <v>0.98443527303692124</v>
      </c>
      <c r="AJ8" s="65">
        <f>PRODUCT(N$2:N8)</f>
        <v>0.98297486613711049</v>
      </c>
      <c r="AK8" s="65">
        <f>PRODUCT(O$2:O8)</f>
        <v>0.98139825620906773</v>
      </c>
      <c r="AL8" s="65">
        <f>PRODUCT(P$2:P8)</f>
        <v>0.97973932798595142</v>
      </c>
      <c r="AM8" s="65">
        <f>PRODUCT(Q$2:Q8)</f>
        <v>0.9780318428900181</v>
      </c>
      <c r="AN8" s="65">
        <f>PRODUCT(R$2:R8)</f>
        <v>0.97631022901293474</v>
      </c>
      <c r="AO8" s="65">
        <f>PRODUCT(S$2:S8)</f>
        <v>0.97460687510717625</v>
      </c>
      <c r="AP8" s="65">
        <f>PRODUCT(T$2:T8)</f>
        <v>0.97295503201755595</v>
      </c>
      <c r="AQ8" s="65">
        <f>PRODUCT(U$2:U8)</f>
        <v>0.97138851128772652</v>
      </c>
      <c r="AR8" s="65">
        <f>PRODUCT(V$2:V8)</f>
        <v>0.9699399835248893</v>
      </c>
      <c r="AS8" s="65">
        <f>PRODUCT(W$2:W8)</f>
        <v>0.96864134471779861</v>
      </c>
      <c r="AT8" s="65">
        <f>PRODUCT(X$2:X8)</f>
        <v>0.96752587561260073</v>
      </c>
      <c r="AU8" s="65">
        <f>PRODUCT(Y$2:Y8)</f>
        <v>0.96651743706413684</v>
      </c>
      <c r="AW8" s="20">
        <f t="shared" si="23"/>
        <v>1.5769990198909642E-3</v>
      </c>
      <c r="AX8" s="20">
        <f t="shared" si="24"/>
        <v>1.681993037968709E-3</v>
      </c>
      <c r="AY8" s="20">
        <f t="shared" si="25"/>
        <v>1.8229577084059637E-3</v>
      </c>
      <c r="AZ8" s="20">
        <f t="shared" si="26"/>
        <v>1.9950568089192253E-3</v>
      </c>
      <c r="BA8" s="20">
        <f t="shared" si="27"/>
        <v>2.1939709361854056E-3</v>
      </c>
      <c r="BB8" s="20">
        <f t="shared" si="28"/>
        <v>2.4160045144935071E-3</v>
      </c>
      <c r="BC8" s="20">
        <f t="shared" si="29"/>
        <v>2.6539554031740505E-3</v>
      </c>
      <c r="BD8" s="20">
        <f t="shared" si="30"/>
        <v>2.9050288591205065E-3</v>
      </c>
      <c r="BE8" s="20">
        <f t="shared" si="31"/>
        <v>3.1629949336798237E-3</v>
      </c>
      <c r="BF8" s="20">
        <f t="shared" si="32"/>
        <v>3.4239506625857639E-3</v>
      </c>
      <c r="BG8" s="20">
        <f t="shared" si="33"/>
        <v>3.6820565122451915E-3</v>
      </c>
      <c r="BH8" s="20">
        <f t="shared" si="34"/>
        <v>3.9329425938418455E-3</v>
      </c>
      <c r="BI8" s="20">
        <f t="shared" si="35"/>
        <v>4.1720357344067534E-3</v>
      </c>
      <c r="BJ8" s="20">
        <f t="shared" si="36"/>
        <v>4.3940101828668443E-3</v>
      </c>
      <c r="BK8" s="20">
        <f t="shared" si="37"/>
        <v>4.5949866049990887E-3</v>
      </c>
      <c r="BL8" s="20">
        <f t="shared" si="38"/>
        <v>4.7679671896527602E-3</v>
      </c>
      <c r="BM8" s="20">
        <f t="shared" si="39"/>
        <v>4.9100379062266665E-3</v>
      </c>
      <c r="BN8" s="20">
        <f t="shared" si="40"/>
        <v>5.0160123936304219E-3</v>
      </c>
      <c r="BO8" s="20">
        <f t="shared" si="41"/>
        <v>5.0799946325567474E-3</v>
      </c>
      <c r="BP8" s="20">
        <f t="shared" si="42"/>
        <v>5.2099731499490902E-3</v>
      </c>
      <c r="BQ8" s="22"/>
      <c r="BR8" s="20">
        <f>((1+'Summary '!$B$7)^-('Summary '!$B$6+'Workings '!F7))*AB8</f>
        <v>0.43422258919122037</v>
      </c>
      <c r="BS8" s="20">
        <f>((1+'Summary '!$B$7)^-('Summary '!$B$6+'Workings '!G7))*AC8</f>
        <v>0.43418638150014099</v>
      </c>
      <c r="BT8" s="20">
        <f>((1+'Summary '!$B$7)^-('Summary '!$B$6+'Workings '!H7))*AD8</f>
        <v>0.43405906534210198</v>
      </c>
      <c r="BU8" s="20">
        <f>((1+'Summary '!$B$7)^-('Summary '!$B$6+'Workings '!I7))*AE8</f>
        <v>0.43383755268612018</v>
      </c>
      <c r="BV8" s="20">
        <f>((1+'Summary '!$B$7)^-('Summary '!$B$6+'Workings '!J7))*AF8</f>
        <v>0.4335215857689817</v>
      </c>
      <c r="BW8" s="20">
        <f>((1+'Summary '!$B$7)^-('Summary '!$B$6+'Workings '!K7))*AG8</f>
        <v>0.43311339451308473</v>
      </c>
      <c r="BX8" s="20">
        <f>((1+'Summary '!$B$7)^-('Summary '!$B$6+'Workings '!L7))*AH8</f>
        <v>0.43261965364921806</v>
      </c>
      <c r="BY8" s="20">
        <f>((1+'Summary '!$B$7)^-('Summary '!$B$6+'Workings '!M7))*AI8</f>
        <v>0.43204824648914381</v>
      </c>
      <c r="BZ8" s="20">
        <f>((1+'Summary '!$B$7)^-('Summary '!$B$6+'Workings '!N7))*AJ8</f>
        <v>0.43141155236594636</v>
      </c>
      <c r="CA8" s="20">
        <f>((1+'Summary '!$B$7)^-('Summary '!$B$6+'Workings '!O7))*AK8</f>
        <v>0.43072396199435381</v>
      </c>
      <c r="CB8" s="20">
        <f>((1+'Summary '!$B$7)^-('Summary '!$B$6+'Workings '!P7))*AL8</f>
        <v>0.43000027920412726</v>
      </c>
      <c r="CC8" s="20">
        <f>((1+'Summary '!$B$7)^-('Summary '!$B$6+'Workings '!Q7))*AM8</f>
        <v>0.42925522210818778</v>
      </c>
      <c r="CD8" s="20">
        <f>((1+'Summary '!$B$7)^-('Summary '!$B$6+'Workings '!R7))*AN8</f>
        <v>0.4285038274043183</v>
      </c>
      <c r="CE8" s="20">
        <f>((1+'Summary '!$B$7)^-('Summary '!$B$6+'Workings '!S7))*AO8</f>
        <v>0.42776023442451566</v>
      </c>
      <c r="CF8" s="20">
        <f>((1+'Summary '!$B$7)^-('Summary '!$B$6+'Workings '!T7))*AP8</f>
        <v>0.42703894933196779</v>
      </c>
      <c r="CG8" s="20">
        <f>((1+'Summary '!$B$7)^-('Summary '!$B$6+'Workings '!U7))*AQ8</f>
        <v>0.42635474961784947</v>
      </c>
      <c r="CH8" s="20">
        <f>((1+'Summary '!$B$7)^-('Summary '!$B$6+'Workings '!V7))*AR8</f>
        <v>0.42572186066024115</v>
      </c>
      <c r="CI8" s="20">
        <f>((1+'Summary '!$B$7)^-('Summary '!$B$6+'Workings '!W7))*AS8</f>
        <v>0.42515423673583796</v>
      </c>
      <c r="CJ8" s="20">
        <f>((1+'Summary '!$B$7)^-('Summary '!$B$6+'Workings '!X7))*AT8</f>
        <v>0.42466640221232743</v>
      </c>
      <c r="CK8" s="20">
        <f>((1+'Summary '!$B$7)^-('Summary '!$B$6+'Workings '!Y7))*AU8</f>
        <v>0.42422484298288227</v>
      </c>
      <c r="CL8" s="22"/>
      <c r="CM8" s="45">
        <f t="shared" si="43"/>
        <v>6.7980127252004877E-2</v>
      </c>
      <c r="CN8" s="7">
        <f t="shared" si="44"/>
        <v>13.33600942361703</v>
      </c>
      <c r="CO8" s="46">
        <f t="shared" si="45"/>
        <v>8.5984245881825672</v>
      </c>
      <c r="CP8" s="49"/>
      <c r="CQ8" s="49"/>
      <c r="CS8" s="61">
        <v>31</v>
      </c>
      <c r="CT8" s="7">
        <f t="shared" si="46"/>
        <v>1.5603365867869117E-3</v>
      </c>
      <c r="CU8" s="7">
        <f t="shared" si="2"/>
        <v>1.6640779079560946E-3</v>
      </c>
      <c r="CV8" s="7">
        <f t="shared" si="3"/>
        <v>1.8030048693244997E-3</v>
      </c>
      <c r="CW8" s="7">
        <f t="shared" si="4"/>
        <v>1.9722023975450734E-3</v>
      </c>
      <c r="CX8" s="7">
        <f t="shared" si="5"/>
        <v>2.1672436518611936E-3</v>
      </c>
      <c r="CY8" s="7">
        <f t="shared" si="6"/>
        <v>2.3843066555027277E-3</v>
      </c>
      <c r="CZ8" s="7">
        <f t="shared" si="7"/>
        <v>2.6161270944095772E-3</v>
      </c>
      <c r="DA8" s="7">
        <f t="shared" si="8"/>
        <v>2.8598128781084317E-3</v>
      </c>
      <c r="DB8" s="7">
        <f t="shared" si="9"/>
        <v>3.1091445215262834E-3</v>
      </c>
      <c r="DC8" s="7">
        <f t="shared" si="10"/>
        <v>3.3602592096075505E-3</v>
      </c>
      <c r="DD8" s="7">
        <f t="shared" si="11"/>
        <v>3.6074555729134002E-3</v>
      </c>
      <c r="DE8" s="7">
        <f t="shared" si="12"/>
        <v>3.8465430930357883E-3</v>
      </c>
      <c r="DF8" s="7">
        <f t="shared" si="13"/>
        <v>4.0732011633088051E-3</v>
      </c>
      <c r="DG8" s="7">
        <f t="shared" si="14"/>
        <v>4.2824325335129674E-3</v>
      </c>
      <c r="DH8" s="7">
        <f t="shared" si="15"/>
        <v>4.4707153393871287E-3</v>
      </c>
      <c r="DI8" s="7">
        <f t="shared" si="16"/>
        <v>4.6315485502255197E-3</v>
      </c>
      <c r="DJ8" s="7">
        <f t="shared" si="17"/>
        <v>4.7624420858720746E-3</v>
      </c>
      <c r="DK8" s="7">
        <f t="shared" si="18"/>
        <v>4.8587169900873159E-3</v>
      </c>
      <c r="DL8" s="7">
        <f t="shared" si="19"/>
        <v>4.9150262549717792E-3</v>
      </c>
      <c r="DM8" s="51">
        <f t="shared" si="20"/>
        <v>5.0355298960617625E-3</v>
      </c>
    </row>
    <row r="9" spans="1:117" x14ac:dyDescent="0.25">
      <c r="A9" s="14">
        <v>32</v>
      </c>
      <c r="B9" s="15">
        <v>1.5769990198909642E-3</v>
      </c>
      <c r="C9" s="24">
        <f t="shared" si="21"/>
        <v>0.99842300098010905</v>
      </c>
      <c r="E9" s="39">
        <v>32</v>
      </c>
      <c r="F9" s="19">
        <f t="shared" si="22"/>
        <v>0.99831800696203132</v>
      </c>
      <c r="G9" s="19">
        <f t="shared" si="0"/>
        <v>0.99817704229159399</v>
      </c>
      <c r="H9" s="19">
        <f t="shared" si="0"/>
        <v>0.9980049431910808</v>
      </c>
      <c r="I9" s="19">
        <f t="shared" si="0"/>
        <v>0.99780602906381455</v>
      </c>
      <c r="J9" s="19">
        <f t="shared" si="0"/>
        <v>0.99758399548550647</v>
      </c>
      <c r="K9" s="19">
        <f t="shared" si="0"/>
        <v>0.99734604459682596</v>
      </c>
      <c r="L9" s="19">
        <f t="shared" si="0"/>
        <v>0.99709497114087953</v>
      </c>
      <c r="M9" s="19">
        <f t="shared" si="0"/>
        <v>0.99683700506632023</v>
      </c>
      <c r="N9" s="19">
        <f t="shared" si="0"/>
        <v>0.99657604933741428</v>
      </c>
      <c r="O9" s="19">
        <f t="shared" si="0"/>
        <v>0.99631794348775482</v>
      </c>
      <c r="P9" s="19">
        <f t="shared" si="0"/>
        <v>0.9960670574061582</v>
      </c>
      <c r="Q9" s="19">
        <f t="shared" si="0"/>
        <v>0.99582796426559328</v>
      </c>
      <c r="R9" s="19">
        <f t="shared" si="0"/>
        <v>0.99560598981713311</v>
      </c>
      <c r="S9" s="19">
        <f t="shared" si="0"/>
        <v>0.99540501339500087</v>
      </c>
      <c r="T9" s="19">
        <f t="shared" si="0"/>
        <v>0.99523203281034722</v>
      </c>
      <c r="U9" s="19">
        <f t="shared" si="0"/>
        <v>0.99508996209377332</v>
      </c>
      <c r="V9" s="19">
        <f t="shared" si="0"/>
        <v>0.99498398760636952</v>
      </c>
      <c r="W9" s="19">
        <f t="shared" si="0"/>
        <v>0.99492000536744329</v>
      </c>
      <c r="X9" s="19">
        <f t="shared" si="0"/>
        <v>0.99479002685005091</v>
      </c>
      <c r="Y9" s="19">
        <f t="shared" si="0"/>
        <v>0.99469002397576778</v>
      </c>
      <c r="Z9" s="17"/>
      <c r="AA9" s="36">
        <v>32</v>
      </c>
      <c r="AB9" s="65">
        <f>PRODUCT(F$2:F9)</f>
        <v>0.98776986660318311</v>
      </c>
      <c r="AC9" s="65">
        <f>PRODUCT(G$2:G9)</f>
        <v>0.9875453267704305</v>
      </c>
      <c r="AD9" s="65">
        <f>PRODUCT(H$2:H9)</f>
        <v>0.98708146869566338</v>
      </c>
      <c r="AE9" s="65">
        <f>PRODUCT(I$2:I9)</f>
        <v>0.98637564304278336</v>
      </c>
      <c r="AF9" s="65">
        <f>PRODUCT(J$2:J9)</f>
        <v>0.98543127703109423</v>
      </c>
      <c r="AG9" s="65">
        <f>PRODUCT(K$2:K9)</f>
        <v>0.98426091412749439</v>
      </c>
      <c r="AH9" s="65">
        <f>PRODUCT(L$2:L9)</f>
        <v>0.98288281957619583</v>
      </c>
      <c r="AI9" s="65">
        <f>PRODUCT(M$2:M9)</f>
        <v>0.98132150925576977</v>
      </c>
      <c r="AJ9" s="65">
        <f>PRODUCT(N$2:N9)</f>
        <v>0.97960920869289525</v>
      </c>
      <c r="AK9" s="65">
        <f>PRODUCT(O$2:O9)</f>
        <v>0.97778469236868704</v>
      </c>
      <c r="AL9" s="65">
        <f>PRODUCT(P$2:P9)</f>
        <v>0.97588606945205358</v>
      </c>
      <c r="AM9" s="65">
        <f>PRODUCT(Q$2:Q9)</f>
        <v>0.97395145909209324</v>
      </c>
      <c r="AN9" s="65">
        <f>PRODUCT(R$2:R9)</f>
        <v>0.97202031192501481</v>
      </c>
      <c r="AO9" s="65">
        <f>PRODUCT(S$2:S9)</f>
        <v>0.97012856957091875</v>
      </c>
      <c r="AP9" s="65">
        <f>PRODUCT(T$2:T9)</f>
        <v>0.96831601434788872</v>
      </c>
      <c r="AQ9" s="65">
        <f>PRODUCT(U$2:U9)</f>
        <v>0.96661895687563071</v>
      </c>
      <c r="AR9" s="65">
        <f>PRODUCT(V$2:V9)</f>
        <v>0.9650747525464507</v>
      </c>
      <c r="AS9" s="65">
        <f>PRODUCT(W$2:W9)</f>
        <v>0.96372065188575973</v>
      </c>
      <c r="AT9" s="65">
        <f>PRODUCT(X$2:X9)</f>
        <v>0.96248509177877806</v>
      </c>
      <c r="AU9" s="65">
        <f>PRODUCT(Y$2:Y9)</f>
        <v>0.96138525264632391</v>
      </c>
      <c r="AW9" s="20">
        <f t="shared" si="23"/>
        <v>1.681993037968709E-3</v>
      </c>
      <c r="AX9" s="20">
        <f t="shared" si="24"/>
        <v>1.8229577084059637E-3</v>
      </c>
      <c r="AY9" s="20">
        <f t="shared" si="25"/>
        <v>1.9950568089192253E-3</v>
      </c>
      <c r="AZ9" s="20">
        <f t="shared" si="26"/>
        <v>2.1939709361854056E-3</v>
      </c>
      <c r="BA9" s="20">
        <f t="shared" si="27"/>
        <v>2.4160045144935071E-3</v>
      </c>
      <c r="BB9" s="20">
        <f t="shared" si="28"/>
        <v>2.6539554031740505E-3</v>
      </c>
      <c r="BC9" s="20">
        <f t="shared" si="29"/>
        <v>2.9050288591205065E-3</v>
      </c>
      <c r="BD9" s="20">
        <f t="shared" si="30"/>
        <v>3.1629949336798237E-3</v>
      </c>
      <c r="BE9" s="20">
        <f t="shared" si="31"/>
        <v>3.4239506625857639E-3</v>
      </c>
      <c r="BF9" s="20">
        <f t="shared" si="32"/>
        <v>3.6820565122451915E-3</v>
      </c>
      <c r="BG9" s="20">
        <f t="shared" si="33"/>
        <v>3.9329425938418455E-3</v>
      </c>
      <c r="BH9" s="20">
        <f t="shared" si="34"/>
        <v>4.1720357344067534E-3</v>
      </c>
      <c r="BI9" s="20">
        <f t="shared" si="35"/>
        <v>4.3940101828668443E-3</v>
      </c>
      <c r="BJ9" s="20">
        <f t="shared" si="36"/>
        <v>4.5949866049990887E-3</v>
      </c>
      <c r="BK9" s="20">
        <f t="shared" si="37"/>
        <v>4.7679671896527602E-3</v>
      </c>
      <c r="BL9" s="20">
        <f t="shared" si="38"/>
        <v>4.9100379062266665E-3</v>
      </c>
      <c r="BM9" s="20">
        <f t="shared" si="39"/>
        <v>5.0160123936304219E-3</v>
      </c>
      <c r="BN9" s="20">
        <f t="shared" si="40"/>
        <v>5.0799946325567474E-3</v>
      </c>
      <c r="BO9" s="20">
        <f t="shared" si="41"/>
        <v>5.2099731499490902E-3</v>
      </c>
      <c r="BP9" s="20">
        <f t="shared" si="42"/>
        <v>5.3099760242321971E-3</v>
      </c>
      <c r="BQ9" s="22"/>
      <c r="BR9" s="20">
        <f>((1+'Summary '!$B$7)^-('Summary '!$B$6+'Workings '!F8))*AB9</f>
        <v>0.43349341980744382</v>
      </c>
      <c r="BS9" s="20">
        <f>((1+'Summary '!$B$7)^-('Summary '!$B$6+'Workings '!G8))*AC9</f>
        <v>0.43339666278699457</v>
      </c>
      <c r="BT9" s="20">
        <f>((1+'Summary '!$B$7)^-('Summary '!$B$6+'Workings '!H8))*AD9</f>
        <v>0.4331954878647114</v>
      </c>
      <c r="BU9" s="20">
        <f>((1+'Summary '!$B$7)^-('Summary '!$B$6+'Workings '!I8))*AE9</f>
        <v>0.43288864762784213</v>
      </c>
      <c r="BV9" s="20">
        <f>((1+'Summary '!$B$7)^-('Summary '!$B$6+'Workings '!J8))*AF9</f>
        <v>0.43247756964455442</v>
      </c>
      <c r="BW9" s="20">
        <f>((1+'Summary '!$B$7)^-('Summary '!$B$6+'Workings '!K8))*AG9</f>
        <v>0.43196769257401052</v>
      </c>
      <c r="BX9" s="20">
        <f>((1+'Summary '!$B$7)^-('Summary '!$B$6+'Workings '!L8))*AH9</f>
        <v>0.43136690682788476</v>
      </c>
      <c r="BY9" s="20">
        <f>((1+'Summary '!$B$7)^-('Summary '!$B$6+'Workings '!M8))*AI9</f>
        <v>0.43068592113836762</v>
      </c>
      <c r="BZ9" s="20">
        <f>((1+'Summary '!$B$7)^-('Summary '!$B$6+'Workings '!N8))*AJ9</f>
        <v>0.42993877042764106</v>
      </c>
      <c r="CA9" s="20">
        <f>((1+'Summary '!$B$7)^-('Summary '!$B$6+'Workings '!O8))*AK9</f>
        <v>0.42914240421926386</v>
      </c>
      <c r="CB9" s="20">
        <f>((1+'Summary '!$B$7)^-('Summary '!$B$6+'Workings '!P8))*AL9</f>
        <v>0.42831344862667664</v>
      </c>
      <c r="CC9" s="20">
        <f>((1+'Summary '!$B$7)^-('Summary '!$B$6+'Workings '!Q8))*AM9</f>
        <v>0.42746856022283169</v>
      </c>
      <c r="CD9" s="20">
        <f>((1+'Summary '!$B$7)^-('Summary '!$B$6+'Workings '!R8))*AN9</f>
        <v>0.42662497783910164</v>
      </c>
      <c r="CE9" s="20">
        <f>((1+'Summary '!$B$7)^-('Summary '!$B$6+'Workings '!S8))*AO9</f>
        <v>0.42579838886019006</v>
      </c>
      <c r="CF9" s="20">
        <f>((1+'Summary '!$B$7)^-('Summary '!$B$6+'Workings '!T8))*AP9</f>
        <v>0.42500619170485787</v>
      </c>
      <c r="CG9" s="20">
        <f>((1+'Summary '!$B$7)^-('Summary '!$B$6+'Workings '!U8))*AQ9</f>
        <v>0.42426421001335624</v>
      </c>
      <c r="CH9" s="20">
        <f>((1+'Summary '!$B$7)^-('Summary '!$B$6+'Workings '!V8))*AR9</f>
        <v>0.4235887948097562</v>
      </c>
      <c r="CI9" s="20">
        <f>((1+'Summary '!$B$7)^-('Summary '!$B$6+'Workings '!W8))*AS9</f>
        <v>0.42299621363089296</v>
      </c>
      <c r="CJ9" s="20">
        <f>((1+'Summary '!$B$7)^-('Summary '!$B$6+'Workings '!X8))*AT9</f>
        <v>0.42245496177853459</v>
      </c>
      <c r="CK9" s="20">
        <f>((1+'Summary '!$B$7)^-('Summary '!$B$6+'Workings '!Y8))*AU9</f>
        <v>0.42197437039438235</v>
      </c>
      <c r="CL9" s="22"/>
      <c r="CM9" s="45">
        <f t="shared" si="43"/>
        <v>7.1350910100472356E-2</v>
      </c>
      <c r="CN9" s="7">
        <f t="shared" si="44"/>
        <v>13.290846903012429</v>
      </c>
      <c r="CO9" s="46">
        <f t="shared" si="45"/>
        <v>8.5670436007992947</v>
      </c>
      <c r="CP9" s="49"/>
      <c r="CQ9" s="49"/>
      <c r="CS9" s="61">
        <v>32</v>
      </c>
      <c r="CT9" s="7">
        <f t="shared" si="46"/>
        <v>1.6614220387418345E-3</v>
      </c>
      <c r="CU9" s="7">
        <f t="shared" si="2"/>
        <v>1.8002533658364427E-3</v>
      </c>
      <c r="CV9" s="7">
        <f t="shared" si="3"/>
        <v>1.9692836050792723E-3</v>
      </c>
      <c r="CW9" s="7">
        <f t="shared" si="4"/>
        <v>2.164079492997057E-3</v>
      </c>
      <c r="CX9" s="7">
        <f t="shared" si="5"/>
        <v>2.3808064140302255E-3</v>
      </c>
      <c r="CY9" s="7">
        <f t="shared" si="6"/>
        <v>2.612184571181694E-3</v>
      </c>
      <c r="CZ9" s="7">
        <f t="shared" si="7"/>
        <v>2.8553029560025828E-3</v>
      </c>
      <c r="DA9" s="7">
        <f t="shared" si="8"/>
        <v>3.1039149620870382E-3</v>
      </c>
      <c r="DB9" s="7">
        <f t="shared" si="9"/>
        <v>3.3541335991791547E-3</v>
      </c>
      <c r="DC9" s="7">
        <f t="shared" si="10"/>
        <v>3.6002584941097855E-3</v>
      </c>
      <c r="DD9" s="7">
        <f t="shared" si="11"/>
        <v>3.838103889284883E-3</v>
      </c>
      <c r="DE9" s="7">
        <f t="shared" si="12"/>
        <v>4.0633602909098104E-3</v>
      </c>
      <c r="DF9" s="7">
        <f t="shared" si="13"/>
        <v>4.2710671485519216E-3</v>
      </c>
      <c r="DG9" s="7">
        <f t="shared" si="14"/>
        <v>4.4577277823052985E-3</v>
      </c>
      <c r="DH9" s="7">
        <f t="shared" si="15"/>
        <v>4.6168989856260646E-3</v>
      </c>
      <c r="DI9" s="7">
        <f t="shared" si="16"/>
        <v>4.7461357191366264E-3</v>
      </c>
      <c r="DJ9" s="7">
        <f t="shared" si="17"/>
        <v>4.8408269195528092E-3</v>
      </c>
      <c r="DK9" s="7">
        <f t="shared" si="18"/>
        <v>4.8956957388637491E-3</v>
      </c>
      <c r="DL9" s="7">
        <f t="shared" si="19"/>
        <v>5.0145214853937192E-3</v>
      </c>
      <c r="DM9" s="51">
        <f t="shared" si="20"/>
        <v>5.1049326416023931E-3</v>
      </c>
    </row>
    <row r="10" spans="1:117" x14ac:dyDescent="0.25">
      <c r="A10" s="14">
        <v>33</v>
      </c>
      <c r="B10" s="15">
        <v>1.681993037968709E-3</v>
      </c>
      <c r="C10" s="24">
        <f t="shared" si="21"/>
        <v>0.99831800696203132</v>
      </c>
      <c r="E10" s="39">
        <v>33</v>
      </c>
      <c r="F10" s="19">
        <f t="shared" si="22"/>
        <v>0.99817704229159399</v>
      </c>
      <c r="G10" s="19">
        <f t="shared" si="0"/>
        <v>0.9980049431910808</v>
      </c>
      <c r="H10" s="19">
        <f t="shared" si="0"/>
        <v>0.99780602906381455</v>
      </c>
      <c r="I10" s="19">
        <f t="shared" si="0"/>
        <v>0.99758399548550647</v>
      </c>
      <c r="J10" s="19">
        <f t="shared" si="0"/>
        <v>0.99734604459682596</v>
      </c>
      <c r="K10" s="19">
        <f t="shared" si="0"/>
        <v>0.99709497114087953</v>
      </c>
      <c r="L10" s="19">
        <f t="shared" si="0"/>
        <v>0.99683700506632023</v>
      </c>
      <c r="M10" s="19">
        <f t="shared" si="0"/>
        <v>0.99657604933741428</v>
      </c>
      <c r="N10" s="19">
        <f t="shared" si="0"/>
        <v>0.99631794348775482</v>
      </c>
      <c r="O10" s="19">
        <f t="shared" si="0"/>
        <v>0.9960670574061582</v>
      </c>
      <c r="P10" s="19">
        <f t="shared" si="0"/>
        <v>0.99582796426559328</v>
      </c>
      <c r="Q10" s="19">
        <f t="shared" si="0"/>
        <v>0.99560598981713311</v>
      </c>
      <c r="R10" s="19">
        <f t="shared" si="0"/>
        <v>0.99540501339500087</v>
      </c>
      <c r="S10" s="19">
        <f t="shared" si="0"/>
        <v>0.99523203281034722</v>
      </c>
      <c r="T10" s="19">
        <f t="shared" si="0"/>
        <v>0.99508996209377332</v>
      </c>
      <c r="U10" s="19">
        <f t="shared" si="0"/>
        <v>0.99498398760636952</v>
      </c>
      <c r="V10" s="19">
        <f t="shared" si="0"/>
        <v>0.99492000536744329</v>
      </c>
      <c r="W10" s="19">
        <f t="shared" si="0"/>
        <v>0.99479002685005091</v>
      </c>
      <c r="X10" s="19">
        <f t="shared" si="0"/>
        <v>0.99469002397576778</v>
      </c>
      <c r="Y10" s="19">
        <f t="shared" si="0"/>
        <v>0.99454992812801668</v>
      </c>
      <c r="Z10" s="17"/>
      <c r="AA10" s="36">
        <v>33</v>
      </c>
      <c r="AB10" s="65">
        <f>PRODUCT(F$2:F10)</f>
        <v>0.98596920391072762</v>
      </c>
      <c r="AC10" s="65">
        <f>PRODUCT(G$2:G10)</f>
        <v>0.98557511774214079</v>
      </c>
      <c r="AD10" s="65">
        <f>PRODUCT(H$2:H10)</f>
        <v>0.98491584064169779</v>
      </c>
      <c r="AE10" s="65">
        <f>PRODUCT(I$2:I10)</f>
        <v>0.98399255503620553</v>
      </c>
      <c r="AF10" s="65">
        <f>PRODUCT(J$2:J10)</f>
        <v>0.98281598636896084</v>
      </c>
      <c r="AG10" s="65">
        <f>PRODUCT(K$2:K10)</f>
        <v>0.98140160776704977</v>
      </c>
      <c r="AH10" s="65">
        <f>PRODUCT(L$2:L10)</f>
        <v>0.97977396619747548</v>
      </c>
      <c r="AI10" s="65">
        <f>PRODUCT(M$2:M10)</f>
        <v>0.97796151282394383</v>
      </c>
      <c r="AJ10" s="65">
        <f>PRODUCT(N$2:N10)</f>
        <v>0.97600223222657223</v>
      </c>
      <c r="AK10" s="65">
        <f>PRODUCT(O$2:O10)</f>
        <v>0.9739391213044637</v>
      </c>
      <c r="AL10" s="65">
        <f>PRODUCT(P$2:P10)</f>
        <v>0.97181463789758993</v>
      </c>
      <c r="AM10" s="65">
        <f>PRODUCT(Q$2:Q10)</f>
        <v>0.96967190646322454</v>
      </c>
      <c r="AN10" s="65">
        <f>PRODUCT(R$2:R10)</f>
        <v>0.96755389161193228</v>
      </c>
      <c r="AO10" s="65">
        <f>PRODUCT(S$2:S10)</f>
        <v>0.96550302838145985</v>
      </c>
      <c r="AP10" s="65">
        <f>PRODUCT(T$2:T10)</f>
        <v>0.9635615460122342</v>
      </c>
      <c r="AQ10" s="65">
        <f>PRODUCT(U$2:U10)</f>
        <v>0.96177038420802441</v>
      </c>
      <c r="AR10" s="65">
        <f>PRODUCT(V$2:V10)</f>
        <v>0.96017217798349874</v>
      </c>
      <c r="AS10" s="65">
        <f>PRODUCT(W$2:W10)</f>
        <v>0.9586996931653835</v>
      </c>
      <c r="AT10" s="65">
        <f>PRODUCT(X$2:X10)</f>
        <v>0.95737431901775183</v>
      </c>
      <c r="AU10" s="65">
        <f>PRODUCT(Y$2:Y10)</f>
        <v>0.95614563392273655</v>
      </c>
      <c r="AW10" s="20">
        <f t="shared" si="23"/>
        <v>1.8229577084059637E-3</v>
      </c>
      <c r="AX10" s="20">
        <f t="shared" si="24"/>
        <v>1.9950568089192253E-3</v>
      </c>
      <c r="AY10" s="20">
        <f t="shared" si="25"/>
        <v>2.1939709361854056E-3</v>
      </c>
      <c r="AZ10" s="20">
        <f t="shared" si="26"/>
        <v>2.4160045144935071E-3</v>
      </c>
      <c r="BA10" s="20">
        <f t="shared" si="27"/>
        <v>2.6539554031740505E-3</v>
      </c>
      <c r="BB10" s="20">
        <f t="shared" si="28"/>
        <v>2.9050288591205065E-3</v>
      </c>
      <c r="BC10" s="20">
        <f t="shared" si="29"/>
        <v>3.1629949336798237E-3</v>
      </c>
      <c r="BD10" s="20">
        <f t="shared" si="30"/>
        <v>3.4239506625857639E-3</v>
      </c>
      <c r="BE10" s="20">
        <f t="shared" si="31"/>
        <v>3.6820565122451915E-3</v>
      </c>
      <c r="BF10" s="20">
        <f t="shared" si="32"/>
        <v>3.9329425938418455E-3</v>
      </c>
      <c r="BG10" s="20">
        <f t="shared" si="33"/>
        <v>4.1720357344067534E-3</v>
      </c>
      <c r="BH10" s="20">
        <f t="shared" si="34"/>
        <v>4.3940101828668443E-3</v>
      </c>
      <c r="BI10" s="20">
        <f t="shared" si="35"/>
        <v>4.5949866049990887E-3</v>
      </c>
      <c r="BJ10" s="20">
        <f t="shared" si="36"/>
        <v>4.7679671896527602E-3</v>
      </c>
      <c r="BK10" s="20">
        <f t="shared" si="37"/>
        <v>4.9100379062266665E-3</v>
      </c>
      <c r="BL10" s="20">
        <f t="shared" si="38"/>
        <v>5.0160123936304219E-3</v>
      </c>
      <c r="BM10" s="20">
        <f t="shared" si="39"/>
        <v>5.0799946325567474E-3</v>
      </c>
      <c r="BN10" s="20">
        <f t="shared" si="40"/>
        <v>5.2099731499490902E-3</v>
      </c>
      <c r="BO10" s="20">
        <f t="shared" si="41"/>
        <v>5.3099760242321971E-3</v>
      </c>
      <c r="BP10" s="20">
        <f t="shared" si="42"/>
        <v>5.4500718719833587E-3</v>
      </c>
      <c r="BQ10" s="22"/>
      <c r="BR10" s="20">
        <f>((1+'Summary '!$B$7)^-('Summary '!$B$6+'Workings '!F9))*AB10</f>
        <v>0.43270496148577792</v>
      </c>
      <c r="BS10" s="20">
        <f>((1+'Summary '!$B$7)^-('Summary '!$B$6+'Workings '!G9))*AC10</f>
        <v>0.43253440318537995</v>
      </c>
      <c r="BT10" s="20">
        <f>((1+'Summary '!$B$7)^-('Summary '!$B$6+'Workings '!H9))*AD10</f>
        <v>0.43224798715364349</v>
      </c>
      <c r="BU10" s="20">
        <f>((1+'Summary '!$B$7)^-('Summary '!$B$6+'Workings '!I9))*AE10</f>
        <v>0.43184615575883095</v>
      </c>
      <c r="BV10" s="20">
        <f>((1+'Summary '!$B$7)^-('Summary '!$B$6+'Workings '!J9))*AF10</f>
        <v>0.43133354963403286</v>
      </c>
      <c r="BW10" s="20">
        <f>((1+'Summary '!$B$7)^-('Summary '!$B$6+'Workings '!K9))*AG10</f>
        <v>0.43071683365156882</v>
      </c>
      <c r="BX10" s="20">
        <f>((1+'Summary '!$B$7)^-('Summary '!$B$6+'Workings '!L9))*AH10</f>
        <v>0.4300067298628516</v>
      </c>
      <c r="BY10" s="20">
        <f>((1+'Summary '!$B$7)^-('Summary '!$B$6+'Workings '!M9))*AI10</f>
        <v>0.429215616409029</v>
      </c>
      <c r="BZ10" s="20">
        <f>((1+'Summary '!$B$7)^-('Summary '!$B$6+'Workings '!N9))*AJ10</f>
        <v>0.4283600957654885</v>
      </c>
      <c r="CA10" s="20">
        <f>((1+'Summary '!$B$7)^-('Summary '!$B$6+'Workings '!O9))*AK10</f>
        <v>0.42745893896464227</v>
      </c>
      <c r="CB10" s="20">
        <f>((1+'Summary '!$B$7)^-('Summary '!$B$6+'Workings '!P9))*AL10</f>
        <v>0.4265307066255698</v>
      </c>
      <c r="CC10" s="20">
        <f>((1+'Summary '!$B$7)^-('Summary '!$B$6+'Workings '!Q9))*AM10</f>
        <v>0.42559424996664669</v>
      </c>
      <c r="CD10" s="20">
        <f>((1+'Summary '!$B$7)^-('Summary '!$B$6+'Workings '!R9))*AN10</f>
        <v>0.42466833892541167</v>
      </c>
      <c r="CE10" s="20">
        <f>((1+'Summary '!$B$7)^-('Summary '!$B$6+'Workings '!S9))*AO10</f>
        <v>0.42377153645265053</v>
      </c>
      <c r="CF10" s="20">
        <f>((1+'Summary '!$B$7)^-('Summary '!$B$6+'Workings '!T9))*AP10</f>
        <v>0.4229222644665423</v>
      </c>
      <c r="CG10" s="20">
        <f>((1+'Summary '!$B$7)^-('Summary '!$B$6+'Workings '!U9))*AQ10</f>
        <v>0.42213844767510339</v>
      </c>
      <c r="CH10" s="20">
        <f>((1+'Summary '!$B$7)^-('Summary '!$B$6+'Workings '!V9))*AR10</f>
        <v>0.42143871766783836</v>
      </c>
      <c r="CI10" s="20">
        <f>((1+'Summary '!$B$7)^-('Summary '!$B$6+'Workings '!W9))*AS10</f>
        <v>0.42079347066537592</v>
      </c>
      <c r="CJ10" s="20">
        <f>((1+'Summary '!$B$7)^-('Summary '!$B$6+'Workings '!X9))*AT10</f>
        <v>0.42021387824209322</v>
      </c>
      <c r="CK10" s="20">
        <f>((1+'Summary '!$B$7)^-('Summary '!$B$6+'Workings '!Y9))*AU10</f>
        <v>0.41967622579176767</v>
      </c>
      <c r="CL10" s="22"/>
      <c r="CM10" s="45">
        <f t="shared" si="43"/>
        <v>7.471998929329228E-2</v>
      </c>
      <c r="CN10" s="7">
        <f t="shared" si="44"/>
        <v>13.243260183882651</v>
      </c>
      <c r="CO10" s="46">
        <f t="shared" si="45"/>
        <v>8.534173108350247</v>
      </c>
      <c r="CP10" s="49"/>
      <c r="CQ10" s="49"/>
      <c r="CS10" s="61">
        <v>33</v>
      </c>
      <c r="CT10" s="7">
        <f t="shared" si="46"/>
        <v>1.7973801605199525E-3</v>
      </c>
      <c r="CU10" s="7">
        <f t="shared" si="2"/>
        <v>1.966278349352825E-3</v>
      </c>
      <c r="CV10" s="7">
        <f t="shared" si="3"/>
        <v>2.1608767289565014E-3</v>
      </c>
      <c r="CW10" s="7">
        <f t="shared" si="4"/>
        <v>2.3773304551954733E-3</v>
      </c>
      <c r="CX10" s="7">
        <f t="shared" si="5"/>
        <v>2.6083497973497377E-3</v>
      </c>
      <c r="CY10" s="7">
        <f t="shared" si="6"/>
        <v>2.8509999929505433E-3</v>
      </c>
      <c r="CZ10" s="7">
        <f t="shared" si="7"/>
        <v>3.0990200912340018E-3</v>
      </c>
      <c r="DA10" s="7">
        <f t="shared" si="8"/>
        <v>3.3484919698169185E-3</v>
      </c>
      <c r="DB10" s="7">
        <f t="shared" si="9"/>
        <v>3.5936953751356938E-3</v>
      </c>
      <c r="DC10" s="7">
        <f t="shared" si="10"/>
        <v>3.8304466539872254E-3</v>
      </c>
      <c r="DD10" s="7">
        <f t="shared" si="11"/>
        <v>4.0544453965283044E-3</v>
      </c>
      <c r="DE10" s="7">
        <f t="shared" si="12"/>
        <v>4.2607482310393152E-3</v>
      </c>
      <c r="DF10" s="7">
        <f t="shared" si="13"/>
        <v>4.4458971715715693E-3</v>
      </c>
      <c r="DG10" s="7">
        <f t="shared" si="14"/>
        <v>4.6034867608331781E-3</v>
      </c>
      <c r="DH10" s="7">
        <f t="shared" si="15"/>
        <v>4.73112371590244E-3</v>
      </c>
      <c r="DI10" s="7">
        <f t="shared" si="16"/>
        <v>4.8242521670141432E-3</v>
      </c>
      <c r="DJ10" s="7">
        <f t="shared" si="17"/>
        <v>4.8776695104864954E-3</v>
      </c>
      <c r="DK10" s="7">
        <f t="shared" si="18"/>
        <v>4.9947996602560793E-3</v>
      </c>
      <c r="DL10" s="7">
        <f t="shared" si="19"/>
        <v>5.0836346801998887E-3</v>
      </c>
      <c r="DM10" s="51">
        <f t="shared" si="20"/>
        <v>5.2110624249620038E-3</v>
      </c>
    </row>
    <row r="11" spans="1:117" x14ac:dyDescent="0.25">
      <c r="A11" s="14">
        <v>34</v>
      </c>
      <c r="B11" s="15">
        <v>1.8229577084059637E-3</v>
      </c>
      <c r="C11" s="24">
        <f t="shared" si="21"/>
        <v>0.99817704229159399</v>
      </c>
      <c r="E11" s="39">
        <v>34</v>
      </c>
      <c r="F11" s="19">
        <f t="shared" si="22"/>
        <v>0.9980049431910808</v>
      </c>
      <c r="G11" s="19">
        <f t="shared" si="0"/>
        <v>0.99780602906381455</v>
      </c>
      <c r="H11" s="19">
        <f t="shared" si="0"/>
        <v>0.99758399548550647</v>
      </c>
      <c r="I11" s="19">
        <f t="shared" si="0"/>
        <v>0.99734604459682596</v>
      </c>
      <c r="J11" s="19">
        <f t="shared" si="0"/>
        <v>0.99709497114087953</v>
      </c>
      <c r="K11" s="19">
        <f t="shared" si="0"/>
        <v>0.99683700506632023</v>
      </c>
      <c r="L11" s="19">
        <f t="shared" si="0"/>
        <v>0.99657604933741428</v>
      </c>
      <c r="M11" s="19">
        <f t="shared" si="0"/>
        <v>0.99631794348775482</v>
      </c>
      <c r="N11" s="19">
        <f t="shared" si="0"/>
        <v>0.9960670574061582</v>
      </c>
      <c r="O11" s="19">
        <f t="shared" si="0"/>
        <v>0.99582796426559328</v>
      </c>
      <c r="P11" s="19">
        <f t="shared" si="0"/>
        <v>0.99560598981713311</v>
      </c>
      <c r="Q11" s="19">
        <f t="shared" si="0"/>
        <v>0.99540501339500087</v>
      </c>
      <c r="R11" s="19">
        <f t="shared" si="0"/>
        <v>0.99523203281034722</v>
      </c>
      <c r="S11" s="19">
        <f t="shared" si="0"/>
        <v>0.99508996209377332</v>
      </c>
      <c r="T11" s="19">
        <f t="shared" si="0"/>
        <v>0.99498398760636952</v>
      </c>
      <c r="U11" s="19">
        <f t="shared" si="0"/>
        <v>0.99492000536744329</v>
      </c>
      <c r="V11" s="19">
        <f t="shared" si="0"/>
        <v>0.99479002685005091</v>
      </c>
      <c r="W11" s="19">
        <f t="shared" si="0"/>
        <v>0.99469002397576778</v>
      </c>
      <c r="X11" s="19">
        <f t="shared" si="0"/>
        <v>0.99454992812801668</v>
      </c>
      <c r="Y11" s="19">
        <f t="shared" si="0"/>
        <v>0.99440006181563045</v>
      </c>
      <c r="Z11" s="17"/>
      <c r="AA11" s="36">
        <v>34</v>
      </c>
      <c r="AB11" s="65">
        <f>PRODUCT(F$2:F11)</f>
        <v>0.98400213933708092</v>
      </c>
      <c r="AC11" s="65">
        <f>PRODUCT(G$2:G11)</f>
        <v>0.98341279457838693</v>
      </c>
      <c r="AD11" s="65">
        <f>PRODUCT(H$2:H11)</f>
        <v>0.98253627952431122</v>
      </c>
      <c r="AE11" s="65">
        <f>PRODUCT(I$2:I11)</f>
        <v>0.98138108267808422</v>
      </c>
      <c r="AF11" s="65">
        <f>PRODUCT(J$2:J11)</f>
        <v>0.9799608775653541</v>
      </c>
      <c r="AG11" s="65">
        <f>PRODUCT(K$2:K11)</f>
        <v>0.97829743945377745</v>
      </c>
      <c r="AH11" s="65">
        <f>PRODUCT(L$2:L11)</f>
        <v>0.97641926847672944</v>
      </c>
      <c r="AI11" s="65">
        <f>PRODUCT(M$2:M11)</f>
        <v>0.97436060326692531</v>
      </c>
      <c r="AJ11" s="65">
        <f>PRODUCT(N$2:N11)</f>
        <v>0.97216367147576366</v>
      </c>
      <c r="AK11" s="65">
        <f>PRODUCT(O$2:O11)</f>
        <v>0.96987581248724475</v>
      </c>
      <c r="AL11" s="65">
        <f>PRODUCT(P$2:P11)</f>
        <v>0.96754447448280878</v>
      </c>
      <c r="AM11" s="65">
        <f>PRODUCT(Q$2:Q11)</f>
        <v>0.96521627704178203</v>
      </c>
      <c r="AN11" s="65">
        <f>PRODUCT(R$2:R11)</f>
        <v>0.96294062640250577</v>
      </c>
      <c r="AO11" s="65">
        <f>PRODUCT(S$2:S11)</f>
        <v>0.9607623719135302</v>
      </c>
      <c r="AP11" s="65">
        <f>PRODUCT(T$2:T11)</f>
        <v>0.95872830935541109</v>
      </c>
      <c r="AQ11" s="65">
        <f>PRODUCT(U$2:U11)</f>
        <v>0.95688459581849561</v>
      </c>
      <c r="AR11" s="65">
        <f>PRODUCT(V$2:V11)</f>
        <v>0.95516970671687662</v>
      </c>
      <c r="AS11" s="65">
        <f>PRODUCT(W$2:W11)</f>
        <v>0.95360902078023657</v>
      </c>
      <c r="AT11" s="65">
        <f>PRODUCT(X$2:X11)</f>
        <v>0.95215656017071404</v>
      </c>
      <c r="AU11" s="65">
        <f>PRODUCT(Y$2:Y11)</f>
        <v>0.95079127747751435</v>
      </c>
      <c r="AW11" s="20">
        <f t="shared" si="23"/>
        <v>1.9950568089192253E-3</v>
      </c>
      <c r="AX11" s="20">
        <f t="shared" si="24"/>
        <v>2.1939709361854056E-3</v>
      </c>
      <c r="AY11" s="20">
        <f t="shared" si="25"/>
        <v>2.4160045144935071E-3</v>
      </c>
      <c r="AZ11" s="20">
        <f t="shared" si="26"/>
        <v>2.6539554031740505E-3</v>
      </c>
      <c r="BA11" s="20">
        <f t="shared" si="27"/>
        <v>2.9050288591205065E-3</v>
      </c>
      <c r="BB11" s="20">
        <f t="shared" si="28"/>
        <v>3.1629949336798237E-3</v>
      </c>
      <c r="BC11" s="20">
        <f t="shared" si="29"/>
        <v>3.4239506625857639E-3</v>
      </c>
      <c r="BD11" s="20">
        <f t="shared" si="30"/>
        <v>3.6820565122451915E-3</v>
      </c>
      <c r="BE11" s="20">
        <f t="shared" si="31"/>
        <v>3.9329425938418455E-3</v>
      </c>
      <c r="BF11" s="20">
        <f t="shared" si="32"/>
        <v>4.1720357344067534E-3</v>
      </c>
      <c r="BG11" s="20">
        <f t="shared" si="33"/>
        <v>4.3940101828668443E-3</v>
      </c>
      <c r="BH11" s="20">
        <f t="shared" si="34"/>
        <v>4.5949866049990887E-3</v>
      </c>
      <c r="BI11" s="20">
        <f t="shared" si="35"/>
        <v>4.7679671896527602E-3</v>
      </c>
      <c r="BJ11" s="20">
        <f t="shared" si="36"/>
        <v>4.9100379062266665E-3</v>
      </c>
      <c r="BK11" s="20">
        <f t="shared" si="37"/>
        <v>5.0160123936304219E-3</v>
      </c>
      <c r="BL11" s="20">
        <f t="shared" si="38"/>
        <v>5.0799946325567474E-3</v>
      </c>
      <c r="BM11" s="20">
        <f t="shared" si="39"/>
        <v>5.2099731499490902E-3</v>
      </c>
      <c r="BN11" s="20">
        <f t="shared" si="40"/>
        <v>5.3099760242321971E-3</v>
      </c>
      <c r="BO11" s="20">
        <f t="shared" si="41"/>
        <v>5.4500718719833587E-3</v>
      </c>
      <c r="BP11" s="20">
        <f t="shared" si="42"/>
        <v>5.5999381843695522E-3</v>
      </c>
      <c r="BQ11" s="22"/>
      <c r="BR11" s="20">
        <f>((1+'Summary '!$B$7)^-('Summary '!$B$6+'Workings '!F10))*AB11</f>
        <v>0.43184407805093994</v>
      </c>
      <c r="BS11" s="20">
        <f>((1+'Summary '!$B$7)^-('Summary '!$B$6+'Workings '!G10))*AC11</f>
        <v>0.43158834842243771</v>
      </c>
      <c r="BT11" s="20">
        <f>((1+'Summary '!$B$7)^-('Summary '!$B$6+'Workings '!H10))*AD11</f>
        <v>0.43120703813713901</v>
      </c>
      <c r="BU11" s="20">
        <f>((1+'Summary '!$B$7)^-('Summary '!$B$6+'Workings '!I10))*AE11</f>
        <v>0.43070380600862096</v>
      </c>
      <c r="BV11" s="20">
        <f>((1+'Summary '!$B$7)^-('Summary '!$B$6+'Workings '!J10))*AF11</f>
        <v>0.430084527014093</v>
      </c>
      <c r="BW11" s="20">
        <f>((1+'Summary '!$B$7)^-('Summary '!$B$6+'Workings '!K10))*AG11</f>
        <v>0.42935870648346258</v>
      </c>
      <c r="BX11" s="20">
        <f>((1+'Summary '!$B$7)^-('Summary '!$B$6+'Workings '!L10))*AH11</f>
        <v>0.42853874380263007</v>
      </c>
      <c r="BY11" s="20">
        <f>((1+'Summary '!$B$7)^-('Summary '!$B$6+'Workings '!M10))*AI11</f>
        <v>0.42763959706666738</v>
      </c>
      <c r="BZ11" s="20">
        <f>((1+'Summary '!$B$7)^-('Summary '!$B$6+'Workings '!N10))*AJ11</f>
        <v>0.42667969939682965</v>
      </c>
      <c r="CA11" s="20">
        <f>((1+'Summary '!$B$7)^-('Summary '!$B$6+'Workings '!O10))*AK11</f>
        <v>0.42567975363510324</v>
      </c>
      <c r="CB11" s="20">
        <f>((1+'Summary '!$B$7)^-('Summary '!$B$6+'Workings '!P10))*AL11</f>
        <v>0.42466050855161225</v>
      </c>
      <c r="CC11" s="20">
        <f>((1+'Summary '!$B$7)^-('Summary '!$B$6+'Workings '!Q10))*AM11</f>
        <v>0.42364233830140541</v>
      </c>
      <c r="CD11" s="20">
        <f>((1+'Summary '!$B$7)^-('Summary '!$B$6+'Workings '!R10))*AN11</f>
        <v>0.42264686569377052</v>
      </c>
      <c r="CE11" s="20">
        <f>((1+'Summary '!$B$7)^-('Summary '!$B$6+'Workings '!S10))*AO11</f>
        <v>0.42169366308310252</v>
      </c>
      <c r="CF11" s="20">
        <f>((1+'Summary '!$B$7)^-('Summary '!$B$6+'Workings '!T10))*AP11</f>
        <v>0.4208032259037956</v>
      </c>
      <c r="CG11" s="20">
        <f>((1+'Summary '!$B$7)^-('Summary '!$B$6+'Workings '!U10))*AQ11</f>
        <v>0.41999573229124021</v>
      </c>
      <c r="CH11" s="20">
        <f>((1+'Summary '!$B$7)^-('Summary '!$B$6+'Workings '!V10))*AR11</f>
        <v>0.41924408532640234</v>
      </c>
      <c r="CI11" s="20">
        <f>((1+'Summary '!$B$7)^-('Summary '!$B$6+'Workings '!W10))*AS11</f>
        <v>0.41856120118183143</v>
      </c>
      <c r="CJ11" s="20">
        <f>((1+'Summary '!$B$7)^-('Summary '!$B$6+'Workings '!X10))*AT11</f>
        <v>0.41792532158088352</v>
      </c>
      <c r="CK11" s="20">
        <f>((1+'Summary '!$B$7)^-('Summary '!$B$6+'Workings '!Y10))*AU11</f>
        <v>0.41732835794062673</v>
      </c>
      <c r="CL11" s="22"/>
      <c r="CM11" s="45">
        <f t="shared" si="43"/>
        <v>7.8059830547420356E-2</v>
      </c>
      <c r="CN11" s="7">
        <f t="shared" si="44"/>
        <v>13.193240957994433</v>
      </c>
      <c r="CO11" s="46">
        <f t="shared" si="45"/>
        <v>8.4998255978725954</v>
      </c>
      <c r="CP11" s="49"/>
      <c r="CQ11" s="49"/>
      <c r="CS11" s="61">
        <v>34</v>
      </c>
      <c r="CT11" s="7">
        <f t="shared" si="46"/>
        <v>1.9631401680755274E-3</v>
      </c>
      <c r="CU11" s="7">
        <f t="shared" si="2"/>
        <v>2.1575790895778497E-3</v>
      </c>
      <c r="CV11" s="7">
        <f t="shared" si="3"/>
        <v>2.3738120869843901E-3</v>
      </c>
      <c r="CW11" s="7">
        <f t="shared" si="4"/>
        <v>2.604541626946301E-3</v>
      </c>
      <c r="CX11" s="7">
        <f t="shared" si="5"/>
        <v>2.846814630136411E-3</v>
      </c>
      <c r="CY11" s="7">
        <f t="shared" si="6"/>
        <v>3.0943498446242422E-3</v>
      </c>
      <c r="CZ11" s="7">
        <f t="shared" si="7"/>
        <v>3.3432114012624048E-3</v>
      </c>
      <c r="DA11" s="7">
        <f t="shared" si="8"/>
        <v>3.5876508045341359E-3</v>
      </c>
      <c r="DB11" s="7">
        <f t="shared" si="9"/>
        <v>3.8234639117327015E-3</v>
      </c>
      <c r="DC11" s="7">
        <f t="shared" si="10"/>
        <v>4.0463565476335688E-3</v>
      </c>
      <c r="DD11" s="7">
        <f t="shared" si="11"/>
        <v>4.2514002732540112E-3</v>
      </c>
      <c r="DE11" s="7">
        <f t="shared" si="12"/>
        <v>4.4351558639340776E-3</v>
      </c>
      <c r="DF11" s="7">
        <f t="shared" si="13"/>
        <v>4.591269312270824E-3</v>
      </c>
      <c r="DG11" s="7">
        <f t="shared" si="14"/>
        <v>4.7173796649716757E-3</v>
      </c>
      <c r="DH11" s="7">
        <f t="shared" si="15"/>
        <v>4.8089930818510833E-3</v>
      </c>
      <c r="DI11" s="7">
        <f t="shared" si="16"/>
        <v>4.86096861073419E-3</v>
      </c>
      <c r="DJ11" s="7">
        <f t="shared" si="17"/>
        <v>4.976408525639674E-3</v>
      </c>
      <c r="DK11" s="7">
        <f t="shared" si="18"/>
        <v>5.0636410368345994E-3</v>
      </c>
      <c r="DL11" s="7">
        <f t="shared" si="19"/>
        <v>5.1893216863108391E-3</v>
      </c>
      <c r="DM11" s="51">
        <f t="shared" si="20"/>
        <v>5.3243723801118387E-3</v>
      </c>
    </row>
    <row r="12" spans="1:117" x14ac:dyDescent="0.25">
      <c r="A12" s="14">
        <v>35</v>
      </c>
      <c r="B12" s="15">
        <v>1.9950568089192253E-3</v>
      </c>
      <c r="C12" s="24">
        <f t="shared" si="21"/>
        <v>0.9980049431910808</v>
      </c>
      <c r="E12" s="39">
        <v>35</v>
      </c>
      <c r="F12" s="19">
        <f t="shared" si="22"/>
        <v>0.99780602906381455</v>
      </c>
      <c r="G12" s="19">
        <f t="shared" si="0"/>
        <v>0.99758399548550647</v>
      </c>
      <c r="H12" s="19">
        <f t="shared" si="0"/>
        <v>0.99734604459682596</v>
      </c>
      <c r="I12" s="19">
        <f t="shared" si="0"/>
        <v>0.99709497114087953</v>
      </c>
      <c r="J12" s="19">
        <f t="shared" si="0"/>
        <v>0.99683700506632023</v>
      </c>
      <c r="K12" s="19">
        <f t="shared" si="0"/>
        <v>0.99657604933741428</v>
      </c>
      <c r="L12" s="19">
        <f t="shared" si="0"/>
        <v>0.99631794348775482</v>
      </c>
      <c r="M12" s="19">
        <f t="shared" si="0"/>
        <v>0.9960670574061582</v>
      </c>
      <c r="N12" s="19">
        <f t="shared" si="0"/>
        <v>0.99582796426559328</v>
      </c>
      <c r="O12" s="19">
        <f t="shared" si="0"/>
        <v>0.99560598981713311</v>
      </c>
      <c r="P12" s="19">
        <f t="shared" si="0"/>
        <v>0.99540501339500087</v>
      </c>
      <c r="Q12" s="19">
        <f t="shared" si="0"/>
        <v>0.99523203281034722</v>
      </c>
      <c r="R12" s="19">
        <f t="shared" si="0"/>
        <v>0.99508996209377332</v>
      </c>
      <c r="S12" s="19">
        <f t="shared" si="0"/>
        <v>0.99498398760636952</v>
      </c>
      <c r="T12" s="19">
        <f t="shared" si="0"/>
        <v>0.99492000536744329</v>
      </c>
      <c r="U12" s="19">
        <f t="shared" si="0"/>
        <v>0.99479002685005091</v>
      </c>
      <c r="V12" s="19">
        <f t="shared" si="0"/>
        <v>0.99469002397576778</v>
      </c>
      <c r="W12" s="19">
        <f t="shared" si="0"/>
        <v>0.99454992812801668</v>
      </c>
      <c r="X12" s="19">
        <f t="shared" si="0"/>
        <v>0.99440006181563045</v>
      </c>
      <c r="Y12" s="19">
        <f t="shared" si="0"/>
        <v>0.99413997618540828</v>
      </c>
      <c r="Z12" s="17"/>
      <c r="AA12" s="36">
        <v>35</v>
      </c>
      <c r="AB12" s="65">
        <f>PRODUCT(F$2:F12)</f>
        <v>0.98184326724223103</v>
      </c>
      <c r="AC12" s="65">
        <f>PRODUCT(G$2:G12)</f>
        <v>0.98103686482707486</v>
      </c>
      <c r="AD12" s="65">
        <f>PRODUCT(H$2:H12)</f>
        <v>0.97992867205645318</v>
      </c>
      <c r="AE12" s="65">
        <f>PRODUCT(I$2:I12)</f>
        <v>0.97853014231110946</v>
      </c>
      <c r="AF12" s="65">
        <f>PRODUCT(J$2:J12)</f>
        <v>0.9768612662744105</v>
      </c>
      <c r="AG12" s="65">
        <f>PRODUCT(K$2:K12)</f>
        <v>0.97494779728775383</v>
      </c>
      <c r="AH12" s="65">
        <f>PRODUCT(L$2:L12)</f>
        <v>0.97282403755055302</v>
      </c>
      <c r="AI12" s="65">
        <f>PRODUCT(M$2:M12)</f>
        <v>0.9705284989485754</v>
      </c>
      <c r="AJ12" s="65">
        <f>PRODUCT(N$2:N12)</f>
        <v>0.96810776989867475</v>
      </c>
      <c r="AK12" s="65">
        <f>PRODUCT(O$2:O12)</f>
        <v>0.9656141682910595</v>
      </c>
      <c r="AL12" s="65">
        <f>PRODUCT(P$2:P12)</f>
        <v>0.96309862058281936</v>
      </c>
      <c r="AM12" s="65">
        <f>PRODUCT(Q$2:Q12)</f>
        <v>0.96061415750192802</v>
      </c>
      <c r="AN12" s="65">
        <f>PRODUCT(R$2:R12)</f>
        <v>0.95821255142542383</v>
      </c>
      <c r="AO12" s="65">
        <f>PRODUCT(S$2:S12)</f>
        <v>0.95594317594867817</v>
      </c>
      <c r="AP12" s="65">
        <f>PRODUCT(T$2:T12)</f>
        <v>0.95385797468980549</v>
      </c>
      <c r="AQ12" s="65">
        <f>PRODUCT(U$2:U12)</f>
        <v>0.95189925276668141</v>
      </c>
      <c r="AR12" s="65">
        <f>PRODUCT(V$2:V12)</f>
        <v>0.9500977784751371</v>
      </c>
      <c r="AS12" s="65">
        <f>PRODUCT(W$2:W12)</f>
        <v>0.9484117830792127</v>
      </c>
      <c r="AT12" s="65">
        <f>PRODUCT(X$2:X12)</f>
        <v>0.94682454229191615</v>
      </c>
      <c r="AU12" s="65">
        <f>PRODUCT(Y$2:Y12)</f>
        <v>0.94521961794879006</v>
      </c>
      <c r="AW12" s="20">
        <f t="shared" si="23"/>
        <v>2.1939709361854056E-3</v>
      </c>
      <c r="AX12" s="20">
        <f t="shared" si="24"/>
        <v>2.4160045144935071E-3</v>
      </c>
      <c r="AY12" s="20">
        <f t="shared" si="25"/>
        <v>2.6539554031740505E-3</v>
      </c>
      <c r="AZ12" s="20">
        <f t="shared" si="26"/>
        <v>2.9050288591205065E-3</v>
      </c>
      <c r="BA12" s="20">
        <f t="shared" si="27"/>
        <v>3.1629949336798237E-3</v>
      </c>
      <c r="BB12" s="20">
        <f t="shared" si="28"/>
        <v>3.4239506625857639E-3</v>
      </c>
      <c r="BC12" s="20">
        <f t="shared" si="29"/>
        <v>3.6820565122451915E-3</v>
      </c>
      <c r="BD12" s="20">
        <f t="shared" si="30"/>
        <v>3.9329425938418455E-3</v>
      </c>
      <c r="BE12" s="20">
        <f t="shared" si="31"/>
        <v>4.1720357344067534E-3</v>
      </c>
      <c r="BF12" s="20">
        <f t="shared" si="32"/>
        <v>4.3940101828668443E-3</v>
      </c>
      <c r="BG12" s="20">
        <f t="shared" si="33"/>
        <v>4.5949866049990887E-3</v>
      </c>
      <c r="BH12" s="20">
        <f t="shared" si="34"/>
        <v>4.7679671896527602E-3</v>
      </c>
      <c r="BI12" s="20">
        <f t="shared" si="35"/>
        <v>4.9100379062266665E-3</v>
      </c>
      <c r="BJ12" s="20">
        <f t="shared" si="36"/>
        <v>5.0160123936304219E-3</v>
      </c>
      <c r="BK12" s="20">
        <f t="shared" si="37"/>
        <v>5.0799946325567474E-3</v>
      </c>
      <c r="BL12" s="20">
        <f t="shared" si="38"/>
        <v>5.2099731499490902E-3</v>
      </c>
      <c r="BM12" s="20">
        <f t="shared" si="39"/>
        <v>5.3099760242321971E-3</v>
      </c>
      <c r="BN12" s="20">
        <f t="shared" si="40"/>
        <v>5.4500718719833587E-3</v>
      </c>
      <c r="BO12" s="20">
        <f t="shared" si="41"/>
        <v>5.5999381843695522E-3</v>
      </c>
      <c r="BP12" s="20">
        <f t="shared" si="42"/>
        <v>5.8600238145917298E-3</v>
      </c>
      <c r="BQ12" s="22"/>
      <c r="BR12" s="20">
        <f>((1+'Summary '!$B$7)^-('Summary '!$B$6+'Workings '!F11))*AB12</f>
        <v>0.43089953319189578</v>
      </c>
      <c r="BS12" s="20">
        <f>((1+'Summary '!$B$7)^-('Summary '!$B$6+'Workings '!G11))*AC12</f>
        <v>0.43054898796229196</v>
      </c>
      <c r="BT12" s="20">
        <f>((1+'Summary '!$B$7)^-('Summary '!$B$6+'Workings '!H11))*AD12</f>
        <v>0.43006637902570338</v>
      </c>
      <c r="BU12" s="20">
        <f>((1+'Summary '!$B$7)^-('Summary '!$B$6+'Workings '!I11))*AE12</f>
        <v>0.42945660695198506</v>
      </c>
      <c r="BV12" s="20">
        <f>((1+'Summary '!$B$7)^-('Summary '!$B$6+'Workings '!J11))*AF12</f>
        <v>0.42872839362184095</v>
      </c>
      <c r="BW12" s="20">
        <f>((1+'Summary '!$B$7)^-('Summary '!$B$6+'Workings '!K11))*AG12</f>
        <v>0.42789293268928619</v>
      </c>
      <c r="BX12" s="20">
        <f>((1+'Summary '!$B$7)^-('Summary '!$B$6+'Workings '!L11))*AH12</f>
        <v>0.42696520984122666</v>
      </c>
      <c r="BY12" s="20">
        <f>((1+'Summary '!$B$7)^-('Summary '!$B$6+'Workings '!M11))*AI12</f>
        <v>0.42596202711300163</v>
      </c>
      <c r="BZ12" s="20">
        <f>((1+'Summary '!$B$7)^-('Summary '!$B$6+'Workings '!N11))*AJ12</f>
        <v>0.42490375744690184</v>
      </c>
      <c r="CA12" s="20">
        <f>((1+'Summary '!$B$7)^-('Summary '!$B$6+'Workings '!O11))*AK12</f>
        <v>0.42381328671254714</v>
      </c>
      <c r="CB12" s="20">
        <f>((1+'Summary '!$B$7)^-('Summary '!$B$6+'Workings '!P11))*AL12</f>
        <v>0.4227128793238345</v>
      </c>
      <c r="CC12" s="20">
        <f>((1+'Summary '!$B$7)^-('Summary '!$B$6+'Workings '!Q11))*AM12</f>
        <v>0.42162574895821781</v>
      </c>
      <c r="CD12" s="20">
        <f>((1+'Summary '!$B$7)^-('Summary '!$B$6+'Workings '!R11))*AN12</f>
        <v>0.42057450690747883</v>
      </c>
      <c r="CE12" s="20">
        <f>((1+'Summary '!$B$7)^-('Summary '!$B$6+'Workings '!S11))*AO12</f>
        <v>0.41958078038853419</v>
      </c>
      <c r="CF12" s="20">
        <f>((1+'Summary '!$B$7)^-('Summary '!$B$6+'Workings '!T11))*AP12</f>
        <v>0.41866728791783592</v>
      </c>
      <c r="CG12" s="20">
        <f>((1+'Summary '!$B$7)^-('Summary '!$B$6+'Workings '!U11))*AQ12</f>
        <v>0.4178086142626638</v>
      </c>
      <c r="CH12" s="20">
        <f>((1+'Summary '!$B$7)^-('Summary '!$B$6+'Workings '!V11))*AR12</f>
        <v>0.41702003518524677</v>
      </c>
      <c r="CI12" s="20">
        <f>((1+'Summary '!$B$7)^-('Summary '!$B$6+'Workings '!W11))*AS12</f>
        <v>0.41628164528259298</v>
      </c>
      <c r="CJ12" s="20">
        <f>((1+'Summary '!$B$7)^-('Summary '!$B$6+'Workings '!X11))*AT12</f>
        <v>0.41558724911831724</v>
      </c>
      <c r="CK12" s="20">
        <f>((1+'Summary '!$B$7)^-('Summary '!$B$6+'Workings '!Y11))*AU12</f>
        <v>0.41488524245630859</v>
      </c>
      <c r="CL12" s="22"/>
      <c r="CM12" s="45">
        <f t="shared" si="43"/>
        <v>8.1442100369315137E-2</v>
      </c>
      <c r="CN12" s="7">
        <f t="shared" si="44"/>
        <v>13.140763660243305</v>
      </c>
      <c r="CO12" s="46">
        <f t="shared" si="45"/>
        <v>8.4639811043577122</v>
      </c>
      <c r="CP12" s="49"/>
      <c r="CQ12" s="49"/>
      <c r="CS12" s="61">
        <v>35</v>
      </c>
      <c r="CT12" s="7">
        <f t="shared" si="46"/>
        <v>2.1541355922187751E-3</v>
      </c>
      <c r="CU12" s="7">
        <f t="shared" si="2"/>
        <v>2.3701894943067691E-3</v>
      </c>
      <c r="CV12" s="7">
        <f t="shared" si="3"/>
        <v>2.6006869939293963E-3</v>
      </c>
      <c r="CW12" s="7">
        <f t="shared" si="4"/>
        <v>2.8426583029330693E-3</v>
      </c>
      <c r="CX12" s="7">
        <f t="shared" si="5"/>
        <v>3.0898072361340177E-3</v>
      </c>
      <c r="CY12" s="7">
        <f t="shared" si="6"/>
        <v>3.3381731565099355E-3</v>
      </c>
      <c r="CZ12" s="7">
        <f t="shared" si="7"/>
        <v>3.5819930827316747E-3</v>
      </c>
      <c r="DA12" s="7">
        <f t="shared" si="8"/>
        <v>3.8170328720522431E-3</v>
      </c>
      <c r="DB12" s="7">
        <f t="shared" si="9"/>
        <v>4.0389802107741015E-3</v>
      </c>
      <c r="DC12" s="7">
        <f t="shared" si="10"/>
        <v>4.2429184881914144E-3</v>
      </c>
      <c r="DD12" s="7">
        <f t="shared" si="11"/>
        <v>4.4254252608711547E-3</v>
      </c>
      <c r="DE12" s="7">
        <f t="shared" si="12"/>
        <v>4.5801767848851213E-3</v>
      </c>
      <c r="DF12" s="7">
        <f t="shared" si="13"/>
        <v>4.7048599497210002E-3</v>
      </c>
      <c r="DG12" s="7">
        <f t="shared" si="14"/>
        <v>4.795022818164997E-3</v>
      </c>
      <c r="DH12" s="7">
        <f t="shared" si="15"/>
        <v>4.8455933916456617E-3</v>
      </c>
      <c r="DI12" s="7">
        <f t="shared" si="16"/>
        <v>4.9593695483710126E-3</v>
      </c>
      <c r="DJ12" s="7">
        <f t="shared" si="17"/>
        <v>5.0449964243792509E-3</v>
      </c>
      <c r="DK12" s="7">
        <f t="shared" si="18"/>
        <v>5.1689123820176002E-3</v>
      </c>
      <c r="DL12" s="7">
        <f t="shared" si="19"/>
        <v>5.3021589082787252E-3</v>
      </c>
      <c r="DM12" s="51">
        <f t="shared" si="20"/>
        <v>5.5390094711992065E-3</v>
      </c>
    </row>
    <row r="13" spans="1:117" x14ac:dyDescent="0.25">
      <c r="A13" s="14">
        <v>36</v>
      </c>
      <c r="B13" s="15">
        <v>2.1939709361854056E-3</v>
      </c>
      <c r="C13" s="24">
        <f t="shared" si="21"/>
        <v>0.99780602906381455</v>
      </c>
      <c r="E13" s="39">
        <v>36</v>
      </c>
      <c r="F13" s="19">
        <f t="shared" si="22"/>
        <v>0.99758399548550647</v>
      </c>
      <c r="G13" s="19">
        <f t="shared" si="0"/>
        <v>0.99734604459682596</v>
      </c>
      <c r="H13" s="19">
        <f t="shared" si="0"/>
        <v>0.99709497114087953</v>
      </c>
      <c r="I13" s="19">
        <f t="shared" si="0"/>
        <v>0.99683700506632023</v>
      </c>
      <c r="J13" s="19">
        <f t="shared" si="0"/>
        <v>0.99657604933741428</v>
      </c>
      <c r="K13" s="19">
        <f t="shared" si="0"/>
        <v>0.99631794348775482</v>
      </c>
      <c r="L13" s="19">
        <f t="shared" si="0"/>
        <v>0.9960670574061582</v>
      </c>
      <c r="M13" s="19">
        <f t="shared" si="0"/>
        <v>0.99582796426559328</v>
      </c>
      <c r="N13" s="19">
        <f t="shared" si="0"/>
        <v>0.99560598981713311</v>
      </c>
      <c r="O13" s="19">
        <f t="shared" si="0"/>
        <v>0.99540501339500087</v>
      </c>
      <c r="P13" s="19">
        <f t="shared" si="0"/>
        <v>0.99523203281034722</v>
      </c>
      <c r="Q13" s="19">
        <f t="shared" si="0"/>
        <v>0.99508996209377332</v>
      </c>
      <c r="R13" s="19">
        <f t="shared" si="0"/>
        <v>0.99498398760636952</v>
      </c>
      <c r="S13" s="19">
        <f t="shared" si="0"/>
        <v>0.99492000536744329</v>
      </c>
      <c r="T13" s="19">
        <f t="shared" si="0"/>
        <v>0.99479002685005091</v>
      </c>
      <c r="U13" s="19">
        <f t="shared" si="0"/>
        <v>0.99469002397576778</v>
      </c>
      <c r="V13" s="19">
        <f t="shared" si="0"/>
        <v>0.99454992812801668</v>
      </c>
      <c r="W13" s="19">
        <f t="shared" si="0"/>
        <v>0.99440006181563045</v>
      </c>
      <c r="X13" s="19">
        <f t="shared" si="0"/>
        <v>0.99413997618540828</v>
      </c>
      <c r="Y13" s="19">
        <f t="shared" si="0"/>
        <v>0.99375000629892929</v>
      </c>
      <c r="Z13" s="17"/>
      <c r="AA13" s="36">
        <v>36</v>
      </c>
      <c r="AB13" s="65">
        <f>PRODUCT(F$2:F13)</f>
        <v>0.97947112947604875</v>
      </c>
      <c r="AC13" s="65">
        <f>PRODUCT(G$2:G13)</f>
        <v>0.9784332367389541</v>
      </c>
      <c r="AD13" s="65">
        <f>PRODUCT(H$2:H13)</f>
        <v>0.97708195098424955</v>
      </c>
      <c r="AE13" s="65">
        <f>PRODUCT(I$2:I13)</f>
        <v>0.97543505642852646</v>
      </c>
      <c r="AF13" s="65">
        <f>PRODUCT(J$2:J13)</f>
        <v>0.97351654149449596</v>
      </c>
      <c r="AG13" s="65">
        <f>PRODUCT(K$2:K13)</f>
        <v>0.97135798440165133</v>
      </c>
      <c r="AH13" s="65">
        <f>PRODUCT(L$2:L13)</f>
        <v>0.96899797645695729</v>
      </c>
      <c r="AI13" s="65">
        <f>PRODUCT(M$2:M13)</f>
        <v>0.96647941936970183</v>
      </c>
      <c r="AJ13" s="65">
        <f>PRODUCT(N$2:N13)</f>
        <v>0.96385389449962744</v>
      </c>
      <c r="AK13" s="65">
        <f>PRODUCT(O$2:O13)</f>
        <v>0.96117718412216469</v>
      </c>
      <c r="AL13" s="65">
        <f>PRODUCT(P$2:P13)</f>
        <v>0.95850659795948068</v>
      </c>
      <c r="AM13" s="65">
        <f>PRODUCT(Q$2:Q13)</f>
        <v>0.95589750557533559</v>
      </c>
      <c r="AN13" s="65">
        <f>PRODUCT(R$2:R13)</f>
        <v>0.95340614539174162</v>
      </c>
      <c r="AO13" s="65">
        <f>PRODUCT(S$2:S13)</f>
        <v>0.95108698974582973</v>
      </c>
      <c r="AP13" s="65">
        <f>PRODUCT(T$2:T13)</f>
        <v>0.94888840025280674</v>
      </c>
      <c r="AQ13" s="65">
        <f>PRODUCT(U$2:U13)</f>
        <v>0.94684469055700582</v>
      </c>
      <c r="AR13" s="65">
        <f>PRODUCT(V$2:V13)</f>
        <v>0.94491967729703596</v>
      </c>
      <c r="AS13" s="65">
        <f>PRODUCT(W$2:W13)</f>
        <v>0.94310073572064146</v>
      </c>
      <c r="AT13" s="65">
        <f>PRODUCT(X$2:X13)</f>
        <v>0.94127612792584558</v>
      </c>
      <c r="AU13" s="65">
        <f>PRODUCT(Y$2:Y13)</f>
        <v>0.93931200129048165</v>
      </c>
      <c r="AW13" s="20">
        <f t="shared" si="23"/>
        <v>2.4160045144935071E-3</v>
      </c>
      <c r="AX13" s="20">
        <f t="shared" si="24"/>
        <v>2.6539554031740505E-3</v>
      </c>
      <c r="AY13" s="20">
        <f t="shared" si="25"/>
        <v>2.9050288591205065E-3</v>
      </c>
      <c r="AZ13" s="20">
        <f t="shared" si="26"/>
        <v>3.1629949336798237E-3</v>
      </c>
      <c r="BA13" s="20">
        <f t="shared" si="27"/>
        <v>3.4239506625857639E-3</v>
      </c>
      <c r="BB13" s="20">
        <f t="shared" si="28"/>
        <v>3.6820565122451915E-3</v>
      </c>
      <c r="BC13" s="20">
        <f t="shared" si="29"/>
        <v>3.9329425938418455E-3</v>
      </c>
      <c r="BD13" s="20">
        <f t="shared" si="30"/>
        <v>4.1720357344067534E-3</v>
      </c>
      <c r="BE13" s="20">
        <f t="shared" si="31"/>
        <v>4.3940101828668443E-3</v>
      </c>
      <c r="BF13" s="20">
        <f t="shared" si="32"/>
        <v>4.5949866049990887E-3</v>
      </c>
      <c r="BG13" s="20">
        <f t="shared" si="33"/>
        <v>4.7679671896527602E-3</v>
      </c>
      <c r="BH13" s="20">
        <f t="shared" si="34"/>
        <v>4.9100379062266665E-3</v>
      </c>
      <c r="BI13" s="20">
        <f t="shared" si="35"/>
        <v>5.0160123936304219E-3</v>
      </c>
      <c r="BJ13" s="20">
        <f t="shared" si="36"/>
        <v>5.0799946325567474E-3</v>
      </c>
      <c r="BK13" s="20">
        <f t="shared" si="37"/>
        <v>5.2099731499490902E-3</v>
      </c>
      <c r="BL13" s="20">
        <f t="shared" si="38"/>
        <v>5.3099760242321971E-3</v>
      </c>
      <c r="BM13" s="20">
        <f t="shared" si="39"/>
        <v>5.4500718719833587E-3</v>
      </c>
      <c r="BN13" s="20">
        <f t="shared" si="40"/>
        <v>5.5999381843695522E-3</v>
      </c>
      <c r="BO13" s="20">
        <f t="shared" si="41"/>
        <v>5.8600238145917298E-3</v>
      </c>
      <c r="BP13" s="20">
        <f t="shared" si="42"/>
        <v>6.2499937010706682E-3</v>
      </c>
      <c r="BQ13" s="22"/>
      <c r="BR13" s="20">
        <f>((1+'Summary '!$B$7)^-('Summary '!$B$6+'Workings '!F12))*AB13</f>
        <v>0.4298618315515898</v>
      </c>
      <c r="BS13" s="20">
        <f>((1+'Summary '!$B$7)^-('Summary '!$B$6+'Workings '!G12))*AC13</f>
        <v>0.42941006957134864</v>
      </c>
      <c r="BT13" s="20">
        <f>((1+'Summary '!$B$7)^-('Summary '!$B$6+'Workings '!H12))*AD13</f>
        <v>0.42882102578124909</v>
      </c>
      <c r="BU13" s="20">
        <f>((1+'Summary '!$B$7)^-('Summary '!$B$6+'Workings '!I12))*AE13</f>
        <v>0.42810245350393095</v>
      </c>
      <c r="BV13" s="20">
        <f>((1+'Summary '!$B$7)^-('Summary '!$B$6+'Workings '!J12))*AF13</f>
        <v>0.42726477163234616</v>
      </c>
      <c r="BW13" s="20">
        <f>((1+'Summary '!$B$7)^-('Summary '!$B$6+'Workings '!K12))*AG13</f>
        <v>0.42632177005540961</v>
      </c>
      <c r="BX13" s="20">
        <f>((1+'Summary '!$B$7)^-('Summary '!$B$6+'Workings '!L12))*AH13</f>
        <v>0.4252902854137337</v>
      </c>
      <c r="BY13" s="20">
        <f>((1+'Summary '!$B$7)^-('Summary '!$B$6+'Workings '!M12))*AI13</f>
        <v>0.42418907228506941</v>
      </c>
      <c r="BZ13" s="20">
        <f>((1+'Summary '!$B$7)^-('Summary '!$B$6+'Workings '!N12))*AJ13</f>
        <v>0.42304069301460973</v>
      </c>
      <c r="CA13" s="20">
        <f>((1+'Summary '!$B$7)^-('Summary '!$B$6+'Workings '!O12))*AK13</f>
        <v>0.42186954311572156</v>
      </c>
      <c r="CB13" s="20">
        <f>((1+'Summary '!$B$7)^-('Summary '!$B$6+'Workings '!P12))*AL13</f>
        <v>0.42070071431905615</v>
      </c>
      <c r="CC13" s="20">
        <f>((1+'Summary '!$B$7)^-('Summary '!$B$6+'Workings '!Q12))*AM13</f>
        <v>0.41955839700010944</v>
      </c>
      <c r="CD13" s="20">
        <f>((1+'Summary '!$B$7)^-('Summary '!$B$6+'Workings '!R12))*AN13</f>
        <v>0.41846723170935396</v>
      </c>
      <c r="CE13" s="20">
        <f>((1+'Summary '!$B$7)^-('Summary '!$B$6+'Workings '!S12))*AO13</f>
        <v>0.41745104736406502</v>
      </c>
      <c r="CF13" s="20">
        <f>((1+'Summary '!$B$7)^-('Summary '!$B$6+'Workings '!T12))*AP13</f>
        <v>0.41648708773250315</v>
      </c>
      <c r="CG13" s="20">
        <f>((1+'Summary '!$B$7)^-('Summary '!$B$6+'Workings '!U12))*AQ13</f>
        <v>0.41559217915946267</v>
      </c>
      <c r="CH13" s="20">
        <f>((1+'Summary '!$B$7)^-('Summary '!$B$6+'Workings '!V12))*AR13</f>
        <v>0.41474887273965216</v>
      </c>
      <c r="CI13" s="20">
        <f>((1+'Summary '!$B$7)^-('Summary '!$B$6+'Workings '!W12))*AS13</f>
        <v>0.41395276832480227</v>
      </c>
      <c r="CJ13" s="20">
        <f>((1+'Summary '!$B$7)^-('Summary '!$B$6+'Workings '!X12))*AT13</f>
        <v>0.41315432639910293</v>
      </c>
      <c r="CK13" s="20">
        <f>((1+'Summary '!$B$7)^-('Summary '!$B$6+'Workings '!Y12))*AU13</f>
        <v>0.41229641801300909</v>
      </c>
      <c r="CL13" s="22"/>
      <c r="CM13" s="45">
        <f t="shared" si="43"/>
        <v>8.4958341182701139E-2</v>
      </c>
      <c r="CN13" s="7">
        <f t="shared" si="44"/>
        <v>13.085773061093247</v>
      </c>
      <c r="CO13" s="46">
        <f t="shared" si="45"/>
        <v>8.4265805586861262</v>
      </c>
      <c r="CP13" s="49"/>
      <c r="CQ13" s="49"/>
      <c r="CS13" s="61">
        <v>36</v>
      </c>
      <c r="CT13" s="7">
        <f t="shared" si="46"/>
        <v>2.3664066706301883E-3</v>
      </c>
      <c r="CU13" s="7">
        <f t="shared" si="2"/>
        <v>2.5967181752884223E-3</v>
      </c>
      <c r="CV13" s="7">
        <f t="shared" si="3"/>
        <v>2.8384512653350132E-3</v>
      </c>
      <c r="CW13" s="7">
        <f t="shared" si="4"/>
        <v>3.0852961416171221E-3</v>
      </c>
      <c r="CX13" s="7">
        <f t="shared" si="5"/>
        <v>3.3332726072882808E-3</v>
      </c>
      <c r="CY13" s="7">
        <f t="shared" si="6"/>
        <v>3.5765949921874635E-3</v>
      </c>
      <c r="CZ13" s="7">
        <f t="shared" si="7"/>
        <v>3.8110134149541251E-3</v>
      </c>
      <c r="DA13" s="7">
        <f t="shared" si="8"/>
        <v>4.0321866741790868E-3</v>
      </c>
      <c r="DB13" s="7">
        <f t="shared" si="9"/>
        <v>4.2351838272272277E-3</v>
      </c>
      <c r="DC13" s="7">
        <f t="shared" si="10"/>
        <v>4.4165962860720897E-3</v>
      </c>
      <c r="DD13" s="7">
        <f t="shared" si="11"/>
        <v>4.5701280101364929E-3</v>
      </c>
      <c r="DE13" s="7">
        <f t="shared" si="12"/>
        <v>4.6934929868424138E-3</v>
      </c>
      <c r="DF13" s="7">
        <f t="shared" si="13"/>
        <v>4.7822970414483842E-3</v>
      </c>
      <c r="DG13" s="7">
        <f t="shared" si="14"/>
        <v>4.8315168030033696E-3</v>
      </c>
      <c r="DH13" s="7">
        <f t="shared" si="15"/>
        <v>4.9436830876152683E-3</v>
      </c>
      <c r="DI13" s="7">
        <f t="shared" si="16"/>
        <v>5.0277226055292544E-3</v>
      </c>
      <c r="DJ13" s="7">
        <f t="shared" si="17"/>
        <v>5.1498801545201683E-3</v>
      </c>
      <c r="DK13" s="7">
        <f t="shared" si="18"/>
        <v>5.2813058216690375E-3</v>
      </c>
      <c r="DL13" s="7">
        <f t="shared" si="19"/>
        <v>5.5159005257521465E-3</v>
      </c>
      <c r="DM13" s="51">
        <f t="shared" si="20"/>
        <v>5.8706940914055932E-3</v>
      </c>
    </row>
    <row r="14" spans="1:117" x14ac:dyDescent="0.25">
      <c r="A14" s="14">
        <v>37</v>
      </c>
      <c r="B14" s="15">
        <v>2.4160045144935071E-3</v>
      </c>
      <c r="C14" s="24">
        <f t="shared" si="21"/>
        <v>0.99758399548550647</v>
      </c>
      <c r="E14" s="39">
        <v>37</v>
      </c>
      <c r="F14" s="19">
        <f t="shared" si="22"/>
        <v>0.99734604459682596</v>
      </c>
      <c r="G14" s="19">
        <f t="shared" si="0"/>
        <v>0.99709497114087953</v>
      </c>
      <c r="H14" s="19">
        <f t="shared" si="0"/>
        <v>0.99683700506632023</v>
      </c>
      <c r="I14" s="19">
        <f t="shared" si="0"/>
        <v>0.99657604933741428</v>
      </c>
      <c r="J14" s="19">
        <f t="shared" si="0"/>
        <v>0.99631794348775482</v>
      </c>
      <c r="K14" s="19">
        <f t="shared" si="0"/>
        <v>0.9960670574061582</v>
      </c>
      <c r="L14" s="19">
        <f t="shared" si="0"/>
        <v>0.99582796426559328</v>
      </c>
      <c r="M14" s="19">
        <f t="shared" si="0"/>
        <v>0.99560598981713311</v>
      </c>
      <c r="N14" s="19">
        <f t="shared" si="0"/>
        <v>0.99540501339500087</v>
      </c>
      <c r="O14" s="19">
        <f t="shared" si="0"/>
        <v>0.99523203281034722</v>
      </c>
      <c r="P14" s="19">
        <f t="shared" si="0"/>
        <v>0.99508996209377332</v>
      </c>
      <c r="Q14" s="19">
        <f t="shared" si="0"/>
        <v>0.99498398760636952</v>
      </c>
      <c r="R14" s="19">
        <f t="shared" si="0"/>
        <v>0.99492000536744329</v>
      </c>
      <c r="S14" s="19">
        <f t="shared" si="0"/>
        <v>0.99479002685005091</v>
      </c>
      <c r="T14" s="19">
        <f t="shared" si="0"/>
        <v>0.99469002397576778</v>
      </c>
      <c r="U14" s="19">
        <f t="shared" si="0"/>
        <v>0.99454992812801668</v>
      </c>
      <c r="V14" s="19">
        <f t="shared" si="0"/>
        <v>0.99440006181563045</v>
      </c>
      <c r="W14" s="19">
        <f t="shared" si="0"/>
        <v>0.99413997618540828</v>
      </c>
      <c r="X14" s="19">
        <f t="shared" si="0"/>
        <v>0.99375000629892929</v>
      </c>
      <c r="Y14" s="19">
        <f t="shared" si="0"/>
        <v>0.99324001191759204</v>
      </c>
      <c r="Z14" s="17"/>
      <c r="AA14" s="36">
        <v>37</v>
      </c>
      <c r="AB14" s="65">
        <f>PRODUCT(F$2:F14)</f>
        <v>0.97687165677972276</v>
      </c>
      <c r="AC14" s="65">
        <f>PRODUCT(G$2:G14)</f>
        <v>0.97559085994950479</v>
      </c>
      <c r="AD14" s="65">
        <f>PRODUCT(H$2:H14)</f>
        <v>0.97399144572349639</v>
      </c>
      <c r="AE14" s="65">
        <f>PRODUCT(I$2:I14)</f>
        <v>0.97209521492075868</v>
      </c>
      <c r="AF14" s="65">
        <f>PRODUCT(J$2:J14)</f>
        <v>0.96993199857310775</v>
      </c>
      <c r="AG14" s="65">
        <f>PRODUCT(K$2:K14)</f>
        <v>0.96753768921092975</v>
      </c>
      <c r="AH14" s="65">
        <f>PRODUCT(L$2:L14)</f>
        <v>0.96495528227261107</v>
      </c>
      <c r="AI14" s="65">
        <f>PRODUCT(M$2:M14)</f>
        <v>0.96223269895946006</v>
      </c>
      <c r="AJ14" s="65">
        <f>PRODUCT(N$2:N14)</f>
        <v>0.95942499876522536</v>
      </c>
      <c r="AK14" s="65">
        <f>PRODUCT(O$2:O14)</f>
        <v>0.95659432284482737</v>
      </c>
      <c r="AL14" s="65">
        <f>PRODUCT(P$2:P14)</f>
        <v>0.95380029423013124</v>
      </c>
      <c r="AM14" s="65">
        <f>PRODUCT(Q$2:Q14)</f>
        <v>0.95110271184032924</v>
      </c>
      <c r="AN14" s="65">
        <f>PRODUCT(R$2:R14)</f>
        <v>0.948562847290505</v>
      </c>
      <c r="AO14" s="65">
        <f>PRODUCT(S$2:S14)</f>
        <v>0.94613185206598804</v>
      </c>
      <c r="AP14" s="65">
        <f>PRODUCT(T$2:T14)</f>
        <v>0.94384982559779229</v>
      </c>
      <c r="AQ14" s="65">
        <f>PRODUCT(U$2:U14)</f>
        <v>0.94168431894186433</v>
      </c>
      <c r="AR14" s="65">
        <f>PRODUCT(V$2:V14)</f>
        <v>0.93962818551497818</v>
      </c>
      <c r="AS14" s="65">
        <f>PRODUCT(W$2:W14)</f>
        <v>0.93757414294975949</v>
      </c>
      <c r="AT14" s="65">
        <f>PRODUCT(X$2:X14)</f>
        <v>0.93539315805534085</v>
      </c>
      <c r="AU14" s="65">
        <f>PRODUCT(Y$2:Y14)</f>
        <v>0.93296226335609522</v>
      </c>
      <c r="AW14" s="20">
        <f t="shared" si="23"/>
        <v>2.6539554031740505E-3</v>
      </c>
      <c r="AX14" s="20">
        <f t="shared" si="24"/>
        <v>2.9050288591205065E-3</v>
      </c>
      <c r="AY14" s="20">
        <f t="shared" si="25"/>
        <v>3.1629949336798237E-3</v>
      </c>
      <c r="AZ14" s="20">
        <f t="shared" si="26"/>
        <v>3.4239506625857639E-3</v>
      </c>
      <c r="BA14" s="20">
        <f t="shared" si="27"/>
        <v>3.6820565122451915E-3</v>
      </c>
      <c r="BB14" s="20">
        <f t="shared" si="28"/>
        <v>3.9329425938418455E-3</v>
      </c>
      <c r="BC14" s="20">
        <f t="shared" si="29"/>
        <v>4.1720357344067534E-3</v>
      </c>
      <c r="BD14" s="20">
        <f t="shared" si="30"/>
        <v>4.3940101828668443E-3</v>
      </c>
      <c r="BE14" s="20">
        <f t="shared" si="31"/>
        <v>4.5949866049990887E-3</v>
      </c>
      <c r="BF14" s="20">
        <f t="shared" si="32"/>
        <v>4.7679671896527602E-3</v>
      </c>
      <c r="BG14" s="20">
        <f t="shared" si="33"/>
        <v>4.9100379062266665E-3</v>
      </c>
      <c r="BH14" s="20">
        <f t="shared" si="34"/>
        <v>5.0160123936304219E-3</v>
      </c>
      <c r="BI14" s="20">
        <f t="shared" si="35"/>
        <v>5.0799946325567474E-3</v>
      </c>
      <c r="BJ14" s="20">
        <f t="shared" si="36"/>
        <v>5.2099731499490902E-3</v>
      </c>
      <c r="BK14" s="20">
        <f t="shared" si="37"/>
        <v>5.3099760242321971E-3</v>
      </c>
      <c r="BL14" s="20">
        <f t="shared" si="38"/>
        <v>5.4500718719833587E-3</v>
      </c>
      <c r="BM14" s="20">
        <f t="shared" si="39"/>
        <v>5.5999381843695522E-3</v>
      </c>
      <c r="BN14" s="20">
        <f t="shared" si="40"/>
        <v>5.8600238145917298E-3</v>
      </c>
      <c r="BO14" s="20">
        <f t="shared" si="41"/>
        <v>6.2499937010706682E-3</v>
      </c>
      <c r="BP14" s="20">
        <f t="shared" si="42"/>
        <v>6.7599880824080099E-3</v>
      </c>
      <c r="BQ14" s="22"/>
      <c r="BR14" s="20">
        <f>((1+'Summary '!$B$7)^-('Summary '!$B$6+'Workings '!F13))*AB14</f>
        <v>0.42872473087499602</v>
      </c>
      <c r="BS14" s="20">
        <f>((1+'Summary '!$B$7)^-('Summary '!$B$6+'Workings '!G13))*AC14</f>
        <v>0.4281666168174888</v>
      </c>
      <c r="BT14" s="20">
        <f>((1+'Summary '!$B$7)^-('Summary '!$B$6+'Workings '!H13))*AD14</f>
        <v>0.42746887643423787</v>
      </c>
      <c r="BU14" s="20">
        <f>((1+'Summary '!$B$7)^-('Summary '!$B$6+'Workings '!I13))*AE14</f>
        <v>0.42664096839114946</v>
      </c>
      <c r="BV14" s="20">
        <f>((1+'Summary '!$B$7)^-('Summary '!$B$6+'Workings '!J13))*AF14</f>
        <v>0.42569591551747316</v>
      </c>
      <c r="BW14" s="20">
        <f>((1+'Summary '!$B$7)^-('Summary '!$B$6+'Workings '!K13))*AG14</f>
        <v>0.42464936975163925</v>
      </c>
      <c r="BX14" s="20">
        <f>((1+'Summary '!$B$7)^-('Summary '!$B$6+'Workings '!L13))*AH14</f>
        <v>0.42352012653382742</v>
      </c>
      <c r="BY14" s="20">
        <f>((1+'Summary '!$B$7)^-('Summary '!$B$6+'Workings '!M13))*AI14</f>
        <v>0.42232914151418172</v>
      </c>
      <c r="BZ14" s="20">
        <f>((1+'Summary '!$B$7)^-('Summary '!$B$6+'Workings '!N13))*AJ14</f>
        <v>0.4211004927801571</v>
      </c>
      <c r="CA14" s="20">
        <f>((1+'Summary '!$B$7)^-('Summary '!$B$6+'Workings '!O13))*AK14</f>
        <v>0.4198613924944366</v>
      </c>
      <c r="CB14" s="20">
        <f>((1+'Summary '!$B$7)^-('Summary '!$B$6+'Workings '!P13))*AL14</f>
        <v>0.41863789807105867</v>
      </c>
      <c r="CC14" s="20">
        <f>((1+'Summary '!$B$7)^-('Summary '!$B$6+'Workings '!Q13))*AM14</f>
        <v>0.41745621298837654</v>
      </c>
      <c r="CD14" s="20">
        <f>((1+'Summary '!$B$7)^-('Summary '!$B$6+'Workings '!R13))*AN14</f>
        <v>0.41634315090135238</v>
      </c>
      <c r="CE14" s="20">
        <f>((1+'Summary '!$B$7)^-('Summary '!$B$6+'Workings '!S13))*AO14</f>
        <v>0.41527718072318937</v>
      </c>
      <c r="CF14" s="20">
        <f>((1+'Summary '!$B$7)^-('Summary '!$B$6+'Workings '!T13))*AP14</f>
        <v>0.4142776632023043</v>
      </c>
      <c r="CG14" s="20">
        <f>((1+'Summary '!$B$7)^-('Summary '!$B$6+'Workings '!U13))*AQ14</f>
        <v>0.41332879306202847</v>
      </c>
      <c r="CH14" s="20">
        <f>((1+'Summary '!$B$7)^-('Summary '!$B$6+'Workings '!V13))*AR14</f>
        <v>0.41242857083843004</v>
      </c>
      <c r="CI14" s="20">
        <f>((1+'Summary '!$B$7)^-('Summary '!$B$6+'Workings '!W13))*AS14</f>
        <v>0.41152941415097788</v>
      </c>
      <c r="CJ14" s="20">
        <f>((1+'Summary '!$B$7)^-('Summary '!$B$6+'Workings '!X13))*AT14</f>
        <v>0.410576302623891</v>
      </c>
      <c r="CK14" s="20">
        <f>((1+'Summary '!$B$7)^-('Summary '!$B$6+'Workings '!Y13))*AU14</f>
        <v>0.40951556259129479</v>
      </c>
      <c r="CL14" s="22"/>
      <c r="CM14" s="45">
        <f t="shared" si="43"/>
        <v>8.8690990819061719E-2</v>
      </c>
      <c r="CN14" s="7">
        <f t="shared" si="44"/>
        <v>13.028185042382008</v>
      </c>
      <c r="CO14" s="46">
        <f t="shared" si="45"/>
        <v>8.3875283802624914</v>
      </c>
      <c r="CP14" s="49"/>
      <c r="CQ14" s="49"/>
      <c r="CS14" s="61">
        <v>37</v>
      </c>
      <c r="CT14" s="7">
        <f t="shared" si="46"/>
        <v>2.5925738117181319E-3</v>
      </c>
      <c r="CU14" s="7">
        <f t="shared" si="2"/>
        <v>2.8341196028475036E-3</v>
      </c>
      <c r="CV14" s="7">
        <f t="shared" si="3"/>
        <v>3.0807300082709059E-3</v>
      </c>
      <c r="CW14" s="7">
        <f t="shared" si="4"/>
        <v>3.3284060552243823E-3</v>
      </c>
      <c r="CX14" s="7">
        <f t="shared" si="5"/>
        <v>3.5713444317811054E-3</v>
      </c>
      <c r="CY14" s="7">
        <f t="shared" si="6"/>
        <v>3.8052701890449792E-3</v>
      </c>
      <c r="CZ14" s="7">
        <f t="shared" si="7"/>
        <v>4.0258279197458889E-3</v>
      </c>
      <c r="DA14" s="7">
        <f t="shared" si="8"/>
        <v>4.2280602775153142E-3</v>
      </c>
      <c r="DB14" s="7">
        <f t="shared" si="9"/>
        <v>4.408545017827478E-3</v>
      </c>
      <c r="DC14" s="7">
        <f t="shared" si="10"/>
        <v>4.5610103451322369E-3</v>
      </c>
      <c r="DD14" s="7">
        <f t="shared" si="11"/>
        <v>4.6831955996400922E-3</v>
      </c>
      <c r="DE14" s="7">
        <f t="shared" si="12"/>
        <v>4.7707429902065952E-3</v>
      </c>
      <c r="DF14" s="7">
        <f t="shared" si="13"/>
        <v>4.8186941728785111E-3</v>
      </c>
      <c r="DG14" s="7">
        <f t="shared" si="14"/>
        <v>4.9293215455754021E-3</v>
      </c>
      <c r="DH14" s="7">
        <f t="shared" si="15"/>
        <v>5.0118199444000181E-3</v>
      </c>
      <c r="DI14" s="7">
        <f t="shared" si="16"/>
        <v>5.1322472189528606E-3</v>
      </c>
      <c r="DJ14" s="7">
        <f t="shared" si="17"/>
        <v>5.2618597551752034E-3</v>
      </c>
      <c r="DK14" s="7">
        <f t="shared" si="18"/>
        <v>5.4942068056310217E-3</v>
      </c>
      <c r="DL14" s="7">
        <f t="shared" si="19"/>
        <v>5.8462013458704803E-3</v>
      </c>
      <c r="DM14" s="51">
        <f t="shared" si="20"/>
        <v>6.3068137816236066E-3</v>
      </c>
    </row>
    <row r="15" spans="1:117" x14ac:dyDescent="0.25">
      <c r="A15" s="14">
        <v>38</v>
      </c>
      <c r="B15" s="15">
        <v>2.6539554031740505E-3</v>
      </c>
      <c r="C15" s="24">
        <f t="shared" si="21"/>
        <v>0.99734604459682596</v>
      </c>
      <c r="E15" s="39">
        <v>38</v>
      </c>
      <c r="F15" s="19">
        <f t="shared" si="22"/>
        <v>0.99709497114087953</v>
      </c>
      <c r="G15" s="19">
        <f t="shared" si="0"/>
        <v>0.99683700506632023</v>
      </c>
      <c r="H15" s="19">
        <f t="shared" si="0"/>
        <v>0.99657604933741428</v>
      </c>
      <c r="I15" s="19">
        <f t="shared" si="0"/>
        <v>0.99631794348775482</v>
      </c>
      <c r="J15" s="19">
        <f t="shared" si="0"/>
        <v>0.9960670574061582</v>
      </c>
      <c r="K15" s="19">
        <f t="shared" si="0"/>
        <v>0.99582796426559328</v>
      </c>
      <c r="L15" s="19">
        <f t="shared" si="0"/>
        <v>0.99560598981713311</v>
      </c>
      <c r="M15" s="19">
        <f t="shared" si="0"/>
        <v>0.99540501339500087</v>
      </c>
      <c r="N15" s="19">
        <f t="shared" si="0"/>
        <v>0.99523203281034722</v>
      </c>
      <c r="O15" s="19">
        <f t="shared" ref="O15:Y31" si="47">(IFERROR(VLOOKUP($E15+O$1,$A$2:$C$52,3,FALSE),0))</f>
        <v>0.99508996209377332</v>
      </c>
      <c r="P15" s="19">
        <f t="shared" si="47"/>
        <v>0.99498398760636952</v>
      </c>
      <c r="Q15" s="19">
        <f t="shared" si="47"/>
        <v>0.99492000536744329</v>
      </c>
      <c r="R15" s="19">
        <f t="shared" si="47"/>
        <v>0.99479002685005091</v>
      </c>
      <c r="S15" s="19">
        <f t="shared" si="47"/>
        <v>0.99469002397576778</v>
      </c>
      <c r="T15" s="19">
        <f t="shared" si="47"/>
        <v>0.99454992812801668</v>
      </c>
      <c r="U15" s="19">
        <f t="shared" si="47"/>
        <v>0.99440006181563045</v>
      </c>
      <c r="V15" s="19">
        <f t="shared" si="47"/>
        <v>0.99413997618540828</v>
      </c>
      <c r="W15" s="19">
        <f t="shared" si="47"/>
        <v>0.99375000629892929</v>
      </c>
      <c r="X15" s="19">
        <f t="shared" si="47"/>
        <v>0.99324001191759204</v>
      </c>
      <c r="Y15" s="19">
        <f t="shared" si="47"/>
        <v>0.99258000024051862</v>
      </c>
      <c r="Z15" s="17"/>
      <c r="AA15" s="36">
        <v>38</v>
      </c>
      <c r="AB15" s="65">
        <f>PRODUCT(F$2:F15)</f>
        <v>0.97403381642512088</v>
      </c>
      <c r="AC15" s="65">
        <f>PRODUCT(G$2:G15)</f>
        <v>0.97250507100214023</v>
      </c>
      <c r="AD15" s="65">
        <f>PRODUCT(H$2:H15)</f>
        <v>0.97065654706755855</v>
      </c>
      <c r="AE15" s="65">
        <f>PRODUCT(I$2:I15)</f>
        <v>0.96851590540413734</v>
      </c>
      <c r="AF15" s="65">
        <f>PRODUCT(J$2:J15)</f>
        <v>0.96611731170278947</v>
      </c>
      <c r="AG15" s="65">
        <f>PRODUCT(K$2:K15)</f>
        <v>0.96350108739715645</v>
      </c>
      <c r="AH15" s="65">
        <f>PRODUCT(L$2:L15)</f>
        <v>0.96071525893629406</v>
      </c>
      <c r="AI15" s="65">
        <f>PRODUCT(M$2:M15)</f>
        <v>0.95781125259684918</v>
      </c>
      <c r="AJ15" s="65">
        <f>PRODUCT(N$2:N15)</f>
        <v>0.95485049185018012</v>
      </c>
      <c r="AK15" s="65">
        <f>PRODUCT(O$2:O15)</f>
        <v>0.95189740845877802</v>
      </c>
      <c r="AL15" s="65">
        <f>PRODUCT(P$2:P15)</f>
        <v>0.9490160201332245</v>
      </c>
      <c r="AM15" s="65">
        <f>PRODUCT(Q$2:Q15)</f>
        <v>0.94627111516917028</v>
      </c>
      <c r="AN15" s="65">
        <f>PRODUCT(R$2:R15)</f>
        <v>0.94362086032508219</v>
      </c>
      <c r="AO15" s="65">
        <f>PRODUCT(S$2:S15)</f>
        <v>0.94110791461575527</v>
      </c>
      <c r="AP15" s="65">
        <f>PRODUCT(T$2:T15)</f>
        <v>0.93870577621192541</v>
      </c>
      <c r="AQ15" s="65">
        <f>PRODUCT(U$2:U15)</f>
        <v>0.93641094496659971</v>
      </c>
      <c r="AR15" s="65">
        <f>PRODUCT(V$2:V15)</f>
        <v>0.93412194197099885</v>
      </c>
      <c r="AS15" s="65">
        <f>PRODUCT(W$2:W15)</f>
        <v>0.93171431046203668</v>
      </c>
      <c r="AT15" s="65">
        <f>PRODUCT(X$2:X15)</f>
        <v>0.92906991145452078</v>
      </c>
      <c r="AU15" s="65">
        <f>PRODUCT(Y$2:Y15)</f>
        <v>0.92603968358638777</v>
      </c>
      <c r="AW15" s="20">
        <f t="shared" si="23"/>
        <v>2.9050288591205065E-3</v>
      </c>
      <c r="AX15" s="20">
        <f t="shared" si="24"/>
        <v>3.1629949336798237E-3</v>
      </c>
      <c r="AY15" s="20">
        <f t="shared" si="25"/>
        <v>3.4239506625857639E-3</v>
      </c>
      <c r="AZ15" s="20">
        <f t="shared" si="26"/>
        <v>3.6820565122451915E-3</v>
      </c>
      <c r="BA15" s="20">
        <f t="shared" si="27"/>
        <v>3.9329425938418455E-3</v>
      </c>
      <c r="BB15" s="20">
        <f t="shared" si="28"/>
        <v>4.1720357344067534E-3</v>
      </c>
      <c r="BC15" s="20">
        <f t="shared" si="29"/>
        <v>4.3940101828668443E-3</v>
      </c>
      <c r="BD15" s="20">
        <f t="shared" si="30"/>
        <v>4.5949866049990887E-3</v>
      </c>
      <c r="BE15" s="20">
        <f t="shared" si="31"/>
        <v>4.7679671896527602E-3</v>
      </c>
      <c r="BF15" s="20">
        <f t="shared" si="32"/>
        <v>4.9100379062266665E-3</v>
      </c>
      <c r="BG15" s="20">
        <f t="shared" si="33"/>
        <v>5.0160123936304219E-3</v>
      </c>
      <c r="BH15" s="20">
        <f t="shared" si="34"/>
        <v>5.0799946325567474E-3</v>
      </c>
      <c r="BI15" s="20">
        <f t="shared" si="35"/>
        <v>5.2099731499490902E-3</v>
      </c>
      <c r="BJ15" s="20">
        <f t="shared" si="36"/>
        <v>5.3099760242321971E-3</v>
      </c>
      <c r="BK15" s="20">
        <f t="shared" si="37"/>
        <v>5.4500718719833587E-3</v>
      </c>
      <c r="BL15" s="20">
        <f t="shared" si="38"/>
        <v>5.5999381843695522E-3</v>
      </c>
      <c r="BM15" s="20">
        <f t="shared" si="39"/>
        <v>5.8600238145917298E-3</v>
      </c>
      <c r="BN15" s="20">
        <f t="shared" si="40"/>
        <v>6.2499937010706682E-3</v>
      </c>
      <c r="BO15" s="20">
        <f t="shared" si="41"/>
        <v>6.7599880824080099E-3</v>
      </c>
      <c r="BP15" s="20">
        <f t="shared" si="42"/>
        <v>7.4199997594814153E-3</v>
      </c>
      <c r="BQ15" s="22"/>
      <c r="BR15" s="20">
        <f>((1+'Summary '!$B$7)^-('Summary '!$B$6+'Workings '!F14))*AB15</f>
        <v>0.42748326267238379</v>
      </c>
      <c r="BS15" s="20">
        <f>((1+'Summary '!$B$7)^-('Summary '!$B$6+'Workings '!G14))*AC15</f>
        <v>0.42681653093891742</v>
      </c>
      <c r="BT15" s="20">
        <f>((1+'Summary '!$B$7)^-('Summary '!$B$6+'Workings '!H14))*AD15</f>
        <v>0.42600955426971227</v>
      </c>
      <c r="BU15" s="20">
        <f>((1+'Summary '!$B$7)^-('Summary '!$B$6+'Workings '!I14))*AE15</f>
        <v>0.42507440279399383</v>
      </c>
      <c r="BV15" s="20">
        <f>((1+'Summary '!$B$7)^-('Summary '!$B$6+'Workings '!J14))*AF15</f>
        <v>0.42402597035297285</v>
      </c>
      <c r="BW15" s="20">
        <f>((1+'Summary '!$B$7)^-('Summary '!$B$6+'Workings '!K14))*AG15</f>
        <v>0.42288187851449238</v>
      </c>
      <c r="BX15" s="20">
        <f>((1+'Summary '!$B$7)^-('Summary '!$B$6+'Workings '!L14))*AH15</f>
        <v>0.42166312887194252</v>
      </c>
      <c r="BY15" s="20">
        <f>((1+'Summary '!$B$7)^-('Summary '!$B$6+'Workings '!M14))*AI15</f>
        <v>0.42039220468301569</v>
      </c>
      <c r="BZ15" s="20">
        <f>((1+'Summary '!$B$7)^-('Summary '!$B$6+'Workings '!N14))*AJ15</f>
        <v>0.41909600293252686</v>
      </c>
      <c r="CA15" s="20">
        <f>((1+'Summary '!$B$7)^-('Summary '!$B$6+'Workings '!O14))*AK15</f>
        <v>0.41780269168204026</v>
      </c>
      <c r="CB15" s="20">
        <f>((1+'Summary '!$B$7)^-('Summary '!$B$6+'Workings '!P14))*AL15</f>
        <v>0.41654032618995007</v>
      </c>
      <c r="CC15" s="20">
        <f>((1+'Summary '!$B$7)^-('Summary '!$B$6+'Workings '!Q14))*AM15</f>
        <v>0.41533726396919624</v>
      </c>
      <c r="CD15" s="20">
        <f>((1+'Summary '!$B$7)^-('Summary '!$B$6+'Workings '!R14))*AN15</f>
        <v>0.41417505360559403</v>
      </c>
      <c r="CE15" s="20">
        <f>((1+'Summary '!$B$7)^-('Summary '!$B$6+'Workings '!S14))*AO15</f>
        <v>0.41307417463501278</v>
      </c>
      <c r="CF15" s="20">
        <f>((1+'Summary '!$B$7)^-('Summary '!$B$6+'Workings '!T14))*AP15</f>
        <v>0.41202143618362924</v>
      </c>
      <c r="CG15" s="20">
        <f>((1+'Summary '!$B$7)^-('Summary '!$B$6+'Workings '!U14))*AQ15</f>
        <v>0.41101643576003843</v>
      </c>
      <c r="CH15" s="20">
        <f>((1+'Summary '!$B$7)^-('Summary '!$B$6+'Workings '!V14))*AR15</f>
        <v>0.41001413959162292</v>
      </c>
      <c r="CI15" s="20">
        <f>((1+'Summary '!$B$7)^-('Summary '!$B$6+'Workings '!W14))*AS15</f>
        <v>0.40896152959527937</v>
      </c>
      <c r="CJ15" s="20">
        <f>((1+'Summary '!$B$7)^-('Summary '!$B$6+'Workings '!X14))*AT15</f>
        <v>0.4078070490303683</v>
      </c>
      <c r="CK15" s="20">
        <f>((1+'Summary '!$B$7)^-('Summary '!$B$6+'Workings '!Y14))*AU15</f>
        <v>0.40648508778833647</v>
      </c>
      <c r="CL15" s="22"/>
      <c r="CM15" s="45">
        <f t="shared" si="43"/>
        <v>9.275333758023839E-2</v>
      </c>
      <c r="CN15" s="7">
        <f t="shared" si="44"/>
        <v>12.967867031397363</v>
      </c>
      <c r="CO15" s="46">
        <f t="shared" si="45"/>
        <v>8.3466781240610253</v>
      </c>
      <c r="CP15" s="49"/>
      <c r="CQ15" s="49"/>
      <c r="CS15" s="61">
        <v>38</v>
      </c>
      <c r="CT15" s="7">
        <f t="shared" si="46"/>
        <v>2.8295963464742618E-3</v>
      </c>
      <c r="CU15" s="7">
        <f t="shared" si="2"/>
        <v>3.0760286125577066E-3</v>
      </c>
      <c r="CV15" s="7">
        <f t="shared" si="3"/>
        <v>3.3234801274751769E-3</v>
      </c>
      <c r="CW15" s="7">
        <f t="shared" si="4"/>
        <v>3.566130296706352E-3</v>
      </c>
      <c r="CX15" s="7">
        <f t="shared" si="5"/>
        <v>3.7996839258438797E-3</v>
      </c>
      <c r="CY15" s="7">
        <f t="shared" si="6"/>
        <v>4.0197609667607008E-3</v>
      </c>
      <c r="CZ15" s="7">
        <f t="shared" si="7"/>
        <v>4.2213926306016334E-3</v>
      </c>
      <c r="DA15" s="7">
        <f t="shared" si="8"/>
        <v>4.4011298757999206E-3</v>
      </c>
      <c r="DB15" s="7">
        <f t="shared" si="9"/>
        <v>4.5526958161654588E-3</v>
      </c>
      <c r="DC15" s="7">
        <f t="shared" si="10"/>
        <v>4.6738523583715287E-3</v>
      </c>
      <c r="DD15" s="7">
        <f t="shared" si="11"/>
        <v>4.7602761187420725E-3</v>
      </c>
      <c r="DE15" s="7">
        <f t="shared" si="12"/>
        <v>4.8070521860028729E-3</v>
      </c>
      <c r="DF15" s="7">
        <f t="shared" si="13"/>
        <v>4.9162393460255392E-3</v>
      </c>
      <c r="DG15" s="7">
        <f t="shared" si="14"/>
        <v>4.9972604628248218E-3</v>
      </c>
      <c r="DH15" s="7">
        <f t="shared" si="15"/>
        <v>5.1160139470009204E-3</v>
      </c>
      <c r="DI15" s="7">
        <f t="shared" si="16"/>
        <v>5.2438434069800371E-3</v>
      </c>
      <c r="DJ15" s="7">
        <f t="shared" si="17"/>
        <v>5.4739768256827272E-3</v>
      </c>
      <c r="DK15" s="7">
        <f t="shared" si="18"/>
        <v>5.8232085715851306E-3</v>
      </c>
      <c r="DL15" s="7">
        <f t="shared" si="19"/>
        <v>6.2805015291564252E-3</v>
      </c>
      <c r="DM15" s="51">
        <f t="shared" si="20"/>
        <v>6.8712142294812435E-3</v>
      </c>
    </row>
    <row r="16" spans="1:117" x14ac:dyDescent="0.25">
      <c r="A16" s="14">
        <v>39</v>
      </c>
      <c r="B16" s="15">
        <v>2.9050288591205065E-3</v>
      </c>
      <c r="C16" s="24">
        <f t="shared" si="21"/>
        <v>0.99709497114087953</v>
      </c>
      <c r="E16" s="39">
        <v>39</v>
      </c>
      <c r="F16" s="19">
        <f t="shared" si="22"/>
        <v>0.99683700506632023</v>
      </c>
      <c r="G16" s="19">
        <f t="shared" si="22"/>
        <v>0.99657604933741428</v>
      </c>
      <c r="H16" s="19">
        <f t="shared" si="22"/>
        <v>0.99631794348775482</v>
      </c>
      <c r="I16" s="19">
        <f t="shared" si="22"/>
        <v>0.9960670574061582</v>
      </c>
      <c r="J16" s="19">
        <f t="shared" si="22"/>
        <v>0.99582796426559328</v>
      </c>
      <c r="K16" s="19">
        <f t="shared" si="22"/>
        <v>0.99560598981713311</v>
      </c>
      <c r="L16" s="19">
        <f t="shared" si="22"/>
        <v>0.99540501339500087</v>
      </c>
      <c r="M16" s="19">
        <f t="shared" si="22"/>
        <v>0.99523203281034722</v>
      </c>
      <c r="N16" s="19">
        <f t="shared" si="22"/>
        <v>0.99508996209377332</v>
      </c>
      <c r="O16" s="19">
        <f t="shared" si="22"/>
        <v>0.99498398760636952</v>
      </c>
      <c r="P16" s="19">
        <f t="shared" si="22"/>
        <v>0.99492000536744329</v>
      </c>
      <c r="Q16" s="19">
        <f t="shared" si="22"/>
        <v>0.99479002685005091</v>
      </c>
      <c r="R16" s="19">
        <f t="shared" si="22"/>
        <v>0.99469002397576778</v>
      </c>
      <c r="S16" s="19">
        <f t="shared" si="22"/>
        <v>0.99454992812801668</v>
      </c>
      <c r="T16" s="19">
        <f t="shared" si="22"/>
        <v>0.99440006181563045</v>
      </c>
      <c r="U16" s="19">
        <f t="shared" si="22"/>
        <v>0.99413997618540828</v>
      </c>
      <c r="V16" s="19">
        <f t="shared" si="47"/>
        <v>0.99375000629892929</v>
      </c>
      <c r="W16" s="19">
        <f t="shared" si="47"/>
        <v>0.99324001191759204</v>
      </c>
      <c r="X16" s="19">
        <f t="shared" si="47"/>
        <v>0.99258000024051862</v>
      </c>
      <c r="Y16" s="19">
        <f t="shared" si="47"/>
        <v>0.99149000032461287</v>
      </c>
      <c r="Z16" s="17"/>
      <c r="AA16" s="36">
        <v>39</v>
      </c>
      <c r="AB16" s="65">
        <f>PRODUCT(F$2:F16)</f>
        <v>0.97095295239853541</v>
      </c>
      <c r="AC16" s="65">
        <f>PRODUCT(G$2:G16)</f>
        <v>0.96917526161991452</v>
      </c>
      <c r="AD16" s="65">
        <f>PRODUCT(H$2:H16)</f>
        <v>0.96708253480727502</v>
      </c>
      <c r="AE16" s="65">
        <f>PRODUCT(I$2:I16)</f>
        <v>0.96470678794696019</v>
      </c>
      <c r="AF16" s="65">
        <f>PRODUCT(J$2:J16)</f>
        <v>0.96208663575473652</v>
      </c>
      <c r="AG16" s="65">
        <f>PRODUCT(K$2:K16)</f>
        <v>0.95926745380792999</v>
      </c>
      <c r="AH16" s="65">
        <f>PRODUCT(L$2:L16)</f>
        <v>0.95630078519026351</v>
      </c>
      <c r="AI16" s="65">
        <f>PRODUCT(M$2:M16)</f>
        <v>0.95324443997058717</v>
      </c>
      <c r="AJ16" s="65">
        <f>PRODUCT(N$2:N16)</f>
        <v>0.95016213974041652</v>
      </c>
      <c r="AK16" s="65">
        <f>PRODUCT(O$2:O16)</f>
        <v>0.9471226792604841</v>
      </c>
      <c r="AL16" s="65">
        <f>PRODUCT(P$2:P16)</f>
        <v>0.94419502384473741</v>
      </c>
      <c r="AM16" s="65">
        <f>PRODUCT(Q$2:Q16)</f>
        <v>0.94134106806656648</v>
      </c>
      <c r="AN16" s="65">
        <f>PRODUCT(R$2:R16)</f>
        <v>0.93861025618079064</v>
      </c>
      <c r="AO16" s="65">
        <f>PRODUCT(S$2:S16)</f>
        <v>0.93597880884180706</v>
      </c>
      <c r="AP16" s="65">
        <f>PRODUCT(T$2:T16)</f>
        <v>0.93344908189182796</v>
      </c>
      <c r="AQ16" s="65">
        <f>PRODUCT(U$2:U16)</f>
        <v>0.93092355452885112</v>
      </c>
      <c r="AR16" s="65">
        <f>PRODUCT(V$2:V16)</f>
        <v>0.92828368571764819</v>
      </c>
      <c r="AS16" s="65">
        <f>PRODUCT(W$2:W16)</f>
        <v>0.92541593282710433</v>
      </c>
      <c r="AT16" s="65">
        <f>PRODUCT(X$2:X16)</f>
        <v>0.92217621293498686</v>
      </c>
      <c r="AU16" s="65">
        <f>PRODUCT(Y$2:Y16)</f>
        <v>0.91815908617967201</v>
      </c>
      <c r="AW16" s="20">
        <f t="shared" si="23"/>
        <v>3.1629949336798237E-3</v>
      </c>
      <c r="AX16" s="20">
        <f t="shared" si="24"/>
        <v>3.4239506625857639E-3</v>
      </c>
      <c r="AY16" s="20">
        <f t="shared" si="25"/>
        <v>3.6820565122451915E-3</v>
      </c>
      <c r="AZ16" s="20">
        <f t="shared" si="26"/>
        <v>3.9329425938418455E-3</v>
      </c>
      <c r="BA16" s="20">
        <f t="shared" si="27"/>
        <v>4.1720357344067534E-3</v>
      </c>
      <c r="BB16" s="20">
        <f t="shared" si="28"/>
        <v>4.3940101828668443E-3</v>
      </c>
      <c r="BC16" s="20">
        <f t="shared" si="29"/>
        <v>4.5949866049990887E-3</v>
      </c>
      <c r="BD16" s="20">
        <f t="shared" si="30"/>
        <v>4.7679671896527602E-3</v>
      </c>
      <c r="BE16" s="20">
        <f t="shared" si="31"/>
        <v>4.9100379062266665E-3</v>
      </c>
      <c r="BF16" s="20">
        <f t="shared" si="32"/>
        <v>5.0160123936304219E-3</v>
      </c>
      <c r="BG16" s="20">
        <f t="shared" si="33"/>
        <v>5.0799946325567474E-3</v>
      </c>
      <c r="BH16" s="20">
        <f t="shared" si="34"/>
        <v>5.2099731499490902E-3</v>
      </c>
      <c r="BI16" s="20">
        <f t="shared" si="35"/>
        <v>5.3099760242321971E-3</v>
      </c>
      <c r="BJ16" s="20">
        <f t="shared" si="36"/>
        <v>5.4500718719833587E-3</v>
      </c>
      <c r="BK16" s="20">
        <f t="shared" si="37"/>
        <v>5.5999381843695522E-3</v>
      </c>
      <c r="BL16" s="20">
        <f t="shared" si="38"/>
        <v>5.8600238145917298E-3</v>
      </c>
      <c r="BM16" s="20">
        <f t="shared" si="39"/>
        <v>6.2499937010706682E-3</v>
      </c>
      <c r="BN16" s="20">
        <f t="shared" si="40"/>
        <v>6.7599880824080099E-3</v>
      </c>
      <c r="BO16" s="20">
        <f t="shared" si="41"/>
        <v>7.4199997594814153E-3</v>
      </c>
      <c r="BP16" s="20">
        <f t="shared" si="42"/>
        <v>8.5099996753871567E-3</v>
      </c>
      <c r="BQ16" s="22"/>
      <c r="BR16" s="20">
        <f>((1+'Summary '!$B$7)^-('Summary '!$B$6+'Workings '!F15))*AB16</f>
        <v>0.42613533153158301</v>
      </c>
      <c r="BS16" s="20">
        <f>((1+'Summary '!$B$7)^-('Summary '!$B$6+'Workings '!G15))*AC16</f>
        <v>0.42535943579556867</v>
      </c>
      <c r="BT16" s="20">
        <f>((1+'Summary '!$B$7)^-('Summary '!$B$6+'Workings '!H15))*AD16</f>
        <v>0.42444530713635514</v>
      </c>
      <c r="BU16" s="20">
        <f>((1+'Summary '!$B$7)^-('Summary '!$B$6+'Workings '!I15))*AE16</f>
        <v>0.42340689573643658</v>
      </c>
      <c r="BV16" s="20">
        <f>((1+'Summary '!$B$7)^-('Summary '!$B$6+'Workings '!J15))*AF16</f>
        <v>0.42226107385174905</v>
      </c>
      <c r="BW16" s="20">
        <f>((1+'Summary '!$B$7)^-('Summary '!$B$6+'Workings '!K15))*AG16</f>
        <v>0.42102767936206509</v>
      </c>
      <c r="BX16" s="20">
        <f>((1+'Summary '!$B$7)^-('Summary '!$B$6+'Workings '!L15))*AH16</f>
        <v>0.41972924658826083</v>
      </c>
      <c r="BY16" s="20">
        <f>((1+'Summary '!$B$7)^-('Summary '!$B$6+'Workings '!M15))*AI16</f>
        <v>0.41839108637335387</v>
      </c>
      <c r="BZ16" s="20">
        <f>((1+'Summary '!$B$7)^-('Summary '!$B$6+'Workings '!N15))*AJ16</f>
        <v>0.41704105504464578</v>
      </c>
      <c r="CA16" s="20">
        <f>((1+'Summary '!$B$7)^-('Summary '!$B$6+'Workings '!O15))*AK16</f>
        <v>0.41570930457599525</v>
      </c>
      <c r="CB16" s="20">
        <f>((1+'Summary '!$B$7)^-('Summary '!$B$6+'Workings '!P15))*AL16</f>
        <v>0.41442602608333307</v>
      </c>
      <c r="CC16" s="20">
        <f>((1+'Summary '!$B$7)^-('Summary '!$B$6+'Workings '!Q15))*AM16</f>
        <v>0.41317440480629231</v>
      </c>
      <c r="CD16" s="20">
        <f>((1+'Summary '!$B$7)^-('Summary '!$B$6+'Workings '!R15))*AN16</f>
        <v>0.41197789419732839</v>
      </c>
      <c r="CE16" s="20">
        <f>((1+'Summary '!$B$7)^-('Summary '!$B$6+'Workings '!S15))*AO16</f>
        <v>0.41082450202093967</v>
      </c>
      <c r="CF16" s="20">
        <f>((1+'Summary '!$B$7)^-('Summary '!$B$6+'Workings '!T15))*AP16</f>
        <v>0.40971639285607026</v>
      </c>
      <c r="CG16" s="20">
        <f>((1+'Summary '!$B$7)^-('Summary '!$B$6+'Workings '!U15))*AQ16</f>
        <v>0.40861027140669853</v>
      </c>
      <c r="CH16" s="20">
        <f>((1+'Summary '!$B$7)^-('Summary '!$B$6+'Workings '!V15))*AR16</f>
        <v>0.40745571013197546</v>
      </c>
      <c r="CI16" s="20">
        <f>((1+'Summary '!$B$7)^-('Summary '!$B$6+'Workings '!W15))*AS16</f>
        <v>0.40620316731716777</v>
      </c>
      <c r="CJ16" s="20">
        <f>((1+'Summary '!$B$7)^-('Summary '!$B$6+'Workings '!X15))*AT16</f>
        <v>0.4047892174765802</v>
      </c>
      <c r="CK16" s="20">
        <f>((1+'Summary '!$B$7)^-('Summary '!$B$6+'Workings '!Y15))*AU16</f>
        <v>0.40303633273853928</v>
      </c>
      <c r="CL16" s="22"/>
      <c r="CM16" s="45">
        <f t="shared" si="43"/>
        <v>9.75109031302933E-2</v>
      </c>
      <c r="CN16" s="7">
        <f t="shared" si="44"/>
        <v>12.904517123600806</v>
      </c>
      <c r="CO16" s="46">
        <f t="shared" si="45"/>
        <v>8.3037203350309365</v>
      </c>
      <c r="CP16" s="49"/>
      <c r="CQ16" s="49"/>
      <c r="CS16" s="61">
        <v>39</v>
      </c>
      <c r="CT16" s="7">
        <f t="shared" si="46"/>
        <v>3.0711192692780345E-3</v>
      </c>
      <c r="CU16" s="7">
        <f t="shared" si="2"/>
        <v>3.3184082791852375E-3</v>
      </c>
      <c r="CV16" s="7">
        <f t="shared" si="3"/>
        <v>3.560852545165714E-3</v>
      </c>
      <c r="CW16" s="7">
        <f t="shared" si="4"/>
        <v>3.7941364168849528E-3</v>
      </c>
      <c r="CX16" s="7">
        <f t="shared" si="5"/>
        <v>4.0138598239639351E-3</v>
      </c>
      <c r="CY16" s="7">
        <f t="shared" si="6"/>
        <v>4.2150309601247946E-3</v>
      </c>
      <c r="CZ16" s="7">
        <f t="shared" si="7"/>
        <v>4.3941892982993719E-3</v>
      </c>
      <c r="DA16" s="7">
        <f t="shared" si="8"/>
        <v>4.54503821349868E-3</v>
      </c>
      <c r="DB16" s="7">
        <f t="shared" si="9"/>
        <v>4.6653321231868838E-3</v>
      </c>
      <c r="DC16" s="7">
        <f t="shared" si="10"/>
        <v>4.7507790974590392E-3</v>
      </c>
      <c r="DD16" s="7">
        <f t="shared" si="11"/>
        <v>4.7965056532180564E-3</v>
      </c>
      <c r="DE16" s="7">
        <f t="shared" si="12"/>
        <v>4.9043616895712103E-3</v>
      </c>
      <c r="DF16" s="7">
        <f t="shared" si="13"/>
        <v>4.9839979564184388E-3</v>
      </c>
      <c r="DG16" s="7">
        <f t="shared" si="14"/>
        <v>5.1011517788412215E-3</v>
      </c>
      <c r="DH16" s="7">
        <f t="shared" si="15"/>
        <v>5.2272571568507484E-3</v>
      </c>
      <c r="DI16" s="7">
        <f t="shared" si="16"/>
        <v>5.4552341991034505E-3</v>
      </c>
      <c r="DJ16" s="7">
        <f t="shared" si="17"/>
        <v>5.8017671885419652E-3</v>
      </c>
      <c r="DK16" s="7">
        <f t="shared" si="18"/>
        <v>6.2558006771817167E-3</v>
      </c>
      <c r="DL16" s="7">
        <f t="shared" si="19"/>
        <v>6.8425472781770847E-3</v>
      </c>
      <c r="DM16" s="51">
        <f t="shared" si="20"/>
        <v>7.8135335253427772E-3</v>
      </c>
    </row>
    <row r="17" spans="1:117" x14ac:dyDescent="0.25">
      <c r="A17" s="14">
        <v>40</v>
      </c>
      <c r="B17" s="15">
        <v>3.1629949336798237E-3</v>
      </c>
      <c r="C17" s="24">
        <f t="shared" si="21"/>
        <v>0.99683700506632023</v>
      </c>
      <c r="E17" s="39">
        <v>40</v>
      </c>
      <c r="F17" s="19">
        <f t="shared" si="22"/>
        <v>0.99657604933741428</v>
      </c>
      <c r="G17" s="19">
        <f t="shared" si="22"/>
        <v>0.99631794348775482</v>
      </c>
      <c r="H17" s="19">
        <f t="shared" si="22"/>
        <v>0.9960670574061582</v>
      </c>
      <c r="I17" s="19">
        <f t="shared" si="22"/>
        <v>0.99582796426559328</v>
      </c>
      <c r="J17" s="19">
        <f t="shared" si="22"/>
        <v>0.99560598981713311</v>
      </c>
      <c r="K17" s="19">
        <f t="shared" si="22"/>
        <v>0.99540501339500087</v>
      </c>
      <c r="L17" s="19">
        <f t="shared" si="22"/>
        <v>0.99523203281034722</v>
      </c>
      <c r="M17" s="19">
        <f t="shared" si="22"/>
        <v>0.99508996209377332</v>
      </c>
      <c r="N17" s="19">
        <f t="shared" si="22"/>
        <v>0.99498398760636952</v>
      </c>
      <c r="O17" s="19">
        <f t="shared" si="22"/>
        <v>0.99492000536744329</v>
      </c>
      <c r="P17" s="19">
        <f t="shared" si="22"/>
        <v>0.99479002685005091</v>
      </c>
      <c r="Q17" s="19">
        <f t="shared" si="22"/>
        <v>0.99469002397576778</v>
      </c>
      <c r="R17" s="19">
        <f t="shared" si="22"/>
        <v>0.99454992812801668</v>
      </c>
      <c r="S17" s="19">
        <f t="shared" si="22"/>
        <v>0.99440006181563045</v>
      </c>
      <c r="T17" s="19">
        <f t="shared" si="22"/>
        <v>0.99413997618540828</v>
      </c>
      <c r="U17" s="19">
        <f t="shared" si="22"/>
        <v>0.99375000629892929</v>
      </c>
      <c r="V17" s="19">
        <f t="shared" si="47"/>
        <v>0.99324001191759204</v>
      </c>
      <c r="W17" s="19">
        <f t="shared" si="47"/>
        <v>0.99258000024051862</v>
      </c>
      <c r="X17" s="19">
        <f t="shared" si="47"/>
        <v>0.99149000032461287</v>
      </c>
      <c r="Y17" s="19">
        <f t="shared" si="47"/>
        <v>0.99005594718546963</v>
      </c>
      <c r="Z17" s="17"/>
      <c r="AA17" s="36">
        <v>40</v>
      </c>
      <c r="AB17" s="65">
        <f>PRODUCT(F$2:F17)</f>
        <v>0.96762845739383085</v>
      </c>
      <c r="AC17" s="65">
        <f>PRODUCT(G$2:G17)</f>
        <v>0.96560670353636002</v>
      </c>
      <c r="AD17" s="65">
        <f>PRODUCT(H$2:H17)</f>
        <v>0.96327905471437103</v>
      </c>
      <c r="AE17" s="65">
        <f>PRODUCT(I$2:I17)</f>
        <v>0.96068199675442079</v>
      </c>
      <c r="AF17" s="65">
        <f>PRODUCT(J$2:J17)</f>
        <v>0.95785921728043011</v>
      </c>
      <c r="AG17" s="65">
        <f>PRODUCT(K$2:K17)</f>
        <v>0.95485963270707097</v>
      </c>
      <c r="AH17" s="65">
        <f>PRODUCT(L$2:L17)</f>
        <v>0.95174117442303718</v>
      </c>
      <c r="AI17" s="65">
        <f>PRODUCT(M$2:M17)</f>
        <v>0.94856397363643175</v>
      </c>
      <c r="AJ17" s="65">
        <f>PRODUCT(N$2:N17)</f>
        <v>0.94539611467152018</v>
      </c>
      <c r="AK17" s="65">
        <f>PRODUCT(O$2:O17)</f>
        <v>0.94231130113346817</v>
      </c>
      <c r="AL17" s="65">
        <f>PRODUCT(P$2:P17)</f>
        <v>0.93927579312219078</v>
      </c>
      <c r="AM17" s="65">
        <f>PRODUCT(Q$2:Q17)</f>
        <v>0.9363425695645079</v>
      </c>
      <c r="AN17" s="65">
        <f>PRODUCT(R$2:R17)</f>
        <v>0.93349476282482469</v>
      </c>
      <c r="AO17" s="65">
        <f>PRODUCT(S$2:S17)</f>
        <v>0.93073738537041306</v>
      </c>
      <c r="AP17" s="65">
        <f>PRODUCT(T$2:T17)</f>
        <v>0.92797904804223308</v>
      </c>
      <c r="AQ17" s="65">
        <f>PRODUCT(U$2:U17)</f>
        <v>0.92510528817686744</v>
      </c>
      <c r="AR17" s="65">
        <f>PRODUCT(V$2:V17)</f>
        <v>0.92200849906510318</v>
      </c>
      <c r="AS17" s="65">
        <f>PRODUCT(W$2:W17)</f>
        <v>0.91854934682810696</v>
      </c>
      <c r="AT17" s="65">
        <f>PRODUCT(X$2:X17)</f>
        <v>0.91432849366226043</v>
      </c>
      <c r="AU17" s="65">
        <f>PRODUCT(Y$2:Y17)</f>
        <v>0.90902886373456038</v>
      </c>
      <c r="AW17" s="20">
        <f t="shared" si="23"/>
        <v>3.4239506625857639E-3</v>
      </c>
      <c r="AX17" s="20">
        <f t="shared" si="24"/>
        <v>3.6820565122451915E-3</v>
      </c>
      <c r="AY17" s="20">
        <f t="shared" si="25"/>
        <v>3.9329425938418455E-3</v>
      </c>
      <c r="AZ17" s="20">
        <f t="shared" si="26"/>
        <v>4.1720357344067534E-3</v>
      </c>
      <c r="BA17" s="20">
        <f t="shared" si="27"/>
        <v>4.3940101828668443E-3</v>
      </c>
      <c r="BB17" s="20">
        <f t="shared" si="28"/>
        <v>4.5949866049990887E-3</v>
      </c>
      <c r="BC17" s="20">
        <f t="shared" si="29"/>
        <v>4.7679671896527602E-3</v>
      </c>
      <c r="BD17" s="20">
        <f t="shared" si="30"/>
        <v>4.9100379062266665E-3</v>
      </c>
      <c r="BE17" s="20">
        <f t="shared" si="31"/>
        <v>5.0160123936304219E-3</v>
      </c>
      <c r="BF17" s="20">
        <f t="shared" si="32"/>
        <v>5.0799946325567474E-3</v>
      </c>
      <c r="BG17" s="20">
        <f t="shared" si="33"/>
        <v>5.2099731499490902E-3</v>
      </c>
      <c r="BH17" s="20">
        <f t="shared" si="34"/>
        <v>5.3099760242321971E-3</v>
      </c>
      <c r="BI17" s="20">
        <f t="shared" si="35"/>
        <v>5.4500718719833587E-3</v>
      </c>
      <c r="BJ17" s="20">
        <f t="shared" si="36"/>
        <v>5.5999381843695522E-3</v>
      </c>
      <c r="BK17" s="20">
        <f t="shared" si="37"/>
        <v>5.8600238145917298E-3</v>
      </c>
      <c r="BL17" s="20">
        <f t="shared" si="38"/>
        <v>6.2499937010706682E-3</v>
      </c>
      <c r="BM17" s="20">
        <f t="shared" si="39"/>
        <v>6.7599880824080099E-3</v>
      </c>
      <c r="BN17" s="20">
        <f t="shared" si="40"/>
        <v>7.4199997594814153E-3</v>
      </c>
      <c r="BO17" s="20">
        <f t="shared" si="41"/>
        <v>8.5099996753871567E-3</v>
      </c>
      <c r="BP17" s="20">
        <f t="shared" si="42"/>
        <v>9.9440528145303894E-3</v>
      </c>
      <c r="BQ17" s="22"/>
      <c r="BR17" s="20">
        <f>((1+'Summary '!$B$7)^-('Summary '!$B$6+'Workings '!F16))*AB17</f>
        <v>0.42468056191284753</v>
      </c>
      <c r="BS17" s="20">
        <f>((1+'Summary '!$B$7)^-('Summary '!$B$6+'Workings '!G16))*AC17</f>
        <v>0.42379757580576116</v>
      </c>
      <c r="BT17" s="20">
        <f>((1+'Summary '!$B$7)^-('Summary '!$B$6+'Workings '!H16))*AD17</f>
        <v>0.42278026793252449</v>
      </c>
      <c r="BU17" s="20">
        <f>((1+'Summary '!$B$7)^-('Summary '!$B$6+'Workings '!I16))*AE17</f>
        <v>0.42164457597036847</v>
      </c>
      <c r="BV17" s="20">
        <f>((1+'Summary '!$B$7)^-('Summary '!$B$6+'Workings '!J16))*AF17</f>
        <v>0.42040959672534833</v>
      </c>
      <c r="BW17" s="20">
        <f>((1+'Summary '!$B$7)^-('Summary '!$B$6+'Workings '!K16))*AG17</f>
        <v>0.41909671145354499</v>
      </c>
      <c r="BX17" s="20">
        <f>((1+'Summary '!$B$7)^-('Summary '!$B$6+'Workings '!L16))*AH17</f>
        <v>0.41773128404021204</v>
      </c>
      <c r="BY17" s="20">
        <f>((1+'Summary '!$B$7)^-('Summary '!$B$6+'Workings '!M16))*AI17</f>
        <v>0.41633959489351358</v>
      </c>
      <c r="BZ17" s="20">
        <f>((1+'Summary '!$B$7)^-('Summary '!$B$6+'Workings '!N16))*AJ17</f>
        <v>0.4149514840947624</v>
      </c>
      <c r="CA17" s="20">
        <f>((1+'Summary '!$B$7)^-('Summary '!$B$6+'Workings '!O16))*AK17</f>
        <v>0.41359922261820214</v>
      </c>
      <c r="CB17" s="20">
        <f>((1+'Summary '!$B$7)^-('Summary '!$B$6+'Workings '!P16))*AL17</f>
        <v>0.41226791217057163</v>
      </c>
      <c r="CC17" s="20">
        <f>((1+'Summary '!$B$7)^-('Summary '!$B$6+'Workings '!Q16))*AM17</f>
        <v>0.41098255374507608</v>
      </c>
      <c r="CD17" s="20">
        <f>((1+'Summary '!$B$7)^-('Summary '!$B$6+'Workings '!R16))*AN17</f>
        <v>0.40973419211404483</v>
      </c>
      <c r="CE17" s="20">
        <f>((1+'Summary '!$B$7)^-('Summary '!$B$6+'Workings '!S16))*AO17</f>
        <v>0.40852615491076882</v>
      </c>
      <c r="CF17" s="20">
        <f>((1+'Summary '!$B$7)^-('Summary '!$B$6+'Workings '!T16))*AP17</f>
        <v>0.4073178391883896</v>
      </c>
      <c r="CG17" s="20">
        <f>((1+'Summary '!$B$7)^-('Summary '!$B$6+'Workings '!U16))*AQ17</f>
        <v>0.40606060188329463</v>
      </c>
      <c r="CH17" s="20">
        <f>((1+'Summary '!$B$7)^-('Summary '!$B$6+'Workings '!V16))*AR17</f>
        <v>0.40470750429965313</v>
      </c>
      <c r="CI17" s="20">
        <f>((1+'Summary '!$B$7)^-('Summary '!$B$6+'Workings '!W16))*AS17</f>
        <v>0.40319720472163856</v>
      </c>
      <c r="CJ17" s="20">
        <f>((1+'Summary '!$B$7)^-('Summary '!$B$6+'Workings '!X16))*AT17</f>
        <v>0.40135485075608995</v>
      </c>
      <c r="CK17" s="20">
        <f>((1+'Summary '!$B$7)^-('Summary '!$B$6+'Workings '!Y16))*AU17</f>
        <v>0.39904557722246148</v>
      </c>
      <c r="CL17" s="22"/>
      <c r="CM17" s="45">
        <f t="shared" si="43"/>
        <v>0.10323976629800788</v>
      </c>
      <c r="CN17" s="7">
        <f t="shared" si="44"/>
        <v>12.837694363606602</v>
      </c>
      <c r="CO17" s="46">
        <f t="shared" si="45"/>
        <v>8.2582252664590747</v>
      </c>
      <c r="CP17" s="49"/>
      <c r="CQ17" s="49"/>
      <c r="CS17" s="61">
        <v>40</v>
      </c>
      <c r="CT17" s="7">
        <f t="shared" si="46"/>
        <v>3.3131120978304477E-3</v>
      </c>
      <c r="CU17" s="7">
        <f t="shared" si="2"/>
        <v>3.5554184510236666E-3</v>
      </c>
      <c r="CV17" s="7">
        <f t="shared" si="3"/>
        <v>3.7885212240418593E-3</v>
      </c>
      <c r="CW17" s="7">
        <f t="shared" si="4"/>
        <v>4.0079996198606766E-3</v>
      </c>
      <c r="CX17" s="7">
        <f t="shared" si="5"/>
        <v>4.2088431544830751E-3</v>
      </c>
      <c r="CY17" s="7">
        <f t="shared" si="6"/>
        <v>4.3875672219433406E-3</v>
      </c>
      <c r="CZ17" s="7">
        <f t="shared" si="7"/>
        <v>4.5378706926906265E-3</v>
      </c>
      <c r="DA17" s="7">
        <f t="shared" si="8"/>
        <v>4.6574850670358719E-3</v>
      </c>
      <c r="DB17" s="7">
        <f t="shared" si="9"/>
        <v>4.7421186280823925E-3</v>
      </c>
      <c r="DC17" s="7">
        <f t="shared" si="10"/>
        <v>4.786936351955583E-3</v>
      </c>
      <c r="DD17" s="7">
        <f t="shared" si="11"/>
        <v>4.8936016625637504E-3</v>
      </c>
      <c r="DE17" s="7">
        <f t="shared" si="12"/>
        <v>4.9719565948555047E-3</v>
      </c>
      <c r="DF17" s="7">
        <f t="shared" si="13"/>
        <v>5.0876135495153537E-3</v>
      </c>
      <c r="DG17" s="7">
        <f t="shared" si="14"/>
        <v>5.2120718239560548E-3</v>
      </c>
      <c r="DH17" s="7">
        <f t="shared" si="15"/>
        <v>5.4379793209696492E-3</v>
      </c>
      <c r="DI17" s="7">
        <f t="shared" si="16"/>
        <v>5.7819022239325871E-3</v>
      </c>
      <c r="DJ17" s="7">
        <f t="shared" si="17"/>
        <v>6.232766465558994E-3</v>
      </c>
      <c r="DK17" s="7">
        <f t="shared" si="18"/>
        <v>6.8156359325363645E-3</v>
      </c>
      <c r="DL17" s="7">
        <f t="shared" si="19"/>
        <v>7.7809351842630641E-3</v>
      </c>
      <c r="DM17" s="51">
        <f t="shared" si="20"/>
        <v>9.0394310309090172E-3</v>
      </c>
    </row>
    <row r="18" spans="1:117" x14ac:dyDescent="0.25">
      <c r="A18" s="14">
        <v>41</v>
      </c>
      <c r="B18" s="15">
        <v>3.4239506625857639E-3</v>
      </c>
      <c r="C18" s="24">
        <f t="shared" si="21"/>
        <v>0.99657604933741428</v>
      </c>
      <c r="E18" s="39">
        <v>41</v>
      </c>
      <c r="F18" s="19">
        <f t="shared" si="22"/>
        <v>0.99631794348775482</v>
      </c>
      <c r="G18" s="19">
        <f t="shared" si="22"/>
        <v>0.9960670574061582</v>
      </c>
      <c r="H18" s="19">
        <f t="shared" si="22"/>
        <v>0.99582796426559328</v>
      </c>
      <c r="I18" s="19">
        <f t="shared" si="22"/>
        <v>0.99560598981713311</v>
      </c>
      <c r="J18" s="19">
        <f t="shared" si="22"/>
        <v>0.99540501339500087</v>
      </c>
      <c r="K18" s="19">
        <f t="shared" si="22"/>
        <v>0.99523203281034722</v>
      </c>
      <c r="L18" s="19">
        <f t="shared" si="22"/>
        <v>0.99508996209377332</v>
      </c>
      <c r="M18" s="19">
        <f t="shared" si="22"/>
        <v>0.99498398760636952</v>
      </c>
      <c r="N18" s="19">
        <f t="shared" si="22"/>
        <v>0.99492000536744329</v>
      </c>
      <c r="O18" s="19">
        <f t="shared" si="22"/>
        <v>0.99479002685005091</v>
      </c>
      <c r="P18" s="19">
        <f t="shared" si="22"/>
        <v>0.99469002397576778</v>
      </c>
      <c r="Q18" s="19">
        <f t="shared" si="22"/>
        <v>0.99454992812801668</v>
      </c>
      <c r="R18" s="19">
        <f t="shared" si="22"/>
        <v>0.99440006181563045</v>
      </c>
      <c r="S18" s="19">
        <f t="shared" si="22"/>
        <v>0.99413997618540828</v>
      </c>
      <c r="T18" s="19">
        <f t="shared" si="22"/>
        <v>0.99375000629892929</v>
      </c>
      <c r="U18" s="19">
        <f t="shared" si="22"/>
        <v>0.99324001191759204</v>
      </c>
      <c r="V18" s="19">
        <f t="shared" si="47"/>
        <v>0.99258000024051862</v>
      </c>
      <c r="W18" s="19">
        <f t="shared" si="47"/>
        <v>0.99149000032461287</v>
      </c>
      <c r="X18" s="19">
        <f t="shared" si="47"/>
        <v>0.99005594718546963</v>
      </c>
      <c r="Y18" s="19">
        <f t="shared" si="47"/>
        <v>0.98826397515094011</v>
      </c>
      <c r="Z18" s="17"/>
      <c r="AA18" s="36">
        <v>41</v>
      </c>
      <c r="AB18" s="65">
        <f>PRODUCT(F$2:F18)</f>
        <v>0.96406559473085018</v>
      </c>
      <c r="AC18" s="65">
        <f>PRODUCT(G$2:G18)</f>
        <v>0.96180902780312272</v>
      </c>
      <c r="AD18" s="65">
        <f>PRODUCT(H$2:H18)</f>
        <v>0.95926022007589717</v>
      </c>
      <c r="AE18" s="65">
        <f>PRODUCT(I$2:I18)</f>
        <v>0.956460750278185</v>
      </c>
      <c r="AF18" s="65">
        <f>PRODUCT(J$2:J18)</f>
        <v>0.95345786700755153</v>
      </c>
      <c r="AG18" s="65">
        <f>PRODUCT(K$2:K18)</f>
        <v>0.95030689330759976</v>
      </c>
      <c r="AH18" s="65">
        <f>PRODUCT(L$2:L18)</f>
        <v>0.94706808917970342</v>
      </c>
      <c r="AI18" s="65">
        <f>PRODUCT(M$2:M18)</f>
        <v>0.94380596498851999</v>
      </c>
      <c r="AJ18" s="65">
        <f>PRODUCT(N$2:N18)</f>
        <v>0.94059350748334891</v>
      </c>
      <c r="AK18" s="65">
        <f>PRODUCT(O$2:O18)</f>
        <v>0.9374018845556692</v>
      </c>
      <c r="AL18" s="65">
        <f>PRODUCT(P$2:P18)</f>
        <v>0.93428826118057029</v>
      </c>
      <c r="AM18" s="65">
        <f>PRODUCT(Q$2:Q18)</f>
        <v>0.93123943526358377</v>
      </c>
      <c r="AN18" s="65">
        <f>PRODUCT(R$2:R18)</f>
        <v>0.92826724985757292</v>
      </c>
      <c r="AO18" s="65">
        <f>PRODUCT(S$2:S18)</f>
        <v>0.92528324212701163</v>
      </c>
      <c r="AP18" s="65">
        <f>PRODUCT(T$2:T18)</f>
        <v>0.92217918483724348</v>
      </c>
      <c r="AQ18" s="65">
        <f>PRODUCT(U$2:U18)</f>
        <v>0.91885158745381923</v>
      </c>
      <c r="AR18" s="65">
        <f>PRODUCT(V$2:V18)</f>
        <v>0.91516719622380038</v>
      </c>
      <c r="AS18" s="65">
        <f>PRODUCT(W$2:W18)</f>
        <v>0.9107324921847727</v>
      </c>
      <c r="AT18" s="65">
        <f>PRODUCT(X$2:X18)</f>
        <v>0.90523636283145292</v>
      </c>
      <c r="AU18" s="65">
        <f>PRODUCT(Y$2:Y18)</f>
        <v>0.89836047840125888</v>
      </c>
      <c r="AW18" s="20">
        <f t="shared" si="23"/>
        <v>3.6820565122451915E-3</v>
      </c>
      <c r="AX18" s="20">
        <f t="shared" si="24"/>
        <v>3.9329425938418455E-3</v>
      </c>
      <c r="AY18" s="20">
        <f t="shared" si="25"/>
        <v>4.1720357344067534E-3</v>
      </c>
      <c r="AZ18" s="20">
        <f t="shared" si="26"/>
        <v>4.3940101828668443E-3</v>
      </c>
      <c r="BA18" s="20">
        <f t="shared" si="27"/>
        <v>4.5949866049990887E-3</v>
      </c>
      <c r="BB18" s="20">
        <f t="shared" si="28"/>
        <v>4.7679671896527602E-3</v>
      </c>
      <c r="BC18" s="20">
        <f t="shared" si="29"/>
        <v>4.9100379062266665E-3</v>
      </c>
      <c r="BD18" s="20">
        <f t="shared" si="30"/>
        <v>5.0160123936304219E-3</v>
      </c>
      <c r="BE18" s="20">
        <f t="shared" si="31"/>
        <v>5.0799946325567474E-3</v>
      </c>
      <c r="BF18" s="20">
        <f t="shared" si="32"/>
        <v>5.2099731499490902E-3</v>
      </c>
      <c r="BG18" s="20">
        <f t="shared" si="33"/>
        <v>5.3099760242321971E-3</v>
      </c>
      <c r="BH18" s="20">
        <f t="shared" si="34"/>
        <v>5.4500718719833587E-3</v>
      </c>
      <c r="BI18" s="20">
        <f t="shared" si="35"/>
        <v>5.5999381843695522E-3</v>
      </c>
      <c r="BJ18" s="20">
        <f t="shared" si="36"/>
        <v>5.8600238145917298E-3</v>
      </c>
      <c r="BK18" s="20">
        <f t="shared" si="37"/>
        <v>6.2499937010706682E-3</v>
      </c>
      <c r="BL18" s="20">
        <f t="shared" si="38"/>
        <v>6.7599880824080099E-3</v>
      </c>
      <c r="BM18" s="20">
        <f t="shared" si="39"/>
        <v>7.4199997594814153E-3</v>
      </c>
      <c r="BN18" s="20">
        <f t="shared" si="40"/>
        <v>8.5099996753871567E-3</v>
      </c>
      <c r="BO18" s="20">
        <f t="shared" si="41"/>
        <v>9.9440528145303894E-3</v>
      </c>
      <c r="BP18" s="20">
        <f t="shared" si="42"/>
        <v>1.1736024849059888E-2</v>
      </c>
      <c r="BQ18" s="22"/>
      <c r="BR18" s="20">
        <f>((1+'Summary '!$B$7)^-('Summary '!$B$6+'Workings '!F17))*AB18</f>
        <v>0.42312119465240333</v>
      </c>
      <c r="BS18" s="20">
        <f>((1+'Summary '!$B$7)^-('Summary '!$B$6+'Workings '!G17))*AC18</f>
        <v>0.42213507756077923</v>
      </c>
      <c r="BT18" s="20">
        <f>((1+'Summary '!$B$7)^-('Summary '!$B$6+'Workings '!H17))*AD18</f>
        <v>0.42102055633976648</v>
      </c>
      <c r="BU18" s="20">
        <f>((1+'Summary '!$B$7)^-('Summary '!$B$6+'Workings '!I17))*AE18</f>
        <v>0.41979580198616229</v>
      </c>
      <c r="BV18" s="20">
        <f>((1+'Summary '!$B$7)^-('Summary '!$B$6+'Workings '!J17))*AF18</f>
        <v>0.41848146354194204</v>
      </c>
      <c r="BW18" s="20">
        <f>((1+'Summary '!$B$7)^-('Summary '!$B$6+'Workings '!K17))*AG18</f>
        <v>0.41710175985009856</v>
      </c>
      <c r="BX18" s="20">
        <f>((1+'Summary '!$B$7)^-('Summary '!$B$6+'Workings '!L17))*AH18</f>
        <v>0.41568302776042482</v>
      </c>
      <c r="BY18" s="20">
        <f>((1+'Summary '!$B$7)^-('Summary '!$B$6+'Workings '!M17))*AI18</f>
        <v>0.41425353858742026</v>
      </c>
      <c r="BZ18" s="20">
        <f>((1+'Summary '!$B$7)^-('Summary '!$B$6+'Workings '!N17))*AJ18</f>
        <v>0.41284524872713957</v>
      </c>
      <c r="CA18" s="20">
        <f>((1+'Summary '!$B$7)^-('Summary '!$B$6+'Workings '!O17))*AK18</f>
        <v>0.41144541426529679</v>
      </c>
      <c r="CB18" s="20">
        <f>((1+'Summary '!$B$7)^-('Summary '!$B$6+'Workings '!P17))*AL18</f>
        <v>0.4100808699668802</v>
      </c>
      <c r="CC18" s="20">
        <f>((1+'Summary '!$B$7)^-('Summary '!$B$6+'Workings '!Q17))*AM18</f>
        <v>0.40874427245615491</v>
      </c>
      <c r="CD18" s="20">
        <f>((1+'Summary '!$B$7)^-('Summary '!$B$6+'Workings '!R17))*AN18</f>
        <v>0.40744194471460532</v>
      </c>
      <c r="CE18" s="20">
        <f>((1+'Summary '!$B$7)^-('Summary '!$B$6+'Workings '!S17))*AO18</f>
        <v>0.40613456911071288</v>
      </c>
      <c r="CF18" s="20">
        <f>((1+'Summary '!$B$7)^-('Summary '!$B$6+'Workings '!T17))*AP18</f>
        <v>0.40477623425677073</v>
      </c>
      <c r="CG18" s="20">
        <f>((1+'Summary '!$B$7)^-('Summary '!$B$6+'Workings '!U17))*AQ18</f>
        <v>0.40332180577215276</v>
      </c>
      <c r="CH18" s="20">
        <f>((1+'Summary '!$B$7)^-('Summary '!$B$6+'Workings '!V17))*AR18</f>
        <v>0.40171260982827439</v>
      </c>
      <c r="CI18" s="20">
        <f>((1+'Summary '!$B$7)^-('Summary '!$B$6+'Workings '!W17))*AS18</f>
        <v>0.39977634516830618</v>
      </c>
      <c r="CJ18" s="20">
        <f>((1+'Summary '!$B$7)^-('Summary '!$B$6+'Workings '!X17))*AT18</f>
        <v>0.39738074481463254</v>
      </c>
      <c r="CK18" s="20">
        <f>((1+'Summary '!$B$7)^-('Summary '!$B$6+'Workings '!Y17))*AU18</f>
        <v>0.39438454978452392</v>
      </c>
      <c r="CL18" s="22"/>
      <c r="CM18" s="45">
        <f t="shared" si="43"/>
        <v>0.11021334309165155</v>
      </c>
      <c r="CN18" s="7">
        <f t="shared" si="44"/>
        <v>12.766811057689653</v>
      </c>
      <c r="CO18" s="46">
        <f t="shared" si="45"/>
        <v>8.2096370291444476</v>
      </c>
      <c r="CP18" s="49"/>
      <c r="CQ18" s="49"/>
      <c r="CS18" s="61">
        <v>41</v>
      </c>
      <c r="CT18" s="7">
        <f t="shared" si="46"/>
        <v>3.5497440013102606E-3</v>
      </c>
      <c r="CU18" s="7">
        <f t="shared" si="2"/>
        <v>3.7827396925885172E-3</v>
      </c>
      <c r="CV18" s="7">
        <f t="shared" si="3"/>
        <v>4.0020679167515295E-3</v>
      </c>
      <c r="CW18" s="7">
        <f t="shared" si="4"/>
        <v>4.2026982762348071E-3</v>
      </c>
      <c r="CX18" s="7">
        <f t="shared" si="5"/>
        <v>4.3811261273307015E-3</v>
      </c>
      <c r="CY18" s="7">
        <f t="shared" si="6"/>
        <v>4.531032087391482E-3</v>
      </c>
      <c r="CZ18" s="7">
        <f t="shared" si="7"/>
        <v>4.650140217650001E-3</v>
      </c>
      <c r="DA18" s="7">
        <f t="shared" si="8"/>
        <v>4.7341424175647365E-3</v>
      </c>
      <c r="DB18" s="7">
        <f t="shared" si="9"/>
        <v>4.7782099694331373E-3</v>
      </c>
      <c r="DC18" s="7">
        <f t="shared" si="10"/>
        <v>4.8838386492467134E-3</v>
      </c>
      <c r="DD18" s="7">
        <f t="shared" si="11"/>
        <v>4.9610482665904173E-3</v>
      </c>
      <c r="DE18" s="7">
        <f t="shared" si="12"/>
        <v>5.0753218522117255E-3</v>
      </c>
      <c r="DF18" s="7">
        <f t="shared" si="13"/>
        <v>5.1982392177771343E-3</v>
      </c>
      <c r="DG18" s="7">
        <f t="shared" si="14"/>
        <v>5.4221818341069336E-3</v>
      </c>
      <c r="DH18" s="7">
        <f t="shared" si="15"/>
        <v>5.7636140964912553E-3</v>
      </c>
      <c r="DI18" s="7">
        <f t="shared" si="16"/>
        <v>6.2114257806894996E-3</v>
      </c>
      <c r="DJ18" s="7">
        <f t="shared" si="17"/>
        <v>6.7905403758658804E-3</v>
      </c>
      <c r="DK18" s="7">
        <f t="shared" si="18"/>
        <v>7.7503332128569516E-3</v>
      </c>
      <c r="DL18" s="7">
        <f t="shared" si="19"/>
        <v>9.0017182016293631E-3</v>
      </c>
      <c r="DM18" s="51">
        <f t="shared" si="20"/>
        <v>1.0543180897930503E-2</v>
      </c>
    </row>
    <row r="19" spans="1:117" x14ac:dyDescent="0.25">
      <c r="A19" s="14">
        <v>42</v>
      </c>
      <c r="B19" s="15">
        <v>3.6820565122451915E-3</v>
      </c>
      <c r="C19" s="24">
        <f t="shared" si="21"/>
        <v>0.99631794348775482</v>
      </c>
      <c r="E19" s="39">
        <v>42</v>
      </c>
      <c r="F19" s="19">
        <f t="shared" si="22"/>
        <v>0.9960670574061582</v>
      </c>
      <c r="G19" s="19">
        <f t="shared" si="22"/>
        <v>0.99582796426559328</v>
      </c>
      <c r="H19" s="19">
        <f t="shared" si="22"/>
        <v>0.99560598981713311</v>
      </c>
      <c r="I19" s="19">
        <f t="shared" si="22"/>
        <v>0.99540501339500087</v>
      </c>
      <c r="J19" s="19">
        <f t="shared" si="22"/>
        <v>0.99523203281034722</v>
      </c>
      <c r="K19" s="19">
        <f t="shared" si="22"/>
        <v>0.99508996209377332</v>
      </c>
      <c r="L19" s="19">
        <f t="shared" si="22"/>
        <v>0.99498398760636952</v>
      </c>
      <c r="M19" s="19">
        <f t="shared" si="22"/>
        <v>0.99492000536744329</v>
      </c>
      <c r="N19" s="19">
        <f t="shared" si="22"/>
        <v>0.99479002685005091</v>
      </c>
      <c r="O19" s="19">
        <f t="shared" si="22"/>
        <v>0.99469002397576778</v>
      </c>
      <c r="P19" s="19">
        <f t="shared" si="22"/>
        <v>0.99454992812801668</v>
      </c>
      <c r="Q19" s="19">
        <f t="shared" si="22"/>
        <v>0.99440006181563045</v>
      </c>
      <c r="R19" s="19">
        <f t="shared" si="22"/>
        <v>0.99413997618540828</v>
      </c>
      <c r="S19" s="19">
        <f t="shared" si="22"/>
        <v>0.99375000629892929</v>
      </c>
      <c r="T19" s="19">
        <f t="shared" si="22"/>
        <v>0.99324001191759204</v>
      </c>
      <c r="U19" s="19">
        <f t="shared" si="22"/>
        <v>0.99258000024051862</v>
      </c>
      <c r="V19" s="19">
        <f t="shared" si="47"/>
        <v>0.99149000032461287</v>
      </c>
      <c r="W19" s="19">
        <f t="shared" si="47"/>
        <v>0.99005594718546963</v>
      </c>
      <c r="X19" s="19">
        <f t="shared" si="47"/>
        <v>0.98826397515094011</v>
      </c>
      <c r="Y19" s="19">
        <f t="shared" si="47"/>
        <v>0.98607202857984111</v>
      </c>
      <c r="Z19" s="17"/>
      <c r="AA19" s="36">
        <v>42</v>
      </c>
      <c r="AB19" s="65">
        <f>PRODUCT(F$2:F19)</f>
        <v>0.96027398009007581</v>
      </c>
      <c r="AC19" s="65">
        <f>PRODUCT(G$2:G19)</f>
        <v>0.95779632616945309</v>
      </c>
      <c r="AD19" s="65">
        <f>PRODUCT(H$2:H19)</f>
        <v>0.95504522090086452</v>
      </c>
      <c r="AE19" s="65">
        <f>PRODUCT(I$2:I19)</f>
        <v>0.95206582594244937</v>
      </c>
      <c r="AF19" s="65">
        <f>PRODUCT(J$2:J19)</f>
        <v>0.94891181118094325</v>
      </c>
      <c r="AG19" s="65">
        <f>PRODUCT(K$2:K19)</f>
        <v>0.94564085043891088</v>
      </c>
      <c r="AH19" s="65">
        <f>PRODUCT(L$2:L19)</f>
        <v>0.94231758390676612</v>
      </c>
      <c r="AI19" s="65">
        <f>PRODUCT(M$2:M19)</f>
        <v>0.93901143575220325</v>
      </c>
      <c r="AJ19" s="65">
        <f>PRODUCT(N$2:N19)</f>
        <v>0.93569304056434421</v>
      </c>
      <c r="AK19" s="65">
        <f>PRODUCT(O$2:O19)</f>
        <v>0.93242430302360846</v>
      </c>
      <c r="AL19" s="65">
        <f>PRODUCT(P$2:P19)</f>
        <v>0.92919632300798582</v>
      </c>
      <c r="AM19" s="65">
        <f>PRODUCT(Q$2:Q19)</f>
        <v>0.92602455199126055</v>
      </c>
      <c r="AN19" s="65">
        <f>PRODUCT(R$2:R19)</f>
        <v>0.92282758166710199</v>
      </c>
      <c r="AO19" s="65">
        <f>PRODUCT(S$2:S19)</f>
        <v>0.91950022769201156</v>
      </c>
      <c r="AP19" s="65">
        <f>PRODUCT(T$2:T19)</f>
        <v>0.91594526453789904</v>
      </c>
      <c r="AQ19" s="65">
        <f>PRODUCT(U$2:U19)</f>
        <v>0.91203370889591284</v>
      </c>
      <c r="AR19" s="65">
        <f>PRODUCT(V$2:V19)</f>
        <v>0.90737912368101092</v>
      </c>
      <c r="AS19" s="65">
        <f>PRODUCT(W$2:W19)</f>
        <v>0.90167612018257848</v>
      </c>
      <c r="AT19" s="65">
        <f>PRODUCT(X$2:X19)</f>
        <v>0.8946124863829904</v>
      </c>
      <c r="AU19" s="65">
        <f>PRODUCT(Y$2:Y19)</f>
        <v>0.88584813933308593</v>
      </c>
      <c r="AW19" s="20">
        <f t="shared" si="23"/>
        <v>3.9329425938418455E-3</v>
      </c>
      <c r="AX19" s="20">
        <f t="shared" si="24"/>
        <v>4.1720357344067534E-3</v>
      </c>
      <c r="AY19" s="20">
        <f t="shared" si="25"/>
        <v>4.3940101828668443E-3</v>
      </c>
      <c r="AZ19" s="20">
        <f t="shared" si="26"/>
        <v>4.5949866049990887E-3</v>
      </c>
      <c r="BA19" s="20">
        <f t="shared" si="27"/>
        <v>4.7679671896527602E-3</v>
      </c>
      <c r="BB19" s="20">
        <f t="shared" si="28"/>
        <v>4.9100379062266665E-3</v>
      </c>
      <c r="BC19" s="20">
        <f t="shared" si="29"/>
        <v>5.0160123936304219E-3</v>
      </c>
      <c r="BD19" s="20">
        <f t="shared" si="30"/>
        <v>5.0799946325567474E-3</v>
      </c>
      <c r="BE19" s="20">
        <f t="shared" si="31"/>
        <v>5.2099731499490902E-3</v>
      </c>
      <c r="BF19" s="20">
        <f t="shared" si="32"/>
        <v>5.3099760242321971E-3</v>
      </c>
      <c r="BG19" s="20">
        <f t="shared" si="33"/>
        <v>5.4500718719833587E-3</v>
      </c>
      <c r="BH19" s="20">
        <f t="shared" si="34"/>
        <v>5.5999381843695522E-3</v>
      </c>
      <c r="BI19" s="20">
        <f t="shared" si="35"/>
        <v>5.8600238145917298E-3</v>
      </c>
      <c r="BJ19" s="20">
        <f t="shared" si="36"/>
        <v>6.2499937010706682E-3</v>
      </c>
      <c r="BK19" s="20">
        <f t="shared" si="37"/>
        <v>6.7599880824080099E-3</v>
      </c>
      <c r="BL19" s="20">
        <f t="shared" si="38"/>
        <v>7.4199997594814153E-3</v>
      </c>
      <c r="BM19" s="20">
        <f t="shared" si="39"/>
        <v>8.5099996753871567E-3</v>
      </c>
      <c r="BN19" s="20">
        <f t="shared" si="40"/>
        <v>9.9440528145303894E-3</v>
      </c>
      <c r="BO19" s="20">
        <f t="shared" si="41"/>
        <v>1.1736024849059888E-2</v>
      </c>
      <c r="BP19" s="20">
        <f t="shared" si="42"/>
        <v>1.3927971420158884E-2</v>
      </c>
      <c r="BQ19" s="22"/>
      <c r="BR19" s="20">
        <f>((1+'Summary '!$B$7)^-('Summary '!$B$6+'Workings '!F18))*AB19</f>
        <v>0.42146134975549271</v>
      </c>
      <c r="BS19" s="20">
        <f>((1+'Summary '!$B$7)^-('Summary '!$B$6+'Workings '!G18))*AC19</f>
        <v>0.4203780514031345</v>
      </c>
      <c r="BT19" s="20">
        <f>((1+'Summary '!$B$7)^-('Summary '!$B$6+'Workings '!H18))*AD19</f>
        <v>0.41917451847817266</v>
      </c>
      <c r="BU19" s="20">
        <f>((1+'Summary '!$B$7)^-('Summary '!$B$6+'Workings '!I18))*AE19</f>
        <v>0.41787048386219722</v>
      </c>
      <c r="BV19" s="20">
        <f>((1+'Summary '!$B$7)^-('Summary '!$B$6+'Workings '!J18))*AF19</f>
        <v>0.41648944059380177</v>
      </c>
      <c r="BW19" s="20">
        <f>((1+'Summary '!$B$7)^-('Summary '!$B$6+'Workings '!K18))*AG19</f>
        <v>0.41505659030794612</v>
      </c>
      <c r="BX19" s="20">
        <f>((1+'Summary '!$B$7)^-('Summary '!$B$6+'Workings '!L18))*AH19</f>
        <v>0.41360026116308163</v>
      </c>
      <c r="BY19" s="20">
        <f>((1+'Summary '!$B$7)^-('Summary '!$B$6+'Workings '!M18))*AI19</f>
        <v>0.41215084589302203</v>
      </c>
      <c r="BZ19" s="20">
        <f>((1+'Summary '!$B$7)^-('Summary '!$B$6+'Workings '!N18))*AJ19</f>
        <v>0.41069536667577361</v>
      </c>
      <c r="CA19" s="20">
        <f>((1+'Summary '!$B$7)^-('Summary '!$B$6+'Workings '!O18))*AK19</f>
        <v>0.40926273533504515</v>
      </c>
      <c r="CB19" s="20">
        <f>((1+'Summary '!$B$7)^-('Summary '!$B$6+'Workings '!P18))*AL19</f>
        <v>0.40784749940205389</v>
      </c>
      <c r="CC19" s="20">
        <f>((1+'Summary '!$B$7)^-('Summary '!$B$6+'Workings '!Q18))*AM19</f>
        <v>0.40645756313678083</v>
      </c>
      <c r="CD19" s="20">
        <f>((1+'Summary '!$B$7)^-('Summary '!$B$6+'Workings '!R18))*AN19</f>
        <v>0.40505670607660565</v>
      </c>
      <c r="CE19" s="20">
        <f>((1+'Summary '!$B$7)^-('Summary '!$B$6+'Workings '!S18))*AO19</f>
        <v>0.40360034761476887</v>
      </c>
      <c r="CF19" s="20">
        <f>((1+'Summary '!$B$7)^-('Summary '!$B$6+'Workings '!T18))*AP19</f>
        <v>0.40204610094385285</v>
      </c>
      <c r="CG19" s="20">
        <f>((1+'Summary '!$B$7)^-('Summary '!$B$6+'Workings '!U18))*AQ19</f>
        <v>0.4003371656716837</v>
      </c>
      <c r="CH19" s="20">
        <f>((1+'Summary '!$B$7)^-('Summary '!$B$6+'Workings '!V18))*AR19</f>
        <v>0.39830434607313786</v>
      </c>
      <c r="CI19" s="20">
        <f>((1+'Summary '!$B$7)^-('Summary '!$B$6+'Workings '!W18))*AS19</f>
        <v>0.39581786915737843</v>
      </c>
      <c r="CJ19" s="20">
        <f>((1+'Summary '!$B$7)^-('Summary '!$B$6+'Workings '!X18))*AT19</f>
        <v>0.39273916334972508</v>
      </c>
      <c r="CK19" s="20">
        <f>((1+'Summary '!$B$7)^-('Summary '!$B$6+'Workings '!Y18))*AU19</f>
        <v>0.38891890624840003</v>
      </c>
      <c r="CL19" s="22"/>
      <c r="CM19" s="45">
        <f t="shared" si="43"/>
        <v>0.11872329107550979</v>
      </c>
      <c r="CN19" s="7">
        <f t="shared" si="44"/>
        <v>12.691113660050586</v>
      </c>
      <c r="CO19" s="46">
        <f t="shared" si="45"/>
        <v>8.1572653111420532</v>
      </c>
      <c r="CP19" s="49"/>
      <c r="CQ19" s="49"/>
      <c r="CS19" s="61">
        <v>42</v>
      </c>
      <c r="CT19" s="7">
        <f t="shared" si="46"/>
        <v>3.7767024380542954E-3</v>
      </c>
      <c r="CU19" s="7">
        <f t="shared" si="2"/>
        <v>3.9959604990624648E-3</v>
      </c>
      <c r="CV19" s="7">
        <f t="shared" si="3"/>
        <v>4.1964784257367133E-3</v>
      </c>
      <c r="CW19" s="7">
        <f t="shared" si="4"/>
        <v>4.3747297172829491E-3</v>
      </c>
      <c r="CX19" s="7">
        <f t="shared" si="5"/>
        <v>4.5243803815847123E-3</v>
      </c>
      <c r="CY19" s="7">
        <f t="shared" si="6"/>
        <v>4.6431324213314744E-3</v>
      </c>
      <c r="CZ19" s="7">
        <f t="shared" si="7"/>
        <v>4.7266766796122137E-3</v>
      </c>
      <c r="DA19" s="7">
        <f t="shared" si="8"/>
        <v>4.7701730535305974E-3</v>
      </c>
      <c r="DB19" s="7">
        <f t="shared" si="9"/>
        <v>4.8749356179344583E-3</v>
      </c>
      <c r="DC19" s="7">
        <f t="shared" si="10"/>
        <v>4.9511506934667776E-3</v>
      </c>
      <c r="DD19" s="7">
        <f t="shared" si="11"/>
        <v>5.0641867435761868E-3</v>
      </c>
      <c r="DE19" s="7">
        <f t="shared" si="12"/>
        <v>5.185680248359568E-3</v>
      </c>
      <c r="DF19" s="7">
        <f t="shared" si="13"/>
        <v>5.4077916053313123E-3</v>
      </c>
      <c r="DG19" s="7">
        <f t="shared" si="14"/>
        <v>5.7468706312081173E-3</v>
      </c>
      <c r="DH19" s="7">
        <f t="shared" si="15"/>
        <v>6.1917790724142496E-3</v>
      </c>
      <c r="DI19" s="7">
        <f t="shared" si="16"/>
        <v>6.7672899006466164E-3</v>
      </c>
      <c r="DJ19" s="7">
        <f t="shared" si="17"/>
        <v>7.7217960479784853E-3</v>
      </c>
      <c r="DK19" s="7">
        <f t="shared" si="18"/>
        <v>8.9663149606964108E-3</v>
      </c>
      <c r="DL19" s="7">
        <f t="shared" si="19"/>
        <v>1.0499194370470026E-2</v>
      </c>
      <c r="DM19" s="51">
        <f t="shared" si="20"/>
        <v>1.2338067567232146E-2</v>
      </c>
    </row>
    <row r="20" spans="1:117" x14ac:dyDescent="0.25">
      <c r="A20" s="14">
        <v>43</v>
      </c>
      <c r="B20" s="15">
        <v>3.9329425938418455E-3</v>
      </c>
      <c r="C20" s="24">
        <f t="shared" si="21"/>
        <v>0.9960670574061582</v>
      </c>
      <c r="E20" s="39">
        <v>43</v>
      </c>
      <c r="F20" s="19">
        <f t="shared" si="22"/>
        <v>0.99582796426559328</v>
      </c>
      <c r="G20" s="19">
        <f t="shared" si="22"/>
        <v>0.99560598981713311</v>
      </c>
      <c r="H20" s="19">
        <f t="shared" si="22"/>
        <v>0.99540501339500087</v>
      </c>
      <c r="I20" s="19">
        <f t="shared" si="22"/>
        <v>0.99523203281034722</v>
      </c>
      <c r="J20" s="19">
        <f t="shared" si="22"/>
        <v>0.99508996209377332</v>
      </c>
      <c r="K20" s="19">
        <f t="shared" si="22"/>
        <v>0.99498398760636952</v>
      </c>
      <c r="L20" s="19">
        <f t="shared" si="22"/>
        <v>0.99492000536744329</v>
      </c>
      <c r="M20" s="19">
        <f t="shared" si="22"/>
        <v>0.99479002685005091</v>
      </c>
      <c r="N20" s="19">
        <f t="shared" si="22"/>
        <v>0.99469002397576778</v>
      </c>
      <c r="O20" s="19">
        <f t="shared" si="22"/>
        <v>0.99454992812801668</v>
      </c>
      <c r="P20" s="19">
        <f t="shared" si="22"/>
        <v>0.99440006181563045</v>
      </c>
      <c r="Q20" s="19">
        <f t="shared" si="22"/>
        <v>0.99413997618540828</v>
      </c>
      <c r="R20" s="19">
        <f t="shared" si="22"/>
        <v>0.99375000629892929</v>
      </c>
      <c r="S20" s="19">
        <f t="shared" si="22"/>
        <v>0.99324001191759204</v>
      </c>
      <c r="T20" s="19">
        <f t="shared" si="22"/>
        <v>0.99258000024051862</v>
      </c>
      <c r="U20" s="19">
        <f t="shared" si="22"/>
        <v>0.99149000032461287</v>
      </c>
      <c r="V20" s="19">
        <f t="shared" si="47"/>
        <v>0.99005594718546963</v>
      </c>
      <c r="W20" s="19">
        <f t="shared" si="47"/>
        <v>0.98826397515094011</v>
      </c>
      <c r="X20" s="19">
        <f t="shared" si="47"/>
        <v>0.98607202857984111</v>
      </c>
      <c r="Y20" s="19">
        <f t="shared" si="47"/>
        <v>0.98343897703583227</v>
      </c>
      <c r="Z20" s="17"/>
      <c r="AA20" s="36">
        <v>43</v>
      </c>
      <c r="AB20" s="65">
        <f>PRODUCT(F$2:F20)</f>
        <v>0.95626768273031904</v>
      </c>
      <c r="AC20" s="65">
        <f>PRODUCT(G$2:G20)</f>
        <v>0.95358775935915197</v>
      </c>
      <c r="AD20" s="65">
        <f>PRODUCT(H$2:H20)</f>
        <v>0.95065680090365656</v>
      </c>
      <c r="AE20" s="65">
        <f>PRODUCT(I$2:I20)</f>
        <v>0.94752640732196614</v>
      </c>
      <c r="AF20" s="65">
        <f>PRODUCT(J$2:J20)</f>
        <v>0.94425261821837858</v>
      </c>
      <c r="AG20" s="65">
        <f>PRODUCT(K$2:K20)</f>
        <v>0.94089750421318608</v>
      </c>
      <c r="AH20" s="65">
        <f>PRODUCT(L$2:L20)</f>
        <v>0.93753061563835594</v>
      </c>
      <c r="AI20" s="65">
        <f>PRODUCT(M$2:M20)</f>
        <v>0.9341192113844391</v>
      </c>
      <c r="AJ20" s="65">
        <f>PRODUCT(N$2:N20)</f>
        <v>0.93072453295290658</v>
      </c>
      <c r="AK20" s="65">
        <f>PRODUCT(O$2:O20)</f>
        <v>0.9273425235569458</v>
      </c>
      <c r="AL20" s="65">
        <f>PRODUCT(P$2:P20)</f>
        <v>0.92399288103799759</v>
      </c>
      <c r="AM20" s="65">
        <f>PRODUCT(Q$2:Q20)</f>
        <v>0.92059802606369512</v>
      </c>
      <c r="AN20" s="65">
        <f>PRODUCT(R$2:R20)</f>
        <v>0.91705991509450824</v>
      </c>
      <c r="AO20" s="65">
        <f>PRODUCT(S$2:S20)</f>
        <v>0.91328441711104213</v>
      </c>
      <c r="AP20" s="65">
        <f>PRODUCT(T$2:T20)</f>
        <v>0.90914895089532977</v>
      </c>
      <c r="AQ20" s="65">
        <f>PRODUCT(U$2:U20)</f>
        <v>0.90427230232926648</v>
      </c>
      <c r="AR20" s="65">
        <f>PRODUCT(V$2:V20)</f>
        <v>0.89835609775232472</v>
      </c>
      <c r="AS20" s="65">
        <f>PRODUCT(W$2:W20)</f>
        <v>0.8910940268303118</v>
      </c>
      <c r="AT20" s="65">
        <f>PRODUCT(X$2:X20)</f>
        <v>0.88215234924053088</v>
      </c>
      <c r="AU20" s="65">
        <f>PRODUCT(Y$2:Y20)</f>
        <v>0.87117758795482547</v>
      </c>
      <c r="AW20" s="20">
        <f t="shared" si="23"/>
        <v>4.1720357344067534E-3</v>
      </c>
      <c r="AX20" s="20">
        <f t="shared" si="24"/>
        <v>4.3940101828668443E-3</v>
      </c>
      <c r="AY20" s="20">
        <f t="shared" si="25"/>
        <v>4.5949866049990887E-3</v>
      </c>
      <c r="AZ20" s="20">
        <f t="shared" si="26"/>
        <v>4.7679671896527602E-3</v>
      </c>
      <c r="BA20" s="20">
        <f t="shared" si="27"/>
        <v>4.9100379062266665E-3</v>
      </c>
      <c r="BB20" s="20">
        <f t="shared" si="28"/>
        <v>5.0160123936304219E-3</v>
      </c>
      <c r="BC20" s="20">
        <f t="shared" si="29"/>
        <v>5.0799946325567474E-3</v>
      </c>
      <c r="BD20" s="20">
        <f t="shared" si="30"/>
        <v>5.2099731499490902E-3</v>
      </c>
      <c r="BE20" s="20">
        <f t="shared" si="31"/>
        <v>5.3099760242321971E-3</v>
      </c>
      <c r="BF20" s="20">
        <f t="shared" si="32"/>
        <v>5.4500718719833587E-3</v>
      </c>
      <c r="BG20" s="20">
        <f t="shared" si="33"/>
        <v>5.5999381843695522E-3</v>
      </c>
      <c r="BH20" s="20">
        <f t="shared" si="34"/>
        <v>5.8600238145917298E-3</v>
      </c>
      <c r="BI20" s="20">
        <f t="shared" si="35"/>
        <v>6.2499937010706682E-3</v>
      </c>
      <c r="BJ20" s="20">
        <f t="shared" si="36"/>
        <v>6.7599880824080099E-3</v>
      </c>
      <c r="BK20" s="20">
        <f t="shared" si="37"/>
        <v>7.4199997594814153E-3</v>
      </c>
      <c r="BL20" s="20">
        <f t="shared" si="38"/>
        <v>8.5099996753871567E-3</v>
      </c>
      <c r="BM20" s="20">
        <f t="shared" si="39"/>
        <v>9.9440528145303894E-3</v>
      </c>
      <c r="BN20" s="20">
        <f t="shared" si="40"/>
        <v>1.1736024849059888E-2</v>
      </c>
      <c r="BO20" s="20">
        <f t="shared" si="41"/>
        <v>1.3927971420158884E-2</v>
      </c>
      <c r="BP20" s="20">
        <f t="shared" si="42"/>
        <v>1.6561022964167699E-2</v>
      </c>
      <c r="BQ20" s="22"/>
      <c r="BR20" s="20">
        <f>((1+'Summary '!$B$7)^-('Summary '!$B$6+'Workings '!F19))*AB20</f>
        <v>0.41970712781251751</v>
      </c>
      <c r="BS20" s="20">
        <f>((1+'Summary '!$B$7)^-('Summary '!$B$6+'Workings '!G19))*AC20</f>
        <v>0.41853483071619263</v>
      </c>
      <c r="BT20" s="20">
        <f>((1+'Summary '!$B$7)^-('Summary '!$B$6+'Workings '!H19))*AD20</f>
        <v>0.41725204975954322</v>
      </c>
      <c r="BU20" s="20">
        <f>((1+'Summary '!$B$7)^-('Summary '!$B$6+'Workings '!I19))*AE20</f>
        <v>0.41588136925205738</v>
      </c>
      <c r="BV20" s="20">
        <f>((1+'Summary '!$B$7)^-('Summary '!$B$6+'Workings '!J19))*AF20</f>
        <v>0.41444727342855969</v>
      </c>
      <c r="BW20" s="20">
        <f>((1+'Summary '!$B$7)^-('Summary '!$B$6+'Workings '!K19))*AG20</f>
        <v>0.4129769624555461</v>
      </c>
      <c r="BX20" s="20">
        <f>((1+'Summary '!$B$7)^-('Summary '!$B$6+'Workings '!L19))*AH20</f>
        <v>0.41150088441300164</v>
      </c>
      <c r="BY20" s="20">
        <f>((1+'Summary '!$B$7)^-('Summary '!$B$6+'Workings '!M19))*AI20</f>
        <v>0.41000457992829886</v>
      </c>
      <c r="BZ20" s="20">
        <f>((1+'Summary '!$B$7)^-('Summary '!$B$6+'Workings '!N19))*AJ20</f>
        <v>0.40851666667690284</v>
      </c>
      <c r="CA20" s="20">
        <f>((1+'Summary '!$B$7)^-('Summary '!$B$6+'Workings '!O19))*AK20</f>
        <v>0.40703382047137104</v>
      </c>
      <c r="CB20" s="20">
        <f>((1+'Summary '!$B$7)^-('Summary '!$B$6+'Workings '!P19))*AL20</f>
        <v>0.405565807056466</v>
      </c>
      <c r="CC20" s="20">
        <f>((1+'Summary '!$B$7)^-('Summary '!$B$6+'Workings '!Q19))*AM20</f>
        <v>0.40407808724609867</v>
      </c>
      <c r="CD20" s="20">
        <f>((1+'Summary '!$B$7)^-('Summary '!$B$6+'Workings '!R19))*AN20</f>
        <v>0.40252921029149358</v>
      </c>
      <c r="CE20" s="20">
        <f>((1+'Summary '!$B$7)^-('Summary '!$B$6+'Workings '!S19))*AO20</f>
        <v>0.40087814541791428</v>
      </c>
      <c r="CF20" s="20">
        <f>((1+'Summary '!$B$7)^-('Summary '!$B$6+'Workings '!T19))*AP20</f>
        <v>0.39907090124490036</v>
      </c>
      <c r="CG20" s="20">
        <f>((1+'Summary '!$B$7)^-('Summary '!$B$6+'Workings '!U19))*AQ20</f>
        <v>0.39694057164348978</v>
      </c>
      <c r="CH20" s="20">
        <f>((1+'Summary '!$B$7)^-('Summary '!$B$6+'Workings '!V19))*AR20</f>
        <v>0.3943604453945847</v>
      </c>
      <c r="CI20" s="20">
        <f>((1+'Summary '!$B$7)^-('Summary '!$B$6+'Workings '!W19))*AS20</f>
        <v>0.39119454276591709</v>
      </c>
      <c r="CJ20" s="20">
        <f>((1+'Summary '!$B$7)^-('Summary '!$B$6+'Workings '!X19))*AT20</f>
        <v>0.38729632267374547</v>
      </c>
      <c r="CK20" s="20">
        <f>((1+'Summary '!$B$7)^-('Summary '!$B$6+'Workings '!Y19))*AU20</f>
        <v>0.3825108942471081</v>
      </c>
      <c r="CL20" s="22"/>
      <c r="CM20" s="45">
        <f t="shared" si="43"/>
        <v>0.12906822062125584</v>
      </c>
      <c r="CN20" s="7">
        <f t="shared" si="44"/>
        <v>12.609668437516135</v>
      </c>
      <c r="CO20" s="46">
        <f t="shared" si="45"/>
        <v>8.1002804928957097</v>
      </c>
      <c r="CP20" s="49"/>
      <c r="CQ20" s="49"/>
      <c r="CS20" s="61">
        <v>43</v>
      </c>
      <c r="CT20" s="7">
        <f t="shared" si="46"/>
        <v>3.9895829440092312E-3</v>
      </c>
      <c r="CU20" s="7">
        <f t="shared" si="2"/>
        <v>4.1900743248812914E-3</v>
      </c>
      <c r="CV20" s="7">
        <f t="shared" si="3"/>
        <v>4.3682552661035877E-3</v>
      </c>
      <c r="CW20" s="7">
        <f t="shared" si="4"/>
        <v>4.5177748214406911E-3</v>
      </c>
      <c r="CX20" s="7">
        <f t="shared" si="5"/>
        <v>4.6363161485060153E-3</v>
      </c>
      <c r="CY20" s="7">
        <f t="shared" si="6"/>
        <v>4.7195535422692734E-3</v>
      </c>
      <c r="CZ20" s="7">
        <f t="shared" si="7"/>
        <v>4.762650495300471E-3</v>
      </c>
      <c r="DA20" s="7">
        <f t="shared" si="8"/>
        <v>4.8667360101645463E-3</v>
      </c>
      <c r="DB20" s="7">
        <f t="shared" si="9"/>
        <v>4.9421249551446431E-3</v>
      </c>
      <c r="DC20" s="7">
        <f t="shared" si="10"/>
        <v>5.0540834033317751E-3</v>
      </c>
      <c r="DD20" s="7">
        <f t="shared" si="11"/>
        <v>5.1743030166103163E-3</v>
      </c>
      <c r="DE20" s="7">
        <f t="shared" si="12"/>
        <v>5.3947263563993916E-3</v>
      </c>
      <c r="DF20" s="7">
        <f t="shared" si="13"/>
        <v>5.7316186928450781E-3</v>
      </c>
      <c r="DG20" s="7">
        <f t="shared" si="14"/>
        <v>6.1737917755195909E-3</v>
      </c>
      <c r="DH20" s="7">
        <f t="shared" si="15"/>
        <v>6.7458849969761281E-3</v>
      </c>
      <c r="DI20" s="7">
        <f t="shared" si="16"/>
        <v>7.6953569992836545E-3</v>
      </c>
      <c r="DJ20" s="7">
        <f t="shared" si="17"/>
        <v>8.9333004823045417E-3</v>
      </c>
      <c r="DK20" s="7">
        <f t="shared" si="18"/>
        <v>1.0457901641729378E-2</v>
      </c>
      <c r="DL20" s="7">
        <f t="shared" si="19"/>
        <v>1.2286592708448132E-2</v>
      </c>
      <c r="DM20" s="51">
        <f t="shared" si="20"/>
        <v>1.442759203998809E-2</v>
      </c>
    </row>
    <row r="21" spans="1:117" x14ac:dyDescent="0.25">
      <c r="A21" s="14">
        <v>44</v>
      </c>
      <c r="B21" s="15">
        <v>4.1720357344067534E-3</v>
      </c>
      <c r="C21" s="24">
        <f t="shared" si="21"/>
        <v>0.99582796426559328</v>
      </c>
      <c r="E21" s="39">
        <v>44</v>
      </c>
      <c r="F21" s="19">
        <f t="shared" si="22"/>
        <v>0.99560598981713311</v>
      </c>
      <c r="G21" s="19">
        <f t="shared" si="22"/>
        <v>0.99540501339500087</v>
      </c>
      <c r="H21" s="19">
        <f t="shared" si="22"/>
        <v>0.99523203281034722</v>
      </c>
      <c r="I21" s="19">
        <f t="shared" si="22"/>
        <v>0.99508996209377332</v>
      </c>
      <c r="J21" s="19">
        <f t="shared" si="22"/>
        <v>0.99498398760636952</v>
      </c>
      <c r="K21" s="19">
        <f t="shared" si="22"/>
        <v>0.99492000536744329</v>
      </c>
      <c r="L21" s="19">
        <f t="shared" si="22"/>
        <v>0.99479002685005091</v>
      </c>
      <c r="M21" s="19">
        <f t="shared" si="22"/>
        <v>0.99469002397576778</v>
      </c>
      <c r="N21" s="19">
        <f t="shared" si="22"/>
        <v>0.99454992812801668</v>
      </c>
      <c r="O21" s="19">
        <f t="shared" si="22"/>
        <v>0.99440006181563045</v>
      </c>
      <c r="P21" s="19">
        <f t="shared" si="22"/>
        <v>0.99413997618540828</v>
      </c>
      <c r="Q21" s="19">
        <f t="shared" si="22"/>
        <v>0.99375000629892929</v>
      </c>
      <c r="R21" s="19">
        <f t="shared" si="22"/>
        <v>0.99324001191759204</v>
      </c>
      <c r="S21" s="19">
        <f t="shared" si="22"/>
        <v>0.99258000024051862</v>
      </c>
      <c r="T21" s="19">
        <f t="shared" si="22"/>
        <v>0.99149000032461287</v>
      </c>
      <c r="U21" s="19">
        <f t="shared" si="22"/>
        <v>0.99005594718546963</v>
      </c>
      <c r="V21" s="19">
        <f t="shared" si="47"/>
        <v>0.98826397515094011</v>
      </c>
      <c r="W21" s="19">
        <f t="shared" si="47"/>
        <v>0.98607202857984111</v>
      </c>
      <c r="X21" s="19">
        <f t="shared" si="47"/>
        <v>0.98343897703583227</v>
      </c>
      <c r="Y21" s="19">
        <f t="shared" si="47"/>
        <v>0.98032699326790007</v>
      </c>
      <c r="Z21" s="17"/>
      <c r="AA21" s="36">
        <v>44</v>
      </c>
      <c r="AB21" s="65">
        <f>PRODUCT(F$2:F21)</f>
        <v>0.95206583279485546</v>
      </c>
      <c r="AC21" s="65">
        <f>PRODUCT(G$2:G21)</f>
        <v>0.94920603637820555</v>
      </c>
      <c r="AD21" s="65">
        <f>PRODUCT(H$2:H21)</f>
        <v>0.94612410046832762</v>
      </c>
      <c r="AE21" s="65">
        <f>PRODUCT(I$2:I21)</f>
        <v>0.94287401674486448</v>
      </c>
      <c r="AF21" s="65">
        <f>PRODUCT(J$2:J21)</f>
        <v>0.93951623538267715</v>
      </c>
      <c r="AG21" s="65">
        <f>PRODUCT(K$2:K21)</f>
        <v>0.93611774994199703</v>
      </c>
      <c r="AH21" s="65">
        <f>PRODUCT(L$2:L21)</f>
        <v>0.93264610630362488</v>
      </c>
      <c r="AI21" s="65">
        <f>PRODUCT(M$2:M21)</f>
        <v>0.92915906076821297</v>
      </c>
      <c r="AJ21" s="65">
        <f>PRODUCT(N$2:N21)</f>
        <v>0.92565201735529512</v>
      </c>
      <c r="AK21" s="65">
        <f>PRODUCT(O$2:O21)</f>
        <v>0.92214946274928966</v>
      </c>
      <c r="AL21" s="65">
        <f>PRODUCT(P$2:P21)</f>
        <v>0.91857826075060167</v>
      </c>
      <c r="AM21" s="65">
        <f>PRODUCT(Q$2:Q21)</f>
        <v>0.91484429419957891</v>
      </c>
      <c r="AN21" s="65">
        <f>PRODUCT(R$2:R21)</f>
        <v>0.91086060099761534</v>
      </c>
      <c r="AO21" s="65">
        <f>PRODUCT(S$2:S21)</f>
        <v>0.90650784695574016</v>
      </c>
      <c r="AP21" s="65">
        <f>PRODUCT(T$2:T21)</f>
        <v>0.90141209361833197</v>
      </c>
      <c r="AQ21" s="65">
        <f>PRODUCT(U$2:U21)</f>
        <v>0.89528017079618727</v>
      </c>
      <c r="AR21" s="65">
        <f>PRODUCT(V$2:V21)</f>
        <v>0.88781296826579892</v>
      </c>
      <c r="AS21" s="65">
        <f>PRODUCT(W$2:W21)</f>
        <v>0.87868289469194494</v>
      </c>
      <c r="AT21" s="65">
        <f>PRODUCT(X$2:X21)</f>
        <v>0.8675430039268639</v>
      </c>
      <c r="AU21" s="65">
        <f>PRODUCT(Y$2:Y21)</f>
        <v>0.85403890540213556</v>
      </c>
      <c r="AW21" s="20">
        <f t="shared" si="23"/>
        <v>4.3940101828668443E-3</v>
      </c>
      <c r="AX21" s="20">
        <f t="shared" si="24"/>
        <v>4.5949866049990887E-3</v>
      </c>
      <c r="AY21" s="20">
        <f t="shared" si="25"/>
        <v>4.7679671896527602E-3</v>
      </c>
      <c r="AZ21" s="20">
        <f t="shared" si="26"/>
        <v>4.9100379062266665E-3</v>
      </c>
      <c r="BA21" s="20">
        <f t="shared" si="27"/>
        <v>5.0160123936304219E-3</v>
      </c>
      <c r="BB21" s="20">
        <f t="shared" si="28"/>
        <v>5.0799946325567474E-3</v>
      </c>
      <c r="BC21" s="20">
        <f t="shared" si="29"/>
        <v>5.2099731499490902E-3</v>
      </c>
      <c r="BD21" s="20">
        <f t="shared" si="30"/>
        <v>5.3099760242321971E-3</v>
      </c>
      <c r="BE21" s="20">
        <f t="shared" si="31"/>
        <v>5.4500718719833587E-3</v>
      </c>
      <c r="BF21" s="20">
        <f t="shared" si="32"/>
        <v>5.5999381843695522E-3</v>
      </c>
      <c r="BG21" s="20">
        <f t="shared" si="33"/>
        <v>5.8600238145917298E-3</v>
      </c>
      <c r="BH21" s="20">
        <f t="shared" si="34"/>
        <v>6.2499937010706682E-3</v>
      </c>
      <c r="BI21" s="20">
        <f t="shared" si="35"/>
        <v>6.7599880824080099E-3</v>
      </c>
      <c r="BJ21" s="20">
        <f t="shared" si="36"/>
        <v>7.4199997594814153E-3</v>
      </c>
      <c r="BK21" s="20">
        <f t="shared" si="37"/>
        <v>8.5099996753871567E-3</v>
      </c>
      <c r="BL21" s="20">
        <f t="shared" si="38"/>
        <v>9.9440528145303894E-3</v>
      </c>
      <c r="BM21" s="20">
        <f t="shared" si="39"/>
        <v>1.1736024849059888E-2</v>
      </c>
      <c r="BN21" s="20">
        <f t="shared" si="40"/>
        <v>1.3927971420158884E-2</v>
      </c>
      <c r="BO21" s="20">
        <f t="shared" si="41"/>
        <v>1.6561022964167699E-2</v>
      </c>
      <c r="BP21" s="20">
        <f t="shared" si="42"/>
        <v>1.9673006732099953E-2</v>
      </c>
      <c r="BQ21" s="22"/>
      <c r="BR21" s="20">
        <f>((1+'Summary '!$B$7)^-('Summary '!$B$6+'Workings '!F20))*AB21</f>
        <v>0.41786684890675918</v>
      </c>
      <c r="BS21" s="20">
        <f>((1+'Summary '!$B$7)^-('Summary '!$B$6+'Workings '!G20))*AC21</f>
        <v>0.41661529581070755</v>
      </c>
      <c r="BT21" s="20">
        <f>((1+'Summary '!$B$7)^-('Summary '!$B$6+'Workings '!H20))*AD21</f>
        <v>0.41526587897136852</v>
      </c>
      <c r="BU21" s="20">
        <f>((1+'Summary '!$B$7)^-('Summary '!$B$6+'Workings '!I20))*AE21</f>
        <v>0.41384218363498243</v>
      </c>
      <c r="BV21" s="20">
        <f>((1+'Summary '!$B$7)^-('Summary '!$B$6+'Workings '!J20))*AF21</f>
        <v>0.41237069853901553</v>
      </c>
      <c r="BW21" s="20">
        <f>((1+'Summary '!$B$7)^-('Summary '!$B$6+'Workings '!K20))*AG21</f>
        <v>0.41088074948203451</v>
      </c>
      <c r="BX21" s="20">
        <f>((1+'Summary '!$B$7)^-('Summary '!$B$6+'Workings '!L20))*AH21</f>
        <v>0.40935800310760129</v>
      </c>
      <c r="BY21" s="20">
        <f>((1+'Summary '!$B$7)^-('Summary '!$B$6+'Workings '!M20))*AI21</f>
        <v>0.40782954448765807</v>
      </c>
      <c r="BZ21" s="20">
        <f>((1+'Summary '!$B$7)^-('Summary '!$B$6+'Workings '!N20))*AJ21</f>
        <v>0.40629181503076084</v>
      </c>
      <c r="CA21" s="20">
        <f>((1+'Summary '!$B$7)^-('Summary '!$B$6+'Workings '!O20))*AK21</f>
        <v>0.40475668023163308</v>
      </c>
      <c r="CB21" s="20">
        <f>((1+'Summary '!$B$7)^-('Summary '!$B$6+'Workings '!P20))*AL21</f>
        <v>0.40319155166673132</v>
      </c>
      <c r="CC21" s="20">
        <f>((1+'Summary '!$B$7)^-('Summary '!$B$6+'Workings '!Q20))*AM21</f>
        <v>0.40155669790221388</v>
      </c>
      <c r="CD21" s="20">
        <f>((1+'Summary '!$B$7)^-('Summary '!$B$6+'Workings '!R20))*AN21</f>
        <v>0.39981423269786787</v>
      </c>
      <c r="CE21" s="20">
        <f>((1+'Summary '!$B$7)^-('Summary '!$B$6+'Workings '!S20))*AO21</f>
        <v>0.39791158875994892</v>
      </c>
      <c r="CF21" s="20">
        <f>((1+'Summary '!$B$7)^-('Summary '!$B$6+'Workings '!T20))*AP21</f>
        <v>0.39568505062640941</v>
      </c>
      <c r="CG21" s="20">
        <f>((1+'Summary '!$B$7)^-('Summary '!$B$6+'Workings '!U20))*AQ21</f>
        <v>0.39301017468627808</v>
      </c>
      <c r="CH21" s="20">
        <f>((1+'Summary '!$B$7)^-('Summary '!$B$6+'Workings '!V20))*AR21</f>
        <v>0.38975414235217126</v>
      </c>
      <c r="CI21" s="20">
        <f>((1+'Summary '!$B$7)^-('Summary '!$B$6+'Workings '!W20))*AS21</f>
        <v>0.38577310846986351</v>
      </c>
      <c r="CJ21" s="20">
        <f>((1+'Summary '!$B$7)^-('Summary '!$B$6+'Workings '!X20))*AT21</f>
        <v>0.3809150451275094</v>
      </c>
      <c r="CK21" s="20">
        <f>((1+'Summary '!$B$7)^-('Summary '!$B$6+'Workings '!Y20))*AU21</f>
        <v>0.3750244816877602</v>
      </c>
      <c r="CL21" s="22"/>
      <c r="CM21" s="45">
        <f t="shared" si="43"/>
        <v>0.14154009790997005</v>
      </c>
      <c r="CN21" s="7">
        <f t="shared" si="44"/>
        <v>12.52135230195948</v>
      </c>
      <c r="CO21" s="46">
        <f t="shared" si="45"/>
        <v>8.0377137721792735</v>
      </c>
      <c r="CP21" s="49"/>
      <c r="CQ21" s="49"/>
      <c r="CS21" s="61">
        <v>44</v>
      </c>
      <c r="CT21" s="7">
        <f t="shared" si="46"/>
        <v>4.183386964060197E-3</v>
      </c>
      <c r="CU21" s="7">
        <f t="shared" si="2"/>
        <v>4.3615890225421321E-3</v>
      </c>
      <c r="CV21" s="7">
        <f t="shared" si="3"/>
        <v>4.5110886683727182E-3</v>
      </c>
      <c r="CW21" s="7">
        <f t="shared" si="4"/>
        <v>4.6295471630134815E-3</v>
      </c>
      <c r="CX21" s="7">
        <f t="shared" si="5"/>
        <v>4.7126250806965057E-3</v>
      </c>
      <c r="CY21" s="7">
        <f t="shared" si="6"/>
        <v>4.755473145146444E-3</v>
      </c>
      <c r="CZ21" s="7">
        <f t="shared" si="7"/>
        <v>4.8590611722464502E-3</v>
      </c>
      <c r="DA21" s="7">
        <f t="shared" si="8"/>
        <v>4.933812335377318E-3</v>
      </c>
      <c r="DB21" s="7">
        <f t="shared" si="9"/>
        <v>5.0448700230327458E-3</v>
      </c>
      <c r="DC21" s="7">
        <f t="shared" si="10"/>
        <v>5.1639799881456148E-3</v>
      </c>
      <c r="DD21" s="7">
        <f t="shared" si="11"/>
        <v>5.3828904835647772E-3</v>
      </c>
      <c r="DE21" s="7">
        <f t="shared" si="12"/>
        <v>5.7177710762078091E-3</v>
      </c>
      <c r="DF21" s="7">
        <f t="shared" si="13"/>
        <v>6.157406807478877E-3</v>
      </c>
      <c r="DG21" s="7">
        <f t="shared" si="14"/>
        <v>6.7262880063796073E-3</v>
      </c>
      <c r="DH21" s="7">
        <f t="shared" si="15"/>
        <v>7.6710166240820622E-3</v>
      </c>
      <c r="DI21" s="7">
        <f t="shared" si="16"/>
        <v>8.9027133021990744E-3</v>
      </c>
      <c r="DJ21" s="7">
        <f t="shared" si="17"/>
        <v>1.0419395056885033E-2</v>
      </c>
      <c r="DK21" s="7">
        <f t="shared" si="18"/>
        <v>1.2238270244651888E-2</v>
      </c>
      <c r="DL21" s="7">
        <f t="shared" si="19"/>
        <v>1.4367399610435821E-2</v>
      </c>
      <c r="DM21" s="51">
        <f t="shared" si="20"/>
        <v>1.6801513135451487E-2</v>
      </c>
    </row>
    <row r="22" spans="1:117" x14ac:dyDescent="0.25">
      <c r="A22" s="14">
        <v>45</v>
      </c>
      <c r="B22" s="15">
        <v>4.3940101828668443E-3</v>
      </c>
      <c r="C22" s="24">
        <f t="shared" si="21"/>
        <v>0.99560598981713311</v>
      </c>
      <c r="E22" s="39">
        <v>45</v>
      </c>
      <c r="F22" s="19">
        <f t="shared" si="22"/>
        <v>0.99540501339500087</v>
      </c>
      <c r="G22" s="19">
        <f t="shared" si="22"/>
        <v>0.99523203281034722</v>
      </c>
      <c r="H22" s="19">
        <f t="shared" si="22"/>
        <v>0.99508996209377332</v>
      </c>
      <c r="I22" s="19">
        <f t="shared" si="22"/>
        <v>0.99498398760636952</v>
      </c>
      <c r="J22" s="19">
        <f t="shared" si="22"/>
        <v>0.99492000536744329</v>
      </c>
      <c r="K22" s="19">
        <f t="shared" si="22"/>
        <v>0.99479002685005091</v>
      </c>
      <c r="L22" s="19">
        <f t="shared" si="22"/>
        <v>0.99469002397576778</v>
      </c>
      <c r="M22" s="19">
        <f t="shared" si="22"/>
        <v>0.99454992812801668</v>
      </c>
      <c r="N22" s="19">
        <f t="shared" si="22"/>
        <v>0.99440006181563045</v>
      </c>
      <c r="O22" s="19">
        <f t="shared" si="22"/>
        <v>0.99413997618540828</v>
      </c>
      <c r="P22" s="19">
        <f t="shared" si="22"/>
        <v>0.99375000629892929</v>
      </c>
      <c r="Q22" s="19">
        <f t="shared" si="22"/>
        <v>0.99324001191759204</v>
      </c>
      <c r="R22" s="19">
        <f t="shared" si="22"/>
        <v>0.99258000024051862</v>
      </c>
      <c r="S22" s="19">
        <f t="shared" si="22"/>
        <v>0.99149000032461287</v>
      </c>
      <c r="T22" s="19">
        <f t="shared" si="22"/>
        <v>0.99005594718546963</v>
      </c>
      <c r="U22" s="19">
        <f t="shared" si="22"/>
        <v>0.98826397515094011</v>
      </c>
      <c r="V22" s="19">
        <f t="shared" si="47"/>
        <v>0.98607202857984111</v>
      </c>
      <c r="W22" s="19">
        <f t="shared" si="47"/>
        <v>0.98343897703583227</v>
      </c>
      <c r="X22" s="19">
        <f t="shared" si="47"/>
        <v>0.98032699326790007</v>
      </c>
      <c r="Y22" s="19">
        <f t="shared" si="47"/>
        <v>0.97669299450081282</v>
      </c>
      <c r="Z22" s="17"/>
      <c r="AA22" s="36">
        <v>45</v>
      </c>
      <c r="AB22" s="65">
        <f>PRODUCT(F$2:F22)</f>
        <v>0.94769110304608573</v>
      </c>
      <c r="AC22" s="65">
        <f>PRODUCT(G$2:G22)</f>
        <v>0.94468025314053394</v>
      </c>
      <c r="AD22" s="65">
        <f>PRODUCT(H$2:H22)</f>
        <v>0.9414785952710335</v>
      </c>
      <c r="AE22" s="65">
        <f>PRODUCT(I$2:I22)</f>
        <v>0.93814454899124011</v>
      </c>
      <c r="AF22" s="65">
        <f>PRODUCT(J$2:J22)</f>
        <v>0.93474349794973322</v>
      </c>
      <c r="AG22" s="65">
        <f>PRODUCT(K$2:K22)</f>
        <v>0.93124060159960853</v>
      </c>
      <c r="AH22" s="65">
        <f>PRODUCT(L$2:L22)</f>
        <v>0.92769377784005913</v>
      </c>
      <c r="AI22" s="65">
        <f>PRODUCT(M$2:M22)</f>
        <v>0.92409507710652172</v>
      </c>
      <c r="AJ22" s="65">
        <f>PRODUCT(N$2:N22)</f>
        <v>0.92046842327786849</v>
      </c>
      <c r="AK22" s="65">
        <f>PRODUCT(O$2:O22)</f>
        <v>0.91674564493696586</v>
      </c>
      <c r="AL22" s="65">
        <f>PRODUCT(P$2:P22)</f>
        <v>0.91283715240696994</v>
      </c>
      <c r="AM22" s="65">
        <f>PRODUCT(Q$2:Q22)</f>
        <v>0.9086599576735308</v>
      </c>
      <c r="AN22" s="65">
        <f>PRODUCT(R$2:R22)</f>
        <v>0.90410201555729197</v>
      </c>
      <c r="AO22" s="65">
        <f>PRODUCT(S$2:S22)</f>
        <v>0.8987934654724109</v>
      </c>
      <c r="AP22" s="65">
        <f>PRODUCT(T$2:T22)</f>
        <v>0.89244840415173488</v>
      </c>
      <c r="AQ22" s="65">
        <f>PRODUCT(U$2:U22)</f>
        <v>0.88477314046485267</v>
      </c>
      <c r="AR22" s="65">
        <f>PRODUCT(V$2:V22)</f>
        <v>0.87544753461734648</v>
      </c>
      <c r="AS22" s="65">
        <f>PRODUCT(W$2:W22)</f>
        <v>0.86413100709473023</v>
      </c>
      <c r="AT22" s="65">
        <f>PRODUCT(X$2:X22)</f>
        <v>0.85047582457022453</v>
      </c>
      <c r="AU22" s="65">
        <f>PRODUCT(Y$2:Y22)</f>
        <v>0.83413381593740821</v>
      </c>
      <c r="AW22" s="20">
        <f t="shared" si="23"/>
        <v>4.5949866049990887E-3</v>
      </c>
      <c r="AX22" s="20">
        <f t="shared" si="24"/>
        <v>4.7679671896527602E-3</v>
      </c>
      <c r="AY22" s="20">
        <f t="shared" si="25"/>
        <v>4.9100379062266665E-3</v>
      </c>
      <c r="AZ22" s="20">
        <f t="shared" si="26"/>
        <v>5.0160123936304219E-3</v>
      </c>
      <c r="BA22" s="20">
        <f t="shared" si="27"/>
        <v>5.0799946325567474E-3</v>
      </c>
      <c r="BB22" s="20">
        <f t="shared" si="28"/>
        <v>5.2099731499490902E-3</v>
      </c>
      <c r="BC22" s="20">
        <f t="shared" si="29"/>
        <v>5.3099760242321971E-3</v>
      </c>
      <c r="BD22" s="20">
        <f t="shared" si="30"/>
        <v>5.4500718719833587E-3</v>
      </c>
      <c r="BE22" s="20">
        <f t="shared" si="31"/>
        <v>5.5999381843695522E-3</v>
      </c>
      <c r="BF22" s="20">
        <f t="shared" si="32"/>
        <v>5.8600238145917298E-3</v>
      </c>
      <c r="BG22" s="20">
        <f t="shared" si="33"/>
        <v>6.2499937010706682E-3</v>
      </c>
      <c r="BH22" s="20">
        <f t="shared" si="34"/>
        <v>6.7599880824080099E-3</v>
      </c>
      <c r="BI22" s="20">
        <f t="shared" si="35"/>
        <v>7.4199997594814153E-3</v>
      </c>
      <c r="BJ22" s="20">
        <f t="shared" si="36"/>
        <v>8.5099996753871567E-3</v>
      </c>
      <c r="BK22" s="20">
        <f t="shared" si="37"/>
        <v>9.9440528145303894E-3</v>
      </c>
      <c r="BL22" s="20">
        <f t="shared" si="38"/>
        <v>1.1736024849059888E-2</v>
      </c>
      <c r="BM22" s="20">
        <f t="shared" si="39"/>
        <v>1.3927971420158884E-2</v>
      </c>
      <c r="BN22" s="20">
        <f t="shared" si="40"/>
        <v>1.6561022964167699E-2</v>
      </c>
      <c r="BO22" s="20">
        <f t="shared" si="41"/>
        <v>1.9673006732099953E-2</v>
      </c>
      <c r="BP22" s="20">
        <f t="shared" si="42"/>
        <v>2.3307005499187135E-2</v>
      </c>
      <c r="BQ22" s="22"/>
      <c r="BR22" s="20">
        <f>((1+'Summary '!$B$7)^-('Summary '!$B$6+'Workings '!F21))*AB22</f>
        <v>0.41595037757999043</v>
      </c>
      <c r="BS22" s="20">
        <f>((1+'Summary '!$B$7)^-('Summary '!$B$6+'Workings '!G21))*AC22</f>
        <v>0.4146321560492065</v>
      </c>
      <c r="BT22" s="20">
        <f>((1+'Summary '!$B$7)^-('Summary '!$B$6+'Workings '!H21))*AD22</f>
        <v>0.41322971127964592</v>
      </c>
      <c r="BU22" s="20">
        <f>((1+'Summary '!$B$7)^-('Summary '!$B$6+'Workings '!I21))*AE22</f>
        <v>0.41176864052861517</v>
      </c>
      <c r="BV22" s="20">
        <f>((1+'Summary '!$B$7)^-('Summary '!$B$6+'Workings '!J21))*AF22</f>
        <v>0.41027756287586931</v>
      </c>
      <c r="BW22" s="20">
        <f>((1+'Summary '!$B$7)^-('Summary '!$B$6+'Workings '!K21))*AG22</f>
        <v>0.40874109751489501</v>
      </c>
      <c r="BX22" s="20">
        <f>((1+'Summary '!$B$7)^-('Summary '!$B$6+'Workings '!L21))*AH22</f>
        <v>0.40718639769571863</v>
      </c>
      <c r="BY22" s="20">
        <f>((1+'Summary '!$B$7)^-('Summary '!$B$6+'Workings '!M21))*AI22</f>
        <v>0.40560843502649541</v>
      </c>
      <c r="BZ22" s="20">
        <f>((1+'Summary '!$B$7)^-('Summary '!$B$6+'Workings '!N21))*AJ22</f>
        <v>0.40401882592137606</v>
      </c>
      <c r="CA22" s="20">
        <f>((1+'Summary '!$B$7)^-('Summary '!$B$6+'Workings '!O21))*AK22</f>
        <v>0.40238716161627985</v>
      </c>
      <c r="CB22" s="20">
        <f>((1+'Summary '!$B$7)^-('Summary '!$B$6+'Workings '!P21))*AL22</f>
        <v>0.40067569417778581</v>
      </c>
      <c r="CC22" s="20">
        <f>((1+'Summary '!$B$7)^-('Summary '!$B$6+'Workings '!Q21))*AM22</f>
        <v>0.39884827970671105</v>
      </c>
      <c r="CD22" s="20">
        <f>((1+'Summary '!$B$7)^-('Summary '!$B$6+'Workings '!R21))*AN22</f>
        <v>0.3968555491489737</v>
      </c>
      <c r="CE22" s="20">
        <f>((1+'Summary '!$B$7)^-('Summary '!$B$6+'Workings '!S21))*AO22</f>
        <v>0.39453557413521734</v>
      </c>
      <c r="CF22" s="20">
        <f>((1+'Summary '!$B$7)^-('Summary '!$B$6+'Workings '!T21))*AP22</f>
        <v>0.39176708549486078</v>
      </c>
      <c r="CG22" s="20">
        <f>((1+'Summary '!$B$7)^-('Summary '!$B$6+'Workings '!U21))*AQ22</f>
        <v>0.38841964339821883</v>
      </c>
      <c r="CH22" s="20">
        <f>((1+'Summary '!$B$7)^-('Summary '!$B$6+'Workings '!V21))*AR22</f>
        <v>0.38435267008357316</v>
      </c>
      <c r="CI22" s="20">
        <f>((1+'Summary '!$B$7)^-('Summary '!$B$6+'Workings '!W21))*AS22</f>
        <v>0.37941692812189215</v>
      </c>
      <c r="CJ22" s="20">
        <f>((1+'Summary '!$B$7)^-('Summary '!$B$6+'Workings '!X21))*AT22</f>
        <v>0.37345986614888166</v>
      </c>
      <c r="CK22" s="20">
        <f>((1+'Summary '!$B$7)^-('Summary '!$B$6+'Workings '!Y21))*AU22</f>
        <v>0.36632849324169958</v>
      </c>
      <c r="CL22" s="22"/>
      <c r="CM22" s="45">
        <f t="shared" si="43"/>
        <v>0.15641651617557967</v>
      </c>
      <c r="CN22" s="7">
        <f t="shared" si="44"/>
        <v>12.424845975218235</v>
      </c>
      <c r="CO22" s="46">
        <f t="shared" si="45"/>
        <v>7.9684601497459058</v>
      </c>
      <c r="CP22" s="49"/>
      <c r="CQ22" s="49"/>
      <c r="CS22" s="61">
        <v>45</v>
      </c>
      <c r="CT22" s="7">
        <f t="shared" si="46"/>
        <v>4.3546279241735751E-3</v>
      </c>
      <c r="CU22" s="7">
        <f t="shared" si="2"/>
        <v>4.5042044516869295E-3</v>
      </c>
      <c r="CV22" s="7">
        <f t="shared" si="3"/>
        <v>4.6226955906818086E-3</v>
      </c>
      <c r="CW22" s="7">
        <f t="shared" si="4"/>
        <v>4.7057446847568827E-3</v>
      </c>
      <c r="CX22" s="7">
        <f t="shared" si="5"/>
        <v>4.7484919524019634E-3</v>
      </c>
      <c r="CY22" s="7">
        <f t="shared" si="6"/>
        <v>4.8517385304763985E-3</v>
      </c>
      <c r="CZ22" s="7">
        <f t="shared" si="7"/>
        <v>4.9260317181601043E-3</v>
      </c>
      <c r="DA22" s="7">
        <f t="shared" si="8"/>
        <v>5.0363845867765471E-3</v>
      </c>
      <c r="DB22" s="7">
        <f t="shared" si="9"/>
        <v>5.1545662710201718E-3</v>
      </c>
      <c r="DC22" s="7">
        <f t="shared" si="10"/>
        <v>5.3721513112538746E-3</v>
      </c>
      <c r="DD22" s="7">
        <f t="shared" si="11"/>
        <v>5.7052264526468478E-3</v>
      </c>
      <c r="DE22" s="7">
        <f t="shared" si="12"/>
        <v>6.142530484834435E-3</v>
      </c>
      <c r="DF22" s="7">
        <f t="shared" si="13"/>
        <v>6.7084367379817694E-3</v>
      </c>
      <c r="DG22" s="7">
        <f t="shared" si="14"/>
        <v>7.6487320994103143E-3</v>
      </c>
      <c r="DH22" s="7">
        <f t="shared" si="15"/>
        <v>8.8745540651282134E-3</v>
      </c>
      <c r="DI22" s="7">
        <f t="shared" si="16"/>
        <v>1.0383719562276265E-2</v>
      </c>
      <c r="DJ22" s="7">
        <f t="shared" si="17"/>
        <v>1.2193208241998958E-2</v>
      </c>
      <c r="DK22" s="7">
        <f t="shared" si="18"/>
        <v>1.4310893452545189E-2</v>
      </c>
      <c r="DL22" s="7">
        <f t="shared" si="19"/>
        <v>1.6731416622258286E-2</v>
      </c>
      <c r="DM22" s="51">
        <f t="shared" si="20"/>
        <v>1.9441161435111123E-2</v>
      </c>
    </row>
    <row r="23" spans="1:117" x14ac:dyDescent="0.25">
      <c r="A23" s="14">
        <v>46</v>
      </c>
      <c r="B23" s="15">
        <v>4.5949866049990887E-3</v>
      </c>
      <c r="C23" s="24">
        <f t="shared" si="21"/>
        <v>0.99540501339500087</v>
      </c>
      <c r="E23" s="39">
        <v>46</v>
      </c>
      <c r="F23" s="19">
        <f t="shared" si="22"/>
        <v>0.99523203281034722</v>
      </c>
      <c r="G23" s="19">
        <f t="shared" si="22"/>
        <v>0.99508996209377332</v>
      </c>
      <c r="H23" s="19">
        <f t="shared" si="22"/>
        <v>0.99498398760636952</v>
      </c>
      <c r="I23" s="19">
        <f t="shared" si="22"/>
        <v>0.99492000536744329</v>
      </c>
      <c r="J23" s="19">
        <f t="shared" si="22"/>
        <v>0.99479002685005091</v>
      </c>
      <c r="K23" s="19">
        <f t="shared" si="22"/>
        <v>0.99469002397576778</v>
      </c>
      <c r="L23" s="19">
        <f t="shared" si="22"/>
        <v>0.99454992812801668</v>
      </c>
      <c r="M23" s="19">
        <f t="shared" si="22"/>
        <v>0.99440006181563045</v>
      </c>
      <c r="N23" s="19">
        <f t="shared" si="22"/>
        <v>0.99413997618540828</v>
      </c>
      <c r="O23" s="19">
        <f t="shared" si="22"/>
        <v>0.99375000629892929</v>
      </c>
      <c r="P23" s="19">
        <f t="shared" si="22"/>
        <v>0.99324001191759204</v>
      </c>
      <c r="Q23" s="19">
        <f t="shared" si="22"/>
        <v>0.99258000024051862</v>
      </c>
      <c r="R23" s="19">
        <f t="shared" si="22"/>
        <v>0.99149000032461287</v>
      </c>
      <c r="S23" s="19">
        <f t="shared" si="22"/>
        <v>0.99005594718546963</v>
      </c>
      <c r="T23" s="19">
        <f t="shared" si="22"/>
        <v>0.98826397515094011</v>
      </c>
      <c r="U23" s="19">
        <f t="shared" si="22"/>
        <v>0.98607202857984111</v>
      </c>
      <c r="V23" s="19">
        <f t="shared" si="47"/>
        <v>0.98343897703583227</v>
      </c>
      <c r="W23" s="19">
        <f t="shared" si="47"/>
        <v>0.98032699326790007</v>
      </c>
      <c r="X23" s="19">
        <f t="shared" si="47"/>
        <v>0.97669299450081282</v>
      </c>
      <c r="Y23" s="19">
        <f t="shared" si="47"/>
        <v>0.97249698658387407</v>
      </c>
      <c r="Z23" s="17"/>
      <c r="AA23" s="36">
        <v>46</v>
      </c>
      <c r="AB23" s="65">
        <f>PRODUCT(F$2:F23)</f>
        <v>0.94317254296083619</v>
      </c>
      <c r="AC23" s="65">
        <f>PRODUCT(G$2:G23)</f>
        <v>0.94004183728835011</v>
      </c>
      <c r="AD23" s="65">
        <f>PRODUCT(H$2:H23)</f>
        <v>0.93675612696881616</v>
      </c>
      <c r="AE23" s="65">
        <f>PRODUCT(I$2:I23)</f>
        <v>0.93337877971780225</v>
      </c>
      <c r="AF23" s="65">
        <f>PRODUCT(J$2:J23)</f>
        <v>0.92987350942332558</v>
      </c>
      <c r="AG23" s="65">
        <f>PRODUCT(K$2:K23)</f>
        <v>0.92629573633232298</v>
      </c>
      <c r="AH23" s="65">
        <f>PRODUCT(L$2:L23)</f>
        <v>0.92263778007563912</v>
      </c>
      <c r="AI23" s="65">
        <f>PRODUCT(M$2:M23)</f>
        <v>0.91892020179824496</v>
      </c>
      <c r="AJ23" s="65">
        <f>PRODUCT(N$2:N23)</f>
        <v>0.91507445639688045</v>
      </c>
      <c r="AK23" s="65">
        <f>PRODUCT(O$2:O23)</f>
        <v>0.91101599043062587</v>
      </c>
      <c r="AL23" s="65">
        <f>PRODUCT(P$2:P23)</f>
        <v>0.90666638413551959</v>
      </c>
      <c r="AM23" s="65">
        <f>PRODUCT(Q$2:Q23)</f>
        <v>0.90191770100614288</v>
      </c>
      <c r="AN23" s="65">
        <f>PRODUCT(R$2:R23)</f>
        <v>0.89640810769838253</v>
      </c>
      <c r="AO23" s="65">
        <f>PRODUCT(S$2:S23)</f>
        <v>0.88985581578239847</v>
      </c>
      <c r="AP23" s="65">
        <f>PRODUCT(T$2:T23)</f>
        <v>0.88197460750410628</v>
      </c>
      <c r="AQ23" s="65">
        <f>PRODUCT(U$2:U23)</f>
        <v>0.87245004545113403</v>
      </c>
      <c r="AR23" s="65">
        <f>PRODUCT(V$2:V23)</f>
        <v>0.86094922789262462</v>
      </c>
      <c r="AS23" s="65">
        <f>PRODUCT(W$2:W23)</f>
        <v>0.84713095197473931</v>
      </c>
      <c r="AT23" s="65">
        <f>PRODUCT(X$2:X23)</f>
        <v>0.83065377985004052</v>
      </c>
      <c r="AU23" s="65">
        <f>PRODUCT(Y$2:Y23)</f>
        <v>0.81119262240683732</v>
      </c>
      <c r="AW23" s="20">
        <f t="shared" si="23"/>
        <v>4.7679671896527602E-3</v>
      </c>
      <c r="AX23" s="20">
        <f t="shared" si="24"/>
        <v>4.9100379062266665E-3</v>
      </c>
      <c r="AY23" s="20">
        <f t="shared" si="25"/>
        <v>5.0160123936304219E-3</v>
      </c>
      <c r="AZ23" s="20">
        <f t="shared" si="26"/>
        <v>5.0799946325567474E-3</v>
      </c>
      <c r="BA23" s="20">
        <f t="shared" si="27"/>
        <v>5.2099731499490902E-3</v>
      </c>
      <c r="BB23" s="20">
        <f t="shared" si="28"/>
        <v>5.3099760242321971E-3</v>
      </c>
      <c r="BC23" s="20">
        <f t="shared" si="29"/>
        <v>5.4500718719833587E-3</v>
      </c>
      <c r="BD23" s="20">
        <f t="shared" si="30"/>
        <v>5.5999381843695522E-3</v>
      </c>
      <c r="BE23" s="20">
        <f t="shared" si="31"/>
        <v>5.8600238145917298E-3</v>
      </c>
      <c r="BF23" s="20">
        <f t="shared" si="32"/>
        <v>6.2499937010706682E-3</v>
      </c>
      <c r="BG23" s="20">
        <f t="shared" si="33"/>
        <v>6.7599880824080099E-3</v>
      </c>
      <c r="BH23" s="20">
        <f t="shared" si="34"/>
        <v>7.4199997594814153E-3</v>
      </c>
      <c r="BI23" s="20">
        <f t="shared" si="35"/>
        <v>8.5099996753871567E-3</v>
      </c>
      <c r="BJ23" s="20">
        <f t="shared" si="36"/>
        <v>9.9440528145303894E-3</v>
      </c>
      <c r="BK23" s="20">
        <f t="shared" si="37"/>
        <v>1.1736024849059888E-2</v>
      </c>
      <c r="BL23" s="20">
        <f t="shared" si="38"/>
        <v>1.3927971420158884E-2</v>
      </c>
      <c r="BM23" s="20">
        <f t="shared" si="39"/>
        <v>1.6561022964167699E-2</v>
      </c>
      <c r="BN23" s="20">
        <f t="shared" si="40"/>
        <v>1.9673006732099953E-2</v>
      </c>
      <c r="BO23" s="20">
        <f t="shared" si="41"/>
        <v>2.3307005499187135E-2</v>
      </c>
      <c r="BP23" s="20">
        <f t="shared" si="42"/>
        <v>2.750301341612588E-2</v>
      </c>
      <c r="BQ23" s="22"/>
      <c r="BR23" s="20">
        <f>((1+'Summary '!$B$7)^-('Summary '!$B$6+'Workings '!F22))*AB23</f>
        <v>0.41397040291058929</v>
      </c>
      <c r="BS23" s="20">
        <f>((1+'Summary '!$B$7)^-('Summary '!$B$6+'Workings '!G22))*AC23</f>
        <v>0.41259909568270597</v>
      </c>
      <c r="BT23" s="20">
        <f>((1+'Summary '!$B$7)^-('Summary '!$B$6+'Workings '!H22))*AD23</f>
        <v>0.41115923694654644</v>
      </c>
      <c r="BU23" s="20">
        <f>((1+'Summary '!$B$7)^-('Summary '!$B$6+'Workings '!I22))*AE23</f>
        <v>0.4096785608272463</v>
      </c>
      <c r="BV23" s="20">
        <f>((1+'Summary '!$B$7)^-('Summary '!$B$6+'Workings '!J22))*AF23</f>
        <v>0.40814105198898248</v>
      </c>
      <c r="BW23" s="20">
        <f>((1+'Summary '!$B$7)^-('Summary '!$B$6+'Workings '!K22))*AG23</f>
        <v>0.40657276472871784</v>
      </c>
      <c r="BX23" s="20">
        <f>((1+'Summary '!$B$7)^-('Summary '!$B$6+'Workings '!L22))*AH23</f>
        <v>0.40496879092199933</v>
      </c>
      <c r="BY23" s="20">
        <f>((1+'Summary '!$B$7)^-('Summary '!$B$6+'Workings '!M22))*AI23</f>
        <v>0.40333926906896794</v>
      </c>
      <c r="BZ23" s="20">
        <f>((1+'Summary '!$B$7)^-('Summary '!$B$6+'Workings '!N22))*AJ23</f>
        <v>0.40165362683824785</v>
      </c>
      <c r="CA23" s="20">
        <f>((1+'Summary '!$B$7)^-('Summary '!$B$6+'Workings '!O22))*AK23</f>
        <v>0.39987632340594792</v>
      </c>
      <c r="CB23" s="20">
        <f>((1+'Summary '!$B$7)^-('Summary '!$B$6+'Workings '!P22))*AL23</f>
        <v>0.39797321817308695</v>
      </c>
      <c r="CC23" s="20">
        <f>((1+'Summary '!$B$7)^-('Summary '!$B$6+'Workings '!Q22))*AM23</f>
        <v>0.39589674435062799</v>
      </c>
      <c r="CD23" s="20">
        <f>((1+'Summary '!$B$7)^-('Summary '!$B$6+'Workings '!R22))*AN23</f>
        <v>0.39348849431649663</v>
      </c>
      <c r="CE23" s="20">
        <f>((1+'Summary '!$B$7)^-('Summary '!$B$6+'Workings '!S22))*AO23</f>
        <v>0.39062899080544483</v>
      </c>
      <c r="CF23" s="20">
        <f>((1+'Summary '!$B$7)^-('Summary '!$B$6+'Workings '!T22))*AP23</f>
        <v>0.38719107403400854</v>
      </c>
      <c r="CG23" s="20">
        <f>((1+'Summary '!$B$7)^-('Summary '!$B$6+'Workings '!U22))*AQ23</f>
        <v>0.38303666550417376</v>
      </c>
      <c r="CH23" s="20">
        <f>((1+'Summary '!$B$7)^-('Summary '!$B$6+'Workings '!V22))*AR23</f>
        <v>0.37801989355084509</v>
      </c>
      <c r="CI23" s="20">
        <f>((1+'Summary '!$B$7)^-('Summary '!$B$6+'Workings '!W22))*AS23</f>
        <v>0.37199106993421416</v>
      </c>
      <c r="CJ23" s="20">
        <f>((1+'Summary '!$B$7)^-('Summary '!$B$6+'Workings '!X22))*AT23</f>
        <v>0.36480015767736396</v>
      </c>
      <c r="CK23" s="20">
        <f>((1+'Summary '!$B$7)^-('Summary '!$B$6+'Workings '!Y22))*AU23</f>
        <v>0.35630413548261625</v>
      </c>
      <c r="CL23" s="22"/>
      <c r="CM23" s="45">
        <f t="shared" si="43"/>
        <v>0.17394169221033978</v>
      </c>
      <c r="CN23" s="7">
        <f t="shared" si="44"/>
        <v>12.31863608625147</v>
      </c>
      <c r="CO23" s="46">
        <f t="shared" si="45"/>
        <v>7.8912895671488306</v>
      </c>
      <c r="CP23" s="49"/>
      <c r="CQ23" s="49"/>
      <c r="CS23" s="61">
        <v>46</v>
      </c>
      <c r="CT23" s="7">
        <f t="shared" si="46"/>
        <v>4.497015739018625E-3</v>
      </c>
      <c r="CU23" s="7">
        <f t="shared" si="2"/>
        <v>4.615641054524759E-3</v>
      </c>
      <c r="CV23" s="7">
        <f t="shared" si="3"/>
        <v>4.698780342684815E-3</v>
      </c>
      <c r="CW23" s="7">
        <f t="shared" si="4"/>
        <v>4.7415591911088018E-3</v>
      </c>
      <c r="CX23" s="7">
        <f t="shared" si="5"/>
        <v>4.8446160169444584E-3</v>
      </c>
      <c r="CY23" s="7">
        <f t="shared" si="6"/>
        <v>4.9186081512731438E-3</v>
      </c>
      <c r="CZ23" s="7">
        <f t="shared" si="7"/>
        <v>5.0284422132194093E-3</v>
      </c>
      <c r="DA23" s="7">
        <f t="shared" si="8"/>
        <v>5.1458963264385668E-3</v>
      </c>
      <c r="DB23" s="7">
        <f t="shared" si="9"/>
        <v>5.3623581066103007E-3</v>
      </c>
      <c r="DC23" s="7">
        <f t="shared" si="10"/>
        <v>5.6938442017660683E-3</v>
      </c>
      <c r="DD23" s="7">
        <f t="shared" si="11"/>
        <v>6.1290539514760748E-3</v>
      </c>
      <c r="DE23" s="7">
        <f t="shared" si="12"/>
        <v>6.6922291245376112E-3</v>
      </c>
      <c r="DF23" s="7">
        <f t="shared" si="13"/>
        <v>7.6284327055276503E-3</v>
      </c>
      <c r="DG23" s="7">
        <f t="shared" si="14"/>
        <v>8.8487732294571953E-3</v>
      </c>
      <c r="DH23" s="7">
        <f t="shared" si="15"/>
        <v>1.0350875909908033E-2</v>
      </c>
      <c r="DI23" s="7">
        <f t="shared" si="16"/>
        <v>1.2151459298559715E-2</v>
      </c>
      <c r="DJ23" s="7">
        <f t="shared" si="17"/>
        <v>1.4258199934112205E-2</v>
      </c>
      <c r="DK23" s="7">
        <f t="shared" si="18"/>
        <v>1.666561292116929E-2</v>
      </c>
      <c r="DL23" s="7">
        <f t="shared" si="19"/>
        <v>1.9360052214885473E-2</v>
      </c>
      <c r="DM23" s="51">
        <f t="shared" si="20"/>
        <v>2.2310241577117581E-2</v>
      </c>
    </row>
    <row r="24" spans="1:117" x14ac:dyDescent="0.25">
      <c r="A24" s="14">
        <v>47</v>
      </c>
      <c r="B24" s="15">
        <v>4.7679671896527602E-3</v>
      </c>
      <c r="C24" s="24">
        <f t="shared" si="21"/>
        <v>0.99523203281034722</v>
      </c>
      <c r="E24" s="39">
        <v>47</v>
      </c>
      <c r="F24" s="19">
        <f t="shared" si="22"/>
        <v>0.99508996209377332</v>
      </c>
      <c r="G24" s="19">
        <f t="shared" si="22"/>
        <v>0.99498398760636952</v>
      </c>
      <c r="H24" s="19">
        <f t="shared" si="22"/>
        <v>0.99492000536744329</v>
      </c>
      <c r="I24" s="19">
        <f t="shared" si="22"/>
        <v>0.99479002685005091</v>
      </c>
      <c r="J24" s="19">
        <f t="shared" si="22"/>
        <v>0.99469002397576778</v>
      </c>
      <c r="K24" s="19">
        <f t="shared" si="22"/>
        <v>0.99454992812801668</v>
      </c>
      <c r="L24" s="19">
        <f t="shared" si="22"/>
        <v>0.99440006181563045</v>
      </c>
      <c r="M24" s="19">
        <f t="shared" si="22"/>
        <v>0.99413997618540828</v>
      </c>
      <c r="N24" s="19">
        <f t="shared" si="22"/>
        <v>0.99375000629892929</v>
      </c>
      <c r="O24" s="19">
        <f t="shared" si="22"/>
        <v>0.99324001191759204</v>
      </c>
      <c r="P24" s="19">
        <f t="shared" si="22"/>
        <v>0.99258000024051862</v>
      </c>
      <c r="Q24" s="19">
        <f t="shared" si="22"/>
        <v>0.99149000032461287</v>
      </c>
      <c r="R24" s="19">
        <f t="shared" si="22"/>
        <v>0.99005594718546963</v>
      </c>
      <c r="S24" s="19">
        <f t="shared" si="22"/>
        <v>0.98826397515094011</v>
      </c>
      <c r="T24" s="19">
        <f t="shared" si="22"/>
        <v>0.98607202857984111</v>
      </c>
      <c r="U24" s="19">
        <f t="shared" si="22"/>
        <v>0.98343897703583227</v>
      </c>
      <c r="V24" s="19">
        <f t="shared" si="47"/>
        <v>0.98032699326790007</v>
      </c>
      <c r="W24" s="19">
        <f t="shared" si="47"/>
        <v>0.97669299450081282</v>
      </c>
      <c r="X24" s="19">
        <f t="shared" si="47"/>
        <v>0.97249698658387407</v>
      </c>
      <c r="Y24" s="19">
        <f t="shared" si="47"/>
        <v>0.96769900667432074</v>
      </c>
      <c r="Z24" s="17"/>
      <c r="AA24" s="36">
        <v>47</v>
      </c>
      <c r="AB24" s="65">
        <f>PRODUCT(F$2:F24)</f>
        <v>0.93854153002278629</v>
      </c>
      <c r="AC24" s="65">
        <f>PRODUCT(G$2:G24)</f>
        <v>0.93532657578198064</v>
      </c>
      <c r="AD24" s="65">
        <f>PRODUCT(H$2:H24)</f>
        <v>0.93199741087179999</v>
      </c>
      <c r="AE24" s="65">
        <f>PRODUCT(I$2:I24)</f>
        <v>0.92851590133674022</v>
      </c>
      <c r="AF24" s="65">
        <f>PRODUCT(J$2:J24)</f>
        <v>0.92493590338271903</v>
      </c>
      <c r="AG24" s="65">
        <f>PRODUCT(K$2:K24)</f>
        <v>0.92124735799460011</v>
      </c>
      <c r="AH24" s="65">
        <f>PRODUCT(L$2:L24)</f>
        <v>0.91747106554065161</v>
      </c>
      <c r="AI24" s="65">
        <f>PRODUCT(M$2:M24)</f>
        <v>0.91353530753199785</v>
      </c>
      <c r="AJ24" s="65">
        <f>PRODUCT(N$2:N24)</f>
        <v>0.90935524680838919</v>
      </c>
      <c r="AK24" s="65">
        <f>PRODUCT(O$2:O24)</f>
        <v>0.90485753319243178</v>
      </c>
      <c r="AL24" s="65">
        <f>PRODUCT(P$2:P24)</f>
        <v>0.8999389197833042</v>
      </c>
      <c r="AM24" s="65">
        <f>PRODUCT(Q$2:Q24)</f>
        <v>0.89424238166335468</v>
      </c>
      <c r="AN24" s="65">
        <f>PRODUCT(R$2:R24)</f>
        <v>0.88749417813205655</v>
      </c>
      <c r="AO24" s="65">
        <f>PRODUCT(S$2:S24)</f>
        <v>0.87941244581629574</v>
      </c>
      <c r="AP24" s="65">
        <f>PRODUCT(T$2:T24)</f>
        <v>0.86969049037748325</v>
      </c>
      <c r="AQ24" s="65">
        <f>PRODUCT(U$2:U24)</f>
        <v>0.85800138021332861</v>
      </c>
      <c r="AR24" s="65">
        <f>PRODUCT(V$2:V24)</f>
        <v>0.84401176793629673</v>
      </c>
      <c r="AS24" s="65">
        <f>PRODUCT(W$2:W24)</f>
        <v>0.82738686621853241</v>
      </c>
      <c r="AT24" s="65">
        <f>PRODUCT(X$2:X24)</f>
        <v>0.80780829779866914</v>
      </c>
      <c r="AU24" s="65">
        <f>PRODUCT(Y$2:Y24)</f>
        <v>0.78499029492463379</v>
      </c>
      <c r="AW24" s="20">
        <f t="shared" si="23"/>
        <v>4.9100379062266665E-3</v>
      </c>
      <c r="AX24" s="20">
        <f t="shared" si="24"/>
        <v>5.0160123936304219E-3</v>
      </c>
      <c r="AY24" s="20">
        <f t="shared" si="25"/>
        <v>5.0799946325567474E-3</v>
      </c>
      <c r="AZ24" s="20">
        <f t="shared" si="26"/>
        <v>5.2099731499490902E-3</v>
      </c>
      <c r="BA24" s="20">
        <f t="shared" si="27"/>
        <v>5.3099760242321971E-3</v>
      </c>
      <c r="BB24" s="20">
        <f t="shared" si="28"/>
        <v>5.4500718719833587E-3</v>
      </c>
      <c r="BC24" s="20">
        <f t="shared" si="29"/>
        <v>5.5999381843695522E-3</v>
      </c>
      <c r="BD24" s="20">
        <f t="shared" si="30"/>
        <v>5.8600238145917298E-3</v>
      </c>
      <c r="BE24" s="20">
        <f t="shared" si="31"/>
        <v>6.2499937010706682E-3</v>
      </c>
      <c r="BF24" s="20">
        <f t="shared" si="32"/>
        <v>6.7599880824080099E-3</v>
      </c>
      <c r="BG24" s="20">
        <f t="shared" si="33"/>
        <v>7.4199997594814153E-3</v>
      </c>
      <c r="BH24" s="20">
        <f t="shared" si="34"/>
        <v>8.5099996753871567E-3</v>
      </c>
      <c r="BI24" s="20">
        <f t="shared" si="35"/>
        <v>9.9440528145303894E-3</v>
      </c>
      <c r="BJ24" s="20">
        <f t="shared" si="36"/>
        <v>1.1736024849059888E-2</v>
      </c>
      <c r="BK24" s="20">
        <f t="shared" si="37"/>
        <v>1.3927971420158884E-2</v>
      </c>
      <c r="BL24" s="20">
        <f t="shared" si="38"/>
        <v>1.6561022964167699E-2</v>
      </c>
      <c r="BM24" s="20">
        <f t="shared" si="39"/>
        <v>1.9673006732099953E-2</v>
      </c>
      <c r="BN24" s="20">
        <f t="shared" si="40"/>
        <v>2.3307005499187135E-2</v>
      </c>
      <c r="BO24" s="20">
        <f t="shared" si="41"/>
        <v>2.750301341612588E-2</v>
      </c>
      <c r="BP24" s="20">
        <f t="shared" si="42"/>
        <v>3.230099332567922E-2</v>
      </c>
      <c r="BQ24" s="22"/>
      <c r="BR24" s="20">
        <f>((1+'Summary '!$B$7)^-('Summary '!$B$6+'Workings '!F23))*AB24</f>
        <v>0.41194058730950051</v>
      </c>
      <c r="BS24" s="20">
        <f>((1+'Summary '!$B$7)^-('Summary '!$B$6+'Workings '!G23))*AC24</f>
        <v>0.41053178102900978</v>
      </c>
      <c r="BT24" s="20">
        <f>((1+'Summary '!$B$7)^-('Summary '!$B$6+'Workings '!H23))*AD24</f>
        <v>0.4090722504920436</v>
      </c>
      <c r="BU24" s="20">
        <f>((1+'Summary '!$B$7)^-('Summary '!$B$6+'Workings '!I23))*AE24</f>
        <v>0.40754516922962597</v>
      </c>
      <c r="BV24" s="20">
        <f>((1+'Summary '!$B$7)^-('Summary '!$B$6+'Workings '!J23))*AF24</f>
        <v>0.40597590238745435</v>
      </c>
      <c r="BW24" s="20">
        <f>((1+'Summary '!$B$7)^-('Summary '!$B$6+'Workings '!K23))*AG24</f>
        <v>0.4043584999051027</v>
      </c>
      <c r="BX24" s="20">
        <f>((1+'Summary '!$B$7)^-('Summary '!$B$6+'Workings '!L23))*AH24</f>
        <v>0.40270320343696286</v>
      </c>
      <c r="BY24" s="20">
        <f>((1+'Summary '!$B$7)^-('Summary '!$B$6+'Workings '!M23))*AI24</f>
        <v>0.40097804823423105</v>
      </c>
      <c r="BZ24" s="20">
        <f>((1+'Summary '!$B$7)^-('Summary '!$B$6+'Workings '!N23))*AJ24</f>
        <v>0.39914736577978599</v>
      </c>
      <c r="CA24" s="20">
        <f>((1+'Summary '!$B$7)^-('Summary '!$B$6+'Workings '!O23))*AK24</f>
        <v>0.39717923899440322</v>
      </c>
      <c r="CB24" s="20">
        <f>((1+'Summary '!$B$7)^-('Summary '!$B$6+'Workings '!P23))*AL24</f>
        <v>0.39502815839979227</v>
      </c>
      <c r="CC24" s="20">
        <f>((1+'Summary '!$B$7)^-('Summary '!$B$6+'Workings '!Q23))*AM24</f>
        <v>0.39253782433782675</v>
      </c>
      <c r="CD24" s="20">
        <f>((1+'Summary '!$B$7)^-('Summary '!$B$6+'Workings '!R23))*AN24</f>
        <v>0.38959227888466014</v>
      </c>
      <c r="CE24" s="20">
        <f>((1+'Summary '!$B$7)^-('Summary '!$B$6+'Workings '!S23))*AO24</f>
        <v>0.38606627278994604</v>
      </c>
      <c r="CF24" s="20">
        <f>((1+'Summary '!$B$7)^-('Summary '!$B$6+'Workings '!T23))*AP24</f>
        <v>0.38182512247177042</v>
      </c>
      <c r="CG24" s="20">
        <f>((1+'Summary '!$B$7)^-('Summary '!$B$6+'Workings '!U23))*AQ24</f>
        <v>0.37672557208585095</v>
      </c>
      <c r="CH24" s="20">
        <f>((1+'Summary '!$B$7)^-('Summary '!$B$6+'Workings '!V23))*AR24</f>
        <v>0.37062137779266602</v>
      </c>
      <c r="CI24" s="20">
        <f>((1+'Summary '!$B$7)^-('Summary '!$B$6+'Workings '!W23))*AS24</f>
        <v>0.36336541959899438</v>
      </c>
      <c r="CJ24" s="20">
        <f>((1+'Summary '!$B$7)^-('Summary '!$B$6+'Workings '!X23))*AT24</f>
        <v>0.354817621897066</v>
      </c>
      <c r="CK24" s="20">
        <f>((1+'Summary '!$B$7)^-('Summary '!$B$6+'Workings '!Y23))*AU24</f>
        <v>0.34485190573481561</v>
      </c>
      <c r="CL24" s="22"/>
      <c r="CM24" s="45">
        <f t="shared" si="43"/>
        <v>0.19431296860550498</v>
      </c>
      <c r="CN24" s="7">
        <f t="shared" si="44"/>
        <v>12.201021793994027</v>
      </c>
      <c r="CO24" s="46">
        <f t="shared" si="45"/>
        <v>7.8048636007915082</v>
      </c>
      <c r="CP24" s="49"/>
      <c r="CQ24" s="49"/>
      <c r="CS24" s="61">
        <v>47</v>
      </c>
      <c r="CT24" s="7">
        <f t="shared" si="46"/>
        <v>4.6082744889798539E-3</v>
      </c>
      <c r="CU24" s="7">
        <f t="shared" si="2"/>
        <v>4.6916096962143191E-3</v>
      </c>
      <c r="CV24" s="7">
        <f t="shared" si="3"/>
        <v>4.7345418447855298E-3</v>
      </c>
      <c r="CW24" s="7">
        <f t="shared" si="4"/>
        <v>4.8375429152651955E-3</v>
      </c>
      <c r="CX24" s="7">
        <f t="shared" si="5"/>
        <v>4.911387470913786E-3</v>
      </c>
      <c r="CY24" s="7">
        <f t="shared" si="6"/>
        <v>5.0208643129453535E-3</v>
      </c>
      <c r="CZ24" s="7">
        <f t="shared" si="7"/>
        <v>5.1377812529753153E-3</v>
      </c>
      <c r="DA24" s="7">
        <f t="shared" si="8"/>
        <v>5.3533386576078874E-3</v>
      </c>
      <c r="DB24" s="7">
        <f t="shared" si="9"/>
        <v>5.6834645645879953E-3</v>
      </c>
      <c r="DC24" s="7">
        <f t="shared" si="10"/>
        <v>6.1168261406579494E-3</v>
      </c>
      <c r="DD24" s="7">
        <f t="shared" si="11"/>
        <v>6.6775465683400819E-3</v>
      </c>
      <c r="DE24" s="7">
        <f t="shared" si="12"/>
        <v>7.6100023776725862E-3</v>
      </c>
      <c r="DF24" s="7">
        <f t="shared" si="13"/>
        <v>8.825288979933411E-3</v>
      </c>
      <c r="DG24" s="7">
        <f t="shared" si="14"/>
        <v>1.0320806316672579E-2</v>
      </c>
      <c r="DH24" s="7">
        <f t="shared" si="15"/>
        <v>1.2113024294361553E-2</v>
      </c>
      <c r="DI24" s="7">
        <f t="shared" si="16"/>
        <v>1.4209380561000516E-2</v>
      </c>
      <c r="DJ24" s="7">
        <f t="shared" si="17"/>
        <v>1.6604249192582351E-2</v>
      </c>
      <c r="DK24" s="7">
        <f t="shared" si="18"/>
        <v>1.9283910240910546E-2</v>
      </c>
      <c r="DL24" s="7">
        <f t="shared" si="19"/>
        <v>2.2217162452014608E-2</v>
      </c>
      <c r="DM24" s="51">
        <f t="shared" si="20"/>
        <v>2.5355966277083558E-2</v>
      </c>
    </row>
    <row r="25" spans="1:117" x14ac:dyDescent="0.25">
      <c r="A25" s="14">
        <v>48</v>
      </c>
      <c r="B25" s="15">
        <v>4.9100379062266665E-3</v>
      </c>
      <c r="C25" s="24">
        <f t="shared" si="21"/>
        <v>0.99508996209377332</v>
      </c>
      <c r="E25" s="39">
        <v>48</v>
      </c>
      <c r="F25" s="19">
        <f t="shared" si="22"/>
        <v>0.99498398760636952</v>
      </c>
      <c r="G25" s="19">
        <f t="shared" si="22"/>
        <v>0.99492000536744329</v>
      </c>
      <c r="H25" s="19">
        <f t="shared" si="22"/>
        <v>0.99479002685005091</v>
      </c>
      <c r="I25" s="19">
        <f t="shared" si="22"/>
        <v>0.99469002397576778</v>
      </c>
      <c r="J25" s="19">
        <f t="shared" si="22"/>
        <v>0.99454992812801668</v>
      </c>
      <c r="K25" s="19">
        <f t="shared" si="22"/>
        <v>0.99440006181563045</v>
      </c>
      <c r="L25" s="19">
        <f t="shared" si="22"/>
        <v>0.99413997618540828</v>
      </c>
      <c r="M25" s="19">
        <f t="shared" si="22"/>
        <v>0.99375000629892929</v>
      </c>
      <c r="N25" s="19">
        <f t="shared" si="22"/>
        <v>0.99324001191759204</v>
      </c>
      <c r="O25" s="19">
        <f t="shared" si="22"/>
        <v>0.99258000024051862</v>
      </c>
      <c r="P25" s="19">
        <f t="shared" si="22"/>
        <v>0.99149000032461287</v>
      </c>
      <c r="Q25" s="19">
        <f t="shared" si="22"/>
        <v>0.99005594718546963</v>
      </c>
      <c r="R25" s="19">
        <f t="shared" si="22"/>
        <v>0.98826397515094011</v>
      </c>
      <c r="S25" s="19">
        <f t="shared" si="22"/>
        <v>0.98607202857984111</v>
      </c>
      <c r="T25" s="19">
        <f t="shared" si="22"/>
        <v>0.98343897703583227</v>
      </c>
      <c r="U25" s="19">
        <f t="shared" si="22"/>
        <v>0.98032699326790007</v>
      </c>
      <c r="V25" s="19">
        <f t="shared" si="47"/>
        <v>0.97669299450081282</v>
      </c>
      <c r="W25" s="19">
        <f t="shared" si="47"/>
        <v>0.97249698658387407</v>
      </c>
      <c r="X25" s="19">
        <f t="shared" si="47"/>
        <v>0.96769900667432074</v>
      </c>
      <c r="Y25" s="19">
        <f t="shared" si="47"/>
        <v>0.96227202752423358</v>
      </c>
      <c r="Z25" s="17"/>
      <c r="AA25" s="36">
        <v>48</v>
      </c>
      <c r="AB25" s="65">
        <f>PRODUCT(F$2:F25)</f>
        <v>0.93383379407625511</v>
      </c>
      <c r="AC25" s="65">
        <f>PRODUCT(G$2:G25)</f>
        <v>0.93057512179732049</v>
      </c>
      <c r="AD25" s="65">
        <f>PRODUCT(H$2:H25)</f>
        <v>0.9271417293853359</v>
      </c>
      <c r="AE25" s="65">
        <f>PRODUCT(I$2:I25)</f>
        <v>0.92358550416252372</v>
      </c>
      <c r="AF25" s="65">
        <f>PRODUCT(J$2:J25)</f>
        <v>0.91989493623230534</v>
      </c>
      <c r="AG25" s="65">
        <f>PRODUCT(K$2:K25)</f>
        <v>0.91608842973731663</v>
      </c>
      <c r="AH25" s="65">
        <f>PRODUCT(L$2:L25)</f>
        <v>0.91209466324738453</v>
      </c>
      <c r="AI25" s="65">
        <f>PRODUCT(M$2:M25)</f>
        <v>0.90782571761421715</v>
      </c>
      <c r="AJ25" s="65">
        <f>PRODUCT(N$2:N25)</f>
        <v>0.9032080161772893</v>
      </c>
      <c r="AK25" s="65">
        <f>PRODUCT(O$2:O25)</f>
        <v>0.89814349051377906</v>
      </c>
      <c r="AL25" s="65">
        <f>PRODUCT(P$2:P25)</f>
        <v>0.89228043986808003</v>
      </c>
      <c r="AM25" s="65">
        <f>PRODUCT(Q$2:Q25)</f>
        <v>0.88534998819110289</v>
      </c>
      <c r="AN25" s="65">
        <f>PRODUCT(R$2:R25)</f>
        <v>0.87707852440410272</v>
      </c>
      <c r="AO25" s="65">
        <f>PRODUCT(S$2:S25)</f>
        <v>0.86716401440443436</v>
      </c>
      <c r="AP25" s="65">
        <f>PRODUCT(T$2:T25)</f>
        <v>0.85528752619462345</v>
      </c>
      <c r="AQ25" s="65">
        <f>PRODUCT(U$2:U25)</f>
        <v>0.8411219132842408</v>
      </c>
      <c r="AR25" s="65">
        <f>PRODUCT(V$2:V25)</f>
        <v>0.82434038101962681</v>
      </c>
      <c r="AS25" s="65">
        <f>PRODUCT(W$2:W25)</f>
        <v>0.80463123413659776</v>
      </c>
      <c r="AT25" s="65">
        <f>PRODUCT(X$2:X25)</f>
        <v>0.78171528736304596</v>
      </c>
      <c r="AU25" s="65">
        <f>PRODUCT(Y$2:Y25)</f>
        <v>0.75537420268397348</v>
      </c>
      <c r="AW25" s="20">
        <f t="shared" si="23"/>
        <v>5.0160123936304219E-3</v>
      </c>
      <c r="AX25" s="20">
        <f t="shared" si="24"/>
        <v>5.0799946325567474E-3</v>
      </c>
      <c r="AY25" s="20">
        <f t="shared" si="25"/>
        <v>5.2099731499490902E-3</v>
      </c>
      <c r="AZ25" s="20">
        <f t="shared" si="26"/>
        <v>5.3099760242321971E-3</v>
      </c>
      <c r="BA25" s="20">
        <f t="shared" si="27"/>
        <v>5.4500718719833587E-3</v>
      </c>
      <c r="BB25" s="20">
        <f t="shared" si="28"/>
        <v>5.5999381843695522E-3</v>
      </c>
      <c r="BC25" s="20">
        <f t="shared" si="29"/>
        <v>5.8600238145917298E-3</v>
      </c>
      <c r="BD25" s="20">
        <f t="shared" si="30"/>
        <v>6.2499937010706682E-3</v>
      </c>
      <c r="BE25" s="20">
        <f t="shared" si="31"/>
        <v>6.7599880824080099E-3</v>
      </c>
      <c r="BF25" s="20">
        <f t="shared" si="32"/>
        <v>7.4199997594814153E-3</v>
      </c>
      <c r="BG25" s="20">
        <f t="shared" si="33"/>
        <v>8.5099996753871567E-3</v>
      </c>
      <c r="BH25" s="20">
        <f t="shared" si="34"/>
        <v>9.9440528145303894E-3</v>
      </c>
      <c r="BI25" s="20">
        <f t="shared" si="35"/>
        <v>1.1736024849059888E-2</v>
      </c>
      <c r="BJ25" s="20">
        <f t="shared" si="36"/>
        <v>1.3927971420158884E-2</v>
      </c>
      <c r="BK25" s="20">
        <f t="shared" si="37"/>
        <v>1.6561022964167699E-2</v>
      </c>
      <c r="BL25" s="20">
        <f t="shared" si="38"/>
        <v>1.9673006732099953E-2</v>
      </c>
      <c r="BM25" s="20">
        <f t="shared" si="39"/>
        <v>2.3307005499187135E-2</v>
      </c>
      <c r="BN25" s="20">
        <f t="shared" si="40"/>
        <v>2.750301341612588E-2</v>
      </c>
      <c r="BO25" s="20">
        <f t="shared" si="41"/>
        <v>3.230099332567922E-2</v>
      </c>
      <c r="BP25" s="20">
        <f t="shared" si="42"/>
        <v>3.7727972475766418E-2</v>
      </c>
      <c r="BQ25" s="22"/>
      <c r="BR25" s="20">
        <f>((1+'Summary '!$B$7)^-('Summary '!$B$6+'Workings '!F24))*AB25</f>
        <v>0.40987657209107636</v>
      </c>
      <c r="BS25" s="20">
        <f>((1+'Summary '!$B$7)^-('Summary '!$B$6+'Workings '!G24))*AC25</f>
        <v>0.40844797945248851</v>
      </c>
      <c r="BT25" s="20">
        <f>((1+'Summary '!$B$7)^-('Summary '!$B$6+'Workings '!H24))*AD25</f>
        <v>0.40694201624142251</v>
      </c>
      <c r="BU25" s="20">
        <f>((1+'Summary '!$B$7)^-('Summary '!$B$6+'Workings '!I24))*AE25</f>
        <v>0.40538318072966478</v>
      </c>
      <c r="BV25" s="20">
        <f>((1+'Summary '!$B$7)^-('Summary '!$B$6+'Workings '!J24))*AF25</f>
        <v>0.40376488817824685</v>
      </c>
      <c r="BW25" s="20">
        <f>((1+'Summary '!$B$7)^-('Summary '!$B$6+'Workings '!K24))*AG25</f>
        <v>0.40209632667746364</v>
      </c>
      <c r="BX25" s="20">
        <f>((1+'Summary '!$B$7)^-('Summary '!$B$6+'Workings '!L24))*AH25</f>
        <v>0.40034570624516808</v>
      </c>
      <c r="BY25" s="20">
        <f>((1+'Summary '!$B$7)^-('Summary '!$B$6+'Workings '!M24))*AI25</f>
        <v>0.39847600268942085</v>
      </c>
      <c r="BZ25" s="20">
        <f>((1+'Summary '!$B$7)^-('Summary '!$B$6+'Workings '!N24))*AJ25</f>
        <v>0.39645519803905949</v>
      </c>
      <c r="CA25" s="20">
        <f>((1+'Summary '!$B$7)^-('Summary '!$B$6+'Workings '!O24))*AK25</f>
        <v>0.39424005478266194</v>
      </c>
      <c r="CB25" s="20">
        <f>((1+'Summary '!$B$7)^-('Summary '!$B$6+'Workings '!P24))*AL25</f>
        <v>0.39167660775987612</v>
      </c>
      <c r="CC25" s="20">
        <f>((1+'Summary '!$B$7)^-('Summary '!$B$6+'Workings '!Q24))*AM25</f>
        <v>0.38865102218006303</v>
      </c>
      <c r="CD25" s="20">
        <f>((1+'Summary '!$B$7)^-('Summary '!$B$6+'Workings '!R24))*AN25</f>
        <v>0.38504167011929175</v>
      </c>
      <c r="CE25" s="20">
        <f>((1+'Summary '!$B$7)^-('Summary '!$B$6+'Workings '!S24))*AO25</f>
        <v>0.38071590947185285</v>
      </c>
      <c r="CF25" s="20">
        <f>((1+'Summary '!$B$7)^-('Summary '!$B$6+'Workings '!T24))*AP25</f>
        <v>0.37553399100995571</v>
      </c>
      <c r="CG25" s="20">
        <f>((1+'Summary '!$B$7)^-('Summary '!$B$6+'Workings '!U24))*AQ25</f>
        <v>0.36935238848060425</v>
      </c>
      <c r="CH25" s="20">
        <f>((1+'Summary '!$B$7)^-('Summary '!$B$6+'Workings '!V24))*AR25</f>
        <v>0.36202748758943537</v>
      </c>
      <c r="CI25" s="20">
        <f>((1+'Summary '!$B$7)^-('Summary '!$B$6+'Workings '!W24))*AS25</f>
        <v>0.35342214455886128</v>
      </c>
      <c r="CJ25" s="20">
        <f>((1+'Summary '!$B$7)^-('Summary '!$B$6+'Workings '!X24))*AT25</f>
        <v>0.34341317126101178</v>
      </c>
      <c r="CK25" s="20">
        <f>((1+'Summary '!$B$7)^-('Summary '!$B$6+'Workings '!Y24))*AU25</f>
        <v>0.33190379437108292</v>
      </c>
      <c r="CL25" s="22"/>
      <c r="CM25" s="45">
        <f t="shared" si="43"/>
        <v>0.21765023689200494</v>
      </c>
      <c r="CN25" s="7">
        <f t="shared" si="44"/>
        <v>12.070138280709667</v>
      </c>
      <c r="CO25" s="46">
        <f t="shared" si="45"/>
        <v>7.7077661119287084</v>
      </c>
      <c r="CP25" s="49"/>
      <c r="CQ25" s="49"/>
      <c r="CS25" s="61">
        <v>48</v>
      </c>
      <c r="CT25" s="7">
        <f t="shared" si="46"/>
        <v>4.684121884677415E-3</v>
      </c>
      <c r="CU25" s="7">
        <f t="shared" si="2"/>
        <v>4.7273166239212294E-3</v>
      </c>
      <c r="CV25" s="7">
        <f t="shared" si="3"/>
        <v>4.8303835162949657E-3</v>
      </c>
      <c r="CW25" s="7">
        <f t="shared" si="4"/>
        <v>4.9042168834314073E-3</v>
      </c>
      <c r="CX25" s="7">
        <f t="shared" si="5"/>
        <v>5.0134935171396123E-3</v>
      </c>
      <c r="CY25" s="7">
        <f t="shared" si="6"/>
        <v>5.1300385779451431E-3</v>
      </c>
      <c r="CZ25" s="7">
        <f t="shared" si="7"/>
        <v>5.3448964477916978E-3</v>
      </c>
      <c r="DA25" s="7">
        <f t="shared" si="8"/>
        <v>5.6739050167588165E-3</v>
      </c>
      <c r="DB25" s="7">
        <f t="shared" si="9"/>
        <v>6.1056754252938562E-3</v>
      </c>
      <c r="DC25" s="7">
        <f t="shared" si="10"/>
        <v>6.6642244835920395E-3</v>
      </c>
      <c r="DD25" s="7">
        <f t="shared" si="11"/>
        <v>7.5933062536316705E-3</v>
      </c>
      <c r="DE25" s="7">
        <f t="shared" si="12"/>
        <v>8.8039670419161834E-3</v>
      </c>
      <c r="DF25" s="7">
        <f t="shared" si="13"/>
        <v>1.0293415356983329E-2</v>
      </c>
      <c r="DG25" s="7">
        <f t="shared" si="14"/>
        <v>1.2077835609215208E-2</v>
      </c>
      <c r="DH25" s="7">
        <f t="shared" si="15"/>
        <v>1.4164436362275341E-2</v>
      </c>
      <c r="DI25" s="7">
        <f t="shared" si="16"/>
        <v>1.6547397062557662E-2</v>
      </c>
      <c r="DJ25" s="7">
        <f t="shared" si="17"/>
        <v>1.9212905793626459E-2</v>
      </c>
      <c r="DK25" s="7">
        <f t="shared" si="18"/>
        <v>2.2129783627492773E-2</v>
      </c>
      <c r="DL25" s="7">
        <f t="shared" si="19"/>
        <v>2.525018027969516E-2</v>
      </c>
      <c r="DM25" s="51">
        <f t="shared" si="20"/>
        <v>2.8498737127764955E-2</v>
      </c>
    </row>
    <row r="26" spans="1:117" ht="11" thickBot="1" x14ac:dyDescent="0.3">
      <c r="A26" s="14">
        <v>49</v>
      </c>
      <c r="B26" s="15">
        <v>5.0160123936304219E-3</v>
      </c>
      <c r="C26" s="24">
        <f t="shared" si="21"/>
        <v>0.99498398760636952</v>
      </c>
      <c r="E26" s="39">
        <v>49</v>
      </c>
      <c r="F26" s="19">
        <f t="shared" si="22"/>
        <v>0.99492000536744329</v>
      </c>
      <c r="G26" s="19">
        <f t="shared" si="22"/>
        <v>0.99479002685005091</v>
      </c>
      <c r="H26" s="19">
        <f t="shared" si="22"/>
        <v>0.99469002397576778</v>
      </c>
      <c r="I26" s="19">
        <f t="shared" si="22"/>
        <v>0.99454992812801668</v>
      </c>
      <c r="J26" s="19">
        <f t="shared" si="22"/>
        <v>0.99440006181563045</v>
      </c>
      <c r="K26" s="19">
        <f t="shared" si="22"/>
        <v>0.99413997618540828</v>
      </c>
      <c r="L26" s="19">
        <f t="shared" si="22"/>
        <v>0.99375000629892929</v>
      </c>
      <c r="M26" s="19">
        <f t="shared" si="22"/>
        <v>0.99324001191759204</v>
      </c>
      <c r="N26" s="19">
        <f t="shared" si="22"/>
        <v>0.99258000024051862</v>
      </c>
      <c r="O26" s="19">
        <f t="shared" si="22"/>
        <v>0.99149000032461287</v>
      </c>
      <c r="P26" s="19">
        <f t="shared" si="22"/>
        <v>0.99005594718546963</v>
      </c>
      <c r="Q26" s="19">
        <f t="shared" si="22"/>
        <v>0.98826397515094011</v>
      </c>
      <c r="R26" s="19">
        <f t="shared" si="22"/>
        <v>0.98607202857984111</v>
      </c>
      <c r="S26" s="19">
        <f t="shared" si="22"/>
        <v>0.98343897703583227</v>
      </c>
      <c r="T26" s="19">
        <f t="shared" si="22"/>
        <v>0.98032699326790007</v>
      </c>
      <c r="U26" s="19">
        <f t="shared" si="22"/>
        <v>0.97669299450081282</v>
      </c>
      <c r="V26" s="19">
        <f t="shared" si="47"/>
        <v>0.97249698658387407</v>
      </c>
      <c r="W26" s="19">
        <f t="shared" si="47"/>
        <v>0.96769900667432074</v>
      </c>
      <c r="X26" s="19">
        <f t="shared" si="47"/>
        <v>0.96227202752423358</v>
      </c>
      <c r="Y26" s="19">
        <f t="shared" si="47"/>
        <v>0.95623904662496273</v>
      </c>
      <c r="Z26" s="17"/>
      <c r="AA26" s="36">
        <v>49</v>
      </c>
      <c r="AB26" s="65">
        <f>PRODUCT(F$2:F26)</f>
        <v>0.92908992341464769</v>
      </c>
      <c r="AC26" s="65">
        <f>PRODUCT(G$2:G26)</f>
        <v>0.9257268503987458</v>
      </c>
      <c r="AD26" s="65">
        <f>PRODUCT(H$2:H26)</f>
        <v>0.92221862903123453</v>
      </c>
      <c r="AE26" s="65">
        <f>PRODUCT(I$2:I26)</f>
        <v>0.918551896784916</v>
      </c>
      <c r="AF26" s="65">
        <f>PRODUCT(J$2:J26)</f>
        <v>0.91474358145328982</v>
      </c>
      <c r="AG26" s="65">
        <f>PRODUCT(K$2:K26)</f>
        <v>0.91072012972278404</v>
      </c>
      <c r="AH26" s="65">
        <f>PRODUCT(L$2:L26)</f>
        <v>0.90639407734730815</v>
      </c>
      <c r="AI26" s="65">
        <f>PRODUCT(M$2:M26)</f>
        <v>0.90168882658224159</v>
      </c>
      <c r="AJ26" s="65">
        <f>PRODUCT(N$2:N26)</f>
        <v>0.89650621291449217</v>
      </c>
      <c r="AK26" s="65">
        <f>PRODUCT(O$2:O26)</f>
        <v>0.89050028970105577</v>
      </c>
      <c r="AL26" s="65">
        <f>PRODUCT(P$2:P26)</f>
        <v>0.8834075560486595</v>
      </c>
      <c r="AM26" s="65">
        <f>PRODUCT(Q$2:Q26)</f>
        <v>0.87495949872957723</v>
      </c>
      <c r="AN26" s="65">
        <f>PRODUCT(R$2:R26)</f>
        <v>0.8648625997829672</v>
      </c>
      <c r="AO26" s="65">
        <f>PRODUCT(S$2:S26)</f>
        <v>0.85280289124818265</v>
      </c>
      <c r="AP26" s="65">
        <f>PRODUCT(T$2:T26)</f>
        <v>0.8384614489339155</v>
      </c>
      <c r="AQ26" s="65">
        <f>PRODUCT(U$2:U26)</f>
        <v>0.82151788022583816</v>
      </c>
      <c r="AR26" s="65">
        <f>PRODUCT(V$2:V26)</f>
        <v>0.80166853646098968</v>
      </c>
      <c r="AS26" s="65">
        <f>PRODUCT(W$2:W26)</f>
        <v>0.77864084601311845</v>
      </c>
      <c r="AT26" s="65">
        <f>PRODUCT(X$2:X26)</f>
        <v>0.75222275451752707</v>
      </c>
      <c r="AU26" s="65">
        <f>PRODUCT(Y$2:Y26)</f>
        <v>0.72231830741961411</v>
      </c>
      <c r="AW26" s="20">
        <f t="shared" si="23"/>
        <v>5.0799946325567474E-3</v>
      </c>
      <c r="AX26" s="20">
        <f t="shared" si="24"/>
        <v>5.2099731499490902E-3</v>
      </c>
      <c r="AY26" s="20">
        <f t="shared" si="25"/>
        <v>5.3099760242321971E-3</v>
      </c>
      <c r="AZ26" s="20">
        <f t="shared" si="26"/>
        <v>5.4500718719833587E-3</v>
      </c>
      <c r="BA26" s="20">
        <f t="shared" si="27"/>
        <v>5.5999381843695522E-3</v>
      </c>
      <c r="BB26" s="20">
        <f t="shared" si="28"/>
        <v>5.8600238145917298E-3</v>
      </c>
      <c r="BC26" s="20">
        <f t="shared" si="29"/>
        <v>6.2499937010706682E-3</v>
      </c>
      <c r="BD26" s="20">
        <f t="shared" si="30"/>
        <v>6.7599880824080099E-3</v>
      </c>
      <c r="BE26" s="20">
        <f t="shared" si="31"/>
        <v>7.4199997594814153E-3</v>
      </c>
      <c r="BF26" s="20">
        <f t="shared" si="32"/>
        <v>8.5099996753871567E-3</v>
      </c>
      <c r="BG26" s="20">
        <f t="shared" si="33"/>
        <v>9.9440528145303894E-3</v>
      </c>
      <c r="BH26" s="20">
        <f t="shared" si="34"/>
        <v>1.1736024849059888E-2</v>
      </c>
      <c r="BI26" s="20">
        <f t="shared" si="35"/>
        <v>1.3927971420158884E-2</v>
      </c>
      <c r="BJ26" s="20">
        <f t="shared" si="36"/>
        <v>1.6561022964167699E-2</v>
      </c>
      <c r="BK26" s="20">
        <f t="shared" si="37"/>
        <v>1.9673006732099953E-2</v>
      </c>
      <c r="BL26" s="20">
        <f t="shared" si="38"/>
        <v>2.3307005499187135E-2</v>
      </c>
      <c r="BM26" s="20">
        <f t="shared" si="39"/>
        <v>2.750301341612588E-2</v>
      </c>
      <c r="BN26" s="20">
        <f t="shared" si="40"/>
        <v>3.230099332567922E-2</v>
      </c>
      <c r="BO26" s="20">
        <f t="shared" si="41"/>
        <v>3.7727972475766418E-2</v>
      </c>
      <c r="BP26" s="20">
        <f t="shared" si="42"/>
        <v>4.376095337503725E-2</v>
      </c>
      <c r="BQ26" s="22"/>
      <c r="BR26" s="20">
        <f>((1+'Summary '!$B$7)^-('Summary '!$B$6+'Workings '!F25))*AB26</f>
        <v>0.40779609626296465</v>
      </c>
      <c r="BS26" s="20">
        <f>((1+'Summary '!$B$7)^-('Summary '!$B$6+'Workings '!G25))*AC26</f>
        <v>0.40632099607881766</v>
      </c>
      <c r="BT26" s="20">
        <f>((1+'Summary '!$B$7)^-('Summary '!$B$6+'Workings '!H25))*AD26</f>
        <v>0.40478322741090333</v>
      </c>
      <c r="BU26" s="20">
        <f>((1+'Summary '!$B$7)^-('Summary '!$B$6+'Workings '!I25))*AE26</f>
        <v>0.40317539458399448</v>
      </c>
      <c r="BV26" s="20">
        <f>((1+'Summary '!$B$7)^-('Summary '!$B$6+'Workings '!J25))*AF26</f>
        <v>0.40150603589614597</v>
      </c>
      <c r="BW26" s="20">
        <f>((1+'Summary '!$B$7)^-('Summary '!$B$6+'Workings '!K25))*AG26</f>
        <v>0.39974238225168623</v>
      </c>
      <c r="BX26" s="20">
        <f>((1+'Summary '!$B$7)^-('Summary '!$B$6+'Workings '!L25))*AH26</f>
        <v>0.39784760642372974</v>
      </c>
      <c r="BY26" s="20">
        <f>((1+'Summary '!$B$7)^-('Summary '!$B$6+'Workings '!M25))*AI26</f>
        <v>0.39578836315609128</v>
      </c>
      <c r="BZ26" s="20">
        <f>((1+'Summary '!$B$7)^-('Summary '!$B$6+'Workings '!N25))*AJ26</f>
        <v>0.39352137183583341</v>
      </c>
      <c r="CA26" s="20">
        <f>((1+'Summary '!$B$7)^-('Summary '!$B$6+'Workings '!O25))*AK26</f>
        <v>0.39089519067667039</v>
      </c>
      <c r="CB26" s="20">
        <f>((1+'Summary '!$B$7)^-('Summary '!$B$6+'Workings '!P25))*AL26</f>
        <v>0.38779833313308121</v>
      </c>
      <c r="CC26" s="20">
        <f>((1+'Summary '!$B$7)^-('Summary '!$B$6+'Workings '!Q25))*AM26</f>
        <v>0.38411140770601548</v>
      </c>
      <c r="CD26" s="20">
        <f>((1+'Summary '!$B$7)^-('Summary '!$B$6+'Workings '!R25))*AN26</f>
        <v>0.37970550642683554</v>
      </c>
      <c r="CE26" s="20">
        <f>((1+'Summary '!$B$7)^-('Summary '!$B$6+'Workings '!S25))*AO26</f>
        <v>0.37444305392849125</v>
      </c>
      <c r="CF26" s="20">
        <f>((1+'Summary '!$B$7)^-('Summary '!$B$6+'Workings '!T25))*AP26</f>
        <v>0.36818412874709749</v>
      </c>
      <c r="CG26" s="20">
        <f>((1+'Summary '!$B$7)^-('Summary '!$B$6+'Workings '!U25))*AQ26</f>
        <v>0.36078792333342913</v>
      </c>
      <c r="CH26" s="20">
        <f>((1+'Summary '!$B$7)^-('Summary '!$B$6+'Workings '!V25))*AR26</f>
        <v>0.35212082424991686</v>
      </c>
      <c r="CI26" s="20">
        <f>((1+'Summary '!$B$7)^-('Summary '!$B$6+'Workings '!W25))*AS26</f>
        <v>0.34206254697247301</v>
      </c>
      <c r="CJ26" s="20">
        <f>((1+'Summary '!$B$7)^-('Summary '!$B$6+'Workings '!X25))*AT26</f>
        <v>0.33051907988058166</v>
      </c>
      <c r="CK26" s="20">
        <f>((1+'Summary '!$B$7)^-('Summary '!$B$6+'Workings '!Y25))*AU26</f>
        <v>0.31744692928666546</v>
      </c>
      <c r="CL26" s="22"/>
      <c r="CM26" s="47">
        <f t="shared" si="43"/>
        <v>0.24394865930684151</v>
      </c>
      <c r="CN26" s="27">
        <f t="shared" si="44"/>
        <v>11.924003751013327</v>
      </c>
      <c r="CO26" s="48">
        <f t="shared" si="45"/>
        <v>7.5985563982414241</v>
      </c>
      <c r="CP26" s="49"/>
      <c r="CQ26" s="49"/>
      <c r="CS26" s="61">
        <v>49</v>
      </c>
      <c r="CT26" s="7">
        <f t="shared" si="46"/>
        <v>4.7197718241089696E-3</v>
      </c>
      <c r="CU26" s="7">
        <f t="shared" si="2"/>
        <v>4.8230120347644038E-3</v>
      </c>
      <c r="CV26" s="7">
        <f t="shared" si="3"/>
        <v>4.896958809256142E-3</v>
      </c>
      <c r="CW26" s="7">
        <f t="shared" si="4"/>
        <v>5.0061738556244316E-3</v>
      </c>
      <c r="CX26" s="7">
        <f t="shared" si="5"/>
        <v>5.1225075106872374E-3</v>
      </c>
      <c r="CY26" s="7">
        <f t="shared" si="6"/>
        <v>5.3368416486035842E-3</v>
      </c>
      <c r="CZ26" s="7">
        <f t="shared" si="7"/>
        <v>5.6649572741084356E-3</v>
      </c>
      <c r="DA26" s="7">
        <f t="shared" si="8"/>
        <v>6.0954057217364162E-3</v>
      </c>
      <c r="DB26" s="7">
        <f t="shared" si="9"/>
        <v>6.6520758841991266E-3</v>
      </c>
      <c r="DC26" s="7">
        <f t="shared" si="10"/>
        <v>7.5781571762881536E-3</v>
      </c>
      <c r="DD26" s="7">
        <f t="shared" si="11"/>
        <v>8.7846513941030845E-3</v>
      </c>
      <c r="DE26" s="7">
        <f t="shared" si="12"/>
        <v>1.0268546419011301E-2</v>
      </c>
      <c r="DF26" s="7">
        <f t="shared" si="13"/>
        <v>1.2045781572141478E-2</v>
      </c>
      <c r="DG26" s="7">
        <f t="shared" si="14"/>
        <v>1.4123288265869761E-2</v>
      </c>
      <c r="DH26" s="7">
        <f t="shared" si="15"/>
        <v>1.64950577294832E-2</v>
      </c>
      <c r="DI26" s="7">
        <f t="shared" si="16"/>
        <v>1.9147121752104167E-2</v>
      </c>
      <c r="DJ26" s="7">
        <f t="shared" si="17"/>
        <v>2.2048300513572597E-2</v>
      </c>
      <c r="DK26" s="7">
        <f t="shared" si="18"/>
        <v>2.5150872770170959E-2</v>
      </c>
      <c r="DL26" s="7">
        <f t="shared" si="19"/>
        <v>2.8379839378082462E-2</v>
      </c>
      <c r="DM26" s="51">
        <f t="shared" si="20"/>
        <v>3.1609337772925558E-2</v>
      </c>
    </row>
    <row r="27" spans="1:117" ht="11" thickBot="1" x14ac:dyDescent="0.3">
      <c r="A27" s="14">
        <v>50</v>
      </c>
      <c r="B27" s="15">
        <v>5.0799946325567474E-3</v>
      </c>
      <c r="C27" s="24">
        <f t="shared" si="21"/>
        <v>0.99492000536744329</v>
      </c>
      <c r="E27" s="39">
        <v>50</v>
      </c>
      <c r="F27" s="19">
        <f t="shared" si="22"/>
        <v>0.99479002685005091</v>
      </c>
      <c r="G27" s="19">
        <f t="shared" si="22"/>
        <v>0.99469002397576778</v>
      </c>
      <c r="H27" s="19">
        <f t="shared" si="22"/>
        <v>0.99454992812801668</v>
      </c>
      <c r="I27" s="19">
        <f t="shared" si="22"/>
        <v>0.99440006181563045</v>
      </c>
      <c r="J27" s="19">
        <f t="shared" si="22"/>
        <v>0.99413997618540828</v>
      </c>
      <c r="K27" s="19">
        <f t="shared" si="22"/>
        <v>0.99375000629892929</v>
      </c>
      <c r="L27" s="19">
        <f t="shared" si="22"/>
        <v>0.99324001191759204</v>
      </c>
      <c r="M27" s="19">
        <f t="shared" si="22"/>
        <v>0.99258000024051862</v>
      </c>
      <c r="N27" s="19">
        <f t="shared" si="22"/>
        <v>0.99149000032461287</v>
      </c>
      <c r="O27" s="19">
        <f t="shared" si="22"/>
        <v>0.99005594718546963</v>
      </c>
      <c r="P27" s="19">
        <f t="shared" si="22"/>
        <v>0.98826397515094011</v>
      </c>
      <c r="Q27" s="19">
        <f t="shared" si="22"/>
        <v>0.98607202857984111</v>
      </c>
      <c r="R27" s="19">
        <f t="shared" si="22"/>
        <v>0.98343897703583227</v>
      </c>
      <c r="S27" s="19">
        <f t="shared" si="22"/>
        <v>0.98032699326790007</v>
      </c>
      <c r="T27" s="19">
        <f t="shared" si="22"/>
        <v>0.97669299450081282</v>
      </c>
      <c r="U27" s="19">
        <f t="shared" si="22"/>
        <v>0.97249698658387407</v>
      </c>
      <c r="V27" s="19">
        <f t="shared" si="47"/>
        <v>0.96769900667432074</v>
      </c>
      <c r="W27" s="19">
        <f t="shared" si="47"/>
        <v>0.96227202752423358</v>
      </c>
      <c r="X27" s="19">
        <f t="shared" si="47"/>
        <v>0.95623904662496273</v>
      </c>
      <c r="Y27" s="19">
        <f t="shared" si="47"/>
        <v>0.95160003393804893</v>
      </c>
      <c r="Z27" s="17"/>
      <c r="AA27" s="36">
        <v>50</v>
      </c>
      <c r="AB27" s="65">
        <f>PRODUCT(F$2:F27)</f>
        <v>0.92424938985976912</v>
      </c>
      <c r="AC27" s="65">
        <f>PRODUCT(G$2:G27)</f>
        <v>0.92081126301814042</v>
      </c>
      <c r="AD27" s="65">
        <f>PRODUCT(H$2:H27)</f>
        <v>0.91719247122133241</v>
      </c>
      <c r="AE27" s="65">
        <f>PRODUCT(I$2:I27)</f>
        <v>0.91340806294378507</v>
      </c>
      <c r="AF27" s="65">
        <f>PRODUCT(J$2:J27)</f>
        <v>0.90938316228172866</v>
      </c>
      <c r="AG27" s="65">
        <f>PRODUCT(K$2:K27)</f>
        <v>0.90502813464857834</v>
      </c>
      <c r="AH27" s="65">
        <f>PRODUCT(L$2:L27)</f>
        <v>0.90026686418647517</v>
      </c>
      <c r="AI27" s="65">
        <f>PRODUCT(M$2:M27)</f>
        <v>0.8949982957058743</v>
      </c>
      <c r="AJ27" s="65">
        <f>PRODUCT(N$2:N27)</f>
        <v>0.88887694533360728</v>
      </c>
      <c r="AK27" s="65">
        <f>PRODUCT(O$2:O27)</f>
        <v>0.88164510778891392</v>
      </c>
      <c r="AL27" s="65">
        <f>PRODUCT(P$2:P27)</f>
        <v>0.87303986301902514</v>
      </c>
      <c r="AM27" s="65">
        <f>PRODUCT(Q$2:Q27)</f>
        <v>0.86277308783747508</v>
      </c>
      <c r="AN27" s="65">
        <f>PRODUCT(R$2:R27)</f>
        <v>0.85053959040711169</v>
      </c>
      <c r="AO27" s="65">
        <f>PRODUCT(S$2:S27)</f>
        <v>0.83602569422750284</v>
      </c>
      <c r="AP27" s="65">
        <f>PRODUCT(T$2:T27)</f>
        <v>0.81891942333275625</v>
      </c>
      <c r="AQ27" s="65">
        <f>PRODUCT(U$2:U27)</f>
        <v>0.79892366294439965</v>
      </c>
      <c r="AR27" s="65">
        <f>PRODUCT(V$2:V27)</f>
        <v>0.77577384641535618</v>
      </c>
      <c r="AS27" s="65">
        <f>PRODUCT(W$2:W27)</f>
        <v>0.74926430560622803</v>
      </c>
      <c r="AT27" s="65">
        <f>PRODUCT(X$2:X27)</f>
        <v>0.71930476962944345</v>
      </c>
      <c r="AU27" s="65">
        <f>PRODUCT(Y$2:Y27)</f>
        <v>0.68735812585457889</v>
      </c>
      <c r="AW27" s="20">
        <f t="shared" si="23"/>
        <v>5.2099731499490902E-3</v>
      </c>
      <c r="AX27" s="20">
        <f t="shared" si="24"/>
        <v>5.3099760242321971E-3</v>
      </c>
      <c r="AY27" s="20">
        <f t="shared" si="25"/>
        <v>5.4500718719833587E-3</v>
      </c>
      <c r="AZ27" s="20">
        <f t="shared" si="26"/>
        <v>5.5999381843695522E-3</v>
      </c>
      <c r="BA27" s="20">
        <f t="shared" si="27"/>
        <v>5.8600238145917298E-3</v>
      </c>
      <c r="BB27" s="20">
        <f t="shared" si="28"/>
        <v>6.2499937010706682E-3</v>
      </c>
      <c r="BC27" s="20">
        <f t="shared" si="29"/>
        <v>6.7599880824080099E-3</v>
      </c>
      <c r="BD27" s="20">
        <f t="shared" si="30"/>
        <v>7.4199997594814153E-3</v>
      </c>
      <c r="BE27" s="20">
        <f t="shared" si="31"/>
        <v>8.5099996753871567E-3</v>
      </c>
      <c r="BF27" s="20">
        <f t="shared" si="32"/>
        <v>9.9440528145303894E-3</v>
      </c>
      <c r="BG27" s="20">
        <f t="shared" si="33"/>
        <v>1.1736024849059888E-2</v>
      </c>
      <c r="BH27" s="20">
        <f t="shared" si="34"/>
        <v>1.3927971420158884E-2</v>
      </c>
      <c r="BI27" s="20">
        <f t="shared" si="35"/>
        <v>1.6561022964167699E-2</v>
      </c>
      <c r="BJ27" s="20">
        <f t="shared" si="36"/>
        <v>1.9673006732099953E-2</v>
      </c>
      <c r="BK27" s="20">
        <f t="shared" si="37"/>
        <v>2.3307005499187135E-2</v>
      </c>
      <c r="BL27" s="20">
        <f t="shared" si="38"/>
        <v>2.750301341612588E-2</v>
      </c>
      <c r="BM27" s="20">
        <f t="shared" si="39"/>
        <v>3.230099332567922E-2</v>
      </c>
      <c r="BN27" s="20">
        <f t="shared" si="40"/>
        <v>3.7727972475766418E-2</v>
      </c>
      <c r="BO27" s="20">
        <f t="shared" si="41"/>
        <v>4.376095337503725E-2</v>
      </c>
      <c r="BP27" s="20">
        <f t="shared" si="42"/>
        <v>4.8399966061951051E-2</v>
      </c>
      <c r="BQ27" s="22"/>
      <c r="BR27" s="20">
        <f>((1+'Summary '!$B$7)^-('Summary '!$B$6+'Workings '!F26))*AB27</f>
        <v>0.40567250755587425</v>
      </c>
      <c r="BS27" s="20">
        <f>((1+'Summary '!$B$7)^-('Summary '!$B$6+'Workings '!G26))*AC27</f>
        <v>0.40416550170140741</v>
      </c>
      <c r="BT27" s="20">
        <f>((1+'Summary '!$B$7)^-('Summary '!$B$6+'Workings '!H26))*AD27</f>
        <v>0.40257870871363294</v>
      </c>
      <c r="BU27" s="20">
        <f>((1+'Summary '!$B$7)^-('Summary '!$B$6+'Workings '!I26))*AE27</f>
        <v>0.40091984020864496</v>
      </c>
      <c r="BV27" s="20">
        <f>((1+'Summary '!$B$7)^-('Summary '!$B$6+'Workings '!J26))*AF27</f>
        <v>0.39915554713907808</v>
      </c>
      <c r="BW27" s="20">
        <f>((1+'Summary '!$B$7)^-('Summary '!$B$6+'Workings '!K26))*AG27</f>
        <v>0.39724804708548683</v>
      </c>
      <c r="BX27" s="20">
        <f>((1+'Summary '!$B$7)^-('Summary '!$B$6+'Workings '!L26))*AH27</f>
        <v>0.3951642052953101</v>
      </c>
      <c r="BY27" s="20">
        <f>((1+'Summary '!$B$7)^-('Summary '!$B$6+'Workings '!M26))*AI27</f>
        <v>0.39285947162811363</v>
      </c>
      <c r="BZ27" s="20">
        <f>((1+'Summary '!$B$7)^-('Summary '!$B$6+'Workings '!N26))*AJ27</f>
        <v>0.39018260527564741</v>
      </c>
      <c r="CA27" s="20">
        <f>((1+'Summary '!$B$7)^-('Summary '!$B$6+'Workings '!O26))*AK27</f>
        <v>0.38702465342807651</v>
      </c>
      <c r="CB27" s="20">
        <f>((1+'Summary '!$B$7)^-('Summary '!$B$6+'Workings '!P26))*AL27</f>
        <v>0.38326867844125118</v>
      </c>
      <c r="CC27" s="20">
        <f>((1+'Summary '!$B$7)^-('Summary '!$B$6+'Workings '!Q26))*AM27</f>
        <v>0.37878813620913032</v>
      </c>
      <c r="CD27" s="20">
        <f>((1+'Summary '!$B$7)^-('Summary '!$B$6+'Workings '!R26))*AN27</f>
        <v>0.37344929876233657</v>
      </c>
      <c r="CE27" s="20">
        <f>((1+'Summary '!$B$7)^-('Summary '!$B$6+'Workings '!S26))*AO27</f>
        <v>0.36711454322761716</v>
      </c>
      <c r="CF27" s="20">
        <f>((1+'Summary '!$B$7)^-('Summary '!$B$6+'Workings '!T26))*AP27</f>
        <v>0.35964675295979254</v>
      </c>
      <c r="CG27" s="20">
        <f>((1+'Summary '!$B$7)^-('Summary '!$B$6+'Workings '!U26))*AQ27</f>
        <v>0.35091517992041599</v>
      </c>
      <c r="CH27" s="20">
        <f>((1+'Summary '!$B$7)^-('Summary '!$B$6+'Workings '!V26))*AR27</f>
        <v>0.34080305334379807</v>
      </c>
      <c r="CI27" s="20">
        <f>((1+'Summary '!$B$7)^-('Summary '!$B$6+'Workings '!W26))*AS27</f>
        <v>0.32921916731324191</v>
      </c>
      <c r="CJ27" s="20">
        <f>((1+'Summary '!$B$7)^-('Summary '!$B$6+'Workings '!X26))*AT27</f>
        <v>0.31612252935390384</v>
      </c>
      <c r="CK27" s="20">
        <f>((1+'Summary '!$B$7)^-('Summary '!$B$6+'Workings '!Y26))*AU27</f>
        <v>0.30215399524252701</v>
      </c>
      <c r="CL27" s="22"/>
      <c r="CM27" s="47">
        <f t="shared" si="43"/>
        <v>0.27178923972780605</v>
      </c>
      <c r="CN27" s="27">
        <f t="shared" si="44"/>
        <v>11.761222464316749</v>
      </c>
      <c r="CO27" s="48">
        <f t="shared" ref="CO27:CO31" si="48">SUM(BR27:CK27)</f>
        <v>7.4764524228052869</v>
      </c>
      <c r="CP27" s="49"/>
      <c r="CQ27" s="49"/>
      <c r="CR27" s="22"/>
      <c r="CS27" s="61">
        <v>50</v>
      </c>
      <c r="CT27" s="7">
        <f t="shared" si="46"/>
        <v>4.8153145050262259E-3</v>
      </c>
      <c r="CU27" s="7">
        <f t="shared" si="2"/>
        <v>4.889485729469293E-3</v>
      </c>
      <c r="CV27" s="7">
        <f t="shared" si="3"/>
        <v>4.9987648885982897E-3</v>
      </c>
      <c r="CW27" s="7">
        <f t="shared" si="4"/>
        <v>5.1150286895899292E-3</v>
      </c>
      <c r="CX27" s="7">
        <f t="shared" si="5"/>
        <v>5.3290069875596658E-3</v>
      </c>
      <c r="CY27" s="7">
        <f t="shared" si="6"/>
        <v>5.6564201408453516E-3</v>
      </c>
      <c r="CZ27" s="7">
        <f t="shared" si="7"/>
        <v>6.0857932728874027E-3</v>
      </c>
      <c r="DA27" s="7">
        <f t="shared" si="8"/>
        <v>6.6408871388738636E-3</v>
      </c>
      <c r="DB27" s="7">
        <f t="shared" si="9"/>
        <v>7.5643425162481258E-3</v>
      </c>
      <c r="DC27" s="7">
        <f t="shared" si="10"/>
        <v>8.7671255155252984E-3</v>
      </c>
      <c r="DD27" s="7">
        <f t="shared" si="11"/>
        <v>1.0246017526611119E-2</v>
      </c>
      <c r="DE27" s="7">
        <f t="shared" si="12"/>
        <v>1.2016678909482584E-2</v>
      </c>
      <c r="DF27" s="7">
        <f t="shared" si="13"/>
        <v>1.4085805688665964E-2</v>
      </c>
      <c r="DG27" s="7">
        <f t="shared" si="14"/>
        <v>1.64471391107462E-2</v>
      </c>
      <c r="DH27" s="7">
        <f t="shared" si="15"/>
        <v>1.9086559503007708E-2</v>
      </c>
      <c r="DI27" s="7">
        <f t="shared" si="16"/>
        <v>2.1972808220420255E-2</v>
      </c>
      <c r="DJ27" s="7">
        <f t="shared" si="17"/>
        <v>2.5058265835298917E-2</v>
      </c>
      <c r="DK27" s="7">
        <f t="shared" si="18"/>
        <v>2.8268223098986009E-2</v>
      </c>
      <c r="DL27" s="7">
        <f t="shared" si="19"/>
        <v>3.1477462486195984E-2</v>
      </c>
      <c r="DM27" s="51">
        <f t="shared" si="20"/>
        <v>3.3268109963767896E-2</v>
      </c>
    </row>
    <row r="28" spans="1:117" ht="11" thickBot="1" x14ac:dyDescent="0.3">
      <c r="A28" s="14">
        <v>51</v>
      </c>
      <c r="B28" s="15">
        <v>5.2099731499490902E-3</v>
      </c>
      <c r="C28" s="24">
        <f t="shared" si="21"/>
        <v>0.99479002685005091</v>
      </c>
      <c r="E28" s="39">
        <v>51</v>
      </c>
      <c r="F28" s="19">
        <f t="shared" si="22"/>
        <v>0.99469002397576778</v>
      </c>
      <c r="G28" s="19">
        <f t="shared" si="22"/>
        <v>0.99454992812801668</v>
      </c>
      <c r="H28" s="19">
        <f t="shared" si="22"/>
        <v>0.99440006181563045</v>
      </c>
      <c r="I28" s="19">
        <f t="shared" si="22"/>
        <v>0.99413997618540828</v>
      </c>
      <c r="J28" s="19">
        <f t="shared" si="22"/>
        <v>0.99375000629892929</v>
      </c>
      <c r="K28" s="19">
        <f t="shared" si="22"/>
        <v>0.99324001191759204</v>
      </c>
      <c r="L28" s="19">
        <f t="shared" si="22"/>
        <v>0.99258000024051862</v>
      </c>
      <c r="M28" s="19">
        <f t="shared" si="22"/>
        <v>0.99149000032461287</v>
      </c>
      <c r="N28" s="19">
        <f t="shared" si="22"/>
        <v>0.99005594718546963</v>
      </c>
      <c r="O28" s="19">
        <f t="shared" si="22"/>
        <v>0.98826397515094011</v>
      </c>
      <c r="P28" s="19">
        <f t="shared" si="22"/>
        <v>0.98607202857984111</v>
      </c>
      <c r="Q28" s="19">
        <f t="shared" si="22"/>
        <v>0.98343897703583227</v>
      </c>
      <c r="R28" s="19">
        <f t="shared" si="22"/>
        <v>0.98032699326790007</v>
      </c>
      <c r="S28" s="19">
        <f t="shared" si="22"/>
        <v>0.97669299450081282</v>
      </c>
      <c r="T28" s="19">
        <f t="shared" si="22"/>
        <v>0.97249698658387407</v>
      </c>
      <c r="U28" s="19">
        <f t="shared" si="22"/>
        <v>0.96769900667432074</v>
      </c>
      <c r="V28" s="19">
        <f t="shared" si="47"/>
        <v>0.96227202752423358</v>
      </c>
      <c r="W28" s="19">
        <f t="shared" si="47"/>
        <v>0.95623904662496273</v>
      </c>
      <c r="X28" s="19">
        <f t="shared" si="47"/>
        <v>0.95160003393804893</v>
      </c>
      <c r="Y28" s="19">
        <f t="shared" si="47"/>
        <v>0.94700001909481923</v>
      </c>
      <c r="Z28" s="17"/>
      <c r="AA28" s="36">
        <v>51</v>
      </c>
      <c r="AB28" s="65">
        <f>PRODUCT(F$2:F28)</f>
        <v>0.91934164775920246</v>
      </c>
      <c r="AC28" s="65">
        <f>PRODUCT(G$2:G28)</f>
        <v>0.91579277545415982</v>
      </c>
      <c r="AD28" s="65">
        <f>PRODUCT(H$2:H28)</f>
        <v>0.91205625007932378</v>
      </c>
      <c r="AE28" s="65">
        <f>PRODUCT(I$2:I28)</f>
        <v>0.90805546994249442</v>
      </c>
      <c r="AF28" s="65">
        <f>PRODUCT(J$2:J28)</f>
        <v>0.90369952324560809</v>
      </c>
      <c r="AG28" s="65">
        <f>PRODUCT(K$2:K28)</f>
        <v>0.89891015524411</v>
      </c>
      <c r="AH28" s="65">
        <f>PRODUCT(L$2:L28)</f>
        <v>0.89358688427074251</v>
      </c>
      <c r="AI28" s="65">
        <f>PRODUCT(M$2:M28)</f>
        <v>0.88738186049994527</v>
      </c>
      <c r="AJ28" s="65">
        <f>PRODUCT(N$2:N28)</f>
        <v>0.88003790604359144</v>
      </c>
      <c r="AK28" s="65">
        <f>PRODUCT(O$2:O28)</f>
        <v>0.87129809889585119</v>
      </c>
      <c r="AL28" s="65">
        <f>PRODUCT(P$2:P28)</f>
        <v>0.86088018875823669</v>
      </c>
      <c r="AM28" s="65">
        <f>PRODUCT(Q$2:Q28)</f>
        <v>0.8484846829169328</v>
      </c>
      <c r="AN28" s="65">
        <f>PRODUCT(R$2:R28)</f>
        <v>0.8338069193191151</v>
      </c>
      <c r="AO28" s="65">
        <f>PRODUCT(S$2:S28)</f>
        <v>0.81654043877468063</v>
      </c>
      <c r="AP28" s="65">
        <f>PRODUCT(T$2:T28)</f>
        <v>0.79639667144610937</v>
      </c>
      <c r="AQ28" s="65">
        <f>PRODUCT(U$2:U28)</f>
        <v>0.77311763503990538</v>
      </c>
      <c r="AR28" s="65">
        <f>PRODUCT(V$2:V28)</f>
        <v>0.74650547209037821</v>
      </c>
      <c r="AS28" s="65">
        <f>PRODUCT(W$2:W28)</f>
        <v>0.71647578526301425</v>
      </c>
      <c r="AT28" s="65">
        <f>PRODUCT(X$2:X28)</f>
        <v>0.68449044319117891</v>
      </c>
      <c r="AU28" s="65">
        <f>PRODUCT(Y$2:Y28)</f>
        <v>0.65092815830926543</v>
      </c>
      <c r="AW28" s="20">
        <f t="shared" si="23"/>
        <v>5.3099760242321971E-3</v>
      </c>
      <c r="AX28" s="20">
        <f t="shared" si="24"/>
        <v>5.4500718719833587E-3</v>
      </c>
      <c r="AY28" s="20">
        <f t="shared" si="25"/>
        <v>5.5999381843695522E-3</v>
      </c>
      <c r="AZ28" s="20">
        <f t="shared" si="26"/>
        <v>5.8600238145917298E-3</v>
      </c>
      <c r="BA28" s="20">
        <f t="shared" si="27"/>
        <v>6.2499937010706682E-3</v>
      </c>
      <c r="BB28" s="20">
        <f t="shared" si="28"/>
        <v>6.7599880824080099E-3</v>
      </c>
      <c r="BC28" s="20">
        <f t="shared" si="29"/>
        <v>7.4199997594814153E-3</v>
      </c>
      <c r="BD28" s="20">
        <f t="shared" si="30"/>
        <v>8.5099996753871567E-3</v>
      </c>
      <c r="BE28" s="20">
        <f t="shared" si="31"/>
        <v>9.9440528145303894E-3</v>
      </c>
      <c r="BF28" s="20">
        <f t="shared" si="32"/>
        <v>1.1736024849059888E-2</v>
      </c>
      <c r="BG28" s="20">
        <f t="shared" si="33"/>
        <v>1.3927971420158884E-2</v>
      </c>
      <c r="BH28" s="20">
        <f t="shared" si="34"/>
        <v>1.6561022964167699E-2</v>
      </c>
      <c r="BI28" s="20">
        <f t="shared" si="35"/>
        <v>1.9673006732099953E-2</v>
      </c>
      <c r="BJ28" s="20">
        <f t="shared" si="36"/>
        <v>2.3307005499187135E-2</v>
      </c>
      <c r="BK28" s="20">
        <f t="shared" si="37"/>
        <v>2.750301341612588E-2</v>
      </c>
      <c r="BL28" s="20">
        <f t="shared" si="38"/>
        <v>3.230099332567922E-2</v>
      </c>
      <c r="BM28" s="20">
        <f t="shared" si="39"/>
        <v>3.7727972475766418E-2</v>
      </c>
      <c r="BN28" s="20">
        <f t="shared" si="40"/>
        <v>4.376095337503725E-2</v>
      </c>
      <c r="BO28" s="20">
        <f t="shared" si="41"/>
        <v>4.8399966061951051E-2</v>
      </c>
      <c r="BP28" s="20">
        <f t="shared" si="42"/>
        <v>5.2999980905180731E-2</v>
      </c>
      <c r="BQ28" s="22"/>
      <c r="BR28" s="20">
        <f>((1+'Summary '!$B$7)^-('Summary '!$B$6+'Workings '!F27))*AB28</f>
        <v>0.40352045334862136</v>
      </c>
      <c r="BS28" s="20">
        <f>((1+'Summary '!$B$7)^-('Summary '!$B$6+'Workings '!G27))*AC28</f>
        <v>0.40196434724401692</v>
      </c>
      <c r="BT28" s="20">
        <f>((1+'Summary '!$B$7)^-('Summary '!$B$6+'Workings '!H27))*AD28</f>
        <v>0.40032649248203839</v>
      </c>
      <c r="BU28" s="20">
        <f>((1+'Summary '!$B$7)^-('Summary '!$B$6+'Workings '!I27))*AE28</f>
        <v>0.39857278314686856</v>
      </c>
      <c r="BV28" s="20">
        <f>((1+'Summary '!$B$7)^-('Summary '!$B$6+'Workings '!J27))*AF28</f>
        <v>0.39666487373986442</v>
      </c>
      <c r="BW28" s="20">
        <f>((1+'Summary '!$B$7)^-('Summary '!$B$6+'Workings '!K27))*AG28</f>
        <v>0.39456868986277083</v>
      </c>
      <c r="BX28" s="20">
        <f>((1+'Summary '!$B$7)^-('Summary '!$B$6+'Workings '!L27))*AH28</f>
        <v>0.39223993262640144</v>
      </c>
      <c r="BY28" s="20">
        <f>((1+'Summary '!$B$7)^-('Summary '!$B$6+'Workings '!M27))*AI28</f>
        <v>0.3895263208500373</v>
      </c>
      <c r="BZ28" s="20">
        <f>((1+'Summary '!$B$7)^-('Summary '!$B$6+'Workings '!N27))*AJ28</f>
        <v>0.38631912385276657</v>
      </c>
      <c r="CA28" s="20">
        <f>((1+'Summary '!$B$7)^-('Summary '!$B$6+'Workings '!O27))*AK28</f>
        <v>0.3825040356546815</v>
      </c>
      <c r="CB28" s="20">
        <f>((1+'Summary '!$B$7)^-('Summary '!$B$6+'Workings '!P27))*AL28</f>
        <v>0.37795708604731559</v>
      </c>
      <c r="CC28" s="20">
        <f>((1+'Summary '!$B$7)^-('Summary '!$B$6+'Workings '!Q27))*AM28</f>
        <v>0.37254704357059237</v>
      </c>
      <c r="CD28" s="20">
        <f>((1+'Summary '!$B$7)^-('Summary '!$B$6+'Workings '!R27))*AN28</f>
        <v>0.36614023760203435</v>
      </c>
      <c r="CE28" s="20">
        <f>((1+'Summary '!$B$7)^-('Summary '!$B$6+'Workings '!S27))*AO28</f>
        <v>0.35860196876335554</v>
      </c>
      <c r="CF28" s="20">
        <f>((1+'Summary '!$B$7)^-('Summary '!$B$6+'Workings '!T27))*AP28</f>
        <v>0.34980523698417632</v>
      </c>
      <c r="CG28" s="20">
        <f>((1+'Summary '!$B$7)^-('Summary '!$B$6+'Workings '!U27))*AQ28</f>
        <v>0.33963616050349021</v>
      </c>
      <c r="CH28" s="20">
        <f>((1+'Summary '!$B$7)^-('Summary '!$B$6+'Workings '!V27))*AR28</f>
        <v>0.32800696373428045</v>
      </c>
      <c r="CI28" s="20">
        <f>((1+'Summary '!$B$7)^-('Summary '!$B$6+'Workings '!W27))*AS28</f>
        <v>0.31487923759333486</v>
      </c>
      <c r="CJ28" s="20">
        <f>((1+'Summary '!$B$7)^-('Summary '!$B$6+'Workings '!X27))*AT28</f>
        <v>0.30089339797708148</v>
      </c>
      <c r="CK28" s="20">
        <f>((1+'Summary '!$B$7)^-('Summary '!$B$6+'Workings '!Y27))*AU28</f>
        <v>0.28619190582421905</v>
      </c>
      <c r="CL28" s="22"/>
      <c r="CM28" s="47">
        <f t="shared" si="43"/>
        <v>0.30068375753029936</v>
      </c>
      <c r="CN28" s="27">
        <f t="shared" si="44"/>
        <v>11.580603457215707</v>
      </c>
      <c r="CO28" s="48">
        <f t="shared" si="48"/>
        <v>7.3408662914079477</v>
      </c>
      <c r="CP28" s="49"/>
      <c r="CQ28" s="49"/>
      <c r="CR28" s="22"/>
      <c r="CS28" s="61">
        <v>51</v>
      </c>
      <c r="CT28" s="7">
        <f t="shared" si="46"/>
        <v>4.8816821076794869E-3</v>
      </c>
      <c r="CU28" s="7">
        <f t="shared" si="2"/>
        <v>4.9911364460682884E-3</v>
      </c>
      <c r="CV28" s="7">
        <f t="shared" si="3"/>
        <v>5.107458621112111E-3</v>
      </c>
      <c r="CW28" s="7">
        <f t="shared" si="4"/>
        <v>5.3212266788333022E-3</v>
      </c>
      <c r="CX28" s="7">
        <f t="shared" si="5"/>
        <v>5.6481163279456167E-3</v>
      </c>
      <c r="CY28" s="7">
        <f t="shared" si="6"/>
        <v>6.0766219366057174E-3</v>
      </c>
      <c r="CZ28" s="7">
        <f t="shared" si="7"/>
        <v>6.6304144663646564E-3</v>
      </c>
      <c r="DA28" s="7">
        <f t="shared" si="8"/>
        <v>7.5516193447989852E-3</v>
      </c>
      <c r="DB28" s="7">
        <f t="shared" si="9"/>
        <v>8.7511434164862061E-3</v>
      </c>
      <c r="DC28" s="7">
        <f t="shared" si="10"/>
        <v>1.0225576139580349E-2</v>
      </c>
      <c r="DD28" s="7">
        <f t="shared" si="11"/>
        <v>1.1990314665205707E-2</v>
      </c>
      <c r="DE28" s="7">
        <f t="shared" si="12"/>
        <v>1.4051774318531872E-2</v>
      </c>
      <c r="DF28" s="7">
        <f t="shared" si="13"/>
        <v>1.6403489137036473E-2</v>
      </c>
      <c r="DG28" s="7">
        <f t="shared" si="14"/>
        <v>1.9031112496830156E-2</v>
      </c>
      <c r="DH28" s="7">
        <f t="shared" si="15"/>
        <v>2.190330833934034E-2</v>
      </c>
      <c r="DI28" s="7">
        <f t="shared" si="16"/>
        <v>2.4972467569388885E-2</v>
      </c>
      <c r="DJ28" s="7">
        <f t="shared" si="17"/>
        <v>2.8164137904034804E-2</v>
      </c>
      <c r="DK28" s="7">
        <f t="shared" si="18"/>
        <v>3.135366343323797E-2</v>
      </c>
      <c r="DL28" s="7">
        <f t="shared" si="19"/>
        <v>3.3129314220182893E-2</v>
      </c>
      <c r="DM28" s="51">
        <f t="shared" si="20"/>
        <v>3.4499179961035527E-2</v>
      </c>
    </row>
    <row r="29" spans="1:117" ht="11" thickBot="1" x14ac:dyDescent="0.3">
      <c r="A29" s="14">
        <v>52</v>
      </c>
      <c r="B29" s="15">
        <v>5.3099760242321971E-3</v>
      </c>
      <c r="C29" s="24">
        <f t="shared" si="21"/>
        <v>0.99469002397576778</v>
      </c>
      <c r="E29" s="39">
        <v>52</v>
      </c>
      <c r="F29" s="19">
        <f t="shared" si="22"/>
        <v>0.99454992812801668</v>
      </c>
      <c r="G29" s="19">
        <f t="shared" si="22"/>
        <v>0.99440006181563045</v>
      </c>
      <c r="H29" s="19">
        <f t="shared" si="22"/>
        <v>0.99413997618540828</v>
      </c>
      <c r="I29" s="19">
        <f t="shared" si="22"/>
        <v>0.99375000629892929</v>
      </c>
      <c r="J29" s="19">
        <f t="shared" si="22"/>
        <v>0.99324001191759204</v>
      </c>
      <c r="K29" s="19">
        <f t="shared" si="22"/>
        <v>0.99258000024051862</v>
      </c>
      <c r="L29" s="19">
        <f t="shared" si="22"/>
        <v>0.99149000032461287</v>
      </c>
      <c r="M29" s="19">
        <f t="shared" si="22"/>
        <v>0.99005594718546963</v>
      </c>
      <c r="N29" s="19">
        <f t="shared" si="22"/>
        <v>0.98826397515094011</v>
      </c>
      <c r="O29" s="19">
        <f t="shared" si="22"/>
        <v>0.98607202857984111</v>
      </c>
      <c r="P29" s="19">
        <f t="shared" si="22"/>
        <v>0.98343897703583227</v>
      </c>
      <c r="Q29" s="19">
        <f t="shared" si="22"/>
        <v>0.98032699326790007</v>
      </c>
      <c r="R29" s="19">
        <f t="shared" si="22"/>
        <v>0.97669299450081282</v>
      </c>
      <c r="S29" s="19">
        <f t="shared" si="22"/>
        <v>0.97249698658387407</v>
      </c>
      <c r="T29" s="19">
        <f t="shared" si="22"/>
        <v>0.96769900667432074</v>
      </c>
      <c r="U29" s="19">
        <f t="shared" si="22"/>
        <v>0.96227202752423358</v>
      </c>
      <c r="V29" s="19">
        <f t="shared" si="47"/>
        <v>0.95623904662496273</v>
      </c>
      <c r="W29" s="19">
        <f t="shared" si="47"/>
        <v>0.95160003393804893</v>
      </c>
      <c r="X29" s="19">
        <f t="shared" si="47"/>
        <v>0.94700001909481923</v>
      </c>
      <c r="Y29" s="19">
        <f t="shared" si="47"/>
        <v>0.94099985836778877</v>
      </c>
      <c r="Z29" s="17"/>
      <c r="AA29" s="36">
        <v>52</v>
      </c>
      <c r="AB29" s="65">
        <f>PRODUCT(F$2:F29)</f>
        <v>0.91433116970400719</v>
      </c>
      <c r="AC29" s="65">
        <f>PRODUCT(G$2:G29)</f>
        <v>0.91066439252192433</v>
      </c>
      <c r="AD29" s="65">
        <f>PRODUCT(H$2:H29)</f>
        <v>0.90671157873361174</v>
      </c>
      <c r="AE29" s="65">
        <f>PRODUCT(I$2:I29)</f>
        <v>0.90238012897513098</v>
      </c>
      <c r="AF29" s="65">
        <f>PRODUCT(J$2:J29)</f>
        <v>0.89759052523839</v>
      </c>
      <c r="AG29" s="65">
        <f>PRODUCT(K$2:K29)</f>
        <v>0.89224024210840336</v>
      </c>
      <c r="AH29" s="65">
        <f>PRODUCT(L$2:L29)</f>
        <v>0.88598246017566828</v>
      </c>
      <c r="AI29" s="65">
        <f>PRODUCT(M$2:M29)</f>
        <v>0.87855768841247761</v>
      </c>
      <c r="AJ29" s="65">
        <f>PRODUCT(N$2:N29)</f>
        <v>0.86970975931014927</v>
      </c>
      <c r="AK29" s="65">
        <f>PRODUCT(O$2:O29)</f>
        <v>0.85916268387599104</v>
      </c>
      <c r="AL29" s="65">
        <f>PRODUCT(P$2:P29)</f>
        <v>0.84662313218281449</v>
      </c>
      <c r="AM29" s="65">
        <f>PRODUCT(Q$2:Q29)</f>
        <v>0.83179243803782432</v>
      </c>
      <c r="AN29" s="65">
        <f>PRODUCT(R$2:R29)</f>
        <v>0.81437337686528422</v>
      </c>
      <c r="AO29" s="65">
        <f>PRODUCT(S$2:S29)</f>
        <v>0.79408311613225124</v>
      </c>
      <c r="AP29" s="65">
        <f>PRODUCT(T$2:T29)</f>
        <v>0.77067226787713539</v>
      </c>
      <c r="AQ29" s="65">
        <f>PRODUCT(U$2:U29)</f>
        <v>0.74394947418459023</v>
      </c>
      <c r="AR29" s="65">
        <f>PRODUCT(V$2:V29)</f>
        <v>0.71383768093202093</v>
      </c>
      <c r="AS29" s="65">
        <f>PRODUCT(W$2:W29)</f>
        <v>0.68179838157207462</v>
      </c>
      <c r="AT29" s="65">
        <f>PRODUCT(X$2:X29)</f>
        <v>0.64821246277226774</v>
      </c>
      <c r="AU29" s="65">
        <f>PRODUCT(Y$2:Y29)</f>
        <v>0.61252330477662431</v>
      </c>
      <c r="AW29" s="20">
        <f t="shared" si="23"/>
        <v>5.4500718719833587E-3</v>
      </c>
      <c r="AX29" s="20">
        <f t="shared" si="24"/>
        <v>5.5999381843695522E-3</v>
      </c>
      <c r="AY29" s="20">
        <f t="shared" si="25"/>
        <v>5.8600238145917298E-3</v>
      </c>
      <c r="AZ29" s="20">
        <f t="shared" si="26"/>
        <v>6.2499937010706682E-3</v>
      </c>
      <c r="BA29" s="20">
        <f t="shared" si="27"/>
        <v>6.7599880824080099E-3</v>
      </c>
      <c r="BB29" s="20">
        <f t="shared" si="28"/>
        <v>7.4199997594814153E-3</v>
      </c>
      <c r="BC29" s="20">
        <f t="shared" si="29"/>
        <v>8.5099996753871567E-3</v>
      </c>
      <c r="BD29" s="20">
        <f t="shared" si="30"/>
        <v>9.9440528145303894E-3</v>
      </c>
      <c r="BE29" s="20">
        <f t="shared" si="31"/>
        <v>1.1736024849059888E-2</v>
      </c>
      <c r="BF29" s="20">
        <f t="shared" si="32"/>
        <v>1.3927971420158884E-2</v>
      </c>
      <c r="BG29" s="20">
        <f t="shared" si="33"/>
        <v>1.6561022964167699E-2</v>
      </c>
      <c r="BH29" s="20">
        <f t="shared" si="34"/>
        <v>1.9673006732099953E-2</v>
      </c>
      <c r="BI29" s="20">
        <f t="shared" si="35"/>
        <v>2.3307005499187135E-2</v>
      </c>
      <c r="BJ29" s="20">
        <f t="shared" si="36"/>
        <v>2.750301341612588E-2</v>
      </c>
      <c r="BK29" s="20">
        <f t="shared" si="37"/>
        <v>3.230099332567922E-2</v>
      </c>
      <c r="BL29" s="20">
        <f t="shared" si="38"/>
        <v>3.7727972475766418E-2</v>
      </c>
      <c r="BM29" s="20">
        <f t="shared" si="39"/>
        <v>4.376095337503725E-2</v>
      </c>
      <c r="BN29" s="20">
        <f t="shared" si="40"/>
        <v>4.8399966061951051E-2</v>
      </c>
      <c r="BO29" s="20">
        <f t="shared" si="41"/>
        <v>5.2999980905180731E-2</v>
      </c>
      <c r="BP29" s="20">
        <f t="shared" si="42"/>
        <v>5.9000141632211206E-2</v>
      </c>
      <c r="BQ29" s="22"/>
      <c r="BR29" s="20">
        <f>((1+'Summary '!$B$7)^-('Summary '!$B$6+'Workings '!F28))*AB29</f>
        <v>0.40132281193489977</v>
      </c>
      <c r="BS29" s="20">
        <f>((1+'Summary '!$B$7)^-('Summary '!$B$6+'Workings '!G28))*AC29</f>
        <v>0.39971556804186281</v>
      </c>
      <c r="BT29" s="20">
        <f>((1+'Summary '!$B$7)^-('Summary '!$B$6+'Workings '!H28))*AD29</f>
        <v>0.39798290898488053</v>
      </c>
      <c r="BU29" s="20">
        <f>((1+'Summary '!$B$7)^-('Summary '!$B$6+'Workings '!I28))*AE29</f>
        <v>0.39608574611143293</v>
      </c>
      <c r="BV29" s="20">
        <f>((1+'Summary '!$B$7)^-('Summary '!$B$6+'Workings '!J28))*AF29</f>
        <v>0.39398944990266699</v>
      </c>
      <c r="BW29" s="20">
        <f>((1+'Summary '!$B$7)^-('Summary '!$B$6+'Workings '!K28))*AG29</f>
        <v>0.39164882409479085</v>
      </c>
      <c r="BX29" s="20">
        <f>((1+'Summary '!$B$7)^-('Summary '!$B$6+'Workings '!L28))*AH29</f>
        <v>0.38891203822383524</v>
      </c>
      <c r="BY29" s="20">
        <f>((1+'Summary '!$B$7)^-('Summary '!$B$6+'Workings '!M28))*AI29</f>
        <v>0.38566933777601209</v>
      </c>
      <c r="BZ29" s="20">
        <f>((1+'Summary '!$B$7)^-('Summary '!$B$6+'Workings '!N28))*AJ29</f>
        <v>0.38180674697438832</v>
      </c>
      <c r="CA29" s="20">
        <f>((1+'Summary '!$B$7)^-('Summary '!$B$6+'Workings '!O28))*AK29</f>
        <v>0.37720304018931772</v>
      </c>
      <c r="CB29" s="20">
        <f>((1+'Summary '!$B$7)^-('Summary '!$B$6+'Workings '!P28))*AL29</f>
        <v>0.3717296861846367</v>
      </c>
      <c r="CC29" s="20">
        <f>((1+'Summary '!$B$7)^-('Summary '!$B$6+'Workings '!Q28))*AM29</f>
        <v>0.36525564113505016</v>
      </c>
      <c r="CD29" s="20">
        <f>((1+'Summary '!$B$7)^-('Summary '!$B$6+'Workings '!R28))*AN29</f>
        <v>0.35765025513076709</v>
      </c>
      <c r="CE29" s="20">
        <f>((1+'Summary '!$B$7)^-('Summary '!$B$6+'Workings '!S28))*AO29</f>
        <v>0.34878904267566591</v>
      </c>
      <c r="CF29" s="20">
        <f>((1+'Summary '!$B$7)^-('Summary '!$B$6+'Workings '!T28))*AP29</f>
        <v>0.33856189304852308</v>
      </c>
      <c r="CG29" s="20">
        <f>((1+'Summary '!$B$7)^-('Summary '!$B$6+'Workings '!U28))*AQ29</f>
        <v>0.32688388407346958</v>
      </c>
      <c r="CH29" s="20">
        <f>((1+'Summary '!$B$7)^-('Summary '!$B$6+'Workings '!V28))*AR29</f>
        <v>0.31371983444598367</v>
      </c>
      <c r="CI29" s="20">
        <f>((1+'Summary '!$B$7)^-('Summary '!$B$6+'Workings '!W28))*AS29</f>
        <v>0.2997100015159716</v>
      </c>
      <c r="CJ29" s="20">
        <f>((1+'Summary '!$B$7)^-('Summary '!$B$6+'Workings '!X28))*AT29</f>
        <v>0.28499790296622252</v>
      </c>
      <c r="CK29" s="20">
        <f>((1+'Summary '!$B$7)^-('Summary '!$B$6+'Workings '!Y28))*AU29</f>
        <v>0.26935513440205922</v>
      </c>
      <c r="CL29" s="22"/>
      <c r="CM29" s="47">
        <f t="shared" si="43"/>
        <v>0.3310713609412187</v>
      </c>
      <c r="CN29" s="27">
        <f t="shared" si="44"/>
        <v>11.380649001801418</v>
      </c>
      <c r="CO29" s="48">
        <f t="shared" si="48"/>
        <v>7.1909897478124352</v>
      </c>
      <c r="CP29" s="49"/>
      <c r="CQ29" s="49"/>
      <c r="CR29" s="22"/>
      <c r="CS29" s="61">
        <v>52</v>
      </c>
      <c r="CT29" s="7">
        <f t="shared" si="46"/>
        <v>4.9831705896814524E-3</v>
      </c>
      <c r="CU29" s="7">
        <f t="shared" si="2"/>
        <v>5.0996643048292264E-3</v>
      </c>
      <c r="CV29" s="7">
        <f t="shared" si="3"/>
        <v>5.3133514443450287E-3</v>
      </c>
      <c r="CW29" s="7">
        <f t="shared" si="4"/>
        <v>5.6398701220659059E-3</v>
      </c>
      <c r="CX29" s="7">
        <f t="shared" si="5"/>
        <v>6.0677012534938622E-3</v>
      </c>
      <c r="CY29" s="7">
        <f t="shared" si="6"/>
        <v>6.620422381843993E-3</v>
      </c>
      <c r="CZ29" s="7">
        <f t="shared" si="7"/>
        <v>7.5397104484936518E-3</v>
      </c>
      <c r="DA29" s="7">
        <f t="shared" si="8"/>
        <v>8.7364240541854109E-3</v>
      </c>
      <c r="DB29" s="7">
        <f t="shared" si="9"/>
        <v>1.0206935346733805E-2</v>
      </c>
      <c r="DC29" s="7">
        <f t="shared" si="10"/>
        <v>1.1966393306291805E-2</v>
      </c>
      <c r="DD29" s="7">
        <f t="shared" si="11"/>
        <v>1.4020945134075176E-2</v>
      </c>
      <c r="DE29" s="7">
        <f t="shared" si="12"/>
        <v>1.6363858233227953E-2</v>
      </c>
      <c r="DF29" s="7">
        <f t="shared" si="13"/>
        <v>1.8980604772990777E-2</v>
      </c>
      <c r="DG29" s="7">
        <f t="shared" si="14"/>
        <v>2.1839678596504351E-2</v>
      </c>
      <c r="DH29" s="7">
        <f t="shared" si="15"/>
        <v>2.4893479780985418E-2</v>
      </c>
      <c r="DI29" s="7">
        <f t="shared" si="16"/>
        <v>2.8067705285397121E-2</v>
      </c>
      <c r="DJ29" s="7">
        <f t="shared" si="17"/>
        <v>3.1238217472610883E-2</v>
      </c>
      <c r="DK29" s="7">
        <f t="shared" si="18"/>
        <v>3.2999018529181565E-2</v>
      </c>
      <c r="DL29" s="7">
        <f t="shared" si="19"/>
        <v>3.4355248149430369E-2</v>
      </c>
      <c r="DM29" s="51">
        <f t="shared" si="20"/>
        <v>3.6138961734850907E-2</v>
      </c>
    </row>
    <row r="30" spans="1:117" ht="11" thickBot="1" x14ac:dyDescent="0.3">
      <c r="A30" s="14">
        <v>53</v>
      </c>
      <c r="B30" s="15">
        <v>5.4500718719833587E-3</v>
      </c>
      <c r="C30" s="24">
        <f t="shared" si="21"/>
        <v>0.99454992812801668</v>
      </c>
      <c r="E30" s="39">
        <v>53</v>
      </c>
      <c r="F30" s="19">
        <f t="shared" si="22"/>
        <v>0.99440006181563045</v>
      </c>
      <c r="G30" s="19">
        <f t="shared" si="22"/>
        <v>0.99413997618540828</v>
      </c>
      <c r="H30" s="19">
        <f t="shared" si="22"/>
        <v>0.99375000629892929</v>
      </c>
      <c r="I30" s="19">
        <f t="shared" si="22"/>
        <v>0.99324001191759204</v>
      </c>
      <c r="J30" s="19">
        <f t="shared" si="22"/>
        <v>0.99258000024051862</v>
      </c>
      <c r="K30" s="19">
        <f t="shared" si="22"/>
        <v>0.99149000032461287</v>
      </c>
      <c r="L30" s="19">
        <f t="shared" si="22"/>
        <v>0.99005594718546963</v>
      </c>
      <c r="M30" s="19">
        <f t="shared" si="22"/>
        <v>0.98826397515094011</v>
      </c>
      <c r="N30" s="19">
        <f t="shared" si="22"/>
        <v>0.98607202857984111</v>
      </c>
      <c r="O30" s="19">
        <f t="shared" si="22"/>
        <v>0.98343897703583227</v>
      </c>
      <c r="P30" s="19">
        <f t="shared" si="22"/>
        <v>0.98032699326790007</v>
      </c>
      <c r="Q30" s="19">
        <f t="shared" si="22"/>
        <v>0.97669299450081282</v>
      </c>
      <c r="R30" s="19">
        <f t="shared" si="22"/>
        <v>0.97249698658387407</v>
      </c>
      <c r="S30" s="19">
        <f t="shared" si="22"/>
        <v>0.96769900667432074</v>
      </c>
      <c r="T30" s="19">
        <f t="shared" si="22"/>
        <v>0.96227202752423358</v>
      </c>
      <c r="U30" s="19">
        <f t="shared" si="22"/>
        <v>0.95623904662496273</v>
      </c>
      <c r="V30" s="19">
        <f t="shared" si="47"/>
        <v>0.95160003393804893</v>
      </c>
      <c r="W30" s="19">
        <f t="shared" si="47"/>
        <v>0.94700001909481923</v>
      </c>
      <c r="X30" s="19">
        <f t="shared" si="47"/>
        <v>0.94099985836778877</v>
      </c>
      <c r="Y30" s="19">
        <f t="shared" si="47"/>
        <v>0.93500004147301086</v>
      </c>
      <c r="Z30" s="17"/>
      <c r="AA30" s="36">
        <v>53</v>
      </c>
      <c r="AB30" s="65">
        <f>PRODUCT(F$2:F30)</f>
        <v>0.90921097167362241</v>
      </c>
      <c r="AC30" s="65">
        <f>PRODUCT(G$2:G30)</f>
        <v>0.90532787749464516</v>
      </c>
      <c r="AD30" s="65">
        <f>PRODUCT(H$2:H30)</f>
        <v>0.90104463707783877</v>
      </c>
      <c r="AE30" s="65">
        <f>PRODUCT(I$2:I30)</f>
        <v>0.89628005005745737</v>
      </c>
      <c r="AF30" s="65">
        <f>PRODUCT(J$2:J30)</f>
        <v>0.89093040375700838</v>
      </c>
      <c r="AG30" s="65">
        <f>PRODUCT(K$2:K30)</f>
        <v>0.88464727793769349</v>
      </c>
      <c r="AH30" s="65">
        <f>PRODUCT(L$2:L30)</f>
        <v>0.8771722037989339</v>
      </c>
      <c r="AI30" s="65">
        <f>PRODUCT(M$2:M30)</f>
        <v>0.86824691354993611</v>
      </c>
      <c r="AJ30" s="65">
        <f>PRODUCT(N$2:N30)</f>
        <v>0.85759646663864419</v>
      </c>
      <c r="AK30" s="65">
        <f>PRODUCT(O$2:O30)</f>
        <v>0.84493407093836481</v>
      </c>
      <c r="AL30" s="65">
        <f>PRODUCT(P$2:P30)</f>
        <v>0.82996750960383048</v>
      </c>
      <c r="AM30" s="65">
        <f>PRODUCT(Q$2:Q30)</f>
        <v>0.8124058471102944</v>
      </c>
      <c r="AN30" s="65">
        <f>PRODUCT(R$2:R30)</f>
        <v>0.7919756549556225</v>
      </c>
      <c r="AO30" s="65">
        <f>PRODUCT(S$2:S30)</f>
        <v>0.76843344269802882</v>
      </c>
      <c r="AP30" s="65">
        <f>PRODUCT(T$2:T30)</f>
        <v>0.7415963657668303</v>
      </c>
      <c r="AQ30" s="65">
        <f>PRODUCT(U$2:U30)</f>
        <v>0.71139353593141486</v>
      </c>
      <c r="AR30" s="65">
        <f>PRODUCT(V$2:V30)</f>
        <v>0.67928796140116932</v>
      </c>
      <c r="AS30" s="65">
        <f>PRODUCT(W$2:W30)</f>
        <v>0.64566308036757147</v>
      </c>
      <c r="AT30" s="65">
        <f>PRODUCT(X$2:X30)</f>
        <v>0.60996783566093948</v>
      </c>
      <c r="AU30" s="65">
        <f>PRODUCT(Y$2:Y30)</f>
        <v>0.57270931536932945</v>
      </c>
      <c r="AW30" s="20">
        <f t="shared" si="23"/>
        <v>5.5999381843695522E-3</v>
      </c>
      <c r="AX30" s="20">
        <f t="shared" si="24"/>
        <v>5.8600238145917298E-3</v>
      </c>
      <c r="AY30" s="20">
        <f t="shared" si="25"/>
        <v>6.2499937010706682E-3</v>
      </c>
      <c r="AZ30" s="20">
        <f t="shared" si="26"/>
        <v>6.7599880824080099E-3</v>
      </c>
      <c r="BA30" s="20">
        <f t="shared" si="27"/>
        <v>7.4199997594814153E-3</v>
      </c>
      <c r="BB30" s="20">
        <f t="shared" si="28"/>
        <v>8.5099996753871567E-3</v>
      </c>
      <c r="BC30" s="20">
        <f t="shared" si="29"/>
        <v>9.9440528145303894E-3</v>
      </c>
      <c r="BD30" s="20">
        <f t="shared" si="30"/>
        <v>1.1736024849059888E-2</v>
      </c>
      <c r="BE30" s="20">
        <f t="shared" si="31"/>
        <v>1.3927971420158884E-2</v>
      </c>
      <c r="BF30" s="20">
        <f t="shared" si="32"/>
        <v>1.6561022964167699E-2</v>
      </c>
      <c r="BG30" s="20">
        <f t="shared" si="33"/>
        <v>1.9673006732099953E-2</v>
      </c>
      <c r="BH30" s="20">
        <f t="shared" si="34"/>
        <v>2.3307005499187135E-2</v>
      </c>
      <c r="BI30" s="20">
        <f t="shared" si="35"/>
        <v>2.750301341612588E-2</v>
      </c>
      <c r="BJ30" s="20">
        <f t="shared" si="36"/>
        <v>3.230099332567922E-2</v>
      </c>
      <c r="BK30" s="20">
        <f t="shared" si="37"/>
        <v>3.7727972475766418E-2</v>
      </c>
      <c r="BL30" s="20">
        <f t="shared" si="38"/>
        <v>4.376095337503725E-2</v>
      </c>
      <c r="BM30" s="20">
        <f t="shared" si="39"/>
        <v>4.8399966061951051E-2</v>
      </c>
      <c r="BN30" s="20">
        <f t="shared" si="40"/>
        <v>5.2999980905180731E-2</v>
      </c>
      <c r="BO30" s="20">
        <f t="shared" si="41"/>
        <v>5.9000141632211206E-2</v>
      </c>
      <c r="BP30" s="20">
        <f t="shared" si="42"/>
        <v>6.4999958526989185E-2</v>
      </c>
      <c r="BQ30" s="22"/>
      <c r="BR30" s="20">
        <f>((1+'Summary '!$B$7)^-('Summary '!$B$6+'Workings '!F29))*AB30</f>
        <v>0.39907762178553224</v>
      </c>
      <c r="BS30" s="20">
        <f>((1+'Summary '!$B$7)^-('Summary '!$B$6+'Workings '!G29))*AC30</f>
        <v>0.39737556100657517</v>
      </c>
      <c r="BT30" s="20">
        <f>((1+'Summary '!$B$7)^-('Summary '!$B$6+'Workings '!H29))*AD30</f>
        <v>0.39549955267966319</v>
      </c>
      <c r="BU30" s="20">
        <f>((1+'Summary '!$B$7)^-('Summary '!$B$6+'Workings '!I29))*AE30</f>
        <v>0.39341422837221507</v>
      </c>
      <c r="BV30" s="20">
        <f>((1+'Summary '!$B$7)^-('Summary '!$B$6+'Workings '!J29))*AF30</f>
        <v>0.39107387059474935</v>
      </c>
      <c r="BW30" s="20">
        <f>((1+'Summary '!$B$7)^-('Summary '!$B$6+'Workings '!K29))*AG30</f>
        <v>0.38832594485414473</v>
      </c>
      <c r="BX30" s="20">
        <f>((1+'Summary '!$B$7)^-('Summary '!$B$6+'Workings '!L29))*AH30</f>
        <v>0.38506113760833749</v>
      </c>
      <c r="BY30" s="20">
        <f>((1+'Summary '!$B$7)^-('Summary '!$B$6+'Workings '!M29))*AI30</f>
        <v>0.38116455068412786</v>
      </c>
      <c r="BZ30" s="20">
        <f>((1+'Summary '!$B$7)^-('Summary '!$B$6+'Workings '!N29))*AJ30</f>
        <v>0.37651541499957025</v>
      </c>
      <c r="CA30" s="20">
        <f>((1+'Summary '!$B$7)^-('Summary '!$B$6+'Workings '!O29))*AK30</f>
        <v>0.37098806434313669</v>
      </c>
      <c r="CB30" s="20">
        <f>((1+'Summary '!$B$7)^-('Summary '!$B$6+'Workings '!P29))*AL30</f>
        <v>0.36445428087412207</v>
      </c>
      <c r="CC30" s="20">
        <f>((1+'Summary '!$B$7)^-('Summary '!$B$6+'Workings '!Q29))*AM30</f>
        <v>0.35678617049976141</v>
      </c>
      <c r="CD30" s="20">
        <f>((1+'Summary '!$B$7)^-('Summary '!$B$6+'Workings '!R29))*AN30</f>
        <v>0.34786337211128882</v>
      </c>
      <c r="CE30" s="20">
        <f>((1+'Summary '!$B$7)^-('Summary '!$B$6+'Workings '!S29))*AO30</f>
        <v>0.33757836097861882</v>
      </c>
      <c r="CF30" s="20">
        <f>((1+'Summary '!$B$7)^-('Summary '!$B$6+'Workings '!T29))*AP30</f>
        <v>0.32584995200424349</v>
      </c>
      <c r="CG30" s="20">
        <f>((1+'Summary '!$B$7)^-('Summary '!$B$6+'Workings '!U29))*AQ30</f>
        <v>0.31264567321096598</v>
      </c>
      <c r="CH30" s="20">
        <f>((1+'Summary '!$B$7)^-('Summary '!$B$6+'Workings '!V29))*AR30</f>
        <v>0.2986064523531049</v>
      </c>
      <c r="CI30" s="20">
        <f>((1+'Summary '!$B$7)^-('Summary '!$B$6+'Workings '!W29))*AS30</f>
        <v>0.28387702257449099</v>
      </c>
      <c r="CJ30" s="20">
        <f>((1+'Summary '!$B$7)^-('Summary '!$B$6+'Workings '!X29))*AT30</f>
        <v>0.26823137515608791</v>
      </c>
      <c r="CK30" s="20">
        <f>((1+'Summary '!$B$7)^-('Summary '!$B$6+'Workings '!Y29))*AU30</f>
        <v>0.25190633612697239</v>
      </c>
      <c r="CL30" s="22"/>
      <c r="CM30" s="47">
        <f t="shared" si="43"/>
        <v>0.36236383785788534</v>
      </c>
      <c r="CN30" s="27">
        <f t="shared" si="44"/>
        <v>11.160096936810596</v>
      </c>
      <c r="CO30" s="48">
        <f t="shared" si="48"/>
        <v>7.0262949428177084</v>
      </c>
      <c r="CP30" s="49"/>
      <c r="CQ30" s="49"/>
      <c r="CR30" s="22"/>
      <c r="CS30" s="61">
        <v>53</v>
      </c>
      <c r="CT30" s="7">
        <f t="shared" si="46"/>
        <v>5.0915252379228615E-3</v>
      </c>
      <c r="CU30" s="7">
        <f t="shared" si="2"/>
        <v>5.3052429221324051E-3</v>
      </c>
      <c r="CV30" s="7">
        <f t="shared" si="3"/>
        <v>5.6315233061199985E-3</v>
      </c>
      <c r="CW30" s="7">
        <f t="shared" si="4"/>
        <v>6.0588424568884663E-3</v>
      </c>
      <c r="CX30" s="7">
        <f t="shared" si="5"/>
        <v>6.6107033815916826E-3</v>
      </c>
      <c r="CY30" s="7">
        <f t="shared" si="6"/>
        <v>7.5283480480819037E-3</v>
      </c>
      <c r="CZ30" s="7">
        <f t="shared" si="7"/>
        <v>8.7226467220146136E-3</v>
      </c>
      <c r="DA30" s="7">
        <f t="shared" si="8"/>
        <v>1.0189767352541602E-2</v>
      </c>
      <c r="DB30" s="7">
        <f t="shared" si="9"/>
        <v>1.1944579077372279E-2</v>
      </c>
      <c r="DC30" s="7">
        <f t="shared" si="10"/>
        <v>1.3992972552017958E-2</v>
      </c>
      <c r="DD30" s="7">
        <f t="shared" si="11"/>
        <v>1.6327956403860391E-2</v>
      </c>
      <c r="DE30" s="7">
        <f t="shared" si="12"/>
        <v>1.8934747546171415E-2</v>
      </c>
      <c r="DF30" s="7">
        <f t="shared" si="13"/>
        <v>2.1781717063489567E-2</v>
      </c>
      <c r="DG30" s="7">
        <f t="shared" si="14"/>
        <v>2.4821163503817734E-2</v>
      </c>
      <c r="DH30" s="7">
        <f t="shared" si="15"/>
        <v>2.7978927275779379E-2</v>
      </c>
      <c r="DI30" s="7">
        <f t="shared" si="16"/>
        <v>3.1131259357197533E-2</v>
      </c>
      <c r="DJ30" s="7">
        <f t="shared" si="17"/>
        <v>3.2877514278108512E-2</v>
      </c>
      <c r="DK30" s="7">
        <f t="shared" si="18"/>
        <v>3.4220130930661459E-2</v>
      </c>
      <c r="DL30" s="7">
        <f t="shared" si="19"/>
        <v>3.5988188695088762E-2</v>
      </c>
      <c r="DM30" s="51">
        <f t="shared" si="20"/>
        <v>3.7226081747026782E-2</v>
      </c>
    </row>
    <row r="31" spans="1:117" ht="11" thickBot="1" x14ac:dyDescent="0.3">
      <c r="A31" s="14">
        <v>54</v>
      </c>
      <c r="B31" s="15">
        <v>5.5999381843695522E-3</v>
      </c>
      <c r="C31" s="24">
        <f t="shared" si="21"/>
        <v>0.99440006181563045</v>
      </c>
      <c r="E31" s="39">
        <v>54</v>
      </c>
      <c r="F31" s="19">
        <f t="shared" si="22"/>
        <v>0.99413997618540828</v>
      </c>
      <c r="G31" s="19">
        <f t="shared" si="22"/>
        <v>0.99375000629892929</v>
      </c>
      <c r="H31" s="19">
        <f t="shared" ref="H31:W31" si="49">(IFERROR(VLOOKUP($E31+H$1,$A$2:$C$52,3,FALSE),0))</f>
        <v>0.99324001191759204</v>
      </c>
      <c r="I31" s="19">
        <f t="shared" si="49"/>
        <v>0.99258000024051862</v>
      </c>
      <c r="J31" s="19">
        <f t="shared" si="49"/>
        <v>0.99149000032461287</v>
      </c>
      <c r="K31" s="19">
        <f t="shared" si="49"/>
        <v>0.99005594718546963</v>
      </c>
      <c r="L31" s="19">
        <f t="shared" si="49"/>
        <v>0.98826397515094011</v>
      </c>
      <c r="M31" s="19">
        <f t="shared" si="49"/>
        <v>0.98607202857984111</v>
      </c>
      <c r="N31" s="19">
        <f t="shared" si="49"/>
        <v>0.98343897703583227</v>
      </c>
      <c r="O31" s="19">
        <f t="shared" si="49"/>
        <v>0.98032699326790007</v>
      </c>
      <c r="P31" s="19">
        <f t="shared" si="49"/>
        <v>0.97669299450081282</v>
      </c>
      <c r="Q31" s="19">
        <f t="shared" si="49"/>
        <v>0.97249698658387407</v>
      </c>
      <c r="R31" s="19">
        <f t="shared" si="49"/>
        <v>0.96769900667432074</v>
      </c>
      <c r="S31" s="19">
        <f t="shared" si="49"/>
        <v>0.96227202752423358</v>
      </c>
      <c r="T31" s="19">
        <f t="shared" si="49"/>
        <v>0.95623904662496273</v>
      </c>
      <c r="U31" s="19">
        <f t="shared" si="49"/>
        <v>0.95160003393804893</v>
      </c>
      <c r="V31" s="19">
        <f t="shared" si="49"/>
        <v>0.94700001909481923</v>
      </c>
      <c r="W31" s="19">
        <f t="shared" si="49"/>
        <v>0.94099985836778877</v>
      </c>
      <c r="X31" s="19">
        <f t="shared" si="47"/>
        <v>0.93500004147301086</v>
      </c>
      <c r="Y31" s="19">
        <f t="shared" si="47"/>
        <v>0.93000006653423883</v>
      </c>
      <c r="Z31" s="17"/>
      <c r="AA31" s="36">
        <v>54</v>
      </c>
      <c r="AB31" s="65">
        <f>PRODUCT(F$2:F31)</f>
        <v>0.90388297372712689</v>
      </c>
      <c r="AC31" s="65">
        <f>PRODUCT(G$2:G31)</f>
        <v>0.89966958396289987</v>
      </c>
      <c r="AD31" s="65">
        <f>PRODUCT(H$2:H31)</f>
        <v>0.89495358606947495</v>
      </c>
      <c r="AE31" s="65">
        <f>PRODUCT(I$2:I31)</f>
        <v>0.88962965230160307</v>
      </c>
      <c r="AF31" s="65">
        <f>PRODUCT(J$2:J31)</f>
        <v>0.88334858631024371</v>
      </c>
      <c r="AG31" s="65">
        <f>PRODUCT(K$2:K31)</f>
        <v>0.8758502986836505</v>
      </c>
      <c r="AH31" s="65">
        <f>PRODUCT(L$2:L31)</f>
        <v>0.86687768901824502</v>
      </c>
      <c r="AI31" s="65">
        <f>PRODUCT(M$2:M31)</f>
        <v>0.85615399535237147</v>
      </c>
      <c r="AJ31" s="65">
        <f>PRODUCT(N$2:N31)</f>
        <v>0.84339379186065255</v>
      </c>
      <c r="AK31" s="65">
        <f>PRODUCT(O$2:O31)</f>
        <v>0.82831167727261379</v>
      </c>
      <c r="AL31" s="65">
        <f>PRODUCT(P$2:P31)</f>
        <v>0.81062345229334731</v>
      </c>
      <c r="AM31" s="65">
        <f>PRODUCT(Q$2:Q31)</f>
        <v>0.7900622381978808</v>
      </c>
      <c r="AN31" s="65">
        <f>PRODUCT(R$2:R31)</f>
        <v>0.76639405461080046</v>
      </c>
      <c r="AO31" s="65">
        <f>PRODUCT(S$2:S31)</f>
        <v>0.73944200692245921</v>
      </c>
      <c r="AP31" s="65">
        <f>PRODUCT(T$2:T31)</f>
        <v>0.709143401781411</v>
      </c>
      <c r="AQ31" s="65">
        <f>PRODUCT(U$2:U31)</f>
        <v>0.67696211293564301</v>
      </c>
      <c r="AR31" s="65">
        <f>PRODUCT(V$2:V31)</f>
        <v>0.6432857124177882</v>
      </c>
      <c r="AS31" s="65">
        <f>PRODUCT(W$2:W31)</f>
        <v>0.607568867179195</v>
      </c>
      <c r="AT31" s="65">
        <f>PRODUCT(X$2:X31)</f>
        <v>0.57031995164018112</v>
      </c>
      <c r="AU31" s="65">
        <f>PRODUCT(Y$2:Y31)</f>
        <v>0.53261970139825476</v>
      </c>
      <c r="AW31" s="20">
        <f t="shared" si="23"/>
        <v>5.8600238145917298E-3</v>
      </c>
      <c r="AX31" s="20">
        <f t="shared" si="24"/>
        <v>6.2499937010706682E-3</v>
      </c>
      <c r="AY31" s="20">
        <f t="shared" si="25"/>
        <v>6.7599880824080099E-3</v>
      </c>
      <c r="AZ31" s="20">
        <f t="shared" si="26"/>
        <v>7.4199997594814153E-3</v>
      </c>
      <c r="BA31" s="20">
        <f t="shared" si="27"/>
        <v>8.5099996753871567E-3</v>
      </c>
      <c r="BB31" s="20">
        <f t="shared" si="28"/>
        <v>9.9440528145303894E-3</v>
      </c>
      <c r="BC31" s="20">
        <f t="shared" si="29"/>
        <v>1.1736024849059888E-2</v>
      </c>
      <c r="BD31" s="20">
        <f t="shared" si="30"/>
        <v>1.3927971420158884E-2</v>
      </c>
      <c r="BE31" s="20">
        <f t="shared" si="31"/>
        <v>1.6561022964167699E-2</v>
      </c>
      <c r="BF31" s="20">
        <f t="shared" si="32"/>
        <v>1.9673006732099953E-2</v>
      </c>
      <c r="BG31" s="20">
        <f t="shared" si="33"/>
        <v>2.3307005499187135E-2</v>
      </c>
      <c r="BH31" s="20">
        <f t="shared" si="34"/>
        <v>2.750301341612588E-2</v>
      </c>
      <c r="BI31" s="20">
        <f t="shared" si="35"/>
        <v>3.230099332567922E-2</v>
      </c>
      <c r="BJ31" s="20">
        <f t="shared" si="36"/>
        <v>3.7727972475766418E-2</v>
      </c>
      <c r="BK31" s="20">
        <f t="shared" si="37"/>
        <v>4.376095337503725E-2</v>
      </c>
      <c r="BL31" s="20">
        <f t="shared" si="38"/>
        <v>4.8399966061951051E-2</v>
      </c>
      <c r="BM31" s="20">
        <f t="shared" si="39"/>
        <v>5.2999980905180731E-2</v>
      </c>
      <c r="BN31" s="20">
        <f t="shared" si="40"/>
        <v>5.9000141632211206E-2</v>
      </c>
      <c r="BO31" s="20">
        <f t="shared" si="41"/>
        <v>6.4999958526989185E-2</v>
      </c>
      <c r="BP31" s="20">
        <f t="shared" si="42"/>
        <v>6.999993346576118E-2</v>
      </c>
      <c r="BQ31" s="22"/>
      <c r="BR31" s="20">
        <f>((1+'Summary '!$B$7)^-('Summary '!$B$6+'Workings '!F30))*AB31</f>
        <v>0.39674134940270078</v>
      </c>
      <c r="BS31" s="20">
        <f>((1+'Summary '!$B$7)^-('Summary '!$B$6+'Workings '!G30))*AC31</f>
        <v>0.39489599446568519</v>
      </c>
      <c r="BT31" s="20">
        <f>((1+'Summary '!$B$7)^-('Summary '!$B$6+'Workings '!H30))*AD31</f>
        <v>0.39283198869583025</v>
      </c>
      <c r="BU31" s="20">
        <f>((1+'Summary '!$B$7)^-('Summary '!$B$6+'Workings '!I30))*AE31</f>
        <v>0.39050290578739516</v>
      </c>
      <c r="BV31" s="20">
        <f>((1+'Summary '!$B$7)^-('Summary '!$B$6+'Workings '!J30))*AF31</f>
        <v>0.38775586945134777</v>
      </c>
      <c r="BW31" s="20">
        <f>((1+'Summary '!$B$7)^-('Summary '!$B$6+'Workings '!K30))*AG31</f>
        <v>0.38448084757486761</v>
      </c>
      <c r="BX31" s="20">
        <f>((1+'Summary '!$B$7)^-('Summary '!$B$6+'Workings '!L30))*AH31</f>
        <v>0.38056345456128204</v>
      </c>
      <c r="BY31" s="20">
        <f>((1+'Summary '!$B$7)^-('Summary '!$B$6+'Workings '!M30))*AI31</f>
        <v>0.3758821186928531</v>
      </c>
      <c r="BZ31" s="20">
        <f>((1+'Summary '!$B$7)^-('Summary '!$B$6+'Workings '!N30))*AJ31</f>
        <v>0.37031176879151562</v>
      </c>
      <c r="CA31" s="20">
        <f>((1+'Summary '!$B$7)^-('Summary '!$B$6+'Workings '!O30))*AK31</f>
        <v>0.36372717387952447</v>
      </c>
      <c r="CB31" s="20">
        <f>((1+'Summary '!$B$7)^-('Summary '!$B$6+'Workings '!P30))*AL31</f>
        <v>0.35600339201125203</v>
      </c>
      <c r="CC31" s="20">
        <f>((1+'Summary '!$B$7)^-('Summary '!$B$6+'Workings '!Q30))*AM31</f>
        <v>0.34702293263384104</v>
      </c>
      <c r="CD31" s="20">
        <f>((1+'Summary '!$B$7)^-('Summary '!$B$6+'Workings '!R30))*AN31</f>
        <v>0.33668244306350487</v>
      </c>
      <c r="CE31" s="20">
        <f>((1+'Summary '!$B$7)^-('Summary '!$B$6+'Workings '!S30))*AO31</f>
        <v>0.3249033484899283</v>
      </c>
      <c r="CF31" s="20">
        <f>((1+'Summary '!$B$7)^-('Summary '!$B$6+'Workings '!T30))*AP31</f>
        <v>0.31165677653056267</v>
      </c>
      <c r="CG31" s="20">
        <f>((1+'Summary '!$B$7)^-('Summary '!$B$6+'Workings '!U30))*AQ31</f>
        <v>0.29758403859271798</v>
      </c>
      <c r="CH31" s="20">
        <f>((1+'Summary '!$B$7)^-('Summary '!$B$6+'Workings '!V30))*AR31</f>
        <v>0.282831771334844</v>
      </c>
      <c r="CI31" s="20">
        <f>((1+'Summary '!$B$7)^-('Summary '!$B$6+'Workings '!W30))*AS31</f>
        <v>0.26717643655573176</v>
      </c>
      <c r="CJ31" s="20">
        <f>((1+'Summary '!$B$7)^-('Summary '!$B$6+'Workings '!X30))*AT31</f>
        <v>0.25085537389092721</v>
      </c>
      <c r="CK31" s="20">
        <f>((1+'Summary '!$B$7)^-('Summary '!$B$6+'Workings '!Y30))*AU31</f>
        <v>0.23432804426634971</v>
      </c>
      <c r="CL31" s="22"/>
      <c r="CM31" s="47">
        <f t="shared" si="43"/>
        <v>0.39352632752440159</v>
      </c>
      <c r="CN31" s="27">
        <f t="shared" si="44"/>
        <v>10.918159524396213</v>
      </c>
      <c r="CO31" s="48">
        <f t="shared" si="48"/>
        <v>6.8467380286726618</v>
      </c>
      <c r="CP31" s="49"/>
      <c r="CQ31" s="49"/>
      <c r="CR31" s="22"/>
      <c r="CS31" s="61">
        <v>54</v>
      </c>
      <c r="CT31" s="7">
        <f t="shared" si="46"/>
        <v>5.2967757516449547E-3</v>
      </c>
      <c r="CU31" s="7">
        <f t="shared" si="2"/>
        <v>5.6229292328129924E-3</v>
      </c>
      <c r="CV31" s="7">
        <f t="shared" si="3"/>
        <v>6.0498755761379617E-3</v>
      </c>
      <c r="CW31" s="7">
        <f t="shared" si="4"/>
        <v>6.6010518061054299E-3</v>
      </c>
      <c r="CX31" s="7">
        <f t="shared" si="5"/>
        <v>7.5172961827538777E-3</v>
      </c>
      <c r="CY31" s="7">
        <f t="shared" si="6"/>
        <v>8.7095016277324369E-3</v>
      </c>
      <c r="CZ31" s="7">
        <f t="shared" si="7"/>
        <v>1.0173698099413733E-2</v>
      </c>
      <c r="DA31" s="7">
        <f t="shared" si="8"/>
        <v>1.1924488378522672E-2</v>
      </c>
      <c r="DB31" s="7">
        <f t="shared" si="9"/>
        <v>1.3967463954840739E-2</v>
      </c>
      <c r="DC31" s="7">
        <f t="shared" si="10"/>
        <v>1.6295381203261135E-2</v>
      </c>
      <c r="DD31" s="7">
        <f t="shared" si="11"/>
        <v>1.8893205260371106E-2</v>
      </c>
      <c r="DE31" s="7">
        <f t="shared" si="12"/>
        <v>2.1729092336730756E-2</v>
      </c>
      <c r="DF31" s="7">
        <f t="shared" si="13"/>
        <v>2.4755289242823702E-2</v>
      </c>
      <c r="DG31" s="7">
        <f t="shared" si="14"/>
        <v>2.7897647684596023E-2</v>
      </c>
      <c r="DH31" s="7">
        <f t="shared" si="15"/>
        <v>3.1032791341571633E-2</v>
      </c>
      <c r="DI31" s="7">
        <f t="shared" si="16"/>
        <v>3.2764943291311799E-2</v>
      </c>
      <c r="DJ31" s="7">
        <f t="shared" si="17"/>
        <v>3.4094130474718355E-2</v>
      </c>
      <c r="DK31" s="7">
        <f t="shared" si="18"/>
        <v>3.5846649214894624E-2</v>
      </c>
      <c r="DL31" s="7">
        <f t="shared" si="19"/>
        <v>3.7070773203726252E-2</v>
      </c>
      <c r="DM31" s="51">
        <f t="shared" si="20"/>
        <v>3.7283343660431421E-2</v>
      </c>
    </row>
    <row r="32" spans="1:117" ht="11" thickBot="1" x14ac:dyDescent="0.3">
      <c r="A32" s="14">
        <v>55</v>
      </c>
      <c r="B32" s="15">
        <v>5.8600238145917298E-3</v>
      </c>
      <c r="C32" s="24">
        <f t="shared" si="21"/>
        <v>0.99413997618540828</v>
      </c>
      <c r="E32" s="39">
        <v>55</v>
      </c>
      <c r="F32" s="19">
        <f t="shared" ref="F32:Y32" si="50">(IFERROR(VLOOKUP($E32+F$1,$A$2:$C$52,3,FALSE),0))</f>
        <v>0.99375000629892929</v>
      </c>
      <c r="G32" s="19">
        <f t="shared" si="50"/>
        <v>0.99324001191759204</v>
      </c>
      <c r="H32" s="19">
        <f t="shared" si="50"/>
        <v>0.99258000024051862</v>
      </c>
      <c r="I32" s="19">
        <f t="shared" si="50"/>
        <v>0.99149000032461287</v>
      </c>
      <c r="J32" s="19">
        <f t="shared" si="50"/>
        <v>0.99005594718546963</v>
      </c>
      <c r="K32" s="19">
        <f t="shared" si="50"/>
        <v>0.98826397515094011</v>
      </c>
      <c r="L32" s="19">
        <f t="shared" si="50"/>
        <v>0.98607202857984111</v>
      </c>
      <c r="M32" s="19">
        <f t="shared" si="50"/>
        <v>0.98343897703583227</v>
      </c>
      <c r="N32" s="19">
        <f t="shared" si="50"/>
        <v>0.98032699326790007</v>
      </c>
      <c r="O32" s="19">
        <f t="shared" si="50"/>
        <v>0.97669299450081282</v>
      </c>
      <c r="P32" s="19">
        <f t="shared" si="50"/>
        <v>0.97249698658387407</v>
      </c>
      <c r="Q32" s="19">
        <f t="shared" si="50"/>
        <v>0.96769900667432074</v>
      </c>
      <c r="R32" s="19">
        <f t="shared" si="50"/>
        <v>0.96227202752423358</v>
      </c>
      <c r="S32" s="19">
        <f t="shared" si="50"/>
        <v>0.95623904662496273</v>
      </c>
      <c r="T32" s="19">
        <f t="shared" si="50"/>
        <v>0.95160003393804893</v>
      </c>
      <c r="U32" s="19">
        <f t="shared" si="50"/>
        <v>0.94700001909481923</v>
      </c>
      <c r="V32" s="19">
        <f t="shared" si="50"/>
        <v>0.94099985836778877</v>
      </c>
      <c r="W32" s="19">
        <f t="shared" si="50"/>
        <v>0.93500004147301086</v>
      </c>
      <c r="X32" s="19">
        <f t="shared" si="50"/>
        <v>0.93000006653423883</v>
      </c>
      <c r="Y32" s="19">
        <f t="shared" si="50"/>
        <v>0.92349993918914097</v>
      </c>
      <c r="Z32" s="17"/>
      <c r="AA32" s="36">
        <v>55</v>
      </c>
      <c r="AB32" s="65">
        <f>PRODUCT(F$2:F32)</f>
        <v>0.89823371083482728</v>
      </c>
      <c r="AC32" s="65">
        <f>PRODUCT(G$2:G32)</f>
        <v>0.89358782829720573</v>
      </c>
      <c r="AD32" s="65">
        <f>PRODUCT(H$2:H32)</f>
        <v>0.88831303067609246</v>
      </c>
      <c r="AE32" s="65">
        <f>PRODUCT(I$2:I32)</f>
        <v>0.88205890424930167</v>
      </c>
      <c r="AF32" s="65">
        <f>PRODUCT(J$2:J32)</f>
        <v>0.87456452131433393</v>
      </c>
      <c r="AG32" s="65">
        <f>PRODUCT(K$2:K32)</f>
        <v>0.86557129781424269</v>
      </c>
      <c r="AH32" s="65">
        <f>PRODUCT(L$2:L32)</f>
        <v>0.85480384134082554</v>
      </c>
      <c r="AI32" s="65">
        <f>PRODUCT(M$2:M32)</f>
        <v>0.8419752093744769</v>
      </c>
      <c r="AJ32" s="65">
        <f>PRODUCT(N$2:N32)</f>
        <v>0.82680170011556664</v>
      </c>
      <c r="AK32" s="65">
        <f>PRODUCT(O$2:O32)</f>
        <v>0.80900621245538007</v>
      </c>
      <c r="AL32" s="65">
        <f>PRODUCT(P$2:P32)</f>
        <v>0.78832886460949703</v>
      </c>
      <c r="AM32" s="65">
        <f>PRODUCT(Q$2:Q32)</f>
        <v>0.76454244311497987</v>
      </c>
      <c r="AN32" s="65">
        <f>PRODUCT(R$2:R32)</f>
        <v>0.73747956081285315</v>
      </c>
      <c r="AO32" s="65">
        <f>PRODUCT(S$2:S32)</f>
        <v>0.70708331973398153</v>
      </c>
      <c r="AP32" s="65">
        <f>PRODUCT(T$2:T32)</f>
        <v>0.67482088520213412</v>
      </c>
      <c r="AQ32" s="65">
        <f>PRODUCT(U$2:U32)</f>
        <v>0.64108313387652316</v>
      </c>
      <c r="AR32" s="65">
        <f>PRODUCT(V$2:V32)</f>
        <v>0.60533176427516078</v>
      </c>
      <c r="AS32" s="65">
        <f>PRODUCT(W$2:W32)</f>
        <v>0.56807691601025756</v>
      </c>
      <c r="AT32" s="65">
        <f>PRODUCT(X$2:X32)</f>
        <v>0.53039759297117228</v>
      </c>
      <c r="AU32" s="65">
        <f>PRODUCT(Y$2:Y32)</f>
        <v>0.49187426185222671</v>
      </c>
      <c r="AW32" s="20">
        <f t="shared" si="23"/>
        <v>6.2499937010706682E-3</v>
      </c>
      <c r="AX32" s="20">
        <f t="shared" si="24"/>
        <v>6.7599880824080099E-3</v>
      </c>
      <c r="AY32" s="20">
        <f t="shared" si="25"/>
        <v>7.4199997594814153E-3</v>
      </c>
      <c r="AZ32" s="20">
        <f t="shared" si="26"/>
        <v>8.5099996753871567E-3</v>
      </c>
      <c r="BA32" s="20">
        <f t="shared" si="27"/>
        <v>9.9440528145303894E-3</v>
      </c>
      <c r="BB32" s="20">
        <f t="shared" si="28"/>
        <v>1.1736024849059888E-2</v>
      </c>
      <c r="BC32" s="20">
        <f t="shared" si="29"/>
        <v>1.3927971420158884E-2</v>
      </c>
      <c r="BD32" s="20">
        <f t="shared" si="30"/>
        <v>1.6561022964167699E-2</v>
      </c>
      <c r="BE32" s="20">
        <f t="shared" si="31"/>
        <v>1.9673006732099953E-2</v>
      </c>
      <c r="BF32" s="20">
        <f t="shared" si="32"/>
        <v>2.3307005499187135E-2</v>
      </c>
      <c r="BG32" s="20">
        <f t="shared" si="33"/>
        <v>2.750301341612588E-2</v>
      </c>
      <c r="BH32" s="20">
        <f t="shared" si="34"/>
        <v>3.230099332567922E-2</v>
      </c>
      <c r="BI32" s="20">
        <f t="shared" si="35"/>
        <v>3.7727972475766418E-2</v>
      </c>
      <c r="BJ32" s="20">
        <f t="shared" si="36"/>
        <v>4.376095337503725E-2</v>
      </c>
      <c r="BK32" s="20">
        <f t="shared" si="37"/>
        <v>4.8399966061951051E-2</v>
      </c>
      <c r="BL32" s="20">
        <f t="shared" si="38"/>
        <v>5.2999980905180731E-2</v>
      </c>
      <c r="BM32" s="20">
        <f t="shared" si="39"/>
        <v>5.9000141632211206E-2</v>
      </c>
      <c r="BN32" s="20">
        <f t="shared" si="40"/>
        <v>6.4999958526989185E-2</v>
      </c>
      <c r="BO32" s="20">
        <f t="shared" si="41"/>
        <v>6.999993346576118E-2</v>
      </c>
      <c r="BP32" s="20">
        <f t="shared" si="42"/>
        <v>7.6500060810859069E-2</v>
      </c>
      <c r="BQ32" s="22"/>
      <c r="BR32" s="20">
        <f>((1+'Summary '!$B$7)^-('Summary '!$B$6+'Workings '!F31))*AB32</f>
        <v>0.39426574025131117</v>
      </c>
      <c r="BS32" s="20">
        <f>((1+'Summary '!$B$7)^-('Summary '!$B$6+'Workings '!G31))*AC32</f>
        <v>0.39223250135915888</v>
      </c>
      <c r="BT32" s="20">
        <f>((1+'Summary '!$B$7)^-('Summary '!$B$6+'Workings '!H31))*AD32</f>
        <v>0.38992497476941002</v>
      </c>
      <c r="BU32" s="20">
        <f>((1+'Summary '!$B$7)^-('Summary '!$B$6+'Workings '!I31))*AE32</f>
        <v>0.38718974889983904</v>
      </c>
      <c r="BV32" s="20">
        <f>((1+'Summary '!$B$7)^-('Summary '!$B$6+'Workings '!J31))*AF32</f>
        <v>0.38391641690276485</v>
      </c>
      <c r="BW32" s="20">
        <f>((1+'Summary '!$B$7)^-('Summary '!$B$6+'Workings '!K31))*AG32</f>
        <v>0.37998994257002683</v>
      </c>
      <c r="BX32" s="20">
        <f>((1+'Summary '!$B$7)^-('Summary '!$B$6+'Workings '!L31))*AH32</f>
        <v>0.37528935296008015</v>
      </c>
      <c r="BY32" s="20">
        <f>((1+'Summary '!$B$7)^-('Summary '!$B$6+'Workings '!M31))*AI32</f>
        <v>0.36968890697453038</v>
      </c>
      <c r="BZ32" s="20">
        <f>((1+'Summary '!$B$7)^-('Summary '!$B$6+'Workings '!N31))*AJ32</f>
        <v>0.3630641146241439</v>
      </c>
      <c r="CA32" s="20">
        <f>((1+'Summary '!$B$7)^-('Summary '!$B$6+'Workings '!O31))*AK32</f>
        <v>0.35529314502002174</v>
      </c>
      <c r="CB32" s="20">
        <f>((1+'Summary '!$B$7)^-('Summary '!$B$6+'Workings '!P31))*AL32</f>
        <v>0.34626157440545252</v>
      </c>
      <c r="CC32" s="20">
        <f>((1+'Summary '!$B$7)^-('Summary '!$B$6+'Workings '!Q31))*AM32</f>
        <v>0.33586901676111275</v>
      </c>
      <c r="CD32" s="20">
        <f>((1+'Summary '!$B$7)^-('Summary '!$B$6+'Workings '!R31))*AN32</f>
        <v>0.32404106949269401</v>
      </c>
      <c r="CE32" s="20">
        <f>((1+'Summary '!$B$7)^-('Summary '!$B$6+'Workings '!S31))*AO32</f>
        <v>0.31075140460060113</v>
      </c>
      <c r="CF32" s="20">
        <f>((1+'Summary '!$B$7)^-('Summary '!$B$6+'Workings '!T31))*AP32</f>
        <v>0.2966427817863051</v>
      </c>
      <c r="CG32" s="20">
        <f>((1+'Summary '!$B$7)^-('Summary '!$B$6+'Workings '!U31))*AQ32</f>
        <v>0.2818633693039817</v>
      </c>
      <c r="CH32" s="20">
        <f>((1+'Summary '!$B$7)^-('Summary '!$B$6+'Workings '!V31))*AR32</f>
        <v>0.26619267781759343</v>
      </c>
      <c r="CI32" s="20">
        <f>((1+'Summary '!$B$7)^-('Summary '!$B$6+'Workings '!W31))*AS32</f>
        <v>0.24986877410605746</v>
      </c>
      <c r="CJ32" s="20">
        <f>((1+'Summary '!$B$7)^-('Summary '!$B$6+'Workings '!X31))*AT32</f>
        <v>0.23335041929209688</v>
      </c>
      <c r="CK32" s="20">
        <f>((1+'Summary '!$B$7)^-('Summary '!$B$6+'Workings '!Y31))*AU32</f>
        <v>0.21644437576987097</v>
      </c>
      <c r="CL32" s="22"/>
      <c r="CM32" s="47">
        <f t="shared" si="43"/>
        <v>0.42475581873724988</v>
      </c>
      <c r="CN32" s="27">
        <f t="shared" si="44"/>
        <v>10.653940353101108</v>
      </c>
      <c r="CO32" s="48">
        <f>SUM(BR32:CK32)</f>
        <v>6.6521403076670529</v>
      </c>
      <c r="CP32" s="49"/>
      <c r="CQ32" s="49"/>
      <c r="CR32" s="22"/>
      <c r="CS32" s="62">
        <v>55</v>
      </c>
      <c r="CT32" s="55">
        <f t="shared" si="46"/>
        <v>5.6139550348070022E-3</v>
      </c>
      <c r="CU32" s="55">
        <f t="shared" si="2"/>
        <v>6.040643069873966E-3</v>
      </c>
      <c r="CV32" s="55">
        <f t="shared" si="3"/>
        <v>6.5912824739608128E-3</v>
      </c>
      <c r="CW32" s="55">
        <f t="shared" si="4"/>
        <v>7.5063209888339083E-3</v>
      </c>
      <c r="CX32" s="55">
        <f t="shared" si="5"/>
        <v>8.6967157896642253E-3</v>
      </c>
      <c r="CY32" s="55">
        <f t="shared" si="6"/>
        <v>1.015836625978097E-2</v>
      </c>
      <c r="CZ32" s="55">
        <f t="shared" si="7"/>
        <v>1.1905683472037047E-2</v>
      </c>
      <c r="DA32" s="55">
        <f t="shared" si="8"/>
        <v>1.3943970777710618E-2</v>
      </c>
      <c r="DB32" s="55">
        <f t="shared" si="9"/>
        <v>1.626567541248523E-2</v>
      </c>
      <c r="DC32" s="55">
        <f t="shared" si="10"/>
        <v>1.8855512242574098E-2</v>
      </c>
      <c r="DD32" s="55">
        <f t="shared" si="11"/>
        <v>2.1681419339674279E-2</v>
      </c>
      <c r="DE32" s="55">
        <f t="shared" si="12"/>
        <v>2.4695480352255449E-2</v>
      </c>
      <c r="DF32" s="55">
        <f t="shared" si="13"/>
        <v>2.7823608571787631E-2</v>
      </c>
      <c r="DG32" s="55">
        <f t="shared" si="14"/>
        <v>3.094264018714532E-2</v>
      </c>
      <c r="DH32" s="55">
        <f t="shared" si="15"/>
        <v>3.2661307941679055E-2</v>
      </c>
      <c r="DI32" s="55">
        <f t="shared" si="16"/>
        <v>3.3977393854089148E-2</v>
      </c>
      <c r="DJ32" s="55">
        <f t="shared" si="17"/>
        <v>3.5714659826710772E-2</v>
      </c>
      <c r="DK32" s="55">
        <f t="shared" si="18"/>
        <v>3.6924975980806657E-2</v>
      </c>
      <c r="DL32" s="55">
        <f t="shared" si="19"/>
        <v>3.7127796218381942E-2</v>
      </c>
      <c r="DM32" s="56">
        <f t="shared" si="20"/>
        <v>3.7628410942991762E-2</v>
      </c>
    </row>
    <row r="33" spans="1:120" ht="11" thickBot="1" x14ac:dyDescent="0.3">
      <c r="A33" s="14">
        <v>56</v>
      </c>
      <c r="B33" s="15">
        <v>6.2499937010706682E-3</v>
      </c>
      <c r="C33" s="24">
        <f t="shared" si="21"/>
        <v>0.99375000629892929</v>
      </c>
      <c r="F33" s="19">
        <f t="shared" ref="F33:F34" si="51">(IFERROR(VLOOKUP($E33+F$1,$A$2:$C$52,3,FALSE),0))</f>
        <v>0</v>
      </c>
      <c r="G33" s="17"/>
      <c r="H33" s="17"/>
      <c r="I33" s="17"/>
      <c r="L33" s="17"/>
      <c r="M33" s="17"/>
      <c r="N33" s="17"/>
      <c r="O33" s="17"/>
      <c r="P33" s="17"/>
      <c r="CS33" s="59" t="s">
        <v>49</v>
      </c>
      <c r="CT33" s="57">
        <f>(1+'Summary '!$B$7)^(-'Workings '!CT1)</f>
        <v>0.96153846153846145</v>
      </c>
      <c r="CU33" s="57">
        <f>(1+'Summary '!$B$7)^(-'Workings '!CU1)</f>
        <v>0.92455621301775137</v>
      </c>
      <c r="CV33" s="57">
        <f>(1+'Summary '!$B$7)^(-'Workings '!CV1)</f>
        <v>0.88899635867091487</v>
      </c>
      <c r="CW33" s="57">
        <f>(1+'Summary '!$B$7)^(-'Workings '!CW1)</f>
        <v>0.85480419102972571</v>
      </c>
      <c r="CX33" s="57">
        <f>(1+'Summary '!$B$7)^(-'Workings '!CX1)</f>
        <v>0.82192710675935154</v>
      </c>
      <c r="CY33" s="57">
        <f>(1+'Summary '!$B$7)^(-'Workings '!CY1)</f>
        <v>0.79031452573014571</v>
      </c>
      <c r="CZ33" s="57">
        <f>(1+'Summary '!$B$7)^(-'Workings '!CZ1)</f>
        <v>0.75991781320206331</v>
      </c>
      <c r="DA33" s="57">
        <f>(1+'Summary '!$B$7)^(-'Workings '!DA1)</f>
        <v>0.73069020500198378</v>
      </c>
      <c r="DB33" s="57">
        <f>(1+'Summary '!$B$7)^(-'Workings '!DB1)</f>
        <v>0.70258673557883045</v>
      </c>
      <c r="DC33" s="57">
        <f>(1+'Summary '!$B$7)^(-'Workings '!DC1)</f>
        <v>0.67556416882579851</v>
      </c>
      <c r="DD33" s="57">
        <f>(1+'Summary '!$B$7)^(-'Workings '!DD1)</f>
        <v>0.6495809315632679</v>
      </c>
      <c r="DE33" s="57">
        <f>(1+'Summary '!$B$7)^(-'Workings '!DE1)</f>
        <v>0.62459704958006512</v>
      </c>
      <c r="DF33" s="57">
        <f>(1+'Summary '!$B$7)^(-'Workings '!DF1)</f>
        <v>0.600574086134678</v>
      </c>
      <c r="DG33" s="57">
        <f>(1+'Summary '!$B$7)^(-'Workings '!DG1)</f>
        <v>0.57747508282180582</v>
      </c>
      <c r="DH33" s="57">
        <f>(1+'Summary '!$B$7)^(-'Workings '!DH1)</f>
        <v>0.55526450271327477</v>
      </c>
      <c r="DI33" s="57">
        <f>(1+'Summary '!$B$7)^(-'Workings '!DI1)</f>
        <v>0.53390817568584104</v>
      </c>
      <c r="DJ33" s="57">
        <f>(1+'Summary '!$B$7)^(-'Workings '!DJ1)</f>
        <v>0.51337324585177024</v>
      </c>
      <c r="DK33" s="57">
        <f>(1+'Summary '!$B$7)^(-'Workings '!DK1)</f>
        <v>0.49362812101131748</v>
      </c>
      <c r="DL33" s="57">
        <f>(1+'Summary '!$B$7)^(-'Workings '!DL1)</f>
        <v>0.47464242404934376</v>
      </c>
      <c r="DM33" s="58">
        <f>(1+'Summary '!$B$7)^(-'Workings '!DM1)</f>
        <v>0.45638694620129205</v>
      </c>
    </row>
    <row r="34" spans="1:120" x14ac:dyDescent="0.25">
      <c r="A34" s="14">
        <v>57</v>
      </c>
      <c r="B34" s="15">
        <v>6.7599880824080099E-3</v>
      </c>
      <c r="C34" s="24">
        <f t="shared" si="21"/>
        <v>0.99324001191759204</v>
      </c>
      <c r="F34" s="19">
        <f t="shared" si="51"/>
        <v>0</v>
      </c>
      <c r="G34" s="17"/>
      <c r="H34" s="17"/>
      <c r="I34" s="17"/>
      <c r="L34" s="17"/>
      <c r="M34" s="17"/>
      <c r="N34" s="17"/>
      <c r="O34" s="17"/>
      <c r="P34" s="17"/>
      <c r="AA34" s="13" t="s">
        <v>35</v>
      </c>
      <c r="AB34" s="15">
        <f>(1+'Summary '!$B$7)^(-'Workings '!AB1)</f>
        <v>0.96153846153846145</v>
      </c>
      <c r="AC34" s="15">
        <f>(1+'Summary '!$B$7)^(-'Workings '!AC1)</f>
        <v>0.92455621301775137</v>
      </c>
      <c r="AD34" s="15">
        <f>(1+'Summary '!$B$7)^(-'Workings '!AD1)</f>
        <v>0.88899635867091487</v>
      </c>
      <c r="AE34" s="15">
        <f>(1+'Summary '!$B$7)^(-'Workings '!AE1)</f>
        <v>0.85480419102972571</v>
      </c>
      <c r="AF34" s="15">
        <f>(1+'Summary '!$B$7)^(-'Workings '!AF1)</f>
        <v>0.82192710675935154</v>
      </c>
      <c r="AG34" s="15">
        <f>(1+'Summary '!$B$7)^(-'Workings '!AG1)</f>
        <v>0.79031452573014571</v>
      </c>
      <c r="AH34" s="15">
        <f>(1+'Summary '!$B$7)^(-'Workings '!AH1)</f>
        <v>0.75991781320206331</v>
      </c>
      <c r="AI34" s="15">
        <f>(1+'Summary '!$B$7)^(-'Workings '!AI1)</f>
        <v>0.73069020500198378</v>
      </c>
      <c r="AJ34" s="15">
        <f>(1+'Summary '!$B$7)^(-'Workings '!AJ1)</f>
        <v>0.70258673557883045</v>
      </c>
      <c r="AK34" s="15">
        <f>(1+'Summary '!$B$7)^(-'Workings '!AK1)</f>
        <v>0.67556416882579851</v>
      </c>
      <c r="AL34" s="15">
        <f>(1+'Summary '!$B$7)^(-'Workings '!AL1)</f>
        <v>0.6495809315632679</v>
      </c>
      <c r="AM34" s="15">
        <f>(1+'Summary '!$B$7)^(-'Workings '!AM1)</f>
        <v>0.62459704958006512</v>
      </c>
      <c r="AN34" s="15">
        <f>(1+'Summary '!$B$7)^(-'Workings '!AN1)</f>
        <v>0.600574086134678</v>
      </c>
      <c r="AO34" s="15">
        <f>(1+'Summary '!$B$7)^(-'Workings '!AO1)</f>
        <v>0.57747508282180582</v>
      </c>
      <c r="AP34" s="15">
        <f>(1+'Summary '!$B$7)^(-'Workings '!AP1)</f>
        <v>0.55526450271327477</v>
      </c>
      <c r="AQ34" s="15">
        <f>(1+'Summary '!$B$7)^(-'Workings '!AQ1)</f>
        <v>0.53390817568584104</v>
      </c>
      <c r="AR34" s="15">
        <f>(1+'Summary '!$B$7)^(-'Workings '!AR1)</f>
        <v>0.51337324585177024</v>
      </c>
      <c r="AS34" s="15">
        <f>(1+'Summary '!$B$7)^(-'Workings '!AS1)</f>
        <v>0.49362812101131748</v>
      </c>
      <c r="AT34" s="15">
        <f>(1+'Summary '!$B$7)^(-'Workings '!AT1)</f>
        <v>0.47464242404934376</v>
      </c>
      <c r="AU34" s="15">
        <f>(1+'Summary '!$B$7)^(-'Workings '!AU1)</f>
        <v>0.45638694620129205</v>
      </c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</row>
    <row r="35" spans="1:120" x14ac:dyDescent="0.25">
      <c r="A35" s="14">
        <v>58</v>
      </c>
      <c r="B35" s="15">
        <v>7.4199997594814153E-3</v>
      </c>
      <c r="C35" s="24">
        <f t="shared" si="21"/>
        <v>0.99258000024051862</v>
      </c>
      <c r="G35" s="17"/>
      <c r="H35" s="17"/>
      <c r="I35" s="17"/>
      <c r="L35" s="17"/>
      <c r="M35" s="17"/>
      <c r="N35" s="17"/>
      <c r="O35" s="17"/>
      <c r="P35" s="17"/>
      <c r="CS35" t="s">
        <v>50</v>
      </c>
      <c r="DH35" s="21"/>
      <c r="DI35" s="21"/>
      <c r="DJ35" s="21"/>
      <c r="DK35" s="21"/>
      <c r="DL35" s="21"/>
      <c r="DM35" s="21"/>
    </row>
    <row r="36" spans="1:120" x14ac:dyDescent="0.25">
      <c r="A36" s="14">
        <v>59</v>
      </c>
      <c r="B36" s="15">
        <v>8.5099996753871567E-3</v>
      </c>
      <c r="C36" s="24">
        <f t="shared" si="21"/>
        <v>0.99149000032461287</v>
      </c>
      <c r="G36" s="17"/>
      <c r="H36" s="17"/>
      <c r="I36" s="17"/>
      <c r="L36" s="17"/>
      <c r="M36" s="17"/>
      <c r="N36" s="17"/>
      <c r="O36" s="17"/>
      <c r="P36" s="17"/>
      <c r="DH36" s="21"/>
      <c r="DI36" s="21"/>
      <c r="DJ36" s="21"/>
      <c r="DK36" s="21"/>
      <c r="DL36" s="21"/>
      <c r="DM36" s="21"/>
    </row>
    <row r="37" spans="1:120" x14ac:dyDescent="0.25">
      <c r="A37" s="14">
        <v>60</v>
      </c>
      <c r="B37" s="15">
        <v>9.9440528145303894E-3</v>
      </c>
      <c r="C37" s="24">
        <f t="shared" si="21"/>
        <v>0.99005594718546963</v>
      </c>
      <c r="G37" s="17"/>
      <c r="H37" s="17"/>
      <c r="I37" s="17"/>
      <c r="L37" s="17"/>
      <c r="M37" s="17"/>
      <c r="N37" s="17"/>
      <c r="O37" s="17"/>
      <c r="P37" s="17"/>
    </row>
    <row r="38" spans="1:120" x14ac:dyDescent="0.25">
      <c r="A38" s="14">
        <v>61</v>
      </c>
      <c r="B38" s="15">
        <v>1.1736024849059888E-2</v>
      </c>
      <c r="C38" s="24">
        <f t="shared" si="21"/>
        <v>0.98826397515094011</v>
      </c>
      <c r="G38" s="17"/>
      <c r="H38" s="17"/>
      <c r="I38" s="17"/>
      <c r="L38" s="17"/>
      <c r="M38" s="17"/>
      <c r="N38" s="17"/>
      <c r="O38" s="17"/>
      <c r="P38" s="17"/>
    </row>
    <row r="39" spans="1:120" x14ac:dyDescent="0.25">
      <c r="A39" s="14">
        <v>62</v>
      </c>
      <c r="B39" s="15">
        <v>1.3927971420158884E-2</v>
      </c>
      <c r="C39" s="24">
        <f t="shared" si="21"/>
        <v>0.98607202857984111</v>
      </c>
      <c r="G39" s="17"/>
      <c r="H39" s="17"/>
      <c r="I39" s="17"/>
      <c r="L39" s="17"/>
      <c r="M39" s="17"/>
      <c r="N39" s="17"/>
      <c r="O39" s="17"/>
      <c r="P39" s="17"/>
    </row>
    <row r="40" spans="1:120" x14ac:dyDescent="0.25">
      <c r="A40" s="14">
        <v>63</v>
      </c>
      <c r="B40" s="15">
        <v>1.6561022964167699E-2</v>
      </c>
      <c r="C40" s="24">
        <f t="shared" si="21"/>
        <v>0.98343897703583227</v>
      </c>
      <c r="G40" s="17"/>
      <c r="H40" s="17"/>
      <c r="I40" s="17"/>
      <c r="L40" s="17"/>
      <c r="M40" s="17"/>
      <c r="N40" s="17"/>
      <c r="O40" s="17"/>
      <c r="P40" s="17"/>
    </row>
    <row r="41" spans="1:120" x14ac:dyDescent="0.25">
      <c r="A41" s="14">
        <v>64</v>
      </c>
      <c r="B41" s="15">
        <v>1.9673006732099953E-2</v>
      </c>
      <c r="C41" s="24">
        <f t="shared" si="21"/>
        <v>0.98032699326790007</v>
      </c>
      <c r="G41" s="17"/>
      <c r="H41" s="17"/>
      <c r="I41" s="17"/>
      <c r="L41" s="17"/>
      <c r="M41" s="17"/>
      <c r="N41" s="17"/>
      <c r="O41" s="17"/>
      <c r="P41" s="17"/>
    </row>
    <row r="42" spans="1:120" x14ac:dyDescent="0.25">
      <c r="A42" s="14">
        <v>65</v>
      </c>
      <c r="B42" s="15">
        <v>2.3307005499187135E-2</v>
      </c>
      <c r="C42" s="24">
        <f t="shared" si="21"/>
        <v>0.97669299450081282</v>
      </c>
      <c r="G42" s="17"/>
      <c r="H42" s="17"/>
      <c r="I42" s="17"/>
      <c r="L42" s="17"/>
      <c r="M42" s="17"/>
      <c r="N42" s="17"/>
      <c r="O42" s="17"/>
      <c r="P42" s="17"/>
    </row>
    <row r="43" spans="1:120" x14ac:dyDescent="0.25">
      <c r="A43" s="14">
        <v>66</v>
      </c>
      <c r="B43" s="15">
        <v>2.750301341612588E-2</v>
      </c>
      <c r="C43" s="24">
        <f t="shared" si="21"/>
        <v>0.97249698658387407</v>
      </c>
      <c r="G43" s="17"/>
      <c r="H43" s="17"/>
      <c r="I43" s="17"/>
      <c r="L43" s="17"/>
      <c r="M43" s="17"/>
      <c r="N43" s="17"/>
      <c r="O43" s="17"/>
      <c r="P43" s="17"/>
    </row>
    <row r="44" spans="1:120" x14ac:dyDescent="0.25">
      <c r="A44" s="14">
        <v>67</v>
      </c>
      <c r="B44" s="15">
        <v>3.230099332567922E-2</v>
      </c>
      <c r="C44" s="24">
        <f t="shared" si="21"/>
        <v>0.96769900667432074</v>
      </c>
      <c r="G44" s="17"/>
      <c r="H44" s="17"/>
      <c r="I44" s="17"/>
      <c r="L44" s="17"/>
      <c r="M44" s="17"/>
      <c r="N44" s="17"/>
      <c r="O44" s="17"/>
      <c r="P44" s="17"/>
    </row>
    <row r="45" spans="1:120" x14ac:dyDescent="0.25">
      <c r="A45" s="14">
        <v>68</v>
      </c>
      <c r="B45" s="15">
        <v>3.7727972475766418E-2</v>
      </c>
      <c r="C45" s="24">
        <f t="shared" si="21"/>
        <v>0.96227202752423358</v>
      </c>
      <c r="G45" s="17"/>
      <c r="H45" s="17"/>
      <c r="I45" s="17"/>
      <c r="L45" s="17"/>
      <c r="M45" s="17"/>
      <c r="N45" s="17"/>
      <c r="O45" s="17"/>
      <c r="P45" s="17"/>
    </row>
    <row r="46" spans="1:120" x14ac:dyDescent="0.25">
      <c r="A46" s="14">
        <v>69</v>
      </c>
      <c r="B46" s="15">
        <v>4.376095337503725E-2</v>
      </c>
      <c r="C46" s="24">
        <f t="shared" si="21"/>
        <v>0.95623904662496273</v>
      </c>
      <c r="G46" s="17"/>
      <c r="H46" s="17"/>
      <c r="I46" s="17"/>
      <c r="L46" s="17"/>
      <c r="M46" s="17"/>
      <c r="N46" s="17"/>
      <c r="O46" s="17"/>
      <c r="P46" s="17"/>
    </row>
    <row r="47" spans="1:120" x14ac:dyDescent="0.25">
      <c r="A47" s="14">
        <v>70</v>
      </c>
      <c r="B47" s="15">
        <v>4.8399966061951051E-2</v>
      </c>
      <c r="C47" s="24">
        <f t="shared" si="21"/>
        <v>0.95160003393804893</v>
      </c>
      <c r="G47" s="17"/>
      <c r="H47" s="17"/>
      <c r="I47" s="17"/>
      <c r="L47" s="17"/>
      <c r="M47" s="17"/>
      <c r="N47" s="17"/>
      <c r="O47" s="17"/>
      <c r="P47" s="17"/>
    </row>
    <row r="48" spans="1:120" x14ac:dyDescent="0.25">
      <c r="A48" s="14">
        <v>71</v>
      </c>
      <c r="B48" s="15">
        <v>5.2999980905180731E-2</v>
      </c>
      <c r="C48" s="24">
        <f t="shared" si="21"/>
        <v>0.94700001909481923</v>
      </c>
      <c r="G48" s="17"/>
      <c r="H48" s="17"/>
      <c r="I48" s="17"/>
      <c r="L48" s="17"/>
      <c r="M48" s="17"/>
      <c r="N48" s="17"/>
      <c r="O48" s="17"/>
      <c r="P48" s="17"/>
    </row>
    <row r="49" spans="1:16" x14ac:dyDescent="0.25">
      <c r="A49" s="14">
        <v>72</v>
      </c>
      <c r="B49" s="15">
        <v>5.9000141632211206E-2</v>
      </c>
      <c r="C49" s="24">
        <f t="shared" si="21"/>
        <v>0.94099985836778877</v>
      </c>
      <c r="G49" s="17"/>
      <c r="H49" s="17"/>
      <c r="I49" s="17"/>
      <c r="L49" s="17"/>
      <c r="M49" s="17"/>
      <c r="N49" s="17"/>
      <c r="O49" s="17"/>
      <c r="P49" s="17"/>
    </row>
    <row r="50" spans="1:16" x14ac:dyDescent="0.25">
      <c r="A50" s="14">
        <v>73</v>
      </c>
      <c r="B50" s="15">
        <v>6.4999958526989185E-2</v>
      </c>
      <c r="C50" s="24">
        <f t="shared" si="21"/>
        <v>0.93500004147301086</v>
      </c>
      <c r="G50" s="17"/>
      <c r="H50" s="17"/>
      <c r="I50" s="17"/>
      <c r="L50" s="17"/>
      <c r="M50" s="17"/>
      <c r="N50" s="17"/>
      <c r="O50" s="17"/>
      <c r="P50" s="17"/>
    </row>
    <row r="51" spans="1:16" x14ac:dyDescent="0.25">
      <c r="A51" s="14">
        <v>74</v>
      </c>
      <c r="B51" s="15">
        <v>6.999993346576118E-2</v>
      </c>
      <c r="C51" s="24">
        <f t="shared" si="21"/>
        <v>0.93000006653423883</v>
      </c>
      <c r="G51" s="17"/>
      <c r="H51" s="17"/>
      <c r="I51" s="17"/>
      <c r="L51" s="17"/>
      <c r="M51" s="17"/>
      <c r="N51" s="17"/>
      <c r="O51" s="17"/>
      <c r="P51" s="17"/>
    </row>
    <row r="52" spans="1:16" x14ac:dyDescent="0.25">
      <c r="A52" s="14">
        <v>75</v>
      </c>
      <c r="B52" s="15">
        <v>7.6500060810859069E-2</v>
      </c>
      <c r="C52" s="24">
        <f t="shared" si="21"/>
        <v>0.92349993918914097</v>
      </c>
      <c r="G52" s="17"/>
      <c r="H52" s="17"/>
      <c r="I52" s="17"/>
      <c r="L52" s="17"/>
      <c r="M52" s="17"/>
      <c r="N52" s="17"/>
      <c r="O52" s="17"/>
      <c r="P52" s="17"/>
    </row>
  </sheetData>
  <mergeCells count="1">
    <mergeCell ref="BR1:C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2FA97-F729-4961-BDE4-31F6382A09FB}">
  <dimension ref="A1:AG87"/>
  <sheetViews>
    <sheetView workbookViewId="0">
      <selection activeCell="R9" sqref="R9"/>
    </sheetView>
  </sheetViews>
  <sheetFormatPr defaultRowHeight="10.5" x14ac:dyDescent="0.25"/>
  <cols>
    <col min="1" max="1" width="11" customWidth="1"/>
    <col min="6" max="6" width="11.25" customWidth="1"/>
    <col min="7" max="7" width="13.125" customWidth="1"/>
    <col min="11" max="11" width="9.375" bestFit="1" customWidth="1"/>
    <col min="12" max="12" width="9.375" customWidth="1"/>
    <col min="14" max="14" width="10.75" bestFit="1" customWidth="1"/>
    <col min="15" max="15" width="11.125" bestFit="1" customWidth="1"/>
  </cols>
  <sheetData>
    <row r="1" spans="1:33" ht="15" thickBot="1" x14ac:dyDescent="0.4">
      <c r="I1" s="13"/>
      <c r="J1" s="112" t="s">
        <v>60</v>
      </c>
      <c r="K1" s="112"/>
      <c r="L1" s="112"/>
      <c r="M1" s="112"/>
      <c r="N1" s="13" t="s">
        <v>61</v>
      </c>
      <c r="AE1" s="66"/>
      <c r="AF1" s="67"/>
      <c r="AG1" s="67"/>
    </row>
    <row r="2" spans="1:33" ht="14.5" x14ac:dyDescent="0.35">
      <c r="A2" s="111" t="s">
        <v>0</v>
      </c>
      <c r="B2" s="111"/>
      <c r="C2" s="111"/>
      <c r="D2" s="98"/>
      <c r="E2" s="98"/>
      <c r="F2" s="50"/>
      <c r="I2" s="13"/>
      <c r="J2" s="112" t="s">
        <v>64</v>
      </c>
      <c r="K2" s="112"/>
      <c r="L2" s="112"/>
      <c r="M2" s="13"/>
      <c r="N2" s="99" t="s">
        <v>29</v>
      </c>
      <c r="O2" s="100">
        <v>25</v>
      </c>
      <c r="Q2" s="13"/>
      <c r="AE2" s="68"/>
      <c r="AF2" s="69"/>
      <c r="AG2" s="69"/>
    </row>
    <row r="3" spans="1:33" ht="11" thickBot="1" x14ac:dyDescent="0.3">
      <c r="A3" s="111" t="s">
        <v>67</v>
      </c>
      <c r="B3" s="111"/>
      <c r="C3" s="111"/>
      <c r="D3" s="111"/>
      <c r="E3" s="111"/>
      <c r="F3" s="111"/>
      <c r="I3" s="13"/>
      <c r="J3" s="13"/>
      <c r="K3" s="13"/>
      <c r="L3" s="13"/>
      <c r="M3" s="13"/>
      <c r="N3" s="101" t="s">
        <v>6</v>
      </c>
      <c r="O3" s="102">
        <f>('Summary '!$B$3*VLOOKUP('Part 1 '!O2,'Part 1 '!I5:K36,2,FALSE))/((VLOOKUP('Part 1 '!O2,'Part 1 '!$I$5:$K$36,3))*(1-N25-O25))</f>
        <v>26563.128022913781</v>
      </c>
      <c r="AE3" s="70"/>
      <c r="AF3" s="71"/>
      <c r="AG3" s="72"/>
    </row>
    <row r="4" spans="1:33" ht="11" thickBot="1" x14ac:dyDescent="0.3">
      <c r="I4" s="77" t="s">
        <v>52</v>
      </c>
      <c r="J4" s="73"/>
      <c r="K4" s="74"/>
      <c r="L4" s="74"/>
      <c r="M4" s="13"/>
    </row>
    <row r="5" spans="1:33" ht="11" thickBot="1" x14ac:dyDescent="0.3">
      <c r="A5" s="11" t="s">
        <v>2</v>
      </c>
      <c r="B5" s="11" t="s">
        <v>3</v>
      </c>
      <c r="C5" s="11" t="s">
        <v>51</v>
      </c>
      <c r="E5" s="6"/>
      <c r="F5" s="6" t="s">
        <v>35</v>
      </c>
      <c r="G5" s="7" t="s">
        <v>59</v>
      </c>
      <c r="I5" s="78" t="s">
        <v>53</v>
      </c>
      <c r="J5" s="81" t="s">
        <v>55</v>
      </c>
      <c r="K5" s="85" t="s">
        <v>54</v>
      </c>
      <c r="L5" s="74"/>
      <c r="M5" s="6"/>
      <c r="N5" s="6" t="s">
        <v>56</v>
      </c>
      <c r="O5" s="6" t="s">
        <v>57</v>
      </c>
    </row>
    <row r="6" spans="1:33" x14ac:dyDescent="0.25">
      <c r="A6" s="7"/>
      <c r="B6" s="7"/>
      <c r="C6" s="7"/>
      <c r="E6" s="7">
        <v>1</v>
      </c>
      <c r="F6" s="6">
        <f>(1+'Summary '!$B$7)^(-'Part 1 '!E6)</f>
        <v>0.96153846153846145</v>
      </c>
      <c r="G6" s="6">
        <f>(1+'Summary '!$B$7)^(-(1+'Part 1 '!E6))</f>
        <v>0.92455621301775137</v>
      </c>
      <c r="I6" s="79">
        <v>25</v>
      </c>
      <c r="J6" s="82" cm="1">
        <f t="array" ref="J6">MMULT('Workings '!CT2:DM2,$G$6:$G$25)</f>
        <v>2.931719974201762E-2</v>
      </c>
      <c r="K6" s="86">
        <f>(1+'Workings '!CN2)-(((1+'Summary '!$B$7)^(-20))*'Workings '!AU2*(1+'Workings '!CO2))</f>
        <v>11.293436158311065</v>
      </c>
      <c r="L6" s="74"/>
      <c r="M6" s="6">
        <v>1</v>
      </c>
      <c r="N6" s="8">
        <f>'Summary '!C10</f>
        <v>0.25</v>
      </c>
      <c r="O6" s="8">
        <f>'Summary '!D10</f>
        <v>0.15</v>
      </c>
    </row>
    <row r="7" spans="1:33" x14ac:dyDescent="0.25">
      <c r="A7" s="7">
        <v>20</v>
      </c>
      <c r="B7" s="7">
        <v>2.3900000000000002E-3</v>
      </c>
      <c r="C7" s="7">
        <f>1-B7</f>
        <v>0.99761</v>
      </c>
      <c r="E7" s="7">
        <v>2</v>
      </c>
      <c r="F7" s="6">
        <f>(1+'Summary '!$B$7)^(-'Part 1 '!E7)</f>
        <v>0.92455621301775137</v>
      </c>
      <c r="G7" s="6">
        <f>(1+'Summary '!$B$7)^(-(1+'Part 1 '!E7))</f>
        <v>0.88899635867091487</v>
      </c>
      <c r="I7" s="80">
        <v>26</v>
      </c>
      <c r="J7" s="83" cm="1">
        <f t="array" ref="J7">MMULT('Workings '!CT3:DM3,$G$6:$G$25)</f>
        <v>3.0883205663665453E-2</v>
      </c>
      <c r="K7" s="87">
        <f>(1+'Workings '!CN3)-(((1+'Summary '!$B$7)^(-20))*'Workings '!AU3*(1+'Workings '!CO3))</f>
        <v>10.125277721485922</v>
      </c>
      <c r="L7" s="74"/>
      <c r="M7" s="6">
        <v>2</v>
      </c>
      <c r="N7" s="89">
        <f>'Summary '!C11*VLOOKUP(M7,'Part 1 '!$E$6:$F$25,2,FALSE)*VLOOKUP('Part 1 '!$O$2,'Workings '!$AA$1:$AU$32,'Part 1 '!M7,FALSE)</f>
        <v>9.2308062081664893E-2</v>
      </c>
      <c r="O7" s="89">
        <f>'Summary '!D11*VLOOKUP(M7,'Part 1 '!$E$6:$F$25,2,FALSE)*VLOOKUP('Part 1 '!$O$2,'Workings '!$AA$1:$AU$32,'Part 1 '!M7,FALSE)</f>
        <v>6.4615643457165417E-2</v>
      </c>
    </row>
    <row r="8" spans="1:33" x14ac:dyDescent="0.25">
      <c r="A8" s="7">
        <v>21</v>
      </c>
      <c r="B8" s="7">
        <v>2.2240153967983014E-3</v>
      </c>
      <c r="C8" s="7">
        <f t="shared" ref="C8:C71" si="0">1-B8</f>
        <v>0.99777598460320172</v>
      </c>
      <c r="E8" s="7">
        <v>3</v>
      </c>
      <c r="F8" s="6">
        <f>(1+'Summary '!$B$7)^(-'Part 1 '!E8)</f>
        <v>0.88899635867091487</v>
      </c>
      <c r="G8" s="6">
        <f>(1+'Summary '!$B$7)^(-(1+'Part 1 '!E8))</f>
        <v>0.85480419102972571</v>
      </c>
      <c r="I8" s="80">
        <v>27</v>
      </c>
      <c r="J8" s="83" cm="1">
        <f t="array" ref="J8">MMULT('Workings '!CT4:DM4,$G$6:$G$25)</f>
        <v>3.2642158098027896E-2</v>
      </c>
      <c r="K8" s="87">
        <f>(1+'Workings '!CN4)-(((1+'Summary '!$B$7)^(-20))*'Workings '!AU4*(1+'Workings '!CO4))</f>
        <v>10.123054127342741</v>
      </c>
      <c r="L8" s="74"/>
      <c r="M8" s="6">
        <v>3</v>
      </c>
      <c r="N8" s="89">
        <f>'Summary '!$C$12*VLOOKUP(M8,'Part 1 '!$E$6:$F$25,2,FALSE)*VLOOKUP('Part 1 '!$O$2,'Workings '!$AA$1:$AU$32,'Part 1 '!M8,FALSE)</f>
        <v>4.4381984600886215E-2</v>
      </c>
      <c r="O8" s="89">
        <f>'Summary '!$D$12*VLOOKUP(M8,'Part 1 '!$E$6:$F$25,2,FALSE)*VLOOKUP('Part 1 '!$O$2,'Workings '!$AA$1:$AU$32,'Part 1 '!M8,FALSE)</f>
        <v>5.3258381521063457E-2</v>
      </c>
    </row>
    <row r="9" spans="1:33" x14ac:dyDescent="0.25">
      <c r="A9" s="7">
        <v>22</v>
      </c>
      <c r="B9" s="7">
        <v>2.0680309341663504E-3</v>
      </c>
      <c r="C9" s="7">
        <f t="shared" si="0"/>
        <v>0.9979319690658337</v>
      </c>
      <c r="E9" s="7">
        <v>4</v>
      </c>
      <c r="F9" s="6">
        <f>(1+'Summary '!$B$7)^(-'Part 1 '!E9)</f>
        <v>0.85480419102972571</v>
      </c>
      <c r="G9" s="6">
        <f>(1+'Summary '!$B$7)^(-(1+'Part 1 '!E9))</f>
        <v>0.82192710675935154</v>
      </c>
      <c r="I9" s="80">
        <v>28</v>
      </c>
      <c r="J9" s="83" cm="1">
        <f t="array" ref="J9">MMULT('Workings '!CT5:DM5,$G$6:$G$25)</f>
        <v>3.4564227476135544E-2</v>
      </c>
      <c r="K9" s="87">
        <f>(1+'Workings '!CN5)-(((1+'Summary '!$B$7)^(-20))*'Workings '!AU5*(1+'Workings '!CO5))</f>
        <v>10.119866984637202</v>
      </c>
      <c r="L9" s="74"/>
      <c r="M9" s="6">
        <v>4</v>
      </c>
      <c r="N9" s="89">
        <f>'Summary '!$C$12*VLOOKUP(M9,'Part 1 '!$E$6:$F$25,2,FALSE)*VLOOKUP('Part 1 '!$O$2,'Workings '!$AA$1:$AU$32,'Part 1 '!M9,FALSE)</f>
        <v>4.2676955495117165E-2</v>
      </c>
      <c r="O9" s="89">
        <f>'Summary '!$D$12*VLOOKUP(M9,'Part 1 '!$E$6:$F$25,2,FALSE)*VLOOKUP('Part 1 '!$O$2,'Workings '!$AA$1:$AU$32,'Part 1 '!M9,FALSE)</f>
        <v>5.1212346594140597E-2</v>
      </c>
    </row>
    <row r="10" spans="1:33" x14ac:dyDescent="0.25">
      <c r="A10" s="7">
        <v>23</v>
      </c>
      <c r="B10" s="7">
        <v>1.9249339194275256E-3</v>
      </c>
      <c r="C10" s="7">
        <f t="shared" si="0"/>
        <v>0.9980750660805725</v>
      </c>
      <c r="E10" s="7">
        <v>5</v>
      </c>
      <c r="F10" s="6">
        <f>(1+'Summary '!$B$7)^(-'Part 1 '!E10)</f>
        <v>0.82192710675935154</v>
      </c>
      <c r="G10" s="6">
        <f>(1+'Summary '!$B$7)^(-(1+'Part 1 '!E10))</f>
        <v>0.79031452573014571</v>
      </c>
      <c r="I10" s="80">
        <v>29</v>
      </c>
      <c r="J10" s="83" cm="1">
        <f t="array" ref="J10">MMULT('Workings '!CT6:DM6,$G$6:$G$25)</f>
        <v>3.6614470672803691E-2</v>
      </c>
      <c r="K10" s="87">
        <f>(1+'Workings '!CN6)-(((1+'Summary '!$B$7)^(-20))*'Workings '!AU6*(1+'Workings '!CO6))</f>
        <v>10.115422806599488</v>
      </c>
      <c r="L10" s="74"/>
      <c r="M10" s="6">
        <v>5</v>
      </c>
      <c r="N10" s="89">
        <f>'Summary '!$C$12*VLOOKUP(M10,'Part 1 '!$E$6:$F$25,2,FALSE)*VLOOKUP('Part 1 '!$O$2,'Workings '!$AA$1:$AU$32,'Part 1 '!M10,FALSE)</f>
        <v>4.1036354979025622E-2</v>
      </c>
      <c r="O10" s="89">
        <f>'Summary '!$D$12*VLOOKUP(M10,'Part 1 '!$E$6:$F$25,2,FALSE)*VLOOKUP('Part 1 '!$O$2,'Workings '!$AA$1:$AU$32,'Part 1 '!M10,FALSE)</f>
        <v>4.9243625974830743E-2</v>
      </c>
    </row>
    <row r="11" spans="1:33" x14ac:dyDescent="0.25">
      <c r="A11" s="7">
        <v>24</v>
      </c>
      <c r="B11" s="7">
        <v>1.7970171492284102E-3</v>
      </c>
      <c r="C11" s="7">
        <f t="shared" si="0"/>
        <v>0.99820298285077158</v>
      </c>
      <c r="E11" s="7">
        <v>6</v>
      </c>
      <c r="F11" s="6">
        <f>(1+'Summary '!$B$7)^(-'Part 1 '!E11)</f>
        <v>0.79031452573014571</v>
      </c>
      <c r="G11" s="6">
        <f>(1+'Summary '!$B$7)^(-(1+'Part 1 '!E11))</f>
        <v>0.75991781320206331</v>
      </c>
      <c r="I11" s="80">
        <v>30</v>
      </c>
      <c r="J11" s="83" cm="1">
        <f t="array" ref="J11">MMULT('Workings '!CT7:DM7,$G$6:$G$25)</f>
        <v>3.8752793408998544E-2</v>
      </c>
      <c r="K11" s="87">
        <f>(1+'Workings '!CN7)-(((1+'Summary '!$B$7)^(-20))*'Workings '!AU7*(1+'Workings '!CO7))</f>
        <v>10.109435204479775</v>
      </c>
      <c r="L11" s="74"/>
      <c r="M11" s="6">
        <v>6</v>
      </c>
      <c r="N11" s="89">
        <f>'Summary '!$C$12*VLOOKUP(M11,'Part 1 '!$E$6:$F$25,2,FALSE)*VLOOKUP('Part 1 '!$O$2,'Workings '!$AA$1:$AU$32,'Part 1 '!M11,FALSE)</f>
        <v>3.9457715886022572E-2</v>
      </c>
      <c r="O11" s="89">
        <f>'Summary '!$D$12*VLOOKUP(M11,'Part 1 '!$E$6:$F$25,2,FALSE)*VLOOKUP('Part 1 '!$O$2,'Workings '!$AA$1:$AU$32,'Part 1 '!M11,FALSE)</f>
        <v>4.7349259063227081E-2</v>
      </c>
    </row>
    <row r="12" spans="1:33" x14ac:dyDescent="0.25">
      <c r="A12" s="7">
        <v>25</v>
      </c>
      <c r="B12" s="7">
        <v>1.6869786167502585E-3</v>
      </c>
      <c r="C12" s="7">
        <f t="shared" si="0"/>
        <v>0.99831302138324973</v>
      </c>
      <c r="E12" s="7">
        <v>7</v>
      </c>
      <c r="F12" s="6">
        <f>(1+'Summary '!$B$7)^(-'Part 1 '!E12)</f>
        <v>0.75991781320206331</v>
      </c>
      <c r="G12" s="6">
        <f>(1+'Summary '!$B$7)^(-(1+'Part 1 '!E12))</f>
        <v>0.73069020500198378</v>
      </c>
      <c r="I12" s="80">
        <v>31</v>
      </c>
      <c r="J12" s="83" cm="1">
        <f t="array" ref="J12">MMULT('Workings '!CT8:DM8,$G$6:$G$25)</f>
        <v>4.0980915871644291E-2</v>
      </c>
      <c r="K12" s="87">
        <f>(1+'Workings '!CN8)-(((1+'Summary '!$B$7)^(-20))*'Workings '!AU8*(1+'Workings '!CO8))</f>
        <v>10.102087308230882</v>
      </c>
      <c r="L12" s="74"/>
      <c r="M12" s="6">
        <v>7</v>
      </c>
      <c r="N12" s="89">
        <f>'Summary '!$C$12*VLOOKUP(M12,'Part 1 '!$E$6:$F$25,2,FALSE)*VLOOKUP('Part 1 '!$O$2,'Workings '!$AA$1:$AU$32,'Part 1 '!M12,FALSE)</f>
        <v>3.7938630566810426E-2</v>
      </c>
      <c r="O12" s="89">
        <f>'Summary '!$D$12*VLOOKUP(M12,'Part 1 '!$E$6:$F$25,2,FALSE)*VLOOKUP('Part 1 '!$O$2,'Workings '!$AA$1:$AU$32,'Part 1 '!M12,FALSE)</f>
        <v>4.5526356680172506E-2</v>
      </c>
    </row>
    <row r="13" spans="1:33" x14ac:dyDescent="0.25">
      <c r="A13" s="7">
        <v>26</v>
      </c>
      <c r="B13" s="7">
        <v>1.5960005247125778E-3</v>
      </c>
      <c r="C13" s="7">
        <f t="shared" si="0"/>
        <v>0.99840399947528746</v>
      </c>
      <c r="E13" s="7">
        <v>8</v>
      </c>
      <c r="F13" s="6">
        <f>(1+'Summary '!$B$7)^(-'Part 1 '!E13)</f>
        <v>0.73069020500198378</v>
      </c>
      <c r="G13" s="6">
        <f>(1+'Summary '!$B$7)^(-(1+'Part 1 '!E13))</f>
        <v>0.70258673557883045</v>
      </c>
      <c r="I13" s="80">
        <v>32</v>
      </c>
      <c r="J13" s="83" cm="1">
        <f t="array" ref="J13">MMULT('Workings '!CT9:DM9,$G$6:$G$25)</f>
        <v>4.3259759480922436E-2</v>
      </c>
      <c r="K13" s="87">
        <f>(1+'Workings '!CN9)-(((1+'Summary '!$B$7)^(-20))*'Workings '!AU9*(1+'Workings '!CO9))</f>
        <v>10.093175650040532</v>
      </c>
      <c r="L13" s="74"/>
      <c r="M13" s="6">
        <v>8</v>
      </c>
      <c r="N13" s="89">
        <f>'Summary '!$C$12*VLOOKUP(M13,'Part 1 '!$E$6:$F$25,2,FALSE)*VLOOKUP('Part 1 '!$O$2,'Workings '!$AA$1:$AU$32,'Part 1 '!M13,FALSE)</f>
        <v>3.6476895363242591E-2</v>
      </c>
      <c r="O13" s="89">
        <f>'Summary '!$D$12*VLOOKUP(M13,'Part 1 '!$E$6:$F$25,2,FALSE)*VLOOKUP('Part 1 '!$O$2,'Workings '!$AA$1:$AU$32,'Part 1 '!M13,FALSE)</f>
        <v>4.3772274435891101E-2</v>
      </c>
    </row>
    <row r="14" spans="1:33" x14ac:dyDescent="0.25">
      <c r="A14" s="7">
        <v>27</v>
      </c>
      <c r="B14" s="7">
        <v>1.5260654781746059E-3</v>
      </c>
      <c r="C14" s="7">
        <f t="shared" si="0"/>
        <v>0.99847393452182542</v>
      </c>
      <c r="E14" s="7">
        <v>9</v>
      </c>
      <c r="F14" s="6">
        <f>(1+'Summary '!$B$7)^(-'Part 1 '!E14)</f>
        <v>0.70258673557883045</v>
      </c>
      <c r="G14" s="6">
        <f>(1+'Summary '!$B$7)^(-(1+'Part 1 '!E14))</f>
        <v>0.67556416882579851</v>
      </c>
      <c r="I14" s="80">
        <v>33</v>
      </c>
      <c r="J14" s="83" cm="1">
        <f t="array" ref="J14">MMULT('Workings '!CT10:DM10,$G$6:$G$25)</f>
        <v>4.557469844389922E-2</v>
      </c>
      <c r="K14" s="87">
        <f>(1+'Workings '!CN10)-(((1+'Summary '!$B$7)^(-20))*'Workings '!AU10*(1+'Workings '!CO10))</f>
        <v>10.082810316153054</v>
      </c>
      <c r="L14" s="74"/>
      <c r="M14" s="6">
        <v>9</v>
      </c>
      <c r="N14" s="89">
        <f>'Summary '!$C$12*VLOOKUP(M14,'Part 1 '!$E$6:$F$25,2,FALSE)*VLOOKUP('Part 1 '!$O$2,'Workings '!$AA$1:$AU$32,'Part 1 '!M14,FALSE)</f>
        <v>3.5070249479050887E-2</v>
      </c>
      <c r="O14" s="89">
        <f>'Summary '!$D$12*VLOOKUP(M14,'Part 1 '!$E$6:$F$25,2,FALSE)*VLOOKUP('Part 1 '!$O$2,'Workings '!$AA$1:$AU$32,'Part 1 '!M14,FALSE)</f>
        <v>4.2084299374861064E-2</v>
      </c>
    </row>
    <row r="15" spans="1:33" x14ac:dyDescent="0.25">
      <c r="A15" s="7">
        <v>28</v>
      </c>
      <c r="B15" s="7">
        <v>1.4799659859628105E-3</v>
      </c>
      <c r="C15" s="7">
        <f t="shared" si="0"/>
        <v>0.99852003401403722</v>
      </c>
      <c r="E15" s="7">
        <v>10</v>
      </c>
      <c r="F15" s="6">
        <f>(1+'Summary '!$B$7)^(-'Part 1 '!E15)</f>
        <v>0.67556416882579851</v>
      </c>
      <c r="G15" s="6">
        <f>(1+'Summary '!$B$7)^(-(1+'Part 1 '!E15))</f>
        <v>0.6495809315632679</v>
      </c>
      <c r="I15" s="80">
        <v>34</v>
      </c>
      <c r="J15" s="83" cm="1">
        <f t="array" ref="J15">MMULT('Workings '!CT11:DM11,$G$6:$G$25)</f>
        <v>4.7896857804249439E-2</v>
      </c>
      <c r="K15" s="87">
        <f>(1+'Workings '!CN11)-(((1+'Summary '!$B$7)^(-20))*'Workings '!AU11*(1+'Workings '!CO11))</f>
        <v>10.070993723861182</v>
      </c>
      <c r="L15" s="74"/>
      <c r="M15" s="6">
        <v>10</v>
      </c>
      <c r="N15" s="89">
        <f>'Summary '!$C$12*VLOOKUP(M15,'Part 1 '!$E$6:$F$25,2,FALSE)*VLOOKUP('Part 1 '!$O$2,'Workings '!$AA$1:$AU$32,'Part 1 '!M15,FALSE)</f>
        <v>3.3716632195835733E-2</v>
      </c>
      <c r="O15" s="89">
        <f>'Summary '!$D$12*VLOOKUP(M15,'Part 1 '!$E$6:$F$25,2,FALSE)*VLOOKUP('Part 1 '!$O$2,'Workings '!$AA$1:$AU$32,'Part 1 '!M15,FALSE)</f>
        <v>4.0459958635002874E-2</v>
      </c>
    </row>
    <row r="16" spans="1:33" x14ac:dyDescent="0.25">
      <c r="A16" s="7">
        <v>29</v>
      </c>
      <c r="B16" s="7">
        <v>1.4599922170355176E-3</v>
      </c>
      <c r="C16" s="7">
        <f t="shared" si="0"/>
        <v>0.99854000778296448</v>
      </c>
      <c r="E16" s="7">
        <v>11</v>
      </c>
      <c r="F16" s="6">
        <f>(1+'Summary '!$B$7)^(-'Part 1 '!E16)</f>
        <v>0.6495809315632679</v>
      </c>
      <c r="G16" s="6">
        <f>(1+'Summary '!$B$7)^(-(1+'Part 1 '!E16))</f>
        <v>0.62459704958006512</v>
      </c>
      <c r="I16" s="80">
        <v>35</v>
      </c>
      <c r="J16" s="83" cm="1">
        <f t="array" ref="J16">MMULT('Workings '!CT12:DM12,$G$6:$G$25)</f>
        <v>5.0242410062517749E-2</v>
      </c>
      <c r="K16" s="87">
        <f>(1+'Workings '!CN12)-(((1+'Summary '!$B$7)^(-20))*'Workings '!AU12*(1+'Workings '!CO12))</f>
        <v>10.058135701984767</v>
      </c>
      <c r="L16" s="74"/>
      <c r="M16" s="6">
        <v>11</v>
      </c>
      <c r="N16" s="89">
        <f>'Summary '!$C$13*VLOOKUP(M16,'Part 1 '!$E$6:$F$25,2,FALSE)*VLOOKUP('Part 1 '!$O$2,'Workings '!$AA$1:$AU$32,'Part 1 '!M16,FALSE)</f>
        <v>0</v>
      </c>
      <c r="O16" s="89">
        <f>'Summary '!$D$13*VLOOKUP(M16,'Part 1 '!$E$6:$F$25,2,FALSE)*VLOOKUP('Part 1 '!$O$2,'Workings '!$AA$1:$AU$32,'Part 1 '!M16,FALSE)</f>
        <v>3.2414249035140424E-2</v>
      </c>
    </row>
    <row r="17" spans="1:15" x14ac:dyDescent="0.25">
      <c r="A17" s="7">
        <v>30</v>
      </c>
      <c r="B17" s="7">
        <v>1.4680332600776674E-3</v>
      </c>
      <c r="C17" s="7">
        <f t="shared" si="0"/>
        <v>0.99853196673992228</v>
      </c>
      <c r="E17" s="7">
        <v>12</v>
      </c>
      <c r="F17" s="6">
        <f>(1+'Summary '!$B$7)^(-'Part 1 '!E17)</f>
        <v>0.62459704958006512</v>
      </c>
      <c r="G17" s="6">
        <f>(1+'Summary '!$B$7)^(-(1+'Part 1 '!E17))</f>
        <v>0.600574086134678</v>
      </c>
      <c r="I17" s="80">
        <v>36</v>
      </c>
      <c r="J17" s="83" cm="1">
        <f t="array" ref="J17">MMULT('Workings '!CT13:DM13,$G$6:$G$25)</f>
        <v>5.263929305641004E-2</v>
      </c>
      <c r="K17" s="87">
        <f>(1+'Workings '!CN13)-(((1+'Summary '!$B$7)^(-20))*'Workings '!AU13*(1+'Workings '!CO13))</f>
        <v>10.044694731900339</v>
      </c>
      <c r="L17" s="74"/>
      <c r="M17" s="6">
        <v>12</v>
      </c>
      <c r="N17" s="89">
        <f>'Summary '!$C$13*VLOOKUP(M17,'Part 1 '!$E$6:$F$25,2,FALSE)*VLOOKUP('Part 1 '!$O$2,'Workings '!$AA$1:$AU$32,'Part 1 '!M17,FALSE)</f>
        <v>0</v>
      </c>
      <c r="O17" s="89">
        <f>'Summary '!$D$13*VLOOKUP(M17,'Part 1 '!$E$6:$F$25,2,FALSE)*VLOOKUP('Part 1 '!$O$2,'Workings '!$AA$1:$AU$32,'Part 1 '!M17,FALSE)</f>
        <v>3.1161335090322963E-2</v>
      </c>
    </row>
    <row r="18" spans="1:15" x14ac:dyDescent="0.25">
      <c r="A18" s="7">
        <v>31</v>
      </c>
      <c r="B18" s="7">
        <v>1.5070075289186869E-3</v>
      </c>
      <c r="C18" s="7">
        <f t="shared" si="0"/>
        <v>0.99849299247108136</v>
      </c>
      <c r="E18" s="7">
        <v>13</v>
      </c>
      <c r="F18" s="6">
        <f>(1+'Summary '!$B$7)^(-'Part 1 '!E18)</f>
        <v>0.600574086134678</v>
      </c>
      <c r="G18" s="6">
        <f>(1+'Summary '!$B$7)^(-(1+'Part 1 '!E18))</f>
        <v>0.57747508282180582</v>
      </c>
      <c r="I18" s="80">
        <v>37</v>
      </c>
      <c r="J18" s="83" cm="1">
        <f t="array" ref="J18">MMULT('Workings '!CT14:DM14,$G$6:$G$25)</f>
        <v>5.5114636076032522E-2</v>
      </c>
      <c r="K18" s="87">
        <f>(1+'Workings '!CN14)-(((1+'Summary '!$B$7)^(-20))*'Workings '!AU14*(1+'Workings '!CO14))</f>
        <v>10.031052451812824</v>
      </c>
      <c r="L18" s="74"/>
      <c r="M18" s="6">
        <v>13</v>
      </c>
      <c r="N18" s="89">
        <f>'Summary '!$C$13*VLOOKUP(M18,'Part 1 '!$E$6:$F$25,2,FALSE)*VLOOKUP('Part 1 '!$O$2,'Workings '!$AA$1:$AU$32,'Part 1 '!M18,FALSE)</f>
        <v>0</v>
      </c>
      <c r="O18" s="89">
        <f>'Summary '!$D$13*VLOOKUP(M18,'Part 1 '!$E$6:$F$25,2,FALSE)*VLOOKUP('Part 1 '!$O$2,'Workings '!$AA$1:$AU$32,'Part 1 '!M18,FALSE)</f>
        <v>2.995615482156444E-2</v>
      </c>
    </row>
    <row r="19" spans="1:15" x14ac:dyDescent="0.25">
      <c r="A19" s="7">
        <v>32</v>
      </c>
      <c r="B19" s="7">
        <v>1.5769990198909642E-3</v>
      </c>
      <c r="C19" s="7">
        <f t="shared" si="0"/>
        <v>0.99842300098010905</v>
      </c>
      <c r="E19" s="7">
        <v>14</v>
      </c>
      <c r="F19" s="6">
        <f>(1+'Summary '!$B$7)^(-'Part 1 '!E19)</f>
        <v>0.57747508282180582</v>
      </c>
      <c r="G19" s="6">
        <f>(1+'Summary '!$B$7)^(-(1+'Part 1 '!E19))</f>
        <v>0.55526450271327477</v>
      </c>
      <c r="I19" s="80">
        <v>38</v>
      </c>
      <c r="J19" s="83" cm="1">
        <f t="array" ref="J19">MMULT('Workings '!CT15:DM15,$G$6:$G$25)</f>
        <v>5.7714038010680459E-2</v>
      </c>
      <c r="K19" s="87">
        <f>(1+'Workings '!CN15)-(((1+'Summary '!$B$7)^(-20))*'Workings '!AU15*(1+'Workings '!CO15))</f>
        <v>10.017657806457757</v>
      </c>
      <c r="L19" s="74"/>
      <c r="M19" s="6">
        <v>14</v>
      </c>
      <c r="N19" s="89">
        <f>'Summary '!$C$13*VLOOKUP(M19,'Part 1 '!$E$6:$F$25,2,FALSE)*VLOOKUP('Part 1 '!$O$2,'Workings '!$AA$1:$AU$32,'Part 1 '!M19,FALSE)</f>
        <v>0</v>
      </c>
      <c r="O19" s="89">
        <f>'Summary '!$D$13*VLOOKUP(M19,'Part 1 '!$E$6:$F$25,2,FALSE)*VLOOKUP('Part 1 '!$O$2,'Workings '!$AA$1:$AU$32,'Part 1 '!M19,FALSE)</f>
        <v>2.8797124485277627E-2</v>
      </c>
    </row>
    <row r="20" spans="1:15" x14ac:dyDescent="0.25">
      <c r="A20" s="7">
        <v>33</v>
      </c>
      <c r="B20" s="7">
        <v>1.681993037968709E-3</v>
      </c>
      <c r="C20" s="7">
        <f t="shared" si="0"/>
        <v>0.99831800696203132</v>
      </c>
      <c r="E20" s="7">
        <v>15</v>
      </c>
      <c r="F20" s="6">
        <f>(1+'Summary '!$B$7)^(-'Part 1 '!E20)</f>
        <v>0.55526450271327477</v>
      </c>
      <c r="G20" s="6">
        <f>(1+'Summary '!$B$7)^(-(1+'Part 1 '!E20))</f>
        <v>0.53390817568584104</v>
      </c>
      <c r="I20" s="80">
        <v>39</v>
      </c>
      <c r="J20" s="83" cm="1">
        <f t="array" ref="J20">MMULT('Workings '!CT16:DM16,$G$6:$G$25)</f>
        <v>6.0597180458571535E-2</v>
      </c>
      <c r="K20" s="87">
        <f>(1+'Workings '!CN16)-(((1+'Summary '!$B$7)^(-20))*'Workings '!AU16*(1+'Workings '!CO16))</f>
        <v>10.005925030297842</v>
      </c>
      <c r="L20" s="74"/>
      <c r="M20" s="6">
        <v>15</v>
      </c>
      <c r="N20" s="89">
        <f>'Summary '!$C$13*VLOOKUP(M20,'Part 1 '!$E$6:$F$25,2,FALSE)*VLOOKUP('Part 1 '!$O$2,'Workings '!$AA$1:$AU$32,'Part 1 '!M20,FALSE)</f>
        <v>0</v>
      </c>
      <c r="O20" s="89">
        <f>'Summary '!$D$13*VLOOKUP(M20,'Part 1 '!$E$6:$F$25,2,FALSE)*VLOOKUP('Part 1 '!$O$2,'Workings '!$AA$1:$AU$32,'Part 1 '!M20,FALSE)</f>
        <v>2.7682572165422376E-2</v>
      </c>
    </row>
    <row r="21" spans="1:15" x14ac:dyDescent="0.25">
      <c r="A21" s="7">
        <v>34</v>
      </c>
      <c r="B21" s="7">
        <v>1.8229577084059637E-3</v>
      </c>
      <c r="C21" s="7">
        <f t="shared" si="0"/>
        <v>0.99817704229159399</v>
      </c>
      <c r="E21" s="7">
        <v>16</v>
      </c>
      <c r="F21" s="6">
        <f>(1+'Summary '!$B$7)^(-'Part 1 '!E21)</f>
        <v>0.53390817568584104</v>
      </c>
      <c r="G21" s="6">
        <f>(1+'Summary '!$B$7)^(-(1+'Part 1 '!E21))</f>
        <v>0.51337324585177024</v>
      </c>
      <c r="I21" s="80">
        <v>40</v>
      </c>
      <c r="J21" s="83" cm="1">
        <f t="array" ref="J21">MMULT('Workings '!CT17:DM17,$G$6:$G$25)</f>
        <v>6.3894156644553751E-2</v>
      </c>
      <c r="K21" s="87">
        <f>(1+'Workings '!CN17)-(((1+'Summary '!$B$7)^(-20))*'Workings '!AU17*(1+'Workings '!CO17))</f>
        <v>9.9967445653599043</v>
      </c>
      <c r="L21" s="74"/>
      <c r="M21" s="6">
        <v>16</v>
      </c>
      <c r="N21" s="89">
        <f>'Summary '!$C$13*VLOOKUP(M21,'Part 1 '!$E$6:$F$25,2,FALSE)*VLOOKUP('Part 1 '!$O$2,'Workings '!$AA$1:$AU$32,'Part 1 '!M21,FALSE)</f>
        <v>0</v>
      </c>
      <c r="O21" s="89">
        <f>'Summary '!$D$13*VLOOKUP(M21,'Part 1 '!$E$6:$F$25,2,FALSE)*VLOOKUP('Part 1 '!$O$2,'Workings '!$AA$1:$AU$32,'Part 1 '!M21,FALSE)</f>
        <v>2.6610971341554827E-2</v>
      </c>
    </row>
    <row r="22" spans="1:15" x14ac:dyDescent="0.25">
      <c r="A22" s="7">
        <v>35</v>
      </c>
      <c r="B22" s="7">
        <v>1.9950568089192253E-3</v>
      </c>
      <c r="C22" s="7">
        <f t="shared" si="0"/>
        <v>0.9980049431910808</v>
      </c>
      <c r="E22" s="7">
        <v>17</v>
      </c>
      <c r="F22" s="6">
        <f>(1+'Summary '!$B$7)^(-'Part 1 '!E22)</f>
        <v>0.51337324585177024</v>
      </c>
      <c r="G22" s="6">
        <f>(1+'Summary '!$B$7)^(-(1+'Part 1 '!E22))</f>
        <v>0.49362812101131748</v>
      </c>
      <c r="I22" s="80">
        <v>41</v>
      </c>
      <c r="J22" s="83" cm="1">
        <f t="array" ref="J22">MMULT('Workings '!CT18:DM18,$G$6:$G$25)</f>
        <v>6.7741138320400185E-2</v>
      </c>
      <c r="K22" s="87">
        <f>(1+'Workings '!CN18)-(((1+'Summary '!$B$7)^(-20))*'Workings '!AU18*(1+'Workings '!CO18))</f>
        <v>9.9908599187910401</v>
      </c>
      <c r="L22" s="74"/>
      <c r="M22" s="6">
        <v>17</v>
      </c>
      <c r="N22" s="89">
        <f>'Summary '!$C$13*VLOOKUP(M22,'Part 1 '!$E$6:$F$25,2,FALSE)*VLOOKUP('Part 1 '!$O$2,'Workings '!$AA$1:$AU$32,'Part 1 '!M22,FALSE)</f>
        <v>0</v>
      </c>
      <c r="O22" s="89">
        <f>'Summary '!$D$13*VLOOKUP(M22,'Part 1 '!$E$6:$F$25,2,FALSE)*VLOOKUP('Part 1 '!$O$2,'Workings '!$AA$1:$AU$32,'Part 1 '!M22,FALSE)</f>
        <v>2.5580774059324116E-2</v>
      </c>
    </row>
    <row r="23" spans="1:15" x14ac:dyDescent="0.25">
      <c r="A23" s="7">
        <v>36</v>
      </c>
      <c r="B23" s="7">
        <v>2.1939709361854056E-3</v>
      </c>
      <c r="C23" s="7">
        <f t="shared" si="0"/>
        <v>0.99780602906381455</v>
      </c>
      <c r="E23" s="7">
        <v>18</v>
      </c>
      <c r="F23" s="6">
        <f>(1+'Summary '!$B$7)^(-'Part 1 '!E23)</f>
        <v>0.49362812101131748</v>
      </c>
      <c r="G23" s="6">
        <f>(1+'Summary '!$B$7)^(-(1+'Part 1 '!E23))</f>
        <v>0.47464242404934376</v>
      </c>
      <c r="I23" s="80">
        <v>42</v>
      </c>
      <c r="J23" s="83" cm="1">
        <f t="array" ref="J23">MMULT('Workings '!CT19:DM19,$G$6:$G$25)</f>
        <v>7.2290717993600331E-2</v>
      </c>
      <c r="K23" s="87">
        <f>(1+'Workings '!CN19)-(((1+'Summary '!$B$7)^(-20))*'Workings '!AU19*(1+'Workings '!CO19))</f>
        <v>9.988927197803509</v>
      </c>
      <c r="L23" s="74"/>
      <c r="M23" s="6">
        <v>18</v>
      </c>
      <c r="N23" s="89">
        <f>'Summary '!$C$13*VLOOKUP(M23,'Part 1 '!$E$6:$F$25,2,FALSE)*VLOOKUP('Part 1 '!$O$2,'Workings '!$AA$1:$AU$32,'Part 1 '!M23,FALSE)</f>
        <v>0</v>
      </c>
      <c r="O23" s="89">
        <f>'Summary '!$D$13*VLOOKUP(M23,'Part 1 '!$E$6:$F$25,2,FALSE)*VLOOKUP('Part 1 '!$O$2,'Workings '!$AA$1:$AU$32,'Part 1 '!M23,FALSE)</f>
        <v>2.4590527718686021E-2</v>
      </c>
    </row>
    <row r="24" spans="1:15" x14ac:dyDescent="0.25">
      <c r="A24" s="7">
        <v>37</v>
      </c>
      <c r="B24" s="7">
        <v>2.4160045144935071E-3</v>
      </c>
      <c r="C24" s="7">
        <f t="shared" si="0"/>
        <v>0.99758399548550647</v>
      </c>
      <c r="E24" s="7">
        <v>19</v>
      </c>
      <c r="F24" s="6">
        <f>(1+'Summary '!$B$7)^(-'Part 1 '!E24)</f>
        <v>0.47464242404934376</v>
      </c>
      <c r="G24" s="6">
        <f>(1+'Summary '!$B$7)^(-(1+'Part 1 '!E24))</f>
        <v>0.45638694620129205</v>
      </c>
      <c r="I24" s="80">
        <v>43</v>
      </c>
      <c r="J24" s="83" cm="1">
        <f t="array" ref="J24">MMULT('Workings '!CT20:DM20,$G$6:$G$25)</f>
        <v>7.7706804822614758E-2</v>
      </c>
      <c r="K24" s="87">
        <f>(1+'Workings '!CN20)-(((1+'Summary '!$B$7)^(-20))*'Workings '!AU20*(1+'Workings '!CO20))</f>
        <v>9.9914507966136448</v>
      </c>
      <c r="L24" s="74"/>
      <c r="M24" s="6">
        <v>19</v>
      </c>
      <c r="N24" s="89">
        <f>'Summary '!$C$13*VLOOKUP(M24,'Part 1 '!$E$6:$F$25,2,FALSE)*VLOOKUP('Part 1 '!$O$2,'Workings '!$AA$1:$AU$32,'Part 1 '!M24,FALSE)</f>
        <v>0</v>
      </c>
      <c r="O24" s="89">
        <f>'Summary '!$D$13*VLOOKUP(M24,'Part 1 '!$E$6:$F$25,2,FALSE)*VLOOKUP('Part 1 '!$O$2,'Workings '!$AA$1:$AU$32,'Part 1 '!M24,FALSE)</f>
        <v>2.3638784132147792E-2</v>
      </c>
    </row>
    <row r="25" spans="1:15" x14ac:dyDescent="0.25">
      <c r="A25" s="7">
        <v>38</v>
      </c>
      <c r="B25" s="7">
        <v>2.6539554031740505E-3</v>
      </c>
      <c r="C25" s="7">
        <f t="shared" si="0"/>
        <v>0.99734604459682596</v>
      </c>
      <c r="E25" s="7">
        <v>20</v>
      </c>
      <c r="F25" s="6">
        <f>(1+'Summary '!$B$7)^(-'Part 1 '!E25)</f>
        <v>0.45638694620129205</v>
      </c>
      <c r="G25" s="6">
        <f>(1+'Summary '!$B$7)^(-(1+'Part 1 '!E25))</f>
        <v>0.43883360211662686</v>
      </c>
      <c r="I25" s="80">
        <v>44</v>
      </c>
      <c r="J25" s="83" cm="1">
        <f t="array" ref="J25">MMULT('Workings '!CT21:DM21,$G$6:$G$25)</f>
        <v>8.4159146406830226E-2</v>
      </c>
      <c r="K25" s="87">
        <f>(1+'Workings '!CN21)-(((1+'Summary '!$B$7)^(-20))*'Workings '!AU21*(1+'Workings '!CO21))</f>
        <v>9.9987026499439793</v>
      </c>
      <c r="L25" s="74"/>
      <c r="M25" s="6">
        <v>20</v>
      </c>
      <c r="N25" s="89">
        <f>'Summary '!$C$13*VLOOKUP(M25,'Part 1 '!$E$6:$F$25,2,FALSE)*VLOOKUP('Part 1 '!$O$2,'Workings '!$AA$1:$AU$32,'Part 1 '!M25,FALSE)</f>
        <v>0</v>
      </c>
      <c r="O25" s="89">
        <f>'Summary '!$D$13*VLOOKUP(M25,'Part 1 '!$E$6:$F$25,2,FALSE)*VLOOKUP('Part 1 '!$O$2,'Workings '!$AA$1:$AU$32,'Part 1 '!M25,FALSE)</f>
        <v>2.2724144177651177E-2</v>
      </c>
    </row>
    <row r="26" spans="1:15" x14ac:dyDescent="0.25">
      <c r="A26" s="7">
        <v>39</v>
      </c>
      <c r="B26" s="7">
        <v>2.9050288591205065E-3</v>
      </c>
      <c r="C26" s="7">
        <f t="shared" si="0"/>
        <v>0.99709497114087953</v>
      </c>
      <c r="I26" s="80">
        <v>45</v>
      </c>
      <c r="J26" s="83" cm="1">
        <f t="array" ref="J26">MMULT('Workings '!CT22:DM22,$G$6:$G$25)</f>
        <v>9.1820470687980549E-2</v>
      </c>
      <c r="K26" s="87">
        <f>(1+'Workings '!CN22)-(((1+'Summary '!$B$7)^(-20))*'Workings '!AU22*(1+'Workings '!CO22))</f>
        <v>10.010662746139893</v>
      </c>
      <c r="L26" s="74"/>
      <c r="M26" s="6" t="s">
        <v>58</v>
      </c>
      <c r="N26" s="8">
        <f>SUM(N6:N25)</f>
        <v>0.65306348064765618</v>
      </c>
      <c r="O26" s="8">
        <f>SUM(O6:O25)</f>
        <v>0.86067878276344656</v>
      </c>
    </row>
    <row r="27" spans="1:15" x14ac:dyDescent="0.25">
      <c r="A27" s="7">
        <v>40</v>
      </c>
      <c r="B27" s="7">
        <v>3.1629949336798237E-3</v>
      </c>
      <c r="C27" s="7">
        <f t="shared" si="0"/>
        <v>0.99683700506632023</v>
      </c>
      <c r="I27" s="80">
        <v>46</v>
      </c>
      <c r="J27" s="83" cm="1">
        <f t="array" ref="J27">MMULT('Workings '!CT23:DM23,$G$6:$G$25)</f>
        <v>0.10085746843861908</v>
      </c>
      <c r="K27" s="87">
        <f>(1+'Workings '!CN23)-(((1+'Summary '!$B$7)^(-20))*'Workings '!AU23*(1+'Workings '!CO23))</f>
        <v>10.026923101754916</v>
      </c>
      <c r="L27" s="74"/>
      <c r="M27" s="13"/>
    </row>
    <row r="28" spans="1:15" x14ac:dyDescent="0.25">
      <c r="A28" s="7">
        <v>41</v>
      </c>
      <c r="B28" s="7">
        <v>3.4239506625857639E-3</v>
      </c>
      <c r="C28" s="7">
        <f t="shared" si="0"/>
        <v>0.99657604933741428</v>
      </c>
      <c r="I28" s="80">
        <v>47</v>
      </c>
      <c r="J28" s="83" cm="1">
        <f t="array" ref="J28">MMULT('Workings '!CT24:DM24,$G$6:$G$25)</f>
        <v>0.11142608718120264</v>
      </c>
      <c r="K28" s="87">
        <f>(1+'Workings '!CN24)-(((1+'Summary '!$B$7)^(-20))*'Workings '!AU24*(1+'Workings '!CO24))</f>
        <v>10.046597316879609</v>
      </c>
      <c r="L28" s="74"/>
      <c r="M28" s="13"/>
    </row>
    <row r="29" spans="1:15" x14ac:dyDescent="0.25">
      <c r="A29" s="7">
        <v>42</v>
      </c>
      <c r="B29" s="7">
        <v>3.6820565122451915E-3</v>
      </c>
      <c r="C29" s="7">
        <f t="shared" si="0"/>
        <v>0.99631794348775482</v>
      </c>
      <c r="I29" s="80">
        <v>48</v>
      </c>
      <c r="J29" s="83" cm="1">
        <f t="array" ref="J29">MMULT('Workings '!CT25:DM25,$G$6:$G$25)</f>
        <v>0.12365558474948696</v>
      </c>
      <c r="K29" s="87">
        <f>(1+'Workings '!CN25)-(((1+'Summary '!$B$7)^(-20))*'Workings '!AU25*(1+'Workings '!CO25))</f>
        <v>10.068197515823892</v>
      </c>
      <c r="L29" s="74"/>
      <c r="M29" s="13"/>
    </row>
    <row r="30" spans="1:15" x14ac:dyDescent="0.25">
      <c r="A30" s="7">
        <v>43</v>
      </c>
      <c r="B30" s="7">
        <v>3.9329425938418455E-3</v>
      </c>
      <c r="C30" s="7">
        <f t="shared" si="0"/>
        <v>0.9960670574061582</v>
      </c>
      <c r="I30" s="80">
        <v>49</v>
      </c>
      <c r="J30" s="83" cm="1">
        <f t="array" ref="J30">MMULT('Workings '!CT26:DM26,$G$6:$G$25)</f>
        <v>0.13762776499870014</v>
      </c>
      <c r="K30" s="87">
        <f>(1+'Workings '!CN26)-(((1+'Summary '!$B$7)^(-20))*'Workings '!AU26*(1+'Workings '!CO26))</f>
        <v>10.089432483954649</v>
      </c>
      <c r="L30" s="74"/>
      <c r="M30" s="13"/>
    </row>
    <row r="31" spans="1:15" x14ac:dyDescent="0.25">
      <c r="A31" s="7">
        <v>44</v>
      </c>
      <c r="B31" s="7">
        <v>4.1720357344067534E-3</v>
      </c>
      <c r="C31" s="7">
        <f t="shared" si="0"/>
        <v>0.99582796426559328</v>
      </c>
      <c r="I31" s="80">
        <v>50</v>
      </c>
      <c r="J31" s="83" cm="1">
        <f t="array" ref="J31">MMULT('Workings '!CT27:DM27,$G$6:$G$25)</f>
        <v>0.15280950575282537</v>
      </c>
      <c r="K31" s="87">
        <f>(1+'Workings '!CN27)-(((1+'Summary '!$B$7)^(-20))*'Workings '!AU27*(1+'Workings '!CO27))</f>
        <v>10.102148523283542</v>
      </c>
      <c r="L31" s="74"/>
      <c r="M31" s="13"/>
    </row>
    <row r="32" spans="1:15" x14ac:dyDescent="0.25">
      <c r="A32" s="7">
        <v>45</v>
      </c>
      <c r="B32" s="7">
        <v>4.3940101828668443E-3</v>
      </c>
      <c r="C32" s="7">
        <f t="shared" si="0"/>
        <v>0.99560598981713311</v>
      </c>
      <c r="I32" s="80">
        <v>51</v>
      </c>
      <c r="J32" s="83" cm="1">
        <f t="array" ref="J32">MMULT('Workings '!CT28:DM28,$G$6:$G$25)</f>
        <v>0.16900257698057328</v>
      </c>
      <c r="K32" s="87">
        <f>(1+'Workings '!CN28)-(((1+'Summary '!$B$7)^(-20))*'Workings '!AU28*(1+'Workings '!CO28))</f>
        <v>10.102739649774193</v>
      </c>
      <c r="L32" s="74"/>
      <c r="M32" s="13"/>
    </row>
    <row r="33" spans="1:13" x14ac:dyDescent="0.25">
      <c r="A33" s="7">
        <v>46</v>
      </c>
      <c r="B33" s="7">
        <v>4.5949866049990887E-3</v>
      </c>
      <c r="C33" s="7">
        <f t="shared" si="0"/>
        <v>0.99540501339500087</v>
      </c>
      <c r="I33" s="80">
        <v>52</v>
      </c>
      <c r="J33" s="83" cm="1">
        <f t="array" ref="J33">MMULT('Workings '!CT29:DM29,$G$6:$G$25)</f>
        <v>0.18645437019668021</v>
      </c>
      <c r="K33" s="87">
        <f>(1+'Workings '!CN29)-(((1+'Summary '!$B$7)^(-20))*'Workings '!AU29*(1+'Workings '!CO29))</f>
        <v>10.090877144079318</v>
      </c>
      <c r="L33" s="74"/>
      <c r="M33" s="13"/>
    </row>
    <row r="34" spans="1:13" x14ac:dyDescent="0.25">
      <c r="A34" s="7">
        <v>47</v>
      </c>
      <c r="B34" s="7">
        <v>4.7679671896527602E-3</v>
      </c>
      <c r="C34" s="7">
        <f t="shared" si="0"/>
        <v>0.99523203281034722</v>
      </c>
      <c r="I34" s="26">
        <v>53</v>
      </c>
      <c r="J34" s="83" cm="1">
        <f t="array" ref="J34">MMULT('Workings '!CT30:DM30,$G$6:$G$25)</f>
        <v>0.20493776811826472</v>
      </c>
      <c r="K34" s="87">
        <f>(1+'Workings '!CN30)-(((1+'Summary '!$B$7)^(-20))*'Workings '!AU30*(1+'Workings '!CO30))</f>
        <v>10.062207598062772</v>
      </c>
      <c r="L34" s="74"/>
      <c r="M34" s="13"/>
    </row>
    <row r="35" spans="1:13" x14ac:dyDescent="0.25">
      <c r="A35" s="7">
        <v>48</v>
      </c>
      <c r="B35" s="7">
        <v>4.9100379062266665E-3</v>
      </c>
      <c r="C35" s="7">
        <f t="shared" si="0"/>
        <v>0.99508996209377332</v>
      </c>
      <c r="I35" s="26">
        <v>54</v>
      </c>
      <c r="J35" s="83" cm="1">
        <f t="array" ref="J35">MMULT('Workings '!CT31:DM31,$G$6:$G$25)</f>
        <v>0.22403537826780809</v>
      </c>
      <c r="K35" s="87">
        <f>(1+'Workings '!CN31)-(((1+'Summary '!$B$7)^(-20))*'Workings '!AU31*(1+'Workings '!CO31))</f>
        <v>10.010769116390186</v>
      </c>
      <c r="L35" s="74"/>
      <c r="M35" s="13"/>
    </row>
    <row r="36" spans="1:13" ht="11" thickBot="1" x14ac:dyDescent="0.3">
      <c r="A36" s="7">
        <v>49</v>
      </c>
      <c r="B36" s="7">
        <v>5.0160123936304219E-3</v>
      </c>
      <c r="C36" s="7">
        <f t="shared" si="0"/>
        <v>0.99498398760636952</v>
      </c>
      <c r="I36" s="52">
        <v>55</v>
      </c>
      <c r="J36" s="84" cm="1">
        <f t="array" ref="J36">MMULT('Workings '!CT32:DM32,$G$6:$G$25)</f>
        <v>0.24380680343293026</v>
      </c>
      <c r="K36" s="88">
        <f>(1+'Workings '!CN32)-(((1+'Summary '!$B$7)^(-20))*'Workings '!AU32*(1+'Workings '!CO32))</f>
        <v>9.9361496951955832</v>
      </c>
      <c r="L36" s="74"/>
      <c r="M36" s="13"/>
    </row>
    <row r="37" spans="1:13" x14ac:dyDescent="0.25">
      <c r="A37" s="7">
        <v>50</v>
      </c>
      <c r="B37" s="7">
        <v>5.0799946325567474E-3</v>
      </c>
      <c r="C37" s="7">
        <f t="shared" si="0"/>
        <v>0.99492000536744329</v>
      </c>
    </row>
    <row r="38" spans="1:13" x14ac:dyDescent="0.25">
      <c r="A38" s="7">
        <v>51</v>
      </c>
      <c r="B38" s="7">
        <v>5.2099731499490902E-3</v>
      </c>
      <c r="C38" s="7">
        <f t="shared" si="0"/>
        <v>0.99479002685005091</v>
      </c>
    </row>
    <row r="39" spans="1:13" x14ac:dyDescent="0.25">
      <c r="A39" s="7">
        <v>52</v>
      </c>
      <c r="B39" s="7">
        <v>5.3099760242321971E-3</v>
      </c>
      <c r="C39" s="7">
        <f t="shared" si="0"/>
        <v>0.99469002397576778</v>
      </c>
    </row>
    <row r="40" spans="1:13" x14ac:dyDescent="0.25">
      <c r="A40" s="7">
        <v>53</v>
      </c>
      <c r="B40" s="7">
        <v>5.4500718719833587E-3</v>
      </c>
      <c r="C40" s="7">
        <f t="shared" si="0"/>
        <v>0.99454992812801668</v>
      </c>
    </row>
    <row r="41" spans="1:13" x14ac:dyDescent="0.25">
      <c r="A41" s="7">
        <v>54</v>
      </c>
      <c r="B41" s="7">
        <v>5.5999381843695522E-3</v>
      </c>
      <c r="C41" s="7">
        <f t="shared" si="0"/>
        <v>0.99440006181563045</v>
      </c>
    </row>
    <row r="42" spans="1:13" x14ac:dyDescent="0.25">
      <c r="A42" s="7">
        <v>55</v>
      </c>
      <c r="B42" s="7">
        <v>5.8600238145917298E-3</v>
      </c>
      <c r="C42" s="7">
        <f t="shared" si="0"/>
        <v>0.99413997618540828</v>
      </c>
    </row>
    <row r="43" spans="1:13" x14ac:dyDescent="0.25">
      <c r="A43" s="7">
        <v>56</v>
      </c>
      <c r="B43" s="7">
        <v>6.2499937010706682E-3</v>
      </c>
      <c r="C43" s="7">
        <f t="shared" si="0"/>
        <v>0.99375000629892929</v>
      </c>
    </row>
    <row r="44" spans="1:13" x14ac:dyDescent="0.25">
      <c r="A44" s="7">
        <v>57</v>
      </c>
      <c r="B44" s="7">
        <v>6.7599880824080099E-3</v>
      </c>
      <c r="C44" s="7">
        <f t="shared" si="0"/>
        <v>0.99324001191759204</v>
      </c>
    </row>
    <row r="45" spans="1:13" x14ac:dyDescent="0.25">
      <c r="A45" s="7">
        <v>58</v>
      </c>
      <c r="B45" s="7">
        <v>7.4199997594814153E-3</v>
      </c>
      <c r="C45" s="7">
        <f t="shared" si="0"/>
        <v>0.99258000024051862</v>
      </c>
    </row>
    <row r="46" spans="1:13" x14ac:dyDescent="0.25">
      <c r="A46" s="7">
        <v>59</v>
      </c>
      <c r="B46" s="7">
        <v>8.5099996753871567E-3</v>
      </c>
      <c r="C46" s="7">
        <f t="shared" si="0"/>
        <v>0.99149000032461287</v>
      </c>
    </row>
    <row r="47" spans="1:13" x14ac:dyDescent="0.25">
      <c r="A47" s="7">
        <v>60</v>
      </c>
      <c r="B47" s="7">
        <v>9.9440528145303894E-3</v>
      </c>
      <c r="C47" s="7">
        <f t="shared" si="0"/>
        <v>0.99005594718546963</v>
      </c>
    </row>
    <row r="48" spans="1:13" x14ac:dyDescent="0.25">
      <c r="A48" s="7">
        <v>61</v>
      </c>
      <c r="B48" s="7">
        <v>1.1736024849059888E-2</v>
      </c>
      <c r="C48" s="7">
        <f t="shared" si="0"/>
        <v>0.98826397515094011</v>
      </c>
    </row>
    <row r="49" spans="1:3" x14ac:dyDescent="0.25">
      <c r="A49" s="7">
        <v>62</v>
      </c>
      <c r="B49" s="7">
        <v>1.3927971420158884E-2</v>
      </c>
      <c r="C49" s="7">
        <f t="shared" si="0"/>
        <v>0.98607202857984111</v>
      </c>
    </row>
    <row r="50" spans="1:3" x14ac:dyDescent="0.25">
      <c r="A50" s="7">
        <v>63</v>
      </c>
      <c r="B50" s="7">
        <v>1.6561022964167699E-2</v>
      </c>
      <c r="C50" s="7">
        <f t="shared" si="0"/>
        <v>0.98343897703583227</v>
      </c>
    </row>
    <row r="51" spans="1:3" x14ac:dyDescent="0.25">
      <c r="A51" s="7">
        <v>64</v>
      </c>
      <c r="B51" s="7">
        <v>1.9673006732099953E-2</v>
      </c>
      <c r="C51" s="7">
        <f t="shared" si="0"/>
        <v>0.98032699326790007</v>
      </c>
    </row>
    <row r="52" spans="1:3" x14ac:dyDescent="0.25">
      <c r="A52" s="7">
        <v>65</v>
      </c>
      <c r="B52" s="7">
        <v>2.3307005499187135E-2</v>
      </c>
      <c r="C52" s="7">
        <f t="shared" si="0"/>
        <v>0.97669299450081282</v>
      </c>
    </row>
    <row r="53" spans="1:3" x14ac:dyDescent="0.25">
      <c r="A53" s="7">
        <v>66</v>
      </c>
      <c r="B53" s="7">
        <v>2.750301341612588E-2</v>
      </c>
      <c r="C53" s="7">
        <f t="shared" si="0"/>
        <v>0.97249698658387407</v>
      </c>
    </row>
    <row r="54" spans="1:3" x14ac:dyDescent="0.25">
      <c r="A54" s="7">
        <v>67</v>
      </c>
      <c r="B54" s="7">
        <v>3.230099332567922E-2</v>
      </c>
      <c r="C54" s="7">
        <f t="shared" si="0"/>
        <v>0.96769900667432074</v>
      </c>
    </row>
    <row r="55" spans="1:3" x14ac:dyDescent="0.25">
      <c r="A55" s="7">
        <v>68</v>
      </c>
      <c r="B55" s="7">
        <v>3.7727972475766418E-2</v>
      </c>
      <c r="C55" s="7">
        <f t="shared" si="0"/>
        <v>0.96227202752423358</v>
      </c>
    </row>
    <row r="56" spans="1:3" x14ac:dyDescent="0.25">
      <c r="A56" s="7">
        <v>69</v>
      </c>
      <c r="B56" s="7">
        <v>4.376095337503725E-2</v>
      </c>
      <c r="C56" s="7">
        <f t="shared" si="0"/>
        <v>0.95623904662496273</v>
      </c>
    </row>
    <row r="57" spans="1:3" x14ac:dyDescent="0.25">
      <c r="A57" s="7">
        <v>70</v>
      </c>
      <c r="B57" s="7">
        <v>4.8399966061951051E-2</v>
      </c>
      <c r="C57" s="7">
        <f t="shared" si="0"/>
        <v>0.95160003393804893</v>
      </c>
    </row>
    <row r="58" spans="1:3" x14ac:dyDescent="0.25">
      <c r="A58" s="7">
        <v>71</v>
      </c>
      <c r="B58" s="7">
        <v>5.2999980905180731E-2</v>
      </c>
      <c r="C58" s="7">
        <f t="shared" si="0"/>
        <v>0.94700001909481923</v>
      </c>
    </row>
    <row r="59" spans="1:3" x14ac:dyDescent="0.25">
      <c r="A59" s="7">
        <v>72</v>
      </c>
      <c r="B59" s="7">
        <v>5.9000141632211206E-2</v>
      </c>
      <c r="C59" s="7">
        <f t="shared" si="0"/>
        <v>0.94099985836778877</v>
      </c>
    </row>
    <row r="60" spans="1:3" x14ac:dyDescent="0.25">
      <c r="A60" s="7">
        <v>73</v>
      </c>
      <c r="B60" s="7">
        <v>6.4999958526989185E-2</v>
      </c>
      <c r="C60" s="7">
        <f t="shared" si="0"/>
        <v>0.93500004147301086</v>
      </c>
    </row>
    <row r="61" spans="1:3" x14ac:dyDescent="0.25">
      <c r="A61" s="7">
        <v>74</v>
      </c>
      <c r="B61" s="7">
        <v>6.999993346576118E-2</v>
      </c>
      <c r="C61" s="7">
        <f t="shared" si="0"/>
        <v>0.93000006653423883</v>
      </c>
    </row>
    <row r="62" spans="1:3" x14ac:dyDescent="0.25">
      <c r="A62" s="7">
        <v>75</v>
      </c>
      <c r="B62" s="7">
        <v>7.6500060810859069E-2</v>
      </c>
      <c r="C62" s="7">
        <f t="shared" si="0"/>
        <v>0.92349993918914097</v>
      </c>
    </row>
    <row r="63" spans="1:3" x14ac:dyDescent="0.25">
      <c r="A63" s="7">
        <v>76</v>
      </c>
      <c r="B63" s="7">
        <v>8.3400042349465867E-2</v>
      </c>
      <c r="C63" s="7">
        <f t="shared" si="0"/>
        <v>0.91659995765053415</v>
      </c>
    </row>
    <row r="64" spans="1:3" x14ac:dyDescent="0.25">
      <c r="A64" s="7">
        <v>77</v>
      </c>
      <c r="B64" s="7">
        <v>9.0999989670110221E-2</v>
      </c>
      <c r="C64" s="7">
        <f t="shared" si="0"/>
        <v>0.90900001032988975</v>
      </c>
    </row>
    <row r="65" spans="1:3" x14ac:dyDescent="0.25">
      <c r="A65" s="7">
        <v>78</v>
      </c>
      <c r="B65" s="7">
        <v>9.9999974172693323E-2</v>
      </c>
      <c r="C65" s="7">
        <f t="shared" si="0"/>
        <v>0.90000002582730665</v>
      </c>
    </row>
    <row r="66" spans="1:3" x14ac:dyDescent="0.25">
      <c r="A66" s="7">
        <v>79</v>
      </c>
      <c r="B66" s="7">
        <v>0.10999993112718394</v>
      </c>
      <c r="C66" s="7">
        <f t="shared" si="0"/>
        <v>0.89000006887281602</v>
      </c>
    </row>
    <row r="67" spans="1:3" x14ac:dyDescent="0.25">
      <c r="A67" s="7">
        <v>80</v>
      </c>
      <c r="B67" s="7">
        <v>0.11800014767671951</v>
      </c>
      <c r="C67" s="7">
        <f t="shared" si="0"/>
        <v>0.88199985232328049</v>
      </c>
    </row>
    <row r="68" spans="1:3" x14ac:dyDescent="0.25">
      <c r="A68" s="7">
        <v>81</v>
      </c>
      <c r="B68" s="7">
        <v>0.12599989690748034</v>
      </c>
      <c r="C68" s="7">
        <f t="shared" si="0"/>
        <v>0.87400010309251963</v>
      </c>
    </row>
    <row r="69" spans="1:3" x14ac:dyDescent="0.25">
      <c r="A69" s="7">
        <v>82</v>
      </c>
      <c r="B69" s="7">
        <v>0.1359998092645559</v>
      </c>
      <c r="C69" s="7">
        <f t="shared" si="0"/>
        <v>0.8640001907354441</v>
      </c>
    </row>
    <row r="70" spans="1:3" x14ac:dyDescent="0.25">
      <c r="A70" s="7">
        <v>83</v>
      </c>
      <c r="B70" s="7">
        <v>0.14400042602530491</v>
      </c>
      <c r="C70" s="7">
        <f t="shared" si="0"/>
        <v>0.85599957397469506</v>
      </c>
    </row>
    <row r="71" spans="1:3" x14ac:dyDescent="0.25">
      <c r="A71" s="7">
        <v>84</v>
      </c>
      <c r="B71" s="7">
        <v>0.1539998993302065</v>
      </c>
      <c r="C71" s="7">
        <f t="shared" si="0"/>
        <v>0.84600010066979348</v>
      </c>
    </row>
    <row r="72" spans="1:3" x14ac:dyDescent="0.25">
      <c r="A72" s="7">
        <v>85</v>
      </c>
      <c r="B72" s="7">
        <v>0.16399986362369237</v>
      </c>
      <c r="C72" s="7">
        <f t="shared" ref="C72:C87" si="1">1-B72</f>
        <v>0.83600013637630766</v>
      </c>
    </row>
    <row r="73" spans="1:3" x14ac:dyDescent="0.25">
      <c r="A73" s="7">
        <v>86</v>
      </c>
      <c r="B73" s="7">
        <v>0.17200009595854593</v>
      </c>
      <c r="C73" s="7">
        <f t="shared" si="1"/>
        <v>0.82799990404145407</v>
      </c>
    </row>
    <row r="74" spans="1:3" x14ac:dyDescent="0.25">
      <c r="A74" s="7">
        <v>87</v>
      </c>
      <c r="B74" s="7">
        <v>0.18399976048991395</v>
      </c>
      <c r="C74" s="7">
        <f t="shared" si="1"/>
        <v>0.81600023951008605</v>
      </c>
    </row>
    <row r="75" spans="1:3" x14ac:dyDescent="0.25">
      <c r="A75" s="7">
        <v>88</v>
      </c>
      <c r="B75" s="7">
        <v>0.19699973370417492</v>
      </c>
      <c r="C75" s="7">
        <f t="shared" si="1"/>
        <v>0.8030002662958251</v>
      </c>
    </row>
    <row r="76" spans="1:3" x14ac:dyDescent="0.25">
      <c r="A76" s="7">
        <v>89</v>
      </c>
      <c r="B76" s="7">
        <v>0.21400051586278043</v>
      </c>
      <c r="C76" s="7">
        <f t="shared" si="1"/>
        <v>0.78599948413721954</v>
      </c>
    </row>
    <row r="77" spans="1:3" x14ac:dyDescent="0.25">
      <c r="A77" s="7">
        <v>90</v>
      </c>
      <c r="B77" s="7">
        <v>0.2319996399646716</v>
      </c>
      <c r="C77" s="7">
        <f t="shared" si="1"/>
        <v>0.76800036003532846</v>
      </c>
    </row>
    <row r="78" spans="1:3" x14ac:dyDescent="0.25">
      <c r="A78" s="7">
        <v>91</v>
      </c>
      <c r="B78" s="7">
        <v>0.25100107432366442</v>
      </c>
      <c r="C78" s="7">
        <f t="shared" si="1"/>
        <v>0.74899892567633564</v>
      </c>
    </row>
    <row r="79" spans="1:3" x14ac:dyDescent="0.25">
      <c r="A79" s="7">
        <v>92</v>
      </c>
      <c r="B79" s="7">
        <v>0.27431216586256357</v>
      </c>
      <c r="C79" s="7">
        <f t="shared" si="1"/>
        <v>0.72568783413743643</v>
      </c>
    </row>
    <row r="80" spans="1:3" x14ac:dyDescent="0.25">
      <c r="A80" s="7">
        <v>93</v>
      </c>
      <c r="B80" s="7">
        <v>0.30201426697572459</v>
      </c>
      <c r="C80" s="7">
        <f t="shared" si="1"/>
        <v>0.69798573302427536</v>
      </c>
    </row>
    <row r="81" spans="1:3" x14ac:dyDescent="0.25">
      <c r="A81" s="7">
        <v>94</v>
      </c>
      <c r="B81" s="7">
        <v>0.33214699446518209</v>
      </c>
      <c r="C81" s="7">
        <f t="shared" si="1"/>
        <v>0.66785300553481797</v>
      </c>
    </row>
    <row r="82" spans="1:3" x14ac:dyDescent="0.25">
      <c r="A82" s="7">
        <v>95</v>
      </c>
      <c r="B82" s="7">
        <v>0.3648321785469929</v>
      </c>
      <c r="C82" s="7">
        <f t="shared" si="1"/>
        <v>0.6351678214530071</v>
      </c>
    </row>
    <row r="83" spans="1:3" x14ac:dyDescent="0.25">
      <c r="A83" s="7">
        <v>96</v>
      </c>
      <c r="B83" s="7">
        <v>0.40018509527855317</v>
      </c>
      <c r="C83" s="7">
        <f t="shared" si="1"/>
        <v>0.59981490472144683</v>
      </c>
    </row>
    <row r="84" spans="1:3" x14ac:dyDescent="0.25">
      <c r="A84" s="7">
        <v>97</v>
      </c>
      <c r="B84" s="7">
        <v>0.43837106361451883</v>
      </c>
      <c r="C84" s="7">
        <f t="shared" si="1"/>
        <v>0.56162893638548117</v>
      </c>
    </row>
    <row r="85" spans="1:3" x14ac:dyDescent="0.25">
      <c r="A85" s="7">
        <v>98</v>
      </c>
      <c r="B85" s="7">
        <v>0.47946315979102866</v>
      </c>
      <c r="C85" s="7">
        <f t="shared" si="1"/>
        <v>0.5205368402089714</v>
      </c>
    </row>
    <row r="86" spans="1:3" x14ac:dyDescent="0.25">
      <c r="A86" s="7">
        <v>99</v>
      </c>
      <c r="B86" s="7">
        <v>0.52362000346080639</v>
      </c>
      <c r="C86" s="7">
        <f t="shared" si="1"/>
        <v>0.47637999653919361</v>
      </c>
    </row>
    <row r="87" spans="1:3" x14ac:dyDescent="0.25">
      <c r="A87" s="7">
        <v>100</v>
      </c>
      <c r="B87" s="7">
        <v>0.57096000000000002</v>
      </c>
      <c r="C87" s="7">
        <f t="shared" si="1"/>
        <v>0.42903999999999998</v>
      </c>
    </row>
  </sheetData>
  <mergeCells count="4">
    <mergeCell ref="A3:F3"/>
    <mergeCell ref="A2:C2"/>
    <mergeCell ref="J1:M1"/>
    <mergeCell ref="J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1AEAF-9075-4170-B4C8-6025378CF465}">
  <dimension ref="A1:P22"/>
  <sheetViews>
    <sheetView tabSelected="1" workbookViewId="0">
      <selection activeCell="F3" sqref="F3"/>
    </sheetView>
  </sheetViews>
  <sheetFormatPr defaultRowHeight="10.5" x14ac:dyDescent="0.25"/>
  <cols>
    <col min="2" max="2" width="15.5" bestFit="1" customWidth="1"/>
    <col min="3" max="3" width="14.5" bestFit="1" customWidth="1"/>
    <col min="4" max="5" width="15.5" bestFit="1" customWidth="1"/>
    <col min="6" max="6" width="13.375" customWidth="1"/>
    <col min="7" max="7" width="13.625" customWidth="1"/>
    <col min="15" max="15" width="13.5" bestFit="1" customWidth="1"/>
    <col min="16" max="16" width="13.125" bestFit="1" customWidth="1"/>
  </cols>
  <sheetData>
    <row r="1" spans="1:16" ht="11" thickBot="1" x14ac:dyDescent="0.3">
      <c r="A1" s="53" t="s">
        <v>44</v>
      </c>
      <c r="B1" s="54" t="s">
        <v>42</v>
      </c>
      <c r="C1" s="53" t="s">
        <v>45</v>
      </c>
      <c r="D1" s="54" t="s">
        <v>46</v>
      </c>
      <c r="E1" s="90" t="s">
        <v>47</v>
      </c>
      <c r="F1" s="93" t="s">
        <v>33</v>
      </c>
      <c r="G1" s="94" t="s">
        <v>65</v>
      </c>
      <c r="O1" s="75" t="s">
        <v>43</v>
      </c>
      <c r="P1" s="97">
        <f>PMT('Summary '!B19,'Summary '!B17,-'Summary '!B16,1,0)</f>
        <v>3139390.9063529186</v>
      </c>
    </row>
    <row r="2" spans="1:16" x14ac:dyDescent="0.25">
      <c r="A2" s="32">
        <v>0</v>
      </c>
      <c r="B2" s="33"/>
      <c r="C2" s="25">
        <f>'Summary '!$B$19*B2</f>
        <v>0</v>
      </c>
      <c r="D2" s="33"/>
      <c r="E2" s="91"/>
      <c r="F2" s="91"/>
      <c r="G2" s="96"/>
      <c r="O2" s="75" t="s">
        <v>29</v>
      </c>
      <c r="P2" s="75">
        <v>55</v>
      </c>
    </row>
    <row r="3" spans="1:16" x14ac:dyDescent="0.25">
      <c r="A3" s="28">
        <v>1</v>
      </c>
      <c r="B3" s="30">
        <f>'Summary '!B16</f>
        <v>25000000</v>
      </c>
      <c r="C3" s="26">
        <f>'Summary '!$B$19*B3</f>
        <v>2750000</v>
      </c>
      <c r="D3" s="30">
        <f>IF(B3&gt;$P$1,ROUND($P$1,2)-C3,B3-C3)</f>
        <v>389390.91000000015</v>
      </c>
      <c r="E3" s="92">
        <f>IF(B3&gt;$P$1,B3-D3,0)</f>
        <v>24610609.09</v>
      </c>
      <c r="F3" s="92">
        <f>VLOOKUP($P$2,'Workings '!$CS$1:$DM$32,'Part 2 '!A3+1,FALSE)</f>
        <v>5.6139550348070022E-3</v>
      </c>
      <c r="G3" s="28">
        <f>E3*F3*'Part 1 '!F6</f>
        <v>132848.89693314661</v>
      </c>
      <c r="O3" s="75" t="s">
        <v>66</v>
      </c>
      <c r="P3" s="103">
        <f>SUM(G3:G22)</f>
        <v>3404441.2458267249</v>
      </c>
    </row>
    <row r="4" spans="1:16" x14ac:dyDescent="0.25">
      <c r="A4" s="28">
        <v>2</v>
      </c>
      <c r="B4" s="30">
        <f>E3</f>
        <v>24610609.09</v>
      </c>
      <c r="C4" s="26">
        <f>'Summary '!$B$19*B4</f>
        <v>2707166.9999000002</v>
      </c>
      <c r="D4" s="30">
        <f t="shared" ref="D4:D22" si="0">IF(B4&gt;$P$1,ROUND($P$1,2)-C4,B4-C4)</f>
        <v>432223.91009999998</v>
      </c>
      <c r="E4" s="92">
        <f t="shared" ref="E4:E22" si="1">IF(B4&gt;$P$1,B4-D4,0)</f>
        <v>24178385.179899998</v>
      </c>
      <c r="F4" s="92">
        <f>VLOOKUP($P$2,'Workings '!$CS$1:$DM$32,'Part 2 '!A4+1,FALSE)</f>
        <v>6.040643069873966E-3</v>
      </c>
      <c r="G4" s="28">
        <f>E4*F4*'Part 1 '!F7</f>
        <v>135034.20384403321</v>
      </c>
    </row>
    <row r="5" spans="1:16" x14ac:dyDescent="0.25">
      <c r="A5" s="28">
        <v>3</v>
      </c>
      <c r="B5" s="30">
        <f t="shared" ref="B5:B22" si="2">E4</f>
        <v>24178385.179899998</v>
      </c>
      <c r="C5" s="26">
        <f>'Summary '!$B$19*B5</f>
        <v>2659622.3697889997</v>
      </c>
      <c r="D5" s="30">
        <f t="shared" si="0"/>
        <v>479768.54021100048</v>
      </c>
      <c r="E5" s="92">
        <f t="shared" si="1"/>
        <v>23698616.639688998</v>
      </c>
      <c r="F5" s="92">
        <f>VLOOKUP($P$2,'Workings '!$CS$1:$DM$32,'Part 2 '!A5+1,FALSE)</f>
        <v>6.5912824739608128E-3</v>
      </c>
      <c r="G5" s="28">
        <f>E5*F5*'Part 1 '!F8</f>
        <v>138865.03303003579</v>
      </c>
    </row>
    <row r="6" spans="1:16" x14ac:dyDescent="0.25">
      <c r="A6" s="28">
        <v>4</v>
      </c>
      <c r="B6" s="30">
        <f t="shared" si="2"/>
        <v>23698616.639688998</v>
      </c>
      <c r="C6" s="26">
        <f>'Summary '!$B$19*B6</f>
        <v>2606847.8303657901</v>
      </c>
      <c r="D6" s="30">
        <f t="shared" si="0"/>
        <v>532543.07963421009</v>
      </c>
      <c r="E6" s="92">
        <f t="shared" si="1"/>
        <v>23166073.560054787</v>
      </c>
      <c r="F6" s="92">
        <f>VLOOKUP($P$2,'Workings '!$CS$1:$DM$32,'Part 2 '!A6+1,FALSE)</f>
        <v>7.5063209888339083E-3</v>
      </c>
      <c r="G6" s="28">
        <f>E6*F6*'Part 1 '!F9</f>
        <v>148643.59687440289</v>
      </c>
    </row>
    <row r="7" spans="1:16" x14ac:dyDescent="0.25">
      <c r="A7" s="28">
        <v>5</v>
      </c>
      <c r="B7" s="30">
        <f t="shared" si="2"/>
        <v>23166073.560054787</v>
      </c>
      <c r="C7" s="26">
        <f>'Summary '!$B$19*B7</f>
        <v>2548268.0916060265</v>
      </c>
      <c r="D7" s="30">
        <f t="shared" si="0"/>
        <v>591122.81839397363</v>
      </c>
      <c r="E7" s="92">
        <f t="shared" si="1"/>
        <v>22574950.741660811</v>
      </c>
      <c r="F7" s="92">
        <f>VLOOKUP($P$2,'Workings '!$CS$1:$DM$32,'Part 2 '!A7+1,FALSE)</f>
        <v>8.6967157896642253E-3</v>
      </c>
      <c r="G7" s="28">
        <f>E7*F7*'Part 1 '!F10</f>
        <v>161367.24794607586</v>
      </c>
    </row>
    <row r="8" spans="1:16" x14ac:dyDescent="0.25">
      <c r="A8" s="28">
        <v>6</v>
      </c>
      <c r="B8" s="30">
        <f t="shared" si="2"/>
        <v>22574950.741660811</v>
      </c>
      <c r="C8" s="26">
        <f>'Summary '!$B$19*B8</f>
        <v>2483244.5815826892</v>
      </c>
      <c r="D8" s="30">
        <f t="shared" si="0"/>
        <v>656146.32841731096</v>
      </c>
      <c r="E8" s="92">
        <f t="shared" si="1"/>
        <v>21918804.413243499</v>
      </c>
      <c r="F8" s="92">
        <f>VLOOKUP($P$2,'Workings '!$CS$1:$DM$32,'Part 2 '!A8+1,FALSE)</f>
        <v>1.015836625978097E-2</v>
      </c>
      <c r="G8" s="28">
        <f>E8*F8*'Part 1 '!F11</f>
        <v>175970.83419396559</v>
      </c>
    </row>
    <row r="9" spans="1:16" x14ac:dyDescent="0.25">
      <c r="A9" s="28">
        <v>7</v>
      </c>
      <c r="B9" s="30">
        <f t="shared" si="2"/>
        <v>21918804.413243499</v>
      </c>
      <c r="C9" s="26">
        <f>'Summary '!$B$19*B9</f>
        <v>2411068.4854567847</v>
      </c>
      <c r="D9" s="30">
        <f t="shared" si="0"/>
        <v>728322.42454321543</v>
      </c>
      <c r="E9" s="92">
        <f t="shared" si="1"/>
        <v>21190481.988700282</v>
      </c>
      <c r="F9" s="92">
        <f>VLOOKUP($P$2,'Workings '!$CS$1:$DM$32,'Part 2 '!A9+1,FALSE)</f>
        <v>1.1905683472037047E-2</v>
      </c>
      <c r="G9" s="28">
        <f>E9*F9*'Part 1 '!F12</f>
        <v>191717.51542003985</v>
      </c>
    </row>
    <row r="10" spans="1:16" x14ac:dyDescent="0.25">
      <c r="A10" s="28">
        <v>8</v>
      </c>
      <c r="B10" s="30">
        <f t="shared" si="2"/>
        <v>21190481.988700282</v>
      </c>
      <c r="C10" s="26">
        <f>'Summary '!$B$19*B10</f>
        <v>2330953.0187570308</v>
      </c>
      <c r="D10" s="30">
        <f t="shared" si="0"/>
        <v>808437.89124296932</v>
      </c>
      <c r="E10" s="92">
        <f t="shared" si="1"/>
        <v>20382044.097457312</v>
      </c>
      <c r="F10" s="92">
        <f>VLOOKUP($P$2,'Workings '!$CS$1:$DM$32,'Part 2 '!A10+1,FALSE)</f>
        <v>1.3943970777710618E-2</v>
      </c>
      <c r="G10" s="28">
        <f>E10*F10*'Part 1 '!F13</f>
        <v>207666.99875376539</v>
      </c>
    </row>
    <row r="11" spans="1:16" x14ac:dyDescent="0.25">
      <c r="A11" s="28">
        <v>9</v>
      </c>
      <c r="B11" s="30">
        <f t="shared" si="2"/>
        <v>20382044.097457312</v>
      </c>
      <c r="C11" s="26">
        <f>'Summary '!$B$19*B11</f>
        <v>2242024.8507203045</v>
      </c>
      <c r="D11" s="30">
        <f t="shared" si="0"/>
        <v>897366.05927969562</v>
      </c>
      <c r="E11" s="92">
        <f t="shared" si="1"/>
        <v>19484678.038177617</v>
      </c>
      <c r="F11" s="92">
        <f>VLOOKUP($P$2,'Workings '!$CS$1:$DM$32,'Part 2 '!A11+1,FALSE)</f>
        <v>1.626567541248523E-2</v>
      </c>
      <c r="G11" s="28">
        <f>E11*F11*'Part 1 '!F14</f>
        <v>222671.83179389205</v>
      </c>
    </row>
    <row r="12" spans="1:16" x14ac:dyDescent="0.25">
      <c r="A12" s="28">
        <v>10</v>
      </c>
      <c r="B12" s="30">
        <f t="shared" si="2"/>
        <v>19484678.038177617</v>
      </c>
      <c r="C12" s="26">
        <f>'Summary '!$B$19*B12</f>
        <v>2143314.584199538</v>
      </c>
      <c r="D12" s="30">
        <f t="shared" si="0"/>
        <v>996076.32580046216</v>
      </c>
      <c r="E12" s="92">
        <f t="shared" si="1"/>
        <v>18488601.712377153</v>
      </c>
      <c r="F12" s="92">
        <f>VLOOKUP($P$2,'Workings '!$CS$1:$DM$32,'Part 2 '!A12+1,FALSE)</f>
        <v>1.8855512242574098E-2</v>
      </c>
      <c r="G12" s="28">
        <f>E12*F12*'Part 1 '!F15</f>
        <v>235509.8138109241</v>
      </c>
    </row>
    <row r="13" spans="1:16" x14ac:dyDescent="0.25">
      <c r="A13" s="28">
        <v>11</v>
      </c>
      <c r="B13" s="30">
        <f t="shared" si="2"/>
        <v>18488601.712377153</v>
      </c>
      <c r="C13" s="26">
        <f>'Summary '!$B$19*B13</f>
        <v>2033746.1883614869</v>
      </c>
      <c r="D13" s="30">
        <f t="shared" si="0"/>
        <v>1105644.7216385133</v>
      </c>
      <c r="E13" s="92">
        <f t="shared" si="1"/>
        <v>17382956.990738641</v>
      </c>
      <c r="F13" s="92">
        <f>VLOOKUP($P$2,'Workings '!$CS$1:$DM$32,'Part 2 '!A13+1,FALSE)</f>
        <v>2.1681419339674279E-2</v>
      </c>
      <c r="G13" s="28">
        <f>E13*F13*'Part 1 '!F16</f>
        <v>244818.72540052596</v>
      </c>
    </row>
    <row r="14" spans="1:16" x14ac:dyDescent="0.25">
      <c r="A14" s="28">
        <v>12</v>
      </c>
      <c r="B14" s="30">
        <f t="shared" si="2"/>
        <v>17382956.990738641</v>
      </c>
      <c r="C14" s="26">
        <f>'Summary '!$B$19*B14</f>
        <v>1912125.2689812505</v>
      </c>
      <c r="D14" s="30">
        <f t="shared" si="0"/>
        <v>1227265.6410187497</v>
      </c>
      <c r="E14" s="92">
        <f t="shared" si="1"/>
        <v>16155691.349719891</v>
      </c>
      <c r="F14" s="92">
        <f>VLOOKUP($P$2,'Workings '!$CS$1:$DM$32,'Part 2 '!A14+1,FALSE)</f>
        <v>2.4695480352255449E-2</v>
      </c>
      <c r="G14" s="28">
        <f>E14*F14*'Part 1 '!F17</f>
        <v>249197.08278015818</v>
      </c>
    </row>
    <row r="15" spans="1:16" x14ac:dyDescent="0.25">
      <c r="A15" s="28">
        <v>13</v>
      </c>
      <c r="B15" s="30">
        <f t="shared" si="2"/>
        <v>16155691.349719891</v>
      </c>
      <c r="C15" s="26">
        <f>'Summary '!$B$19*B15</f>
        <v>1777126.0484691882</v>
      </c>
      <c r="D15" s="30">
        <f t="shared" si="0"/>
        <v>1362264.861530812</v>
      </c>
      <c r="E15" s="92">
        <f t="shared" si="1"/>
        <v>14793426.488189079</v>
      </c>
      <c r="F15" s="92">
        <f>VLOOKUP($P$2,'Workings '!$CS$1:$DM$32,'Part 2 '!A15+1,FALSE)</f>
        <v>2.7823608571787631E-2</v>
      </c>
      <c r="G15" s="28">
        <f>E15*F15*'Part 1 '!F18</f>
        <v>247200.20241494334</v>
      </c>
    </row>
    <row r="16" spans="1:16" x14ac:dyDescent="0.25">
      <c r="A16" s="28">
        <v>14</v>
      </c>
      <c r="B16" s="30">
        <f t="shared" si="2"/>
        <v>14793426.488189079</v>
      </c>
      <c r="C16" s="26">
        <f>'Summary '!$B$19*B16</f>
        <v>1627276.9137007988</v>
      </c>
      <c r="D16" s="30">
        <f t="shared" si="0"/>
        <v>1512113.9962992014</v>
      </c>
      <c r="E16" s="92">
        <f t="shared" si="1"/>
        <v>13281312.491889877</v>
      </c>
      <c r="F16" s="92">
        <f>VLOOKUP($P$2,'Workings '!$CS$1:$DM$32,'Part 2 '!A16+1,FALSE)</f>
        <v>3.094264018714532E-2</v>
      </c>
      <c r="G16" s="28">
        <f>E16*F16*'Part 1 '!F19</f>
        <v>237318.50959715122</v>
      </c>
    </row>
    <row r="17" spans="1:7" x14ac:dyDescent="0.25">
      <c r="A17" s="28">
        <v>15</v>
      </c>
      <c r="B17" s="30">
        <f t="shared" si="2"/>
        <v>13281312.491889877</v>
      </c>
      <c r="C17" s="26">
        <f>'Summary '!$B$19*B17</f>
        <v>1460944.3741078866</v>
      </c>
      <c r="D17" s="30">
        <f t="shared" si="0"/>
        <v>1678446.5358921136</v>
      </c>
      <c r="E17" s="92">
        <f t="shared" si="1"/>
        <v>11602865.955997763</v>
      </c>
      <c r="F17" s="92">
        <f>VLOOKUP($P$2,'Workings '!$CS$1:$DM$32,'Part 2 '!A17+1,FALSE)</f>
        <v>3.2661307941679055E-2</v>
      </c>
      <c r="G17" s="28">
        <f>E17*F17*'Part 1 '!F20</f>
        <v>210425.68899916657</v>
      </c>
    </row>
    <row r="18" spans="1:7" x14ac:dyDescent="0.25">
      <c r="A18" s="28">
        <v>16</v>
      </c>
      <c r="B18" s="30">
        <f t="shared" si="2"/>
        <v>11602865.955997763</v>
      </c>
      <c r="C18" s="26">
        <f>'Summary '!$B$19*B18</f>
        <v>1276315.2551597541</v>
      </c>
      <c r="D18" s="30">
        <f t="shared" si="0"/>
        <v>1863075.6548402461</v>
      </c>
      <c r="E18" s="92">
        <f t="shared" si="1"/>
        <v>9739790.3011575174</v>
      </c>
      <c r="F18" s="92">
        <f>VLOOKUP($P$2,'Workings '!$CS$1:$DM$32,'Part 2 '!A18+1,FALSE)</f>
        <v>3.3977393854089148E-2</v>
      </c>
      <c r="G18" s="28">
        <f>E18*F18*'Part 1 '!F21</f>
        <v>176687.66938997319</v>
      </c>
    </row>
    <row r="19" spans="1:7" x14ac:dyDescent="0.25">
      <c r="A19" s="28">
        <v>17</v>
      </c>
      <c r="B19" s="30">
        <f t="shared" si="2"/>
        <v>9739790.3011575174</v>
      </c>
      <c r="C19" s="26">
        <f>'Summary '!$B$19*B19</f>
        <v>1071376.9331273269</v>
      </c>
      <c r="D19" s="30">
        <f t="shared" si="0"/>
        <v>2068013.9768726733</v>
      </c>
      <c r="E19" s="92">
        <f t="shared" si="1"/>
        <v>7671776.3242848441</v>
      </c>
      <c r="F19" s="92">
        <f>VLOOKUP($P$2,'Workings '!$CS$1:$DM$32,'Part 2 '!A19+1,FALSE)</f>
        <v>3.5714659826710772E-2</v>
      </c>
      <c r="G19" s="28">
        <f>E19*F19*'Part 1 '!F22</f>
        <v>140661.64175916967</v>
      </c>
    </row>
    <row r="20" spans="1:7" x14ac:dyDescent="0.25">
      <c r="A20" s="28">
        <v>18</v>
      </c>
      <c r="B20" s="30">
        <f t="shared" si="2"/>
        <v>7671776.3242848441</v>
      </c>
      <c r="C20" s="26">
        <f>'Summary '!$B$19*B20</f>
        <v>843895.39567133284</v>
      </c>
      <c r="D20" s="30">
        <f t="shared" si="0"/>
        <v>2295495.5143286674</v>
      </c>
      <c r="E20" s="92">
        <f t="shared" si="1"/>
        <v>5376280.8099561762</v>
      </c>
      <c r="F20" s="92">
        <f>VLOOKUP($P$2,'Workings '!$CS$1:$DM$32,'Part 2 '!A20+1,FALSE)</f>
        <v>3.6924975980806657E-2</v>
      </c>
      <c r="G20" s="28">
        <f>E20*F20*'Part 1 '!F23</f>
        <v>97994.58058846429</v>
      </c>
    </row>
    <row r="21" spans="1:7" x14ac:dyDescent="0.25">
      <c r="A21" s="28">
        <v>19</v>
      </c>
      <c r="B21" s="30">
        <f t="shared" si="2"/>
        <v>5376280.8099561762</v>
      </c>
      <c r="C21" s="26">
        <f>'Summary '!$B$19*B21</f>
        <v>591390.88909517939</v>
      </c>
      <c r="D21" s="30">
        <f t="shared" si="0"/>
        <v>2548000.0209048209</v>
      </c>
      <c r="E21" s="92">
        <f t="shared" si="1"/>
        <v>2828280.7890513553</v>
      </c>
      <c r="F21" s="92">
        <f>VLOOKUP($P$2,'Workings '!$CS$1:$DM$32,'Part 2 '!A21+1,FALSE)</f>
        <v>3.7127796218381942E-2</v>
      </c>
      <c r="G21" s="28">
        <f>E21*F21*'Part 1 '!F24</f>
        <v>49841.172296890836</v>
      </c>
    </row>
    <row r="22" spans="1:7" ht="11" thickBot="1" x14ac:dyDescent="0.3">
      <c r="A22" s="29">
        <v>20</v>
      </c>
      <c r="B22" s="31">
        <f t="shared" si="2"/>
        <v>2828280.7890513553</v>
      </c>
      <c r="C22" s="52">
        <f>'Summary '!$B$19*B22</f>
        <v>311110.88679564907</v>
      </c>
      <c r="D22" s="31">
        <f t="shared" si="0"/>
        <v>2517169.9022557065</v>
      </c>
      <c r="E22" s="92">
        <f t="shared" si="1"/>
        <v>0</v>
      </c>
      <c r="F22" s="95">
        <f>VLOOKUP($P$2,'Workings '!$CS$1:$DM$32,'Part 2 '!A22+1,FALSE)</f>
        <v>3.7628410942991762E-2</v>
      </c>
      <c r="G22" s="29">
        <f>E22*F22*'Part 1 '!F25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 2001-2003</vt:lpstr>
      <vt:lpstr>Summary </vt:lpstr>
      <vt:lpstr>Workings </vt:lpstr>
      <vt:lpstr>Part 1 </vt:lpstr>
      <vt:lpstr>Part 2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Kamoga</cp:lastModifiedBy>
  <dcterms:modified xsi:type="dcterms:W3CDTF">2024-12-05T19:53:26Z</dcterms:modified>
</cp:coreProperties>
</file>