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Fiche matériau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<sst xmlns="http://schemas.openxmlformats.org/spreadsheetml/2006/main" count="128" uniqueCount="90">
  <si>
    <t xml:space="preserve">SPÉCIFICATIONS DE LA PIÈCE</t>
  </si>
  <si>
    <t xml:space="preserve">PARAMÈTRES D'IMPRESSION</t>
  </si>
  <si>
    <t xml:space="preserve">Volume de la pièce</t>
  </si>
  <si>
    <t xml:space="preserve">mm³</t>
  </si>
  <si>
    <t xml:space="preserve">Hauteur de couche(s)</t>
  </si>
  <si>
    <t xml:space="preserve">mm</t>
  </si>
  <si>
    <t xml:space="preserve">Hauteur de la pièce</t>
  </si>
  <si>
    <t xml:space="preserve">Diamètre de la buse</t>
  </si>
  <si>
    <t xml:space="preserve">Épaisseur de la paroi</t>
  </si>
  <si>
    <t xml:space="preserve">Longueur côté cube équiv. volume pièce</t>
  </si>
  <si>
    <t xml:space="preserve">Largeur côté de la base du pavé droit équiv. Volume pièce</t>
  </si>
  <si>
    <t xml:space="preserve">Nombre de couche(s) totale(s)</t>
  </si>
  <si>
    <t xml:space="preserve">couche(s)</t>
  </si>
  <si>
    <t xml:space="preserve">Surface d'une couche rempli</t>
  </si>
  <si>
    <t xml:space="preserve">mm²</t>
  </si>
  <si>
    <t xml:space="preserve">Surface couverte par le maillage d'une couche  intermédiaire</t>
  </si>
  <si>
    <t xml:space="preserve">Surface réelle du maillage d'une couche intermédiaire</t>
  </si>
  <si>
    <t xml:space="preserve">Surface de la paroi d'une couche intermédiaire</t>
  </si>
  <si>
    <t xml:space="preserve">Surface réelle d'une couche intermédiaire</t>
  </si>
  <si>
    <t xml:space="preserve">Nombre de couche(s) pleine(s)</t>
  </si>
  <si>
    <t xml:space="preserve">Nombre de couche(s) intermédiaire(s)</t>
  </si>
  <si>
    <t xml:space="preserve">Volume matière totale pièce après impression</t>
  </si>
  <si>
    <t xml:space="preserve">Surface d'un cercle de diamètre équiv. à la hauteur de couche</t>
  </si>
  <si>
    <t xml:space="preserve">Surface de la section extrudée</t>
  </si>
  <si>
    <t xml:space="preserve">Air de la section imprimée imaginaire cible</t>
  </si>
  <si>
    <t xml:space="preserve">Longueur de fil utilisé extrudé</t>
  </si>
  <si>
    <t xml:space="preserve">Nombre de couches inférieures pleines</t>
  </si>
  <si>
    <t xml:space="preserve">SPÉCIFICATIONS DE LA MATIÈRE PREMIÈRE</t>
  </si>
  <si>
    <t xml:space="preserve">Nombre de couches supérieures pleines</t>
  </si>
  <si>
    <t xml:space="preserve">REPRÉSENTATION SIMPLIFIÉE DE LA SECTION DE L’EXTRUSION                </t>
  </si>
  <si>
    <t xml:space="preserve">Matériau utilisé</t>
  </si>
  <si>
    <t xml:space="preserve">PETG</t>
  </si>
  <si>
    <t xml:space="preserve">Densité du matériau</t>
  </si>
  <si>
    <t xml:space="preserve">g/cm³</t>
  </si>
  <si>
    <t xml:space="preserve">Largeur de l’extrusion</t>
  </si>
  <si>
    <t xml:space="preserve">Masse de la bobine</t>
  </si>
  <si>
    <t xml:space="preserve">kg</t>
  </si>
  <si>
    <t xml:space="preserve">Prix de la bobine</t>
  </si>
  <si>
    <t xml:space="preserve">€</t>
  </si>
  <si>
    <t xml:space="preserve">Taux de remplissage</t>
  </si>
  <si>
    <t xml:space="preserve">%</t>
  </si>
  <si>
    <t xml:space="preserve">Masse de la pièce</t>
  </si>
  <si>
    <t xml:space="preserve">Vitesse moyenne d'impression</t>
  </si>
  <si>
    <t xml:space="preserve">mm/s</t>
  </si>
  <si>
    <t xml:space="preserve">Densité du matériau en g/mm³</t>
  </si>
  <si>
    <t xml:space="preserve">g/mm³</t>
  </si>
  <si>
    <t xml:space="preserve">Masse de la bobine en grammes</t>
  </si>
  <si>
    <t xml:space="preserve">g</t>
  </si>
  <si>
    <t xml:space="preserve">Prix matière par mm³</t>
  </si>
  <si>
    <t xml:space="preserve">Montant de la matière utilisée</t>
  </si>
  <si>
    <t xml:space="preserve">Montant de la matière utilisée avec marge</t>
  </si>
  <si>
    <t xml:space="preserve">Temps d'impression en seconde(s)</t>
  </si>
  <si>
    <t xml:space="preserve">seconde(s)</t>
  </si>
  <si>
    <t xml:space="preserve">Temps d'impression total</t>
  </si>
  <si>
    <t xml:space="preserve">Montant temps occupation machine</t>
  </si>
  <si>
    <t xml:space="preserve">Montant temps occupation machine avec marge</t>
  </si>
  <si>
    <t xml:space="preserve">Montant des dépenses en énergie par heure</t>
  </si>
  <si>
    <t xml:space="preserve">Montant de l'énergie consommée</t>
  </si>
  <si>
    <t xml:space="preserve">Montant de l'énergie consommée avec marge</t>
  </si>
  <si>
    <t xml:space="preserve">Montant de la main d'œuvre</t>
  </si>
  <si>
    <t xml:space="preserve">Montant de la main d'œuvre avec marge</t>
  </si>
  <si>
    <t xml:space="preserve">SPÉCIFICATIONS DE LA MACHINE</t>
  </si>
  <si>
    <t xml:space="preserve">MONTANT TOTAL </t>
  </si>
  <si>
    <t xml:space="preserve">Consommation électrique moyenne</t>
  </si>
  <si>
    <t xml:space="preserve">W/h</t>
  </si>
  <si>
    <t xml:space="preserve">OCCUPATION MACHINE</t>
  </si>
  <si>
    <t xml:space="preserve">Prix horaire fonctionnement machine</t>
  </si>
  <si>
    <t xml:space="preserve">€/h</t>
  </si>
  <si>
    <t xml:space="preserve">PRIX DE L'ÉLECTRICITÉ</t>
  </si>
  <si>
    <t xml:space="preserve">Prix du kWh d'électricité</t>
  </si>
  <si>
    <t xml:space="preserve">€/kWh</t>
  </si>
  <si>
    <t xml:space="preserve">MAIN D'ŒUVRE</t>
  </si>
  <si>
    <t xml:space="preserve">Salaire horaire</t>
  </si>
  <si>
    <t xml:space="preserve">Temps de main d'œuvre</t>
  </si>
  <si>
    <t xml:space="preserve">heure(s)</t>
  </si>
  <si>
    <t xml:space="preserve">MARGES</t>
  </si>
  <si>
    <t xml:space="preserve">Marge sur la matière première</t>
  </si>
  <si>
    <t xml:space="preserve">Marge sur le temps d'occupation machine</t>
  </si>
  <si>
    <t xml:space="preserve">Marge sur l'énergie consommée</t>
  </si>
  <si>
    <t xml:space="preserve">Marge sur la main d'œuvre</t>
  </si>
  <si>
    <t xml:space="preserve">Facteur de correction du montant total</t>
  </si>
  <si>
    <t xml:space="preserve">⚠️ ATTENTION: Ce fichier ne tient pas compte des supports d'impressions ⚠️
⚠️ ATTENTION: Ce fichier ne tient pas compte des variations de vitesses d'impression ⚠</t>
  </si>
  <si>
    <t xml:space="preserve">LISTE MATÉRIAUX</t>
  </si>
  <si>
    <t xml:space="preserve">Matériau</t>
  </si>
  <si>
    <t xml:space="preserve">Densité
(en g/cm³)</t>
  </si>
  <si>
    <t xml:space="preserve">Masse de la bobine
(en kg)</t>
  </si>
  <si>
    <t xml:space="preserve">PLA</t>
  </si>
  <si>
    <t xml:space="preserve">ABS</t>
  </si>
  <si>
    <t xml:space="preserve">PC</t>
  </si>
  <si>
    <t xml:space="preserve">TPU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</si>
</sst>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"/>
    <numFmt numFmtId="167" formatCode="0.000"/>
    <numFmt numFmtId="168" formatCode="0"/>
    <numFmt numFmtId="169" formatCode="#,##0.00&quot; €&quot;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808080"/>
      <name val="Calibri"/>
      <family val="2"/>
      <charset val="1"/>
    </font>
    <font>
      <b val="true"/>
      <sz val="20"/>
      <color rgb="FFFFFFFF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BE5D6"/>
      </patternFill>
    </fill>
    <fill>
      <patternFill patternType="solid">
        <fgColor rgb="FF5B9BD5"/>
        <bgColor rgb="FF969696"/>
      </patternFill>
    </fill>
    <fill>
      <patternFill patternType="solid">
        <fgColor rgb="FFBFBFBF"/>
        <bgColor rgb="FFD9D9D9"/>
      </patternFill>
    </fill>
    <fill>
      <patternFill patternType="solid">
        <fgColor rgb="FFFBE5D6"/>
        <bgColor rgb="FFD9D9D9"/>
      </patternFill>
    </fill>
    <fill>
      <patternFill patternType="solid">
        <fgColor rgb="FF808080"/>
        <bgColor rgb="FF969696"/>
      </patternFill>
    </fill>
    <fill>
      <patternFill patternType="solid">
        <fgColor rgb="FF00B050"/>
        <bgColor rgb="FF008080"/>
      </patternFill>
    </fill>
    <fill>
      <patternFill patternType="solid">
        <fgColor rgb="FF92D050"/>
        <bgColor rgb="FFBFBFBF"/>
      </patternFill>
    </fill>
    <fill>
      <patternFill patternType="solid">
        <fgColor rgb="FFD9D9D9"/>
        <bgColor rgb="FFFBE5D6"/>
      </patternFill>
    </fill>
    <fill>
      <patternFill patternType="solid">
        <fgColor rgb="FFED7D31"/>
        <bgColor rgb="FFFF808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5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2" borderId="2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5" fillId="9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9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9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9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1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BE5D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ED7D31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85320</xdr:colOff>
      <xdr:row>27</xdr:row>
      <xdr:rowOff>32040</xdr:rowOff>
    </xdr:from>
    <xdr:to>
      <xdr:col>12</xdr:col>
      <xdr:colOff>618120</xdr:colOff>
      <xdr:row>30</xdr:row>
      <xdr:rowOff>108000</xdr:rowOff>
    </xdr:to>
    <xdr:sp>
      <xdr:nvSpPr>
        <xdr:cNvPr id="0" name="Organigramme : Terminateur 2"/>
        <xdr:cNvSpPr/>
      </xdr:nvSpPr>
      <xdr:spPr>
        <a:xfrm>
          <a:off x="12991680" y="1555920"/>
          <a:ext cx="2143080" cy="647640"/>
        </a:xfrm>
        <a:prstGeom prst="flowChartTerminator">
          <a:avLst/>
        </a:prstGeom>
        <a:solidFill>
          <a:srgbClr val="729fcf"/>
        </a:solidFill>
        <a:ln>
          <a:solidFill>
            <a:srgbClr val="729fc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10</xdr:col>
      <xdr:colOff>75600</xdr:colOff>
      <xdr:row>30</xdr:row>
      <xdr:rowOff>48600</xdr:rowOff>
    </xdr:from>
    <xdr:to>
      <xdr:col>10</xdr:col>
      <xdr:colOff>75600</xdr:colOff>
      <xdr:row>32</xdr:row>
      <xdr:rowOff>16200</xdr:rowOff>
    </xdr:to>
    <xdr:cxnSp>
      <xdr:nvCxnSpPr>
        <xdr:cNvPr id="1" name="Connecteur droit 4"/>
        <xdr:cNvCxnSpPr/>
      </xdr:nvCxnSpPr>
      <xdr:spPr>
        <a:xfrm>
          <a:off x="12981960" y="2144160"/>
          <a:ext cx="360" cy="348840"/>
        </a:xfrm>
        <a:prstGeom prst="straightConnector1">
          <a:avLst/>
        </a:prstGeom>
        <a:ln w="0">
          <a:solidFill>
            <a:srgbClr val="000000"/>
          </a:solidFill>
        </a:ln>
      </xdr:spPr>
    </xdr:cxnSp>
    <xdr:clientData/>
  </xdr:twoCellAnchor>
  <xdr:twoCellAnchor editAs="twoCell">
    <xdr:from>
      <xdr:col>12</xdr:col>
      <xdr:colOff>618840</xdr:colOff>
      <xdr:row>30</xdr:row>
      <xdr:rowOff>48600</xdr:rowOff>
    </xdr:from>
    <xdr:to>
      <xdr:col>12</xdr:col>
      <xdr:colOff>618840</xdr:colOff>
      <xdr:row>32</xdr:row>
      <xdr:rowOff>16200</xdr:rowOff>
    </xdr:to>
    <xdr:cxnSp>
      <xdr:nvCxnSpPr>
        <xdr:cNvPr id="2" name="Connecteur droit 5"/>
        <xdr:cNvCxnSpPr/>
      </xdr:nvCxnSpPr>
      <xdr:spPr>
        <a:xfrm>
          <a:off x="15135480" y="2144160"/>
          <a:ext cx="360" cy="348840"/>
        </a:xfrm>
        <a:prstGeom prst="straightConnector1">
          <a:avLst/>
        </a:prstGeom>
        <a:ln w="0">
          <a:solidFill>
            <a:srgbClr val="000000"/>
          </a:solidFill>
        </a:ln>
      </xdr:spPr>
    </xdr:cxnSp>
    <xdr:clientData/>
  </xdr:twoCellAnchor>
  <xdr:twoCellAnchor editAs="twoCell">
    <xdr:from>
      <xdr:col>9</xdr:col>
      <xdr:colOff>409320</xdr:colOff>
      <xdr:row>27</xdr:row>
      <xdr:rowOff>40680</xdr:rowOff>
    </xdr:from>
    <xdr:to>
      <xdr:col>10</xdr:col>
      <xdr:colOff>132840</xdr:colOff>
      <xdr:row>27</xdr:row>
      <xdr:rowOff>40680</xdr:rowOff>
    </xdr:to>
    <xdr:cxnSp>
      <xdr:nvCxnSpPr>
        <xdr:cNvPr id="3" name="Connecteur droit 7"/>
        <xdr:cNvCxnSpPr/>
      </xdr:nvCxnSpPr>
      <xdr:spPr>
        <a:xfrm flipH="1">
          <a:off x="12510360" y="1564560"/>
          <a:ext cx="529200" cy="360"/>
        </a:xfrm>
        <a:prstGeom prst="straightConnector1">
          <a:avLst/>
        </a:prstGeom>
        <a:ln w="0">
          <a:solidFill>
            <a:srgbClr val="000000"/>
          </a:solidFill>
        </a:ln>
      </xdr:spPr>
    </xdr:cxnSp>
    <xdr:clientData/>
  </xdr:twoCellAnchor>
  <xdr:twoCellAnchor editAs="twoCell">
    <xdr:from>
      <xdr:col>9</xdr:col>
      <xdr:colOff>419040</xdr:colOff>
      <xdr:row>30</xdr:row>
      <xdr:rowOff>117360</xdr:rowOff>
    </xdr:from>
    <xdr:to>
      <xdr:col>10</xdr:col>
      <xdr:colOff>9000</xdr:colOff>
      <xdr:row>30</xdr:row>
      <xdr:rowOff>117360</xdr:rowOff>
    </xdr:to>
    <xdr:cxnSp>
      <xdr:nvCxnSpPr>
        <xdr:cNvPr id="4" name="Connecteur droit 8"/>
        <xdr:cNvCxnSpPr/>
      </xdr:nvCxnSpPr>
      <xdr:spPr>
        <a:xfrm flipH="1">
          <a:off x="12520080" y="2212920"/>
          <a:ext cx="395640" cy="360"/>
        </a:xfrm>
        <a:prstGeom prst="straightConnector1">
          <a:avLst/>
        </a:prstGeom>
        <a:ln w="0">
          <a:solidFill>
            <a:srgbClr val="000000"/>
          </a:solidFill>
        </a:ln>
      </xdr:spPr>
    </xdr:cxn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7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ColWidth="11.42578125" defaultRowHeight="15" zeroHeight="false" outlineLevelRow="1" outlineLevelCol="0"/>
  <cols>
    <col collapsed="false" customWidth="true" hidden="false" outlineLevel="0" max="1" min="1" style="1" width="55.71"/>
    <col collapsed="false" customWidth="true" hidden="false" outlineLevel="0" max="2" min="2" style="1" width="12"/>
    <col collapsed="false" customWidth="true" hidden="false" outlineLevel="0" max="3" min="3" style="1" width="11"/>
    <col collapsed="false" customWidth="false" hidden="false" outlineLevel="0" max="4" min="4" style="1" width="11.43"/>
    <col collapsed="false" customWidth="true" hidden="false" outlineLevel="0" max="5" min="5" style="1" width="38.57"/>
    <col collapsed="false" customWidth="false" hidden="false" outlineLevel="0" max="6" min="6" style="1" width="11.43"/>
    <col collapsed="false" customWidth="true" hidden="false" outlineLevel="0" max="7" min="7" style="1" width="8.71"/>
    <col collapsed="false" customWidth="false" hidden="false" outlineLevel="0" max="16" min="8" style="1" width="11.43"/>
    <col collapsed="false" customWidth="false" hidden="false" outlineLevel="0" max="16384" min="19" style="1" width="11.43"/>
  </cols>
  <sheetData>
    <row r="1" customFormat="false" ht="15" hidden="false" customHeight="false" outlineLevel="0" collapsed="false">
      <c r="A1" s="2" t="s">
        <v>0</v>
      </c>
      <c r="B1" s="2"/>
      <c r="C1" s="2"/>
      <c r="E1" s="2" t="s">
        <v>1</v>
      </c>
      <c r="F1" s="2"/>
      <c r="G1" s="2"/>
    </row>
    <row r="2" customFormat="false" ht="15" hidden="false" customHeight="false" outlineLevel="0" collapsed="false">
      <c r="A2" s="3" t="s">
        <v>2</v>
      </c>
      <c r="B2" s="4" t="n">
        <v>3192912.71</v>
      </c>
      <c r="C2" s="5" t="s">
        <v>3</v>
      </c>
      <c r="E2" s="3" t="s">
        <v>4</v>
      </c>
      <c r="F2" s="6" t="n">
        <v>0.2</v>
      </c>
      <c r="G2" s="5" t="s">
        <v>5</v>
      </c>
    </row>
    <row r="3" customFormat="false" ht="15" hidden="false" customHeight="false" outlineLevel="0" collapsed="false">
      <c r="A3" s="3" t="s">
        <v>6</v>
      </c>
      <c r="B3" s="4" t="n">
        <v>165</v>
      </c>
      <c r="C3" s="5" t="s">
        <v>5</v>
      </c>
      <c r="E3" s="3" t="s">
        <v>7</v>
      </c>
      <c r="F3" s="7" t="n">
        <v>0.4</v>
      </c>
      <c r="G3" s="8" t="s">
        <v>5</v>
      </c>
    </row>
    <row r="4" customFormat="false" ht="15" hidden="false" customHeight="false" outlineLevel="0" collapsed="false">
      <c r="E4" s="3" t="s">
        <v>8</v>
      </c>
      <c r="F4" s="7" t="n">
        <v>0.8</v>
      </c>
      <c r="G4" s="8" t="s">
        <v>5</v>
      </c>
    </row>
    <row r="5" customFormat="false" ht="15" hidden="true" customHeight="false" outlineLevel="1" collapsed="false">
      <c r="A5" s="9" t="s">
        <v>9</v>
      </c>
      <c r="B5" s="10" t="n">
        <f aca="false">POWER(B2,1/3)</f>
        <v>147.252388699128</v>
      </c>
      <c r="C5" s="11" t="s">
        <v>5</v>
      </c>
    </row>
    <row r="6" customFormat="false" ht="15" hidden="true" customHeight="false" outlineLevel="1" collapsed="false">
      <c r="A6" s="9" t="s">
        <v>10</v>
      </c>
      <c r="B6" s="10" t="n">
        <f aca="false">POWER(B2/B3,1/2)</f>
        <v>139.107821926778</v>
      </c>
      <c r="C6" s="11" t="s">
        <v>5</v>
      </c>
    </row>
    <row r="7" customFormat="false" ht="15" hidden="true" customHeight="false" outlineLevel="1" collapsed="false">
      <c r="A7" s="9" t="s">
        <v>11</v>
      </c>
      <c r="B7" s="12" t="n">
        <f aca="false">B3/F2</f>
        <v>825</v>
      </c>
      <c r="C7" s="13" t="s">
        <v>12</v>
      </c>
    </row>
    <row r="8" customFormat="false" ht="15" hidden="true" customHeight="false" outlineLevel="1" collapsed="false"/>
    <row r="9" customFormat="false" ht="15" hidden="true" customHeight="false" outlineLevel="1" collapsed="false">
      <c r="A9" s="9" t="s">
        <v>13</v>
      </c>
      <c r="B9" s="12" t="n">
        <f aca="false">POWER(B6,2)</f>
        <v>19350.9861212121</v>
      </c>
      <c r="C9" s="13" t="s">
        <v>14</v>
      </c>
    </row>
    <row r="10" customFormat="false" ht="15" hidden="true" customHeight="false" outlineLevel="1" collapsed="false">
      <c r="A10" s="9" t="s">
        <v>15</v>
      </c>
      <c r="B10" s="10" t="n">
        <f aca="false">POWER(B6-(2*F4),2)</f>
        <v>18908.4010910464</v>
      </c>
      <c r="C10" s="11" t="s">
        <v>14</v>
      </c>
    </row>
    <row r="11" customFormat="false" ht="15" hidden="true" customHeight="false" outlineLevel="1" collapsed="false">
      <c r="A11" s="9" t="s">
        <v>16</v>
      </c>
      <c r="B11" s="10" t="n">
        <f aca="false">B10*(F30/100)</f>
        <v>4727.10027276161</v>
      </c>
      <c r="C11" s="11" t="s">
        <v>14</v>
      </c>
    </row>
    <row r="12" customFormat="false" ht="15" hidden="true" customHeight="false" outlineLevel="1" collapsed="false">
      <c r="A12" s="9" t="s">
        <v>17</v>
      </c>
      <c r="B12" s="10" t="n">
        <f aca="false">B9-B10</f>
        <v>442.585030165687</v>
      </c>
      <c r="C12" s="11" t="s">
        <v>14</v>
      </c>
    </row>
    <row r="13" customFormat="false" ht="15" hidden="true" customHeight="false" outlineLevel="1" collapsed="false">
      <c r="A13" s="9" t="s">
        <v>18</v>
      </c>
      <c r="B13" s="12" t="n">
        <f aca="false">B12+B11</f>
        <v>5169.6853029273</v>
      </c>
      <c r="C13" s="13" t="s">
        <v>14</v>
      </c>
    </row>
    <row r="14" customFormat="false" ht="15" hidden="true" customHeight="false" outlineLevel="1" collapsed="false"/>
    <row r="15" customFormat="false" ht="15" hidden="true" customHeight="false" outlineLevel="1" collapsed="false">
      <c r="A15" s="9" t="s">
        <v>19</v>
      </c>
      <c r="B15" s="12" t="n">
        <f aca="false">F25+F26</f>
        <v>8</v>
      </c>
      <c r="C15" s="13" t="s">
        <v>12</v>
      </c>
    </row>
    <row r="16" customFormat="false" ht="15" hidden="true" customHeight="false" outlineLevel="1" collapsed="false">
      <c r="A16" s="9" t="s">
        <v>20</v>
      </c>
      <c r="B16" s="12" t="n">
        <f aca="false">B7-B15</f>
        <v>817</v>
      </c>
      <c r="C16" s="13" t="s">
        <v>12</v>
      </c>
    </row>
    <row r="17" customFormat="false" ht="15" hidden="true" customHeight="false" outlineLevel="1" collapsed="false"/>
    <row r="18" customFormat="false" ht="15" hidden="false" customHeight="false" outlineLevel="0" collapsed="false">
      <c r="A18" s="9" t="s">
        <v>21</v>
      </c>
      <c r="B18" s="14" t="n">
        <f aca="false">((B9*F2)*B15)+((B13*F2)*B16)</f>
        <v>875688.156292259</v>
      </c>
      <c r="C18" s="15" t="s">
        <v>3</v>
      </c>
    </row>
    <row r="19" customFormat="false" ht="15" hidden="true" customHeight="false" outlineLevel="1" collapsed="false"/>
    <row r="20" customFormat="false" ht="15" hidden="true" customHeight="false" outlineLevel="1" collapsed="false">
      <c r="A20" s="9" t="s">
        <v>22</v>
      </c>
      <c r="B20" s="10" t="n">
        <f aca="false">PI()*POWER(F2/2,2)</f>
        <v>0.0314159265358979</v>
      </c>
      <c r="C20" s="11" t="s">
        <v>14</v>
      </c>
    </row>
    <row r="21" customFormat="false" ht="15" hidden="true" customHeight="false" outlineLevel="1" collapsed="false">
      <c r="A21" s="9" t="s">
        <v>23</v>
      </c>
      <c r="B21" s="12" t="n">
        <f aca="false">B20+((F28-((F2/2)*2))*F2)</f>
        <v>0.0714159265358979</v>
      </c>
      <c r="C21" s="13" t="s">
        <v>14</v>
      </c>
    </row>
    <row r="22" customFormat="false" ht="15" hidden="true" customHeight="false" outlineLevel="1" collapsed="false"/>
    <row r="23" customFormat="false" ht="15" hidden="true" customHeight="false" outlineLevel="1" collapsed="false">
      <c r="A23" s="9" t="s">
        <v>24</v>
      </c>
      <c r="B23" s="10" t="n">
        <f aca="false">F2*F28</f>
        <v>0.08</v>
      </c>
      <c r="C23" s="11" t="s">
        <v>14</v>
      </c>
    </row>
    <row r="24" customFormat="false" ht="15" hidden="true" customHeight="false" outlineLevel="1" collapsed="false">
      <c r="A24" s="9" t="s">
        <v>25</v>
      </c>
      <c r="B24" s="12" t="n">
        <f aca="false">B18/B21</f>
        <v>12261804.8769848</v>
      </c>
      <c r="C24" s="13" t="s">
        <v>5</v>
      </c>
    </row>
    <row r="25" customFormat="false" ht="15" hidden="false" customHeight="true" outlineLevel="0" collapsed="false">
      <c r="E25" s="3" t="s">
        <v>26</v>
      </c>
      <c r="F25" s="7" t="n">
        <v>3</v>
      </c>
      <c r="G25" s="8" t="s">
        <v>5</v>
      </c>
    </row>
    <row r="26" customFormat="false" ht="15" hidden="false" customHeight="true" outlineLevel="0" collapsed="false">
      <c r="A26" s="2" t="s">
        <v>27</v>
      </c>
      <c r="B26" s="2"/>
      <c r="C26" s="2"/>
      <c r="E26" s="3" t="s">
        <v>28</v>
      </c>
      <c r="F26" s="7" t="n">
        <v>5</v>
      </c>
      <c r="G26" s="8" t="s">
        <v>5</v>
      </c>
      <c r="I26" s="16" t="s">
        <v>29</v>
      </c>
      <c r="J26" s="16"/>
      <c r="K26" s="16"/>
      <c r="L26" s="16"/>
      <c r="M26" s="16"/>
      <c r="N26" s="16"/>
    </row>
    <row r="27" customFormat="false" ht="15" hidden="false" customHeight="true" outlineLevel="0" collapsed="false">
      <c r="A27" s="3" t="s">
        <v>30</v>
      </c>
      <c r="B27" s="17" t="s">
        <v>31</v>
      </c>
      <c r="C27" s="17"/>
    </row>
    <row r="28" customFormat="false" ht="15" hidden="false" customHeight="false" outlineLevel="0" collapsed="false">
      <c r="A28" s="3" t="s">
        <v>32</v>
      </c>
      <c r="B28" s="18" t="n">
        <f aca="false">VLOOKUP(B27,'Fiche matériaux'!A3:D101,2,FALSE())</f>
        <v>1.39</v>
      </c>
      <c r="C28" s="19" t="s">
        <v>33</v>
      </c>
      <c r="E28" s="3" t="s">
        <v>34</v>
      </c>
      <c r="F28" s="7" t="n">
        <v>0.4</v>
      </c>
      <c r="G28" s="8" t="s">
        <v>5</v>
      </c>
    </row>
    <row r="29" customFormat="false" ht="15" hidden="false" customHeight="false" outlineLevel="0" collapsed="false">
      <c r="A29" s="3" t="s">
        <v>35</v>
      </c>
      <c r="B29" s="20" t="n">
        <f aca="false">VLOOKUP(B27,'Fiche matériaux'!A3:D101,3,FALSE())</f>
        <v>1</v>
      </c>
      <c r="C29" s="19" t="s">
        <v>36</v>
      </c>
      <c r="J29" s="21" t="str">
        <f aca="false">ROUND(F2,2)&amp;" mm"</f>
        <v>0,2 mm</v>
      </c>
    </row>
    <row r="30" customFormat="false" ht="15" hidden="false" customHeight="false" outlineLevel="0" collapsed="false">
      <c r="A30" s="3" t="s">
        <v>37</v>
      </c>
      <c r="B30" s="22" t="n">
        <f aca="false">VLOOKUP(B27,'Fiche matériaux'!A3:D101,4,FALSE())</f>
        <v>20.51</v>
      </c>
      <c r="C30" s="19" t="s">
        <v>38</v>
      </c>
      <c r="E30" s="3" t="s">
        <v>39</v>
      </c>
      <c r="F30" s="6" t="n">
        <v>25</v>
      </c>
      <c r="G30" s="5" t="s">
        <v>40</v>
      </c>
      <c r="J30" s="21"/>
    </row>
    <row r="32" customFormat="false" ht="15" hidden="false" customHeight="false" outlineLevel="0" collapsed="false">
      <c r="A32" s="9" t="s">
        <v>41</v>
      </c>
      <c r="B32" s="23" t="n">
        <f aca="false">(B18/1000)/1000</f>
        <v>0.875688156292259</v>
      </c>
      <c r="C32" s="13" t="s">
        <v>36</v>
      </c>
      <c r="E32" s="3" t="s">
        <v>42</v>
      </c>
      <c r="F32" s="7" t="n">
        <v>235</v>
      </c>
      <c r="G32" s="8" t="s">
        <v>43</v>
      </c>
    </row>
    <row r="33" customFormat="false" ht="15" hidden="false" customHeight="false" outlineLevel="0" collapsed="false">
      <c r="B33" s="24"/>
      <c r="C33" s="24"/>
      <c r="L33" s="25" t="str">
        <f aca="false">ROUND(F28,2)&amp;" mm"</f>
        <v>0,4 mm</v>
      </c>
    </row>
    <row r="34" customFormat="false" ht="15" hidden="true" customHeight="false" outlineLevel="1" collapsed="false">
      <c r="A34" s="9" t="s">
        <v>44</v>
      </c>
      <c r="B34" s="26" t="n">
        <f aca="false">B28/1000</f>
        <v>0.00139</v>
      </c>
      <c r="C34" s="15" t="s">
        <v>45</v>
      </c>
    </row>
    <row r="35" customFormat="false" ht="15" hidden="true" customHeight="false" outlineLevel="1" collapsed="false">
      <c r="A35" s="9" t="s">
        <v>46</v>
      </c>
      <c r="B35" s="26" t="n">
        <f aca="false">B29*1000</f>
        <v>1000</v>
      </c>
      <c r="C35" s="15" t="s">
        <v>47</v>
      </c>
    </row>
    <row r="36" customFormat="false" ht="15" hidden="true" customHeight="false" outlineLevel="1" collapsed="false">
      <c r="A36" s="9" t="s">
        <v>48</v>
      </c>
      <c r="B36" s="26" t="n">
        <f aca="false">(B30/B35)*B34</f>
        <v>2.85089E-005</v>
      </c>
      <c r="C36" s="15" t="s">
        <v>38</v>
      </c>
    </row>
    <row r="37" customFormat="false" ht="15" hidden="true" customHeight="false" outlineLevel="1" collapsed="false">
      <c r="A37" s="9" t="s">
        <v>49</v>
      </c>
      <c r="B37" s="27" t="n">
        <f aca="false">B36*B18</f>
        <v>24.9649060789204</v>
      </c>
      <c r="C37" s="28" t="s">
        <v>38</v>
      </c>
    </row>
    <row r="38" customFormat="false" ht="15" hidden="true" customHeight="false" outlineLevel="1" collapsed="false">
      <c r="A38" s="9" t="s">
        <v>50</v>
      </c>
      <c r="B38" s="27" t="n">
        <f aca="false">B37*(1+(F66/100))</f>
        <v>32.4543779025965</v>
      </c>
      <c r="C38" s="28" t="s">
        <v>38</v>
      </c>
    </row>
    <row r="39" customFormat="false" ht="15" hidden="true" customHeight="false" outlineLevel="1" collapsed="false">
      <c r="B39" s="24"/>
      <c r="C39" s="24"/>
    </row>
    <row r="40" customFormat="false" ht="15" hidden="true" customHeight="false" outlineLevel="1" collapsed="false">
      <c r="A40" s="9" t="s">
        <v>51</v>
      </c>
      <c r="B40" s="26" t="n">
        <f aca="false">ROUND(B24/F32,0)</f>
        <v>52178</v>
      </c>
      <c r="C40" s="15" t="s">
        <v>52</v>
      </c>
    </row>
    <row r="41" customFormat="false" ht="15" hidden="false" customHeight="false" outlineLevel="0" collapsed="false">
      <c r="A41" s="9" t="s">
        <v>53</v>
      </c>
      <c r="B41" s="29" t="n">
        <f aca="false">ROUNDDOWN(B40/3600,0)</f>
        <v>14</v>
      </c>
      <c r="C41" s="13" t="str">
        <f aca="false">"h "&amp;ROUND((B40/60)-(ROUND(B41,0)*60),0)&amp;" min"</f>
        <v>h 30 min</v>
      </c>
    </row>
    <row r="42" customFormat="false" ht="15" hidden="true" customHeight="false" outlineLevel="1" collapsed="false">
      <c r="A42" s="9" t="s">
        <v>54</v>
      </c>
      <c r="B42" s="30" t="n">
        <f aca="false">(B40/3600)*F55</f>
        <v>3.62347222222222</v>
      </c>
      <c r="C42" s="11" t="s">
        <v>38</v>
      </c>
    </row>
    <row r="43" customFormat="false" ht="15" hidden="true" customHeight="false" outlineLevel="1" collapsed="false">
      <c r="A43" s="9" t="s">
        <v>55</v>
      </c>
      <c r="B43" s="27" t="n">
        <f aca="false">B42*(1+(F67/100))</f>
        <v>3.80464583333333</v>
      </c>
      <c r="C43" s="13" t="s">
        <v>38</v>
      </c>
    </row>
    <row r="44" customFormat="false" ht="15" hidden="true" customHeight="false" outlineLevel="1" collapsed="false"/>
    <row r="45" customFormat="false" ht="15" hidden="true" customHeight="false" outlineLevel="1" collapsed="false">
      <c r="A45" s="9" t="s">
        <v>56</v>
      </c>
      <c r="B45" s="30" t="n">
        <f aca="false">(F52/1000)*F58</f>
        <v>0.04375</v>
      </c>
      <c r="C45" s="11" t="s">
        <v>38</v>
      </c>
    </row>
    <row r="46" customFormat="false" ht="15" hidden="true" customHeight="false" outlineLevel="1" collapsed="false">
      <c r="A46" s="9" t="s">
        <v>57</v>
      </c>
      <c r="B46" s="30" t="n">
        <f aca="false">B41*B45</f>
        <v>0.6125</v>
      </c>
      <c r="C46" s="11" t="s">
        <v>38</v>
      </c>
    </row>
    <row r="47" customFormat="false" ht="15" hidden="true" customHeight="false" outlineLevel="1" collapsed="false">
      <c r="A47" s="9" t="s">
        <v>58</v>
      </c>
      <c r="B47" s="27" t="n">
        <f aca="false">B46*(1+(F68/100))</f>
        <v>0.6125</v>
      </c>
      <c r="C47" s="13" t="s">
        <v>38</v>
      </c>
    </row>
    <row r="48" customFormat="false" ht="15" hidden="true" customHeight="false" outlineLevel="1" collapsed="false"/>
    <row r="49" customFormat="false" ht="15" hidden="true" customHeight="false" outlineLevel="1" collapsed="false">
      <c r="A49" s="9" t="s">
        <v>59</v>
      </c>
      <c r="B49" s="10" t="n">
        <f aca="false">F61*F62</f>
        <v>5.635</v>
      </c>
      <c r="C49" s="11" t="s">
        <v>38</v>
      </c>
    </row>
    <row r="50" customFormat="false" ht="15" hidden="true" customHeight="false" outlineLevel="1" collapsed="false">
      <c r="A50" s="9" t="s">
        <v>60</v>
      </c>
      <c r="B50" s="27" t="n">
        <f aca="false">B49*(1+(F69/100))</f>
        <v>14.0875</v>
      </c>
      <c r="C50" s="13" t="s">
        <v>38</v>
      </c>
    </row>
    <row r="51" customFormat="false" ht="15" hidden="false" customHeight="false" outlineLevel="0" collapsed="false">
      <c r="E51" s="2" t="s">
        <v>61</v>
      </c>
      <c r="F51" s="2"/>
      <c r="G51" s="2"/>
    </row>
    <row r="52" customFormat="false" ht="15" hidden="false" customHeight="false" outlineLevel="0" collapsed="false">
      <c r="A52" s="31" t="s">
        <v>62</v>
      </c>
      <c r="B52" s="27" t="n">
        <f aca="false">(B38+B43+B47+B50)*F71</f>
        <v>54.7045119805207</v>
      </c>
      <c r="C52" s="13" t="s">
        <v>38</v>
      </c>
      <c r="E52" s="3" t="s">
        <v>63</v>
      </c>
      <c r="F52" s="7" t="n">
        <v>250</v>
      </c>
      <c r="G52" s="8" t="s">
        <v>64</v>
      </c>
    </row>
    <row r="54" customFormat="false" ht="15" hidden="false" customHeight="false" outlineLevel="0" collapsed="false">
      <c r="E54" s="2" t="s">
        <v>65</v>
      </c>
      <c r="F54" s="2"/>
      <c r="G54" s="2"/>
    </row>
    <row r="55" customFormat="false" ht="15" hidden="false" customHeight="false" outlineLevel="0" collapsed="false">
      <c r="E55" s="3" t="s">
        <v>66</v>
      </c>
      <c r="F55" s="7" t="n">
        <v>0.25</v>
      </c>
      <c r="G55" s="8" t="s">
        <v>67</v>
      </c>
    </row>
    <row r="57" customFormat="false" ht="15" hidden="false" customHeight="false" outlineLevel="0" collapsed="false">
      <c r="E57" s="2" t="s">
        <v>68</v>
      </c>
      <c r="F57" s="2"/>
      <c r="G57" s="2"/>
    </row>
    <row r="58" customFormat="false" ht="15" hidden="false" customHeight="false" outlineLevel="0" collapsed="false">
      <c r="B58" s="32"/>
      <c r="E58" s="3" t="s">
        <v>69</v>
      </c>
      <c r="F58" s="7" t="n">
        <v>0.175</v>
      </c>
      <c r="G58" s="8" t="s">
        <v>70</v>
      </c>
    </row>
    <row r="60" customFormat="false" ht="15" hidden="false" customHeight="false" outlineLevel="0" collapsed="false">
      <c r="E60" s="2" t="s">
        <v>71</v>
      </c>
      <c r="F60" s="2"/>
      <c r="G60" s="2"/>
    </row>
    <row r="61" customFormat="false" ht="15" hidden="false" customHeight="false" outlineLevel="0" collapsed="false">
      <c r="E61" s="3" t="s">
        <v>72</v>
      </c>
      <c r="F61" s="7" t="n">
        <v>11.27</v>
      </c>
      <c r="G61" s="8" t="s">
        <v>67</v>
      </c>
    </row>
    <row r="62" customFormat="false" ht="15" hidden="false" customHeight="false" outlineLevel="0" collapsed="false">
      <c r="E62" s="3" t="s">
        <v>73</v>
      </c>
      <c r="F62" s="7" t="n">
        <v>0.5</v>
      </c>
      <c r="G62" s="8" t="s">
        <v>74</v>
      </c>
    </row>
    <row r="65" customFormat="false" ht="15" hidden="false" customHeight="false" outlineLevel="0" collapsed="false">
      <c r="E65" s="2" t="s">
        <v>75</v>
      </c>
      <c r="F65" s="2"/>
      <c r="G65" s="2"/>
    </row>
    <row r="66" customFormat="false" ht="15" hidden="false" customHeight="false" outlineLevel="0" collapsed="false">
      <c r="E66" s="3" t="s">
        <v>76</v>
      </c>
      <c r="F66" s="7" t="n">
        <v>30</v>
      </c>
      <c r="G66" s="8" t="s">
        <v>40</v>
      </c>
    </row>
    <row r="67" customFormat="false" ht="15" hidden="false" customHeight="false" outlineLevel="0" collapsed="false">
      <c r="E67" s="3" t="s">
        <v>77</v>
      </c>
      <c r="F67" s="7" t="n">
        <v>5</v>
      </c>
      <c r="G67" s="8" t="s">
        <v>40</v>
      </c>
    </row>
    <row r="68" customFormat="false" ht="15" hidden="false" customHeight="false" outlineLevel="0" collapsed="false">
      <c r="E68" s="3" t="s">
        <v>78</v>
      </c>
      <c r="F68" s="7" t="n">
        <v>0</v>
      </c>
      <c r="G68" s="8" t="s">
        <v>40</v>
      </c>
    </row>
    <row r="69" customFormat="false" ht="15" hidden="false" customHeight="false" outlineLevel="0" collapsed="false">
      <c r="E69" s="3" t="s">
        <v>79</v>
      </c>
      <c r="F69" s="7" t="n">
        <v>150</v>
      </c>
      <c r="G69" s="8" t="s">
        <v>40</v>
      </c>
    </row>
    <row r="71" customFormat="false" ht="15" hidden="false" customHeight="false" outlineLevel="0" collapsed="false">
      <c r="E71" s="3" t="s">
        <v>80</v>
      </c>
      <c r="F71" s="7" t="n">
        <v>1.0735</v>
      </c>
      <c r="G71" s="8"/>
    </row>
    <row r="75" customFormat="false" ht="15" hidden="false" customHeight="true" outlineLevel="0" collapsed="false">
      <c r="A75" s="33" t="s">
        <v>81</v>
      </c>
      <c r="B75" s="33"/>
      <c r="C75" s="33"/>
      <c r="D75" s="33"/>
      <c r="E75" s="33"/>
      <c r="F75" s="33"/>
      <c r="G75" s="33"/>
    </row>
    <row r="76" customFormat="false" ht="15.75" hidden="false" customHeight="true" outlineLevel="0" collapsed="false">
      <c r="A76" s="33"/>
      <c r="B76" s="33"/>
      <c r="C76" s="33"/>
      <c r="D76" s="33"/>
      <c r="E76" s="33"/>
      <c r="F76" s="33"/>
      <c r="G76" s="33"/>
    </row>
    <row r="77" customFormat="false" ht="15" hidden="false" customHeight="true" outlineLevel="0" collapsed="false">
      <c r="A77" s="33"/>
      <c r="B77" s="33"/>
      <c r="C77" s="33"/>
      <c r="D77" s="33"/>
      <c r="E77" s="33"/>
      <c r="F77" s="33"/>
      <c r="G77" s="33"/>
    </row>
    <row r="78" customFormat="false" ht="15" hidden="false" customHeight="true" outlineLevel="0" collapsed="false">
      <c r="A78" s="33"/>
      <c r="B78" s="33"/>
      <c r="C78" s="33"/>
      <c r="D78" s="33"/>
      <c r="E78" s="33"/>
      <c r="F78" s="33"/>
      <c r="G78" s="33"/>
    </row>
    <row r="79" customFormat="false" ht="15.75" hidden="false" customHeight="true" outlineLevel="0" collapsed="false">
      <c r="A79" s="33"/>
      <c r="B79" s="33"/>
      <c r="C79" s="33"/>
      <c r="D79" s="33"/>
      <c r="E79" s="33"/>
      <c r="F79" s="33"/>
      <c r="G79" s="33"/>
    </row>
  </sheetData>
  <sheetProtection sheet="true" objects="true" scenarios="true"/>
  <mergeCells count="12">
    <mergeCell ref="A1:C1"/>
    <mergeCell ref="E1:G1"/>
    <mergeCell ref="A26:C26"/>
    <mergeCell ref="I26:N26"/>
    <mergeCell ref="B27:C27"/>
    <mergeCell ref="J29:J30"/>
    <mergeCell ref="E51:G51"/>
    <mergeCell ref="E54:G54"/>
    <mergeCell ref="E57:G57"/>
    <mergeCell ref="E60:G60"/>
    <mergeCell ref="E65:G65"/>
    <mergeCell ref="A75:G79"/>
  </mergeCells>
  <dataValidations count="1">
    <dataValidation allowBlank="false" errorStyle="stop" operator="between" showDropDown="false" showErrorMessage="true" showInputMessage="true" sqref="B27:C27" type="list">
      <formula1>'Fiche matériaux'!$A$3:$A$7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42578125" defaultRowHeight="1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1" width="10.29"/>
    <col collapsed="false" customWidth="true" hidden="false" outlineLevel="0" max="3" min="3" style="1" width="18.29"/>
    <col collapsed="false" customWidth="true" hidden="false" outlineLevel="0" max="4" min="4" style="1" width="15.85"/>
    <col collapsed="false" customWidth="false" hidden="false" outlineLevel="0" max="16384" min="5" style="1" width="11.43"/>
  </cols>
  <sheetData>
    <row r="1" customFormat="false" ht="15" hidden="false" customHeight="false" outlineLevel="0" collapsed="false">
      <c r="A1" s="34" t="s">
        <v>82</v>
      </c>
      <c r="B1" s="34"/>
      <c r="C1" s="34"/>
      <c r="D1" s="34"/>
    </row>
    <row r="2" customFormat="false" ht="30" hidden="false" customHeight="false" outlineLevel="0" collapsed="false">
      <c r="A2" s="35" t="s">
        <v>83</v>
      </c>
      <c r="B2" s="36" t="s">
        <v>84</v>
      </c>
      <c r="C2" s="36" t="s">
        <v>85</v>
      </c>
      <c r="D2" s="35" t="s">
        <v>37</v>
      </c>
    </row>
    <row r="3" customFormat="false" ht="15" hidden="false" customHeight="false" outlineLevel="0" collapsed="false">
      <c r="A3" s="37" t="s">
        <v>86</v>
      </c>
      <c r="B3" s="38" t="n">
        <v>1.25</v>
      </c>
      <c r="C3" s="39" t="n">
        <v>2.2</v>
      </c>
      <c r="D3" s="40" t="n">
        <v>36.5</v>
      </c>
    </row>
    <row r="4" customFormat="false" ht="15" hidden="false" customHeight="false" outlineLevel="0" collapsed="false">
      <c r="A4" s="37" t="s">
        <v>87</v>
      </c>
      <c r="B4" s="38" t="n">
        <v>1.08</v>
      </c>
      <c r="C4" s="39" t="n">
        <v>1</v>
      </c>
      <c r="D4" s="40" t="n">
        <v>25.99</v>
      </c>
    </row>
    <row r="5" customFormat="false" ht="15" hidden="false" customHeight="false" outlineLevel="0" collapsed="false">
      <c r="A5" s="37" t="s">
        <v>31</v>
      </c>
      <c r="B5" s="38" t="n">
        <v>1.39</v>
      </c>
      <c r="C5" s="39" t="n">
        <v>1</v>
      </c>
      <c r="D5" s="40" t="n">
        <v>20.51</v>
      </c>
    </row>
    <row r="6" customFormat="false" ht="15" hidden="false" customHeight="false" outlineLevel="0" collapsed="false">
      <c r="A6" s="37" t="s">
        <v>88</v>
      </c>
      <c r="B6" s="38" t="n">
        <v>1.2</v>
      </c>
      <c r="C6" s="39" t="n">
        <v>1</v>
      </c>
      <c r="D6" s="40" t="n">
        <v>38.9</v>
      </c>
    </row>
    <row r="7" customFormat="false" ht="15" hidden="false" customHeight="false" outlineLevel="0" collapsed="false">
      <c r="A7" s="37" t="s">
        <v>89</v>
      </c>
      <c r="B7" s="38" t="n">
        <v>1.2</v>
      </c>
      <c r="C7" s="39" t="n">
        <v>1</v>
      </c>
      <c r="D7" s="40" t="n">
        <v>25.99</v>
      </c>
    </row>
    <row r="8" customFormat="false" ht="15" hidden="false" customHeight="false" outlineLevel="0" collapsed="false">
      <c r="A8" s="37"/>
      <c r="B8" s="38"/>
      <c r="C8" s="39"/>
      <c r="D8" s="40"/>
    </row>
    <row r="9" customFormat="false" ht="15" hidden="false" customHeight="false" outlineLevel="0" collapsed="false">
      <c r="A9" s="37"/>
      <c r="B9" s="38"/>
      <c r="C9" s="39"/>
      <c r="D9" s="40"/>
    </row>
    <row r="10" customFormat="false" ht="15" hidden="false" customHeight="false" outlineLevel="0" collapsed="false">
      <c r="A10" s="37"/>
      <c r="B10" s="38"/>
      <c r="C10" s="39"/>
      <c r="D10" s="40"/>
    </row>
    <row r="11" customFormat="false" ht="15" hidden="false" customHeight="false" outlineLevel="0" collapsed="false">
      <c r="A11" s="37"/>
      <c r="B11" s="38"/>
      <c r="C11" s="39"/>
      <c r="D11" s="40"/>
    </row>
    <row r="12" customFormat="false" ht="15" hidden="false" customHeight="false" outlineLevel="0" collapsed="false">
      <c r="A12" s="37"/>
      <c r="B12" s="38"/>
      <c r="C12" s="39"/>
      <c r="D12" s="40"/>
    </row>
    <row r="13" customFormat="false" ht="15" hidden="false" customHeight="false" outlineLevel="0" collapsed="false">
      <c r="A13" s="37"/>
      <c r="B13" s="38"/>
      <c r="C13" s="39"/>
      <c r="D13" s="40"/>
    </row>
    <row r="14" customFormat="false" ht="15" hidden="false" customHeight="false" outlineLevel="0" collapsed="false">
      <c r="A14" s="37"/>
      <c r="B14" s="38"/>
      <c r="C14" s="39"/>
      <c r="D14" s="40"/>
    </row>
    <row r="15" customFormat="false" ht="15" hidden="false" customHeight="false" outlineLevel="0" collapsed="false">
      <c r="A15" s="37"/>
      <c r="B15" s="38"/>
      <c r="C15" s="39"/>
      <c r="D15" s="40"/>
    </row>
    <row r="16" customFormat="false" ht="15" hidden="false" customHeight="false" outlineLevel="0" collapsed="false">
      <c r="A16" s="37"/>
      <c r="B16" s="38"/>
      <c r="C16" s="39"/>
      <c r="D16" s="40"/>
    </row>
    <row r="17" customFormat="false" ht="15" hidden="false" customHeight="false" outlineLevel="0" collapsed="false">
      <c r="A17" s="37"/>
      <c r="B17" s="38"/>
      <c r="C17" s="39"/>
      <c r="D17" s="40"/>
    </row>
    <row r="18" customFormat="false" ht="15" hidden="false" customHeight="false" outlineLevel="0" collapsed="false">
      <c r="A18" s="37"/>
      <c r="B18" s="38"/>
      <c r="C18" s="39"/>
      <c r="D18" s="40"/>
    </row>
    <row r="19" customFormat="false" ht="15" hidden="false" customHeight="false" outlineLevel="0" collapsed="false">
      <c r="A19" s="37"/>
      <c r="B19" s="38"/>
      <c r="C19" s="39"/>
      <c r="D19" s="40"/>
    </row>
    <row r="20" customFormat="false" ht="15" hidden="false" customHeight="false" outlineLevel="0" collapsed="false">
      <c r="A20" s="37"/>
      <c r="B20" s="38"/>
      <c r="C20" s="39"/>
      <c r="D20" s="40"/>
    </row>
    <row r="21" customFormat="false" ht="15" hidden="false" customHeight="false" outlineLevel="0" collapsed="false">
      <c r="A21" s="37"/>
      <c r="B21" s="38"/>
      <c r="C21" s="39"/>
      <c r="D21" s="40"/>
    </row>
    <row r="22" customFormat="false" ht="15" hidden="false" customHeight="false" outlineLevel="0" collapsed="false">
      <c r="A22" s="37"/>
      <c r="B22" s="38"/>
      <c r="C22" s="39"/>
      <c r="D22" s="40"/>
    </row>
    <row r="23" customFormat="false" ht="15" hidden="false" customHeight="false" outlineLevel="0" collapsed="false">
      <c r="A23" s="37"/>
      <c r="B23" s="38"/>
      <c r="C23" s="39"/>
      <c r="D23" s="40"/>
    </row>
    <row r="24" customFormat="false" ht="15" hidden="false" customHeight="false" outlineLevel="0" collapsed="false">
      <c r="A24" s="37"/>
      <c r="B24" s="38"/>
      <c r="C24" s="39"/>
      <c r="D24" s="40"/>
    </row>
    <row r="25" customFormat="false" ht="15" hidden="false" customHeight="false" outlineLevel="0" collapsed="false">
      <c r="A25" s="37"/>
      <c r="B25" s="38"/>
      <c r="C25" s="39"/>
      <c r="D25" s="40"/>
    </row>
    <row r="26" customFormat="false" ht="15" hidden="false" customHeight="false" outlineLevel="0" collapsed="false">
      <c r="A26" s="37"/>
      <c r="B26" s="38"/>
      <c r="C26" s="39"/>
      <c r="D26" s="40"/>
    </row>
    <row r="27" customFormat="false" ht="15" hidden="false" customHeight="false" outlineLevel="0" collapsed="false">
      <c r="A27" s="37"/>
      <c r="B27" s="38"/>
      <c r="C27" s="39"/>
      <c r="D27" s="40"/>
    </row>
    <row r="28" customFormat="false" ht="15" hidden="false" customHeight="false" outlineLevel="0" collapsed="false">
      <c r="A28" s="37"/>
      <c r="B28" s="38"/>
      <c r="C28" s="39"/>
      <c r="D28" s="40"/>
    </row>
    <row r="29" customFormat="false" ht="15" hidden="false" customHeight="false" outlineLevel="0" collapsed="false">
      <c r="A29" s="37"/>
      <c r="B29" s="38"/>
      <c r="C29" s="39"/>
      <c r="D29" s="40"/>
    </row>
    <row r="30" customFormat="false" ht="15" hidden="false" customHeight="false" outlineLevel="0" collapsed="false">
      <c r="A30" s="37"/>
      <c r="B30" s="38"/>
      <c r="C30" s="39"/>
      <c r="D30" s="40"/>
    </row>
    <row r="31" customFormat="false" ht="15" hidden="false" customHeight="false" outlineLevel="0" collapsed="false">
      <c r="A31" s="37"/>
      <c r="B31" s="38"/>
      <c r="C31" s="39"/>
      <c r="D31" s="40"/>
    </row>
    <row r="32" customFormat="false" ht="15" hidden="false" customHeight="false" outlineLevel="0" collapsed="false">
      <c r="A32" s="37"/>
      <c r="B32" s="38"/>
      <c r="C32" s="39"/>
      <c r="D32" s="40"/>
    </row>
    <row r="33" customFormat="false" ht="15" hidden="false" customHeight="false" outlineLevel="0" collapsed="false">
      <c r="A33" s="37"/>
      <c r="B33" s="38"/>
      <c r="C33" s="39"/>
      <c r="D33" s="40"/>
    </row>
    <row r="34" customFormat="false" ht="15" hidden="false" customHeight="false" outlineLevel="0" collapsed="false">
      <c r="A34" s="37"/>
      <c r="B34" s="38"/>
      <c r="C34" s="39"/>
      <c r="D34" s="40"/>
    </row>
    <row r="35" customFormat="false" ht="15" hidden="false" customHeight="false" outlineLevel="0" collapsed="false">
      <c r="A35" s="37"/>
      <c r="B35" s="38"/>
      <c r="C35" s="39"/>
      <c r="D35" s="40"/>
    </row>
    <row r="36" customFormat="false" ht="15" hidden="false" customHeight="false" outlineLevel="0" collapsed="false">
      <c r="A36" s="37"/>
      <c r="B36" s="38"/>
      <c r="C36" s="39"/>
      <c r="D36" s="40"/>
    </row>
    <row r="37" customFormat="false" ht="15" hidden="false" customHeight="false" outlineLevel="0" collapsed="false">
      <c r="A37" s="37"/>
      <c r="B37" s="38"/>
      <c r="C37" s="39"/>
      <c r="D37" s="40"/>
    </row>
    <row r="38" customFormat="false" ht="15" hidden="false" customHeight="false" outlineLevel="0" collapsed="false">
      <c r="A38" s="37"/>
      <c r="B38" s="38"/>
      <c r="C38" s="39"/>
      <c r="D38" s="40"/>
    </row>
    <row r="39" customFormat="false" ht="15" hidden="false" customHeight="false" outlineLevel="0" collapsed="false">
      <c r="A39" s="37"/>
      <c r="B39" s="38"/>
      <c r="C39" s="39"/>
      <c r="D39" s="40"/>
    </row>
    <row r="40" customFormat="false" ht="15" hidden="false" customHeight="false" outlineLevel="0" collapsed="false">
      <c r="A40" s="37"/>
      <c r="B40" s="38"/>
      <c r="C40" s="39"/>
      <c r="D40" s="40"/>
    </row>
    <row r="41" customFormat="false" ht="15" hidden="false" customHeight="false" outlineLevel="0" collapsed="false">
      <c r="A41" s="37"/>
      <c r="B41" s="38"/>
      <c r="C41" s="39"/>
      <c r="D41" s="40"/>
    </row>
    <row r="42" customFormat="false" ht="15" hidden="false" customHeight="false" outlineLevel="0" collapsed="false">
      <c r="A42" s="37"/>
      <c r="B42" s="38"/>
      <c r="C42" s="39"/>
      <c r="D42" s="40"/>
    </row>
    <row r="43" customFormat="false" ht="15" hidden="false" customHeight="false" outlineLevel="0" collapsed="false">
      <c r="A43" s="37"/>
      <c r="B43" s="38"/>
      <c r="C43" s="39"/>
      <c r="D43" s="40"/>
    </row>
    <row r="44" customFormat="false" ht="15" hidden="false" customHeight="false" outlineLevel="0" collapsed="false">
      <c r="A44" s="37"/>
      <c r="B44" s="38"/>
      <c r="C44" s="39"/>
      <c r="D44" s="40"/>
    </row>
    <row r="45" customFormat="false" ht="15" hidden="false" customHeight="false" outlineLevel="0" collapsed="false">
      <c r="A45" s="37"/>
      <c r="B45" s="38"/>
      <c r="C45" s="39"/>
      <c r="D45" s="40"/>
    </row>
    <row r="46" customFormat="false" ht="15" hidden="false" customHeight="false" outlineLevel="0" collapsed="false">
      <c r="A46" s="37"/>
      <c r="B46" s="38"/>
      <c r="C46" s="39"/>
      <c r="D46" s="40"/>
    </row>
    <row r="47" customFormat="false" ht="15" hidden="false" customHeight="false" outlineLevel="0" collapsed="false">
      <c r="A47" s="37"/>
      <c r="B47" s="38"/>
      <c r="C47" s="39"/>
      <c r="D47" s="40"/>
    </row>
    <row r="48" customFormat="false" ht="15" hidden="false" customHeight="false" outlineLevel="0" collapsed="false">
      <c r="A48" s="37"/>
      <c r="B48" s="38"/>
      <c r="C48" s="39"/>
      <c r="D48" s="40"/>
    </row>
    <row r="49" customFormat="false" ht="15" hidden="false" customHeight="false" outlineLevel="0" collapsed="false">
      <c r="A49" s="37"/>
      <c r="B49" s="38"/>
      <c r="C49" s="39"/>
      <c r="D49" s="40"/>
    </row>
    <row r="50" customFormat="false" ht="15" hidden="false" customHeight="false" outlineLevel="0" collapsed="false">
      <c r="A50" s="37"/>
      <c r="B50" s="38"/>
      <c r="C50" s="39"/>
      <c r="D50" s="40"/>
    </row>
    <row r="51" customFormat="false" ht="15" hidden="false" customHeight="false" outlineLevel="0" collapsed="false">
      <c r="A51" s="37"/>
      <c r="B51" s="38"/>
      <c r="C51" s="39"/>
      <c r="D51" s="40"/>
    </row>
    <row r="52" customFormat="false" ht="15" hidden="false" customHeight="false" outlineLevel="0" collapsed="false">
      <c r="A52" s="37"/>
      <c r="B52" s="38"/>
      <c r="C52" s="39"/>
      <c r="D52" s="40"/>
    </row>
    <row r="53" customFormat="false" ht="15" hidden="false" customHeight="false" outlineLevel="0" collapsed="false">
      <c r="A53" s="37"/>
      <c r="B53" s="38"/>
      <c r="C53" s="39"/>
      <c r="D53" s="40"/>
    </row>
    <row r="54" customFormat="false" ht="15" hidden="false" customHeight="false" outlineLevel="0" collapsed="false">
      <c r="A54" s="37"/>
      <c r="B54" s="38"/>
      <c r="C54" s="39"/>
      <c r="D54" s="40"/>
    </row>
    <row r="55" customFormat="false" ht="15" hidden="false" customHeight="false" outlineLevel="0" collapsed="false">
      <c r="A55" s="37"/>
      <c r="B55" s="38"/>
      <c r="C55" s="39"/>
      <c r="D55" s="40"/>
    </row>
    <row r="56" customFormat="false" ht="15" hidden="false" customHeight="false" outlineLevel="0" collapsed="false">
      <c r="A56" s="37"/>
      <c r="B56" s="38"/>
      <c r="C56" s="39"/>
      <c r="D56" s="40"/>
    </row>
    <row r="57" customFormat="false" ht="15" hidden="false" customHeight="false" outlineLevel="0" collapsed="false">
      <c r="A57" s="37"/>
      <c r="B57" s="38"/>
      <c r="C57" s="39"/>
      <c r="D57" s="40"/>
    </row>
    <row r="58" customFormat="false" ht="15" hidden="false" customHeight="false" outlineLevel="0" collapsed="false">
      <c r="A58" s="37"/>
      <c r="B58" s="38"/>
      <c r="C58" s="39"/>
      <c r="D58" s="40"/>
    </row>
    <row r="59" customFormat="false" ht="15" hidden="false" customHeight="false" outlineLevel="0" collapsed="false">
      <c r="A59" s="37"/>
      <c r="B59" s="38"/>
      <c r="C59" s="39"/>
      <c r="D59" s="40"/>
    </row>
    <row r="60" customFormat="false" ht="15" hidden="false" customHeight="false" outlineLevel="0" collapsed="false">
      <c r="A60" s="37"/>
      <c r="B60" s="38"/>
      <c r="C60" s="39"/>
      <c r="D60" s="40"/>
    </row>
    <row r="61" customFormat="false" ht="15" hidden="false" customHeight="false" outlineLevel="0" collapsed="false">
      <c r="A61" s="37"/>
      <c r="B61" s="38"/>
      <c r="C61" s="39"/>
      <c r="D61" s="40"/>
    </row>
    <row r="62" customFormat="false" ht="15" hidden="false" customHeight="false" outlineLevel="0" collapsed="false">
      <c r="A62" s="37"/>
      <c r="B62" s="38"/>
      <c r="C62" s="39"/>
      <c r="D62" s="40"/>
    </row>
    <row r="63" customFormat="false" ht="15" hidden="false" customHeight="false" outlineLevel="0" collapsed="false">
      <c r="A63" s="37"/>
      <c r="B63" s="38"/>
      <c r="C63" s="39"/>
      <c r="D63" s="40"/>
    </row>
    <row r="64" customFormat="false" ht="15" hidden="false" customHeight="false" outlineLevel="0" collapsed="false">
      <c r="A64" s="37"/>
      <c r="B64" s="38"/>
      <c r="C64" s="39"/>
      <c r="D64" s="40"/>
    </row>
    <row r="65" customFormat="false" ht="15" hidden="false" customHeight="false" outlineLevel="0" collapsed="false">
      <c r="A65" s="37"/>
      <c r="B65" s="38"/>
      <c r="C65" s="39"/>
      <c r="D65" s="40"/>
    </row>
    <row r="66" customFormat="false" ht="15" hidden="false" customHeight="false" outlineLevel="0" collapsed="false">
      <c r="A66" s="37"/>
      <c r="B66" s="38"/>
      <c r="C66" s="39"/>
      <c r="D66" s="40"/>
    </row>
    <row r="67" customFormat="false" ht="15" hidden="false" customHeight="false" outlineLevel="0" collapsed="false">
      <c r="A67" s="37"/>
      <c r="B67" s="38"/>
      <c r="C67" s="39"/>
      <c r="D67" s="40"/>
    </row>
    <row r="68" customFormat="false" ht="15" hidden="false" customHeight="false" outlineLevel="0" collapsed="false">
      <c r="A68" s="37"/>
      <c r="B68" s="38"/>
      <c r="C68" s="39"/>
      <c r="D68" s="40"/>
    </row>
    <row r="69" customFormat="false" ht="15" hidden="false" customHeight="false" outlineLevel="0" collapsed="false">
      <c r="A69" s="37"/>
      <c r="B69" s="38"/>
      <c r="C69" s="39"/>
      <c r="D69" s="40"/>
    </row>
    <row r="70" customFormat="false" ht="15" hidden="false" customHeight="false" outlineLevel="0" collapsed="false">
      <c r="A70" s="37"/>
      <c r="B70" s="38"/>
      <c r="C70" s="39"/>
      <c r="D70" s="40"/>
    </row>
    <row r="71" customFormat="false" ht="15" hidden="false" customHeight="false" outlineLevel="0" collapsed="false">
      <c r="A71" s="37"/>
      <c r="B71" s="38"/>
      <c r="C71" s="39"/>
      <c r="D71" s="40"/>
    </row>
    <row r="72" customFormat="false" ht="15" hidden="false" customHeight="false" outlineLevel="0" collapsed="false">
      <c r="A72" s="37"/>
      <c r="B72" s="38"/>
      <c r="C72" s="39"/>
      <c r="D72" s="40"/>
    </row>
    <row r="73" customFormat="false" ht="15" hidden="false" customHeight="false" outlineLevel="0" collapsed="false">
      <c r="A73" s="37"/>
      <c r="B73" s="38"/>
      <c r="C73" s="39"/>
      <c r="D73" s="40"/>
    </row>
    <row r="74" customFormat="false" ht="15" hidden="false" customHeight="false" outlineLevel="0" collapsed="false">
      <c r="A74" s="37"/>
      <c r="B74" s="38"/>
      <c r="C74" s="39"/>
      <c r="D74" s="40"/>
    </row>
    <row r="75" customFormat="false" ht="15" hidden="false" customHeight="false" outlineLevel="0" collapsed="false">
      <c r="A75" s="37"/>
      <c r="B75" s="38"/>
      <c r="C75" s="39"/>
      <c r="D75" s="40"/>
    </row>
    <row r="76" customFormat="false" ht="15" hidden="false" customHeight="false" outlineLevel="0" collapsed="false">
      <c r="A76" s="37"/>
      <c r="B76" s="38"/>
      <c r="C76" s="39"/>
      <c r="D76" s="40"/>
    </row>
    <row r="77" customFormat="false" ht="15" hidden="false" customHeight="false" outlineLevel="0" collapsed="false">
      <c r="A77" s="37"/>
      <c r="B77" s="38"/>
      <c r="C77" s="39"/>
      <c r="D77" s="40"/>
    </row>
    <row r="78" customFormat="false" ht="15" hidden="false" customHeight="false" outlineLevel="0" collapsed="false">
      <c r="A78" s="37"/>
      <c r="B78" s="38"/>
      <c r="C78" s="39"/>
      <c r="D78" s="40"/>
    </row>
    <row r="79" customFormat="false" ht="15" hidden="false" customHeight="false" outlineLevel="0" collapsed="false">
      <c r="A79" s="37"/>
      <c r="B79" s="38"/>
      <c r="C79" s="39"/>
      <c r="D79" s="40"/>
    </row>
    <row r="80" customFormat="false" ht="15" hidden="false" customHeight="false" outlineLevel="0" collapsed="false">
      <c r="A80" s="37"/>
      <c r="B80" s="38"/>
      <c r="C80" s="39"/>
      <c r="D80" s="40"/>
    </row>
    <row r="81" customFormat="false" ht="15" hidden="false" customHeight="false" outlineLevel="0" collapsed="false">
      <c r="A81" s="37"/>
      <c r="B81" s="38"/>
      <c r="C81" s="39"/>
      <c r="D81" s="40"/>
    </row>
    <row r="82" customFormat="false" ht="15" hidden="false" customHeight="false" outlineLevel="0" collapsed="false">
      <c r="A82" s="37"/>
      <c r="B82" s="38"/>
      <c r="C82" s="39"/>
      <c r="D82" s="40"/>
    </row>
    <row r="83" customFormat="false" ht="15" hidden="false" customHeight="false" outlineLevel="0" collapsed="false">
      <c r="A83" s="37"/>
      <c r="B83" s="38"/>
      <c r="C83" s="39"/>
      <c r="D83" s="40"/>
    </row>
    <row r="84" customFormat="false" ht="15" hidden="false" customHeight="false" outlineLevel="0" collapsed="false">
      <c r="A84" s="37"/>
      <c r="B84" s="38"/>
      <c r="C84" s="39"/>
      <c r="D84" s="40"/>
    </row>
    <row r="85" customFormat="false" ht="15" hidden="false" customHeight="false" outlineLevel="0" collapsed="false">
      <c r="A85" s="37"/>
      <c r="B85" s="38"/>
      <c r="C85" s="39"/>
      <c r="D85" s="40"/>
    </row>
    <row r="86" customFormat="false" ht="15" hidden="false" customHeight="false" outlineLevel="0" collapsed="false">
      <c r="A86" s="37"/>
      <c r="B86" s="38"/>
      <c r="C86" s="39"/>
      <c r="D86" s="40"/>
    </row>
    <row r="87" customFormat="false" ht="15" hidden="false" customHeight="false" outlineLevel="0" collapsed="false">
      <c r="A87" s="37"/>
      <c r="B87" s="38"/>
      <c r="C87" s="39"/>
      <c r="D87" s="40"/>
    </row>
    <row r="88" customFormat="false" ht="15" hidden="false" customHeight="false" outlineLevel="0" collapsed="false">
      <c r="A88" s="37"/>
      <c r="B88" s="38"/>
      <c r="C88" s="39"/>
      <c r="D88" s="40"/>
    </row>
    <row r="89" customFormat="false" ht="15" hidden="false" customHeight="false" outlineLevel="0" collapsed="false">
      <c r="A89" s="37"/>
      <c r="B89" s="38"/>
      <c r="C89" s="39"/>
      <c r="D89" s="40"/>
    </row>
    <row r="90" customFormat="false" ht="15" hidden="false" customHeight="false" outlineLevel="0" collapsed="false">
      <c r="A90" s="37"/>
      <c r="B90" s="38"/>
      <c r="C90" s="39"/>
      <c r="D90" s="40"/>
    </row>
    <row r="91" customFormat="false" ht="15" hidden="false" customHeight="false" outlineLevel="0" collapsed="false">
      <c r="A91" s="37"/>
      <c r="B91" s="38"/>
      <c r="C91" s="39"/>
      <c r="D91" s="40"/>
    </row>
    <row r="92" customFormat="false" ht="15" hidden="false" customHeight="false" outlineLevel="0" collapsed="false">
      <c r="A92" s="37"/>
      <c r="B92" s="38"/>
      <c r="C92" s="39"/>
      <c r="D92" s="40"/>
    </row>
    <row r="93" customFormat="false" ht="15" hidden="false" customHeight="false" outlineLevel="0" collapsed="false">
      <c r="A93" s="37"/>
      <c r="B93" s="38"/>
      <c r="C93" s="39"/>
      <c r="D93" s="40"/>
    </row>
    <row r="94" customFormat="false" ht="15" hidden="false" customHeight="false" outlineLevel="0" collapsed="false">
      <c r="A94" s="37"/>
      <c r="B94" s="38"/>
      <c r="C94" s="39"/>
      <c r="D94" s="40"/>
    </row>
    <row r="95" customFormat="false" ht="15" hidden="false" customHeight="false" outlineLevel="0" collapsed="false">
      <c r="A95" s="37"/>
      <c r="B95" s="38"/>
      <c r="C95" s="39"/>
      <c r="D95" s="40"/>
    </row>
    <row r="96" customFormat="false" ht="15" hidden="false" customHeight="false" outlineLevel="0" collapsed="false">
      <c r="A96" s="37"/>
      <c r="B96" s="38"/>
      <c r="C96" s="39"/>
      <c r="D96" s="40"/>
    </row>
    <row r="97" customFormat="false" ht="15" hidden="false" customHeight="false" outlineLevel="0" collapsed="false">
      <c r="A97" s="37"/>
      <c r="B97" s="38"/>
      <c r="C97" s="39"/>
      <c r="D97" s="40"/>
    </row>
    <row r="98" customFormat="false" ht="15" hidden="false" customHeight="false" outlineLevel="0" collapsed="false">
      <c r="A98" s="37"/>
      <c r="B98" s="38"/>
      <c r="C98" s="39"/>
      <c r="D98" s="40"/>
    </row>
    <row r="99" customFormat="false" ht="15" hidden="false" customHeight="false" outlineLevel="0" collapsed="false">
      <c r="A99" s="37"/>
      <c r="B99" s="38"/>
      <c r="C99" s="39"/>
      <c r="D99" s="40"/>
    </row>
    <row r="100" customFormat="false" ht="15" hidden="false" customHeight="false" outlineLevel="0" collapsed="false">
      <c r="A100" s="37"/>
      <c r="B100" s="38"/>
      <c r="C100" s="39"/>
      <c r="D100" s="40"/>
    </row>
    <row r="101" customFormat="false" ht="15" hidden="false" customHeight="false" outlineLevel="0" collapsed="false">
      <c r="A101" s="37"/>
      <c r="B101" s="38"/>
      <c r="C101" s="39"/>
      <c r="D101" s="40"/>
    </row>
  </sheetData>
  <sheetProtection sheet="true" objects="true" scenarios="true"/>
  <mergeCells count="1">
    <mergeCell ref="A1:D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11271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2022-12-06T10:55:39Z</dcterms:created>
  <dc:creator>REBIERE Simon</dc:creator>
  <dc:description/>
  <dc:language>fr-FR</dc:language>
  <cp:lastModifiedBy/>
  <dcterms:modified xsi:type="dcterms:W3CDTF">2025-08-04T20:25:44Z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