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A085E112-C707-4F4A-96DB-BBAF6E71D297}" xr6:coauthVersionLast="46" xr6:coauthVersionMax="46" xr10:uidLastSave="{00000000-0000-0000-0000-000000000000}"/>
  <bookViews>
    <workbookView xWindow="-108" yWindow="-108" windowWidth="23256" windowHeight="12576" activeTab="3" xr2:uid="{22C7AF19-0837-4A06-A2A5-C0837E2CE6D7}"/>
  </bookViews>
  <sheets>
    <sheet name="trump_photo" sheetId="8" r:id="rId1"/>
    <sheet name="example" sheetId="4" r:id="rId2"/>
    <sheet name="Anscombe's Quartet" sheetId="1" r:id="rId3"/>
    <sheet name="thank you!" sheetId="6" r:id="rId4"/>
    <sheet name="bonus!" sheetId="7" r:id="rId5"/>
    <sheet name="look at this .P" sheetId="5" r:id="rId6"/>
  </sheets>
  <definedNames>
    <definedName name="_06_Xs">_xlfn.ANCHORARRAY(example!$J$20)</definedName>
    <definedName name="_07_Ys">_xlfn.ANCHORARRAY(example!$K$20)</definedName>
    <definedName name="_08_dataset_slicer">#N/A</definedName>
    <definedName name="_09_donald_photo_1">_xlfn.XLOOKUP(example!$AF$6,trump_photo!$B$3:$B$4,trump_photo!$C$3:$C$4)</definedName>
    <definedName name="_10_donald_photo_2">_xlfn.XLOOKUP(example!$AK$6,trump_photo!$C$6:$C$7,trump_photo!$D$6:$D$7)</definedName>
    <definedName name="_xlnm._FilterDatabase" localSheetId="1" hidden="1">example!$B$19:$F$2292</definedName>
    <definedName name="_Order1" hidden="1">255</definedName>
    <definedName name="_Order2" hidden="1">0</definedName>
    <definedName name="anscount" hidden="1">1</definedName>
    <definedName name="limcount" hidden="1">1</definedName>
    <definedName name="sencount" hidden="1">1</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6" i="4" l="1"/>
  <c r="AK6" i="4"/>
  <c r="AK7" i="4"/>
  <c r="N13" i="4"/>
  <c r="K20" i="4" l="1" a="1"/>
  <c r="K20" i="4" s="1"/>
  <c r="F5" i="4" s="1"/>
  <c r="J20" i="4" a="1"/>
  <c r="J20" i="4" s="1"/>
  <c r="F4" i="4" s="1"/>
  <c r="C42" i="1" a="1"/>
  <c r="C42" i="1" s="1"/>
  <c r="C20" i="1" a="1"/>
  <c r="C20" i="1" s="1"/>
  <c r="Y20" i="1" a="1"/>
  <c r="Y20" i="1" s="1"/>
  <c r="X36" i="1" a="1"/>
  <c r="X36" i="1" s="1"/>
  <c r="X14" i="1" a="1"/>
  <c r="X14" i="1" s="1"/>
  <c r="D36" i="1" a="1"/>
  <c r="D36" i="1" s="1"/>
  <c r="X31" i="1"/>
  <c r="X9" i="1"/>
  <c r="D31" i="1"/>
  <c r="X30" i="1"/>
  <c r="X29" i="1"/>
  <c r="X34" i="1" s="1" a="1"/>
  <c r="X34" i="1" s="1"/>
  <c r="X28" i="1"/>
  <c r="X8" i="1"/>
  <c r="X7" i="1"/>
  <c r="X12" i="1" s="1" a="1"/>
  <c r="X12" i="1" s="1"/>
  <c r="X6" i="1"/>
  <c r="X15" i="1"/>
  <c r="X10" i="1" s="1"/>
  <c r="X16" i="1"/>
  <c r="X37" i="1"/>
  <c r="X38" i="1"/>
  <c r="D37" i="1"/>
  <c r="D38" i="1"/>
  <c r="D30" i="1"/>
  <c r="D29" i="1"/>
  <c r="D34" i="1" s="1" a="1"/>
  <c r="D34" i="1" s="1"/>
  <c r="D28" i="1"/>
  <c r="D14" i="1" a="1"/>
  <c r="D14" i="1" s="1"/>
  <c r="D16" i="1"/>
  <c r="D15" i="1"/>
  <c r="D9" i="1"/>
  <c r="D8" i="1"/>
  <c r="D7" i="1"/>
  <c r="D12" i="1" s="1" a="1"/>
  <c r="D12" i="1" s="1"/>
  <c r="Y42" i="1" a="1"/>
  <c r="Y42" i="1" s="1"/>
  <c r="D6" i="1"/>
  <c r="F8" i="4" l="1"/>
  <c r="F9" i="4" a="1"/>
  <c r="F9" i="4" s="1"/>
  <c r="F10" i="4" s="1" a="1"/>
  <c r="F10" i="4" s="1"/>
  <c r="D32" i="1"/>
  <c r="D10" i="1"/>
  <c r="D13" i="1" a="1"/>
  <c r="D13" i="1" s="1"/>
  <c r="D11" i="1" s="1"/>
  <c r="X13" i="1" a="1"/>
  <c r="X13" i="1" s="1"/>
  <c r="X11" i="1" s="1"/>
  <c r="X32" i="1"/>
  <c r="D35" i="1" a="1"/>
  <c r="D35" i="1" s="1"/>
  <c r="D33" i="1" s="1"/>
  <c r="X35" i="1" a="1"/>
  <c r="X35" i="1" s="1"/>
  <c r="X33" i="1" s="1"/>
  <c r="F11" i="4" a="1"/>
  <c r="F11" i="4" s="1"/>
  <c r="F3" i="4"/>
  <c r="F6" i="4"/>
  <c r="F7" i="4"/>
  <c r="F13" i="4" l="1"/>
  <c r="F12"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<sst xmlns="http://schemas.openxmlformats.org/spreadsheetml/2006/main" count="4692" uniqueCount="98">
  <si>
    <t>x</t>
  </si>
  <si>
    <t>y</t>
  </si>
  <si>
    <t>Summary Statistics</t>
  </si>
  <si>
    <t>y4</t>
  </si>
  <si>
    <t>x4</t>
  </si>
  <si>
    <t>y3</t>
  </si>
  <si>
    <t>x3</t>
  </si>
  <si>
    <t>y2</t>
  </si>
  <si>
    <t>x2</t>
  </si>
  <si>
    <t>y1</t>
  </si>
  <si>
    <t>x1</t>
  </si>
  <si>
    <t>https://www.autodesk.com/research/publications/same-stats-different-graphs</t>
  </si>
  <si>
    <t>dataset</t>
  </si>
  <si>
    <t>Datasaurus Dozen</t>
  </si>
  <si>
    <t>Anscombe Quartet</t>
  </si>
  <si>
    <t>Anscombe 1</t>
  </si>
  <si>
    <t>Anscombe 2</t>
  </si>
  <si>
    <t>Anscombe 3</t>
  </si>
  <si>
    <t>Anscombe 4</t>
  </si>
  <si>
    <t>Trump</t>
  </si>
  <si>
    <t>https://www.linkedin.com/in/merod/</t>
  </si>
  <si>
    <t>LinkedIn:</t>
  </si>
  <si>
    <t>: Mean Xs</t>
  </si>
  <si>
    <t>: Mean Ys</t>
  </si>
  <si>
    <t>: Equation of regresion line</t>
  </si>
  <si>
    <t>: t</t>
  </si>
  <si>
    <t>: Sum of squares X -  X</t>
  </si>
  <si>
    <t>: Correlation coefficient</t>
  </si>
  <si>
    <t>: R squared</t>
  </si>
  <si>
    <t>: Number of observations</t>
  </si>
  <si>
    <t>: Standard error of estimate of slope (SE)</t>
  </si>
  <si>
    <t>: Regression sum of squares (Reg SS)</t>
  </si>
  <si>
    <t>: Intercept</t>
  </si>
  <si>
    <t>: SSR</t>
  </si>
  <si>
    <t>: Residual sum of squares of Y (SSR)</t>
  </si>
  <si>
    <t>Regression results with LINEST function of x4 - y4:</t>
  </si>
  <si>
    <t>Standard error of estimate of slope (SE) :</t>
  </si>
  <si>
    <t>Regression sum of squares (Reg SS) :</t>
  </si>
  <si>
    <t>Residual sum of squares of Y (SSR) :</t>
  </si>
  <si>
    <t>Sum of squares X -  X :</t>
  </si>
  <si>
    <t>t :</t>
  </si>
  <si>
    <t>Equation of regresion line :</t>
  </si>
  <si>
    <t>Mean Ys :</t>
  </si>
  <si>
    <t>Mean Xs :</t>
  </si>
  <si>
    <t>Number of observations :</t>
  </si>
  <si>
    <t>Correlation coefficient :</t>
  </si>
  <si>
    <t>R squared :</t>
  </si>
  <si>
    <t>Residual sum of squares of Y SSR :</t>
  </si>
  <si>
    <t>dataset I</t>
  </si>
  <si>
    <t>dataset II</t>
  </si>
  <si>
    <t>dataset IV</t>
  </si>
  <si>
    <t>dataset III</t>
  </si>
  <si>
    <t>Regression results with LINEST function of x2 - y2:</t>
  </si>
  <si>
    <t>Regression results with LINEST function of x1 - y1:</t>
  </si>
  <si>
    <t>Regression results with LINEST function of x3 - y3:</t>
  </si>
  <si>
    <t>F statistic :</t>
  </si>
  <si>
    <t>Slope :</t>
  </si>
  <si>
    <t>: degrees of freedom</t>
  </si>
  <si>
    <t>: SE for Y estimate</t>
  </si>
  <si>
    <t>: SE of intercept</t>
  </si>
  <si>
    <t>Standard error of slope :</t>
  </si>
  <si>
    <t>Regression sum of squares :</t>
  </si>
  <si>
    <t>* SE = standard error   ||   SSR = Residual sum of squares</t>
  </si>
  <si>
    <t>DataTrump</t>
  </si>
  <si>
    <t>id_point</t>
  </si>
  <si>
    <t>set</t>
  </si>
  <si>
    <t>Away</t>
  </si>
  <si>
    <t>Bull´s eye</t>
  </si>
  <si>
    <t>Circle</t>
  </si>
  <si>
    <t>Dots</t>
  </si>
  <si>
    <t>High lines</t>
  </si>
  <si>
    <t>Slant down</t>
  </si>
  <si>
    <t>Slant up</t>
  </si>
  <si>
    <t>Star</t>
  </si>
  <si>
    <t>Wide lines</t>
  </si>
  <si>
    <t>X shape</t>
  </si>
  <si>
    <t>Vertical lines</t>
  </si>
  <si>
    <t>Horizontal lines</t>
  </si>
  <si>
    <t>Dinosaur</t>
  </si>
  <si>
    <t>Y 's</t>
  </si>
  <si>
    <t>X 's</t>
  </si>
  <si>
    <t>Average of X :</t>
  </si>
  <si>
    <t>Average of Y :</t>
  </si>
  <si>
    <t>Correlation Coefficient :</t>
  </si>
  <si>
    <t>Standard error of estimate of slope :</t>
  </si>
  <si>
    <t>chart title:</t>
  </si>
  <si>
    <t>Let´s check</t>
  </si>
  <si>
    <t>name</t>
  </si>
  <si>
    <t>photo_1</t>
  </si>
  <si>
    <t>photo_2</t>
  </si>
  <si>
    <t>No photo</t>
  </si>
  <si>
    <t>for allocating the first photo 1</t>
  </si>
  <si>
    <t>for allocating the second photo 2 and phrase</t>
  </si>
  <si>
    <t>http://www.thefunctionalart.com/2016/08/download-datasaurus-never-trust-summary.html</t>
  </si>
  <si>
    <t>http://www.thefunctionalart.com/2016/12/datatrump.html</t>
  </si>
  <si>
    <t>For dataset of The "Datasaurus Dozen" by Justin Matejka, George Fitzmaurice</t>
  </si>
  <si>
    <t>For dataset of "DataTrump" by Alberto Cairo:</t>
  </si>
  <si>
    <t>For dataset of "Datasaurus" by Alberto Cairo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</si>
</sst>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000000000"/>
    <numFmt numFmtId="165" formatCode="0.00000000000000000"/>
  </numFmts>
  <fonts count="12">
    <font>
      <sz val="8"/>
      <color theme="1"/>
      <name val="Body Font"/>
      <family val="2"/>
    </font>
    <font>
      <sz val="10"/>
      <name val="Arial"/>
      <family val="2"/>
    </font>
    <font>
      <u/>
      <sz val="8"/>
      <color theme="10"/>
      <name val="Body Font"/>
      <family val="2"/>
    </font>
    <font>
      <sz val="11"/>
      <color theme="1"/>
      <name val="Calibri"/>
      <family val="2"/>
      <scheme val="minor"/>
    </font>
    <font>
      <u/>
      <sz val="11"/>
      <color theme="10"/>
      <name val="Calibri"/>
      <family val="2"/>
      <scheme val="minor"/>
    </font>
    <font>
      <u/>
      <sz val="8"/>
      <color theme="10"/>
      <name val="Calibri"/>
      <family val="2"/>
      <scheme val="minor"/>
    </font>
    <font>
      <sz val="11"/>
      <color theme="10"/>
      <name val="Calibri"/>
      <family val="2"/>
      <scheme val="minor"/>
    </font>
    <font>
      <sz val="8"/>
      <color theme="1"/>
      <name val="Arial"/>
      <family val="2"/>
    </font>
    <font>
      <b/>
      <i/>
      <sz val="8"/>
      <color theme="1"/>
      <name val="Body Font"/>
    </font>
    <font>
      <i/>
      <sz val="8"/>
      <color theme="1"/>
      <name val="Body Font"/>
    </font>
    <font>
      <i/>
      <sz val="8"/>
      <color theme="0" tint="-0.249977111117893"/>
      <name val="Body Font"/>
    </font>
    <font>
      <sz val="8"/>
      <color rgb="FF000000"/>
      <name val="Segoe UI"/>
      <family val="2"/>
    </font>
  </fonts>
  <fills count="70">
    <fill>
      <patternFill patternType="none"/>
    </fill>
    <fill>
      <patternFill patternType="gray125"/>
    </fill>
    <fill>
      <patternFill patternType="solid">
        <fgColor rgb="FFFFFFFF"/>
        <bgColor indexed="64"/>
      </patternFill>
    </fill>
    <fill>
      <patternFill patternType="solid">
        <fgColor rgb="FF000000"/>
        <bgColor indexed="64"/>
      </patternFill>
    </fill>
    <fill>
      <patternFill patternType="solid">
        <fgColor rgb="FF606040"/>
        <bgColor indexed="64"/>
      </patternFill>
    </fill>
    <fill>
      <patternFill patternType="solid">
        <fgColor rgb="FF202040"/>
        <bgColor indexed="64"/>
      </patternFill>
    </fill>
    <fill>
      <patternFill patternType="solid">
        <fgColor rgb="FF808080"/>
        <bgColor indexed="64"/>
      </patternFill>
    </fill>
    <fill>
      <patternFill patternType="solid">
        <fgColor rgb="FF606080"/>
        <bgColor indexed="64"/>
      </patternFill>
    </fill>
    <fill>
      <patternFill patternType="solid">
        <fgColor rgb="FF404040"/>
        <bgColor indexed="64"/>
      </patternFill>
    </fill>
    <fill>
      <patternFill patternType="solid">
        <fgColor rgb="FFA0A0A4"/>
        <bgColor indexed="64"/>
      </patternFill>
    </fill>
    <fill>
      <patternFill patternType="solid">
        <fgColor rgb="FFFFFBF0"/>
        <bgColor indexed="64"/>
      </patternFill>
    </fill>
    <fill>
      <patternFill patternType="solid">
        <fgColor rgb="FFC0C0C0"/>
        <bgColor indexed="64"/>
      </patternFill>
    </fill>
    <fill>
      <patternFill patternType="solid">
        <fgColor rgb="FF404080"/>
        <bgColor indexed="64"/>
      </patternFill>
    </fill>
    <fill>
      <patternFill patternType="solid">
        <fgColor rgb="FF608080"/>
        <bgColor indexed="64"/>
      </patternFill>
    </fill>
    <fill>
      <patternFill patternType="solid">
        <fgColor rgb="FF808040"/>
        <bgColor indexed="64"/>
      </patternFill>
    </fill>
    <fill>
      <patternFill patternType="solid">
        <fgColor rgb="FFC0DCC0"/>
        <bgColor indexed="64"/>
      </patternFill>
    </fill>
    <fill>
      <patternFill patternType="solid">
        <fgColor rgb="FFA0A080"/>
        <bgColor indexed="64"/>
      </patternFill>
    </fill>
    <fill>
      <patternFill patternType="solid">
        <fgColor rgb="FF402000"/>
        <bgColor indexed="64"/>
      </patternFill>
    </fill>
    <fill>
      <patternFill patternType="solid">
        <fgColor rgb="FF204040"/>
        <bgColor indexed="64"/>
      </patternFill>
    </fill>
    <fill>
      <patternFill patternType="solid">
        <fgColor rgb="FFA08080"/>
        <bgColor indexed="64"/>
      </patternFill>
    </fill>
    <fill>
      <patternFill patternType="solid">
        <fgColor rgb="FF402040"/>
        <bgColor indexed="64"/>
      </patternFill>
    </fill>
    <fill>
      <patternFill patternType="solid">
        <fgColor rgb="FF406040"/>
        <bgColor indexed="64"/>
      </patternFill>
    </fill>
    <fill>
      <patternFill patternType="solid">
        <fgColor rgb="FFA0A0C0"/>
        <bgColor indexed="64"/>
      </patternFill>
    </fill>
    <fill>
      <patternFill patternType="solid">
        <fgColor rgb="FFC0C080"/>
        <bgColor indexed="64"/>
      </patternFill>
    </fill>
    <fill>
      <patternFill patternType="solid">
        <fgColor rgb="FF604040"/>
        <bgColor indexed="64"/>
      </patternFill>
    </fill>
    <fill>
      <patternFill patternType="solid">
        <fgColor rgb="FF806080"/>
        <bgColor indexed="64"/>
      </patternFill>
    </fill>
    <fill>
      <patternFill patternType="solid">
        <fgColor rgb="FFA0C0C0"/>
        <bgColor indexed="64"/>
      </patternFill>
    </fill>
    <fill>
      <patternFill patternType="solid">
        <fgColor rgb="FF80A080"/>
        <bgColor indexed="64"/>
      </patternFill>
    </fill>
    <fill>
      <patternFill patternType="solid">
        <fgColor rgb="FF204000"/>
        <bgColor indexed="64"/>
      </patternFill>
    </fill>
    <fill>
      <patternFill patternType="solid">
        <fgColor rgb="FF000040"/>
        <bgColor indexed="64"/>
      </patternFill>
    </fill>
    <fill>
      <patternFill patternType="solid">
        <fgColor rgb="FF608040"/>
        <bgColor indexed="64"/>
      </patternFill>
    </fill>
    <fill>
      <patternFill patternType="solid">
        <fgColor rgb="FFC0A0C0"/>
        <bgColor indexed="64"/>
      </patternFill>
    </fill>
    <fill>
      <patternFill patternType="solid">
        <fgColor rgb="FF406080"/>
        <bgColor indexed="64"/>
      </patternFill>
    </fill>
    <fill>
      <patternFill patternType="solid">
        <fgColor rgb="FF200040"/>
        <bgColor indexed="64"/>
      </patternFill>
    </fill>
    <fill>
      <patternFill patternType="solid">
        <fgColor rgb="FF8080C0"/>
        <bgColor indexed="64"/>
      </patternFill>
    </fill>
    <fill>
      <patternFill patternType="solid">
        <fgColor rgb="FF604000"/>
        <bgColor indexed="64"/>
      </patternFill>
    </fill>
    <fill>
      <patternFill patternType="solid">
        <fgColor rgb="FF404000"/>
        <bgColor indexed="64"/>
      </patternFill>
    </fill>
    <fill>
      <patternFill patternType="solid">
        <fgColor rgb="FF602040"/>
        <bgColor indexed="64"/>
      </patternFill>
    </fill>
    <fill>
      <patternFill patternType="solid">
        <fgColor rgb="FF806040"/>
        <bgColor indexed="64"/>
      </patternFill>
    </fill>
    <fill>
      <patternFill patternType="solid">
        <fgColor rgb="FF80A0C0"/>
        <bgColor indexed="64"/>
      </patternFill>
    </fill>
    <fill>
      <patternFill patternType="solid">
        <fgColor rgb="FFA6CAF0"/>
        <bgColor indexed="64"/>
      </patternFill>
    </fill>
    <fill>
      <patternFill patternType="solid">
        <fgColor rgb="FF002040"/>
        <bgColor indexed="64"/>
      </patternFill>
    </fill>
    <fill>
      <patternFill patternType="solid">
        <fgColor rgb="FF604080"/>
        <bgColor indexed="64"/>
      </patternFill>
    </fill>
    <fill>
      <patternFill patternType="solid">
        <fgColor rgb="FFA0C080"/>
        <bgColor indexed="64"/>
      </patternFill>
    </fill>
    <fill>
      <patternFill patternType="solid">
        <fgColor rgb="FFC0E080"/>
        <bgColor indexed="64"/>
      </patternFill>
    </fill>
    <fill>
      <patternFill patternType="solid">
        <fgColor rgb="FFC0A080"/>
        <bgColor indexed="64"/>
      </patternFill>
    </fill>
    <fill>
      <patternFill patternType="solid">
        <fgColor rgb="FF60A080"/>
        <bgColor indexed="64"/>
      </patternFill>
    </fill>
    <fill>
      <patternFill patternType="solid">
        <fgColor rgb="FF804080"/>
        <bgColor indexed="64"/>
      </patternFill>
    </fill>
    <fill>
      <patternFill patternType="solid">
        <fgColor rgb="FF204080"/>
        <bgColor indexed="64"/>
      </patternFill>
    </fill>
    <fill>
      <patternFill patternType="solid">
        <fgColor rgb="FF602000"/>
        <bgColor indexed="64"/>
      </patternFill>
    </fill>
    <fill>
      <patternFill patternType="solid">
        <fgColor rgb="FF20A040"/>
        <bgColor indexed="64"/>
      </patternFill>
    </fill>
    <fill>
      <patternFill patternType="solid">
        <fgColor rgb="FF40A080"/>
        <bgColor indexed="64"/>
      </patternFill>
    </fill>
    <fill>
      <patternFill patternType="solid">
        <fgColor rgb="FF80C080"/>
        <bgColor indexed="64"/>
      </patternFill>
    </fill>
    <fill>
      <patternFill patternType="solid">
        <fgColor rgb="FF40A040"/>
        <bgColor indexed="64"/>
      </patternFill>
    </fill>
    <fill>
      <patternFill patternType="solid">
        <fgColor rgb="FF008040"/>
        <bgColor indexed="64"/>
      </patternFill>
    </fill>
    <fill>
      <patternFill patternType="solid">
        <fgColor rgb="FF208040"/>
        <bgColor indexed="64"/>
      </patternFill>
    </fill>
    <fill>
      <patternFill patternType="solid">
        <fgColor rgb="FF20A080"/>
        <bgColor indexed="64"/>
      </patternFill>
    </fill>
    <fill>
      <patternFill patternType="solid">
        <fgColor rgb="FF206000"/>
        <bgColor indexed="64"/>
      </patternFill>
    </fill>
    <fill>
      <patternFill patternType="solid">
        <fgColor rgb="FF006040"/>
        <bgColor indexed="64"/>
      </patternFill>
    </fill>
    <fill>
      <patternFill patternType="solid">
        <fgColor rgb="FF206040"/>
        <bgColor indexed="64"/>
      </patternFill>
    </fill>
    <fill>
      <patternFill patternType="solid">
        <fgColor rgb="FF60C0C0"/>
        <bgColor indexed="64"/>
      </patternFill>
    </fill>
    <fill>
      <patternFill patternType="solid">
        <fgColor rgb="FF80C0C0"/>
        <bgColor indexed="64"/>
      </patternFill>
    </fill>
    <fill>
      <patternFill patternType="solid">
        <fgColor rgb="FF00A040"/>
        <bgColor indexed="64"/>
      </patternFill>
    </fill>
    <fill>
      <patternFill patternType="solid">
        <fgColor rgb="FF208080"/>
        <bgColor indexed="64"/>
      </patternFill>
    </fill>
    <fill>
      <patternFill patternType="solid">
        <fgColor rgb="FF60C080"/>
        <bgColor indexed="64"/>
      </patternFill>
    </fill>
    <fill>
      <patternFill patternType="solid">
        <fgColor rgb="FF004040"/>
        <bgColor indexed="64"/>
      </patternFill>
    </fill>
    <fill>
      <patternFill patternType="solid">
        <fgColor rgb="FF006000"/>
        <bgColor indexed="64"/>
      </patternFill>
    </fill>
    <fill>
      <patternFill patternType="solid">
        <fgColor rgb="FF408040"/>
        <bgColor indexed="64"/>
      </patternFill>
    </fill>
    <fill>
      <patternFill patternType="solid">
        <fgColor rgb="FF408080"/>
        <bgColor indexed="64"/>
      </patternFill>
    </fill>
    <fill>
      <patternFill patternType="solid">
        <fgColor theme="0" tint="-4.9989318521683403E-2"/>
        <bgColor indexed="64"/>
      </patternFill>
    </fill>
  </fills>
  <borders count="1">
    <border>
      <left/>
      <right/>
      <top/>
      <bottom/>
      <diagonal/>
    </border>
  </borders>
  <cellStyleXfs count="8">
    <xf numFmtId="0" fontId="0" fillId="0" borderId="0"/>
    <xf numFmtId="0" fontId="1" fillId="0" borderId="0"/>
    <xf numFmtId="0" fontId="2" fillId="0" borderId="0" applyNumberFormat="0" applyFill="0" applyBorder="0" applyAlignment="0" applyProtection="0"/>
    <xf numFmtId="0" fontId="3" fillId="0" borderId="0"/>
    <xf numFmtId="0" fontId="3" fillId="0" borderId="0"/>
    <xf numFmtId="0" fontId="4" fillId="0" borderId="0" applyNumberFormat="0" applyFill="0" applyBorder="0" applyAlignment="0" applyProtection="0"/>
    <xf numFmtId="0" fontId="5" fillId="0" borderId="0" applyNumberFormat="0" applyFill="0" applyBorder="0" applyAlignment="0" applyProtection="0"/>
    <xf numFmtId="0" fontId="7" fillId="0" borderId="0"/>
  </cellStyleXfs>
  <cellXfs count="101">
    <xf numFmtId="0" fontId="0" fillId="0" borderId="0" xfId="0"/>
    <xf numFmtId="2" fontId="0" fillId="0" borderId="0" xfId="0" applyNumberFormat="1"/>
    <xf numFmtId="0" fontId="0" fillId="0" borderId="0" xfId="0" applyAlignment="1">
      <alignment horizontal="right"/>
    </xf>
    <xf numFmtId="0" fontId="0" fillId="0" borderId="0" xfId="0" applyNumberFormat="1"/>
    <xf numFmtId="164" fontId="0" fillId="0" borderId="0" xfId="0" applyNumberFormat="1"/>
    <xf numFmtId="165" fontId="0" fillId="0" borderId="0" xfId="0" applyNumberFormat="1"/>
    <xf numFmtId="0" fontId="2" fillId="0" borderId="0" xfId="2"/>
    <xf numFmtId="0" fontId="0" fillId="0" borderId="0" xfId="0" pivotButton="1"/>
    <xf numFmtId="0" fontId="3" fillId="0" borderId="0" xfId="3"/>
    <xf numFmtId="0" fontId="3" fillId="2" borderId="0" xfId="3" applyFill="1"/>
    <xf numFmtId="0" fontId="3" fillId="3" borderId="0" xfId="3" applyFill="1"/>
    <xf numFmtId="0" fontId="3" fillId="4" borderId="0" xfId="3" applyFill="1"/>
    <xf numFmtId="0" fontId="3" fillId="5" borderId="0" xfId="3" applyFill="1"/>
    <xf numFmtId="0" fontId="3" fillId="6" borderId="0" xfId="3" applyFill="1"/>
    <xf numFmtId="0" fontId="3" fillId="7" borderId="0" xfId="3" applyFill="1"/>
    <xf numFmtId="0" fontId="3" fillId="8" borderId="0" xfId="3" applyFill="1"/>
    <xf numFmtId="0" fontId="3" fillId="9" borderId="0" xfId="3" applyFill="1"/>
    <xf numFmtId="0" fontId="3" fillId="10" borderId="0" xfId="3" applyFill="1"/>
    <xf numFmtId="0" fontId="3" fillId="11" borderId="0" xfId="3" applyFill="1"/>
    <xf numFmtId="0" fontId="3" fillId="12" borderId="0" xfId="3" applyFill="1"/>
    <xf numFmtId="0" fontId="3" fillId="13" borderId="0" xfId="3" applyFill="1"/>
    <xf numFmtId="0" fontId="3" fillId="14" borderId="0" xfId="3" applyFill="1"/>
    <xf numFmtId="0" fontId="3" fillId="15" borderId="0" xfId="3" applyFill="1"/>
    <xf numFmtId="0" fontId="3" fillId="16" borderId="0" xfId="3" applyFill="1"/>
    <xf numFmtId="0" fontId="3" fillId="17" borderId="0" xfId="3" applyFill="1"/>
    <xf numFmtId="0" fontId="3" fillId="18" borderId="0" xfId="3" applyFill="1"/>
    <xf numFmtId="0" fontId="3" fillId="19" borderId="0" xfId="3" applyFill="1"/>
    <xf numFmtId="0" fontId="3" fillId="20" borderId="0" xfId="3" applyFill="1"/>
    <xf numFmtId="0" fontId="3" fillId="21" borderId="0" xfId="3" applyFill="1"/>
    <xf numFmtId="0" fontId="3" fillId="22" borderId="0" xfId="3" applyFill="1"/>
    <xf numFmtId="0" fontId="3" fillId="23" borderId="0" xfId="3" applyFill="1"/>
    <xf numFmtId="0" fontId="3" fillId="24" borderId="0" xfId="3" applyFill="1"/>
    <xf numFmtId="0" fontId="3" fillId="25" borderId="0" xfId="3" applyFill="1"/>
    <xf numFmtId="0" fontId="3" fillId="26" borderId="0" xfId="3" applyFill="1"/>
    <xf numFmtId="0" fontId="3" fillId="27" borderId="0" xfId="3" applyFill="1"/>
    <xf numFmtId="0" fontId="3" fillId="28" borderId="0" xfId="3" applyFill="1"/>
    <xf numFmtId="0" fontId="3" fillId="29" borderId="0" xfId="3" applyFill="1"/>
    <xf numFmtId="0" fontId="3" fillId="30" borderId="0" xfId="3" applyFill="1"/>
    <xf numFmtId="0" fontId="3" fillId="31" borderId="0" xfId="3" applyFill="1"/>
    <xf numFmtId="0" fontId="3" fillId="32" borderId="0" xfId="3" applyFill="1"/>
    <xf numFmtId="0" fontId="3" fillId="33" borderId="0" xfId="3" applyFill="1"/>
    <xf numFmtId="0" fontId="3" fillId="34" borderId="0" xfId="3" applyFill="1"/>
    <xf numFmtId="0" fontId="3" fillId="35" borderId="0" xfId="3" applyFill="1"/>
    <xf numFmtId="0" fontId="3" fillId="36" borderId="0" xfId="3" applyFill="1"/>
    <xf numFmtId="0" fontId="3" fillId="37" borderId="0" xfId="3" applyFill="1"/>
    <xf numFmtId="0" fontId="3" fillId="38" borderId="0" xfId="3" applyFill="1"/>
    <xf numFmtId="0" fontId="3" fillId="39" borderId="0" xfId="3" applyFill="1"/>
    <xf numFmtId="0" fontId="3" fillId="40" borderId="0" xfId="3" applyFill="1"/>
    <xf numFmtId="0" fontId="3" fillId="41" borderId="0" xfId="3" applyFill="1"/>
    <xf numFmtId="0" fontId="3" fillId="42" borderId="0" xfId="3" applyFill="1"/>
    <xf numFmtId="0" fontId="3" fillId="43" borderId="0" xfId="3" applyFill="1"/>
    <xf numFmtId="0" fontId="3" fillId="44" borderId="0" xfId="3" applyFill="1"/>
    <xf numFmtId="0" fontId="3" fillId="45" borderId="0" xfId="3" applyFill="1"/>
    <xf numFmtId="0" fontId="3" fillId="46" borderId="0" xfId="3" applyFill="1"/>
    <xf numFmtId="0" fontId="3" fillId="47" borderId="0" xfId="3" applyFill="1"/>
    <xf numFmtId="0" fontId="3" fillId="48" borderId="0" xfId="3" applyFill="1"/>
    <xf numFmtId="0" fontId="3" fillId="49" borderId="0" xfId="3" applyFill="1"/>
    <xf numFmtId="0" fontId="3" fillId="50" borderId="0" xfId="3" applyFill="1"/>
    <xf numFmtId="0" fontId="3" fillId="51" borderId="0" xfId="3" applyFill="1"/>
    <xf numFmtId="0" fontId="3" fillId="52" borderId="0" xfId="3" applyFill="1"/>
    <xf numFmtId="0" fontId="3" fillId="53" borderId="0" xfId="3" applyFill="1"/>
    <xf numFmtId="0" fontId="3" fillId="54" borderId="0" xfId="3" applyFill="1"/>
    <xf numFmtId="0" fontId="3" fillId="55" borderId="0" xfId="3" applyFill="1"/>
    <xf numFmtId="0" fontId="3" fillId="56" borderId="0" xfId="3" applyFill="1"/>
    <xf numFmtId="0" fontId="3" fillId="57" borderId="0" xfId="3" applyFill="1"/>
    <xf numFmtId="0" fontId="3" fillId="58" borderId="0" xfId="3" applyFill="1"/>
    <xf numFmtId="0" fontId="3" fillId="59" borderId="0" xfId="3" applyFill="1"/>
    <xf numFmtId="0" fontId="3" fillId="60" borderId="0" xfId="3" applyFill="1"/>
    <xf numFmtId="0" fontId="3" fillId="61" borderId="0" xfId="3" applyFill="1"/>
    <xf numFmtId="0" fontId="3" fillId="62" borderId="0" xfId="3" applyFill="1"/>
    <xf numFmtId="0" fontId="3" fillId="63" borderId="0" xfId="3" applyFill="1"/>
    <xf numFmtId="0" fontId="3" fillId="64" borderId="0" xfId="3" applyFill="1"/>
    <xf numFmtId="0" fontId="3" fillId="65" borderId="0" xfId="3" applyFill="1"/>
    <xf numFmtId="0" fontId="3" fillId="66" borderId="0" xfId="3" applyFill="1"/>
    <xf numFmtId="0" fontId="3" fillId="67" borderId="0" xfId="3" applyFill="1"/>
    <xf numFmtId="0" fontId="3" fillId="68" borderId="0" xfId="3" applyFill="1"/>
    <xf numFmtId="0" fontId="3" fillId="0" borderId="0" xfId="4"/>
    <xf numFmtId="0" fontId="3" fillId="0" borderId="0" xfId="4" quotePrefix="1"/>
    <xf numFmtId="0" fontId="3" fillId="0" borderId="0" xfId="4" applyAlignment="1">
      <alignment horizontal="right"/>
    </xf>
    <xf numFmtId="0" fontId="4" fillId="0" borderId="0" xfId="5"/>
    <xf numFmtId="0" fontId="5" fillId="0" borderId="0" xfId="6"/>
    <xf numFmtId="0" fontId="6" fillId="0" borderId="0" xfId="5" applyFont="1"/>
    <xf numFmtId="0" fontId="7" fillId="0" borderId="0" xfId="7"/>
    <xf numFmtId="0" fontId="0" fillId="0" borderId="0" xfId="0" applyAlignment="1">
      <alignment horizontal="centerContinuous"/>
    </xf>
    <xf numFmtId="0" fontId="0" fillId="0" borderId="0" xfId="0" applyAlignment="1">
      <alignment horizontal="left" indent="1"/>
    </xf>
    <xf numFmtId="0" fontId="0" fillId="0" borderId="0" xfId="0" applyAlignment="1">
      <alignment horizontal="right" indent="1"/>
    </xf>
    <xf numFmtId="1" fontId="0" fillId="0" borderId="0" xfId="0" applyNumberFormat="1"/>
    <xf numFmtId="1" fontId="7" fillId="0" borderId="0" xfId="0" applyNumberFormat="1" applyFont="1"/>
    <xf numFmtId="2" fontId="7" fillId="0" borderId="0" xfId="0" applyNumberFormat="1" applyFont="1"/>
    <xf numFmtId="0" fontId="7" fillId="0" borderId="0" xfId="0" applyFont="1" applyAlignment="1">
      <alignment horizontal="right"/>
    </xf>
    <xf numFmtId="0" fontId="0" fillId="0" borderId="0" xfId="0" applyAlignment="1"/>
    <xf numFmtId="0" fontId="0" fillId="0" borderId="0" xfId="0" applyNumberFormat="1" applyAlignment="1"/>
    <xf numFmtId="2" fontId="0" fillId="0" borderId="0" xfId="0" applyNumberFormat="1" applyAlignment="1"/>
    <xf numFmtId="0" fontId="8" fillId="69" borderId="0" xfId="0" applyFont="1" applyFill="1" applyAlignment="1">
      <alignment horizontal="centerContinuous"/>
    </xf>
    <xf numFmtId="0" fontId="9" fillId="69" borderId="0" xfId="0" applyFont="1" applyFill="1" applyAlignment="1">
      <alignment horizontal="centerContinuous"/>
    </xf>
    <xf numFmtId="0" fontId="9" fillId="0" borderId="0" xfId="0" applyFont="1" applyAlignment="1">
      <alignment horizontal="centerContinuous"/>
    </xf>
    <xf numFmtId="0" fontId="8" fillId="69" borderId="0" xfId="0" applyFont="1" applyFill="1" applyAlignment="1"/>
    <xf numFmtId="0" fontId="9" fillId="0" borderId="0" xfId="0" applyFont="1"/>
    <xf numFmtId="0" fontId="0" fillId="0" borderId="0" xfId="0" applyAlignment="1">
      <alignment horizontal="left"/>
    </xf>
    <xf numFmtId="0" fontId="0" fillId="0" borderId="0" xfId="0" applyAlignment="1">
      <alignment horizontal="left" vertical="center"/>
    </xf>
    <xf numFmtId="0" fontId="10" fillId="0" borderId="0" xfId="0" applyFont="1" applyAlignment="1">
      <alignment horizontal="right"/>
    </xf>
  </cellXfs>
  <cellStyles count="8">
    <cellStyle name="Hipervínculo 2" xfId="5" xr:uid="{7B44B3D9-E768-45C4-BDAC-8E60CF3A7CDD}"/>
    <cellStyle name="Hyperlink" xfId="2" builtinId="8"/>
    <cellStyle name="Hyperlink 2" xfId="6" xr:uid="{8D36E134-016D-480E-8A74-B79CAA686612}"/>
    <cellStyle name="Normal" xfId="0" builtinId="0"/>
    <cellStyle name="Normal 2" xfId="1" xr:uid="{B6D38044-262D-44CB-B6D4-25E7467C063F}"/>
    <cellStyle name="Normal 2 2" xfId="4" xr:uid="{585E640E-FAC2-4D07-9BB6-A8911F02B420}"/>
    <cellStyle name="Normal 3" xfId="3" xr:uid="{0322750C-D9BC-4E27-A9A1-953F0AC0FD4C}"/>
    <cellStyle name="Normal 3 2" xfId="7" xr:uid="{E94F5A28-FA2E-44CA-858E-9789CE8A4F50}"/>
  </cellStyles>
  <dxfs count="16">
    <dxf>
      <numFmt numFmtId="2" formatCode="0.00"/>
    </dxf>
    <dxf>
      <numFmt numFmtId="1" formatCode="0"/>
    </dxf>
    <dxf>
      <alignment horizontal="right" vertical="bottom" textRotation="0" wrapText="0" indent="0" justifyLastLine="0" shrinkToFit="0" readingOrder="0"/>
    </dxf>
    <dxf>
      <numFmt numFmtId="2" formatCode="0.00"/>
    </dxf>
    <dxf>
      <numFmt numFmtId="1" formatCode="0"/>
    </dxf>
    <dxf>
      <alignment horizontal="right" vertical="bottom" textRotation="0" wrapText="0" indent="0" justifyLastLine="0" shrinkToFit="0" readingOrder="0"/>
    </dxf>
    <dxf>
      <numFmt numFmtId="2" formatCode="0.00"/>
    </dxf>
    <dxf>
      <numFmt numFmtId="1" formatCode="0"/>
    </dxf>
    <dxf>
      <alignment horizontal="right" vertical="bottom" textRotation="0" wrapText="0" indent="0" justifyLastLine="0" shrinkToFit="0" readingOrder="0"/>
    </dxf>
    <dxf>
      <font>
        <strike val="0"/>
        <outline val="0"/>
        <shadow val="0"/>
        <u val="none"/>
        <vertAlign val="baseline"/>
        <sz val="8"/>
        <color theme="1"/>
        <name val="Arial"/>
        <family val="2"/>
        <scheme val="none"/>
      </font>
      <numFmt numFmtId="2" formatCode="0.00"/>
    </dxf>
    <dxf>
      <font>
        <strike val="0"/>
        <outline val="0"/>
        <shadow val="0"/>
        <u val="none"/>
        <vertAlign val="baseline"/>
        <sz val="8"/>
        <color theme="1"/>
        <name val="Arial"/>
        <family val="2"/>
        <scheme val="none"/>
      </font>
      <numFmt numFmtId="1" formatCode="0"/>
    </dxf>
    <dxf>
      <font>
        <strike val="0"/>
        <outline val="0"/>
        <shadow val="0"/>
        <u val="none"/>
        <vertAlign val="baseline"/>
        <sz val="8"/>
        <color theme="1"/>
        <name val="Arial"/>
        <family val="2"/>
        <scheme val="none"/>
      </font>
      <numFmt numFmtId="2" formatCode="0.00"/>
    </dxf>
    <dxf>
      <font>
        <strike val="0"/>
        <outline val="0"/>
        <shadow val="0"/>
        <u val="none"/>
        <vertAlign val="baseline"/>
        <sz val="8"/>
        <color theme="1"/>
        <name val="Arial"/>
        <family val="2"/>
        <scheme val="none"/>
      </font>
      <alignment horizontal="right" vertical="bottom" textRotation="0" wrapText="0" indent="0" justifyLastLine="0" shrinkToFit="0" readingOrder="0"/>
    </dxf>
    <dxf>
      <alignment horizontal="left" vertical="bottom" textRotation="0" wrapText="0" indent="0" justifyLastLine="0" shrinkToFit="0" readingOrder="0"/>
    </dxf>
    <dxf>
      <font>
        <b/>
        <color theme="1"/>
      </font>
      <border>
        <bottom style="thin">
          <color theme="6"/>
        </bottom>
        <vertical/>
        <horizontal/>
      </border>
    </dxf>
    <dxf>
      <font>
        <color theme="1"/>
      </font>
      <border diagonalUp="0" diagonalDown="0">
        <left/>
        <right/>
        <top/>
        <bottom/>
        <vertical/>
        <horizontal/>
      </border>
    </dxf>
  </dxfs>
  <tableStyles count="1" defaultTableStyle="TableStyleMedium2" defaultPivotStyle="PivotStyleLight16">
    <tableStyle name="xlorla" pivot="0" table="0" count="10" xr9:uid="{60D09E31-BC3F-4682-B46E-4735517DE035}">
      <tableStyleElement type="wholeTable" dxfId="15"/>
      <tableStyleElement type="headerRow" dxfId="14"/>
    </tableStyle>
  </tableStyles>
  <colors>
    <mruColors>
      <color rgb="FFEC7320"/>
      <color rgb="FF000000"/>
      <color rgb="FFF2F2F2"/>
      <color rgb="FF0000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strRef>
          <c:f>example!$N$13</c:f>
          <c:strCache>
            <c:ptCount val="1"/>
            <c:pt idx="0">
              <c:v>Visualizing dataset: Anscombe 1</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25400" cap="rnd">
              <a:noFill/>
              <a:round/>
            </a:ln>
            <a:effectLst/>
          </c:spPr>
          <c:marker>
            <c:symbol val="circle"/>
            <c:size val="9"/>
            <c:spPr>
              <a:solidFill>
                <a:srgbClr val="EC7320">
                  <a:alpha val="80000"/>
                </a:srgbClr>
              </a:solidFill>
              <a:ln w="9525">
                <a:solidFill>
                  <a:schemeClr val="tx1">
                    <a:lumMod val="50000"/>
                    <a:lumOff val="50000"/>
                    <a:alpha val="80000"/>
                  </a:schemeClr>
                </a:solidFill>
              </a:ln>
              <a:effectLst/>
            </c:spPr>
          </c:marker>
          <c:xVal>
            <c:numRef>
              <c:f>[0]!_06_Xs</c:f>
              <c:numCache>
                <c:formatCode>General</c:formatCode>
                <c:ptCount val="11"/>
                <c:pt idx="0">
                  <c:v>10</c:v>
                </c:pt>
                <c:pt idx="1">
                  <c:v>8</c:v>
                </c:pt>
                <c:pt idx="2">
                  <c:v>13</c:v>
                </c:pt>
                <c:pt idx="3">
                  <c:v>9</c:v>
                </c:pt>
                <c:pt idx="4">
                  <c:v>11</c:v>
                </c:pt>
                <c:pt idx="5">
                  <c:v>14</c:v>
                </c:pt>
                <c:pt idx="6">
                  <c:v>6</c:v>
                </c:pt>
                <c:pt idx="7">
                  <c:v>4</c:v>
                </c:pt>
                <c:pt idx="8">
                  <c:v>12</c:v>
                </c:pt>
                <c:pt idx="9">
                  <c:v>7</c:v>
                </c:pt>
                <c:pt idx="10">
                  <c:v>5</c:v>
                </c:pt>
              </c:numCache>
            </c:numRef>
          </c:xVal>
          <c:yVal>
            <c:numRef>
              <c:f>[0]!_07_Ys</c:f>
              <c:numCache>
                <c:formatCode>General</c:formatCode>
                <c:ptCount val="11"/>
                <c:pt idx="0">
                  <c:v>8.0399999999999991</c:v>
                </c:pt>
                <c:pt idx="1">
                  <c:v>6.95</c:v>
                </c:pt>
                <c:pt idx="2">
                  <c:v>7.58</c:v>
                </c:pt>
                <c:pt idx="3">
                  <c:v>8.81</c:v>
                </c:pt>
                <c:pt idx="4">
                  <c:v>8.33</c:v>
                </c:pt>
                <c:pt idx="5">
                  <c:v>9.9600000000000009</c:v>
                </c:pt>
                <c:pt idx="6">
                  <c:v>7.24</c:v>
                </c:pt>
                <c:pt idx="7">
                  <c:v>4.26</c:v>
                </c:pt>
                <c:pt idx="8">
                  <c:v>10.84</c:v>
                </c:pt>
                <c:pt idx="9">
                  <c:v>4.82</c:v>
                </c:pt>
                <c:pt idx="10">
                  <c:v>5.68</c:v>
                </c:pt>
              </c:numCache>
            </c:numRef>
          </c:yVal>
          <c:smooth val="0"/>
          <c:extLst>
            <c:ext xmlns:c16="http://schemas.microsoft.com/office/drawing/2014/chart" uri="{C3380CC4-5D6E-409C-BE32-E72D297353CC}">
              <c16:uniqueId val="{00000004-D0E7-4704-940B-B5A0A089A459}"/>
            </c:ext>
          </c:extLst>
        </c:ser>
        <c:dLbls>
          <c:showLegendKey val="0"/>
          <c:showVal val="0"/>
          <c:showCatName val="0"/>
          <c:showSerName val="0"/>
          <c:showPercent val="0"/>
          <c:showBubbleSize val="0"/>
        </c:dLbls>
        <c:axId val="1122860352"/>
        <c:axId val="1285126576"/>
      </c:scatterChart>
      <c:valAx>
        <c:axId val="1122860352"/>
        <c:scaling>
          <c:orientation val="minMax"/>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85126576"/>
        <c:crosses val="autoZero"/>
        <c:crossBetween val="midCat"/>
      </c:valAx>
      <c:valAx>
        <c:axId val="1285126576"/>
        <c:scaling>
          <c:orientation val="minMax"/>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w="9525"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1228603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a:t>dataset</a:t>
            </a:r>
            <a:r>
              <a:rPr lang="en-US" sz="1000" baseline="0"/>
              <a:t> I</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'Anscombe''s Quartet'!$G$5</c:f>
              <c:strCache>
                <c:ptCount val="1"/>
                <c:pt idx="0">
                  <c:v>y1</c:v>
                </c:pt>
              </c:strCache>
            </c:strRef>
          </c:tx>
          <c:spPr>
            <a:ln w="19050" cap="rnd">
              <a:noFill/>
              <a:round/>
            </a:ln>
            <a:effectLst/>
          </c:spPr>
          <c:marker>
            <c:symbol val="circle"/>
            <c:size val="8"/>
            <c:spPr>
              <a:solidFill>
                <a:schemeClr val="accent2"/>
              </a:solidFill>
              <a:ln w="9525">
                <a:solidFill>
                  <a:schemeClr val="tx1">
                    <a:lumMod val="50000"/>
                    <a:lumOff val="50000"/>
                    <a:alpha val="50000"/>
                  </a:schemeClr>
                </a:solidFill>
              </a:ln>
              <a:effectLst/>
            </c:spPr>
          </c:marker>
          <c:trendline>
            <c:spPr>
              <a:ln w="38100" cap="rnd">
                <a:solidFill>
                  <a:schemeClr val="tx1">
                    <a:lumMod val="65000"/>
                    <a:lumOff val="35000"/>
                  </a:schemeClr>
                </a:solidFill>
                <a:prstDash val="sysDot"/>
              </a:ln>
              <a:effectLst/>
            </c:spPr>
            <c:trendlineType val="linear"/>
            <c:dispRSqr val="1"/>
            <c:dispEq val="1"/>
            <c:trendlineLbl>
              <c:layout>
                <c:manualLayout>
                  <c:x val="0.21980173462230956"/>
                  <c:y val="0.3260511811023622"/>
                </c:manualLayout>
              </c:layout>
              <c:numFmt formatCode="General"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'Anscombe''s Quartet'!$F$6:$F$16</c:f>
              <c:numCache>
                <c:formatCode>0</c:formatCode>
                <c:ptCount val="11"/>
                <c:pt idx="0">
                  <c:v>10</c:v>
                </c:pt>
                <c:pt idx="1">
                  <c:v>8</c:v>
                </c:pt>
                <c:pt idx="2">
                  <c:v>13</c:v>
                </c:pt>
                <c:pt idx="3">
                  <c:v>9</c:v>
                </c:pt>
                <c:pt idx="4">
                  <c:v>11</c:v>
                </c:pt>
                <c:pt idx="5">
                  <c:v>14</c:v>
                </c:pt>
                <c:pt idx="6">
                  <c:v>6</c:v>
                </c:pt>
                <c:pt idx="7">
                  <c:v>4</c:v>
                </c:pt>
                <c:pt idx="8">
                  <c:v>12</c:v>
                </c:pt>
                <c:pt idx="9">
                  <c:v>7</c:v>
                </c:pt>
                <c:pt idx="10">
                  <c:v>5</c:v>
                </c:pt>
              </c:numCache>
            </c:numRef>
          </c:xVal>
          <c:yVal>
            <c:numRef>
              <c:f>'Anscombe''s Quartet'!$G$6:$G$16</c:f>
              <c:numCache>
                <c:formatCode>0.00</c:formatCode>
                <c:ptCount val="11"/>
                <c:pt idx="0">
                  <c:v>8.0399999999999991</c:v>
                </c:pt>
                <c:pt idx="1">
                  <c:v>6.95</c:v>
                </c:pt>
                <c:pt idx="2">
                  <c:v>7.58</c:v>
                </c:pt>
                <c:pt idx="3">
                  <c:v>8.81</c:v>
                </c:pt>
                <c:pt idx="4">
                  <c:v>8.33</c:v>
                </c:pt>
                <c:pt idx="5">
                  <c:v>9.9600000000000009</c:v>
                </c:pt>
                <c:pt idx="6">
                  <c:v>7.24</c:v>
                </c:pt>
                <c:pt idx="7">
                  <c:v>4.26</c:v>
                </c:pt>
                <c:pt idx="8">
                  <c:v>10.84</c:v>
                </c:pt>
                <c:pt idx="9">
                  <c:v>4.82</c:v>
                </c:pt>
                <c:pt idx="10">
                  <c:v>5.68</c:v>
                </c:pt>
              </c:numCache>
            </c:numRef>
          </c:yVal>
          <c:smooth val="0"/>
          <c:extLst>
            <c:ext xmlns:c16="http://schemas.microsoft.com/office/drawing/2014/chart" uri="{C3380CC4-5D6E-409C-BE32-E72D297353CC}">
              <c16:uniqueId val="{00000000-A07E-4BE6-8D0F-A97F6AD72A1B}"/>
            </c:ext>
          </c:extLst>
        </c:ser>
        <c:dLbls>
          <c:showLegendKey val="0"/>
          <c:showVal val="0"/>
          <c:showCatName val="0"/>
          <c:showSerName val="0"/>
          <c:showPercent val="0"/>
          <c:showBubbleSize val="0"/>
        </c:dLbls>
        <c:axId val="874601376"/>
        <c:axId val="866053360"/>
      </c:scatterChart>
      <c:valAx>
        <c:axId val="874601376"/>
        <c:scaling>
          <c:orientation val="minMax"/>
          <c:max val="20"/>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a:t>
                </a:r>
                <a:r>
                  <a:rPr lang="en-US" baseline="0"/>
                  <a:t>1</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6053360"/>
        <c:crosses val="autoZero"/>
        <c:crossBetween val="midCat"/>
      </c:valAx>
      <c:valAx>
        <c:axId val="866053360"/>
        <c:scaling>
          <c:orientation val="minMax"/>
          <c:max val="14"/>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y1</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74601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a:t>dataset</a:t>
            </a:r>
            <a:r>
              <a:rPr lang="en-US" sz="1000" baseline="0"/>
              <a:t> II</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'Anscombe''s Quartet'!$V$5</c:f>
              <c:strCache>
                <c:ptCount val="1"/>
                <c:pt idx="0">
                  <c:v>y2</c:v>
                </c:pt>
              </c:strCache>
            </c:strRef>
          </c:tx>
          <c:spPr>
            <a:ln w="19050" cap="rnd">
              <a:noFill/>
              <a:round/>
            </a:ln>
            <a:effectLst/>
          </c:spPr>
          <c:marker>
            <c:symbol val="circle"/>
            <c:size val="8"/>
            <c:spPr>
              <a:solidFill>
                <a:schemeClr val="accent2"/>
              </a:solidFill>
              <a:ln w="9525">
                <a:solidFill>
                  <a:schemeClr val="tx1">
                    <a:lumMod val="50000"/>
                    <a:lumOff val="50000"/>
                    <a:alpha val="50000"/>
                  </a:schemeClr>
                </a:solidFill>
              </a:ln>
              <a:effectLst/>
            </c:spPr>
          </c:marker>
          <c:trendline>
            <c:spPr>
              <a:ln w="38100" cap="rnd">
                <a:solidFill>
                  <a:schemeClr val="tx1">
                    <a:lumMod val="65000"/>
                    <a:lumOff val="35000"/>
                  </a:schemeClr>
                </a:solidFill>
                <a:prstDash val="sysDot"/>
              </a:ln>
              <a:effectLst/>
            </c:spPr>
            <c:trendlineType val="linear"/>
            <c:dispRSqr val="1"/>
            <c:dispEq val="1"/>
            <c:trendlineLbl>
              <c:layout>
                <c:manualLayout>
                  <c:x val="0.1491475047304881"/>
                  <c:y val="0.31602795275590551"/>
                </c:manualLayout>
              </c:layout>
              <c:numFmt formatCode="General"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'Anscombe''s Quartet'!$U$6:$U$16</c:f>
              <c:numCache>
                <c:formatCode>0</c:formatCode>
                <c:ptCount val="11"/>
                <c:pt idx="0">
                  <c:v>10</c:v>
                </c:pt>
                <c:pt idx="1">
                  <c:v>8</c:v>
                </c:pt>
                <c:pt idx="2">
                  <c:v>13</c:v>
                </c:pt>
                <c:pt idx="3">
                  <c:v>9</c:v>
                </c:pt>
                <c:pt idx="4">
                  <c:v>11</c:v>
                </c:pt>
                <c:pt idx="5">
                  <c:v>14</c:v>
                </c:pt>
                <c:pt idx="6">
                  <c:v>6</c:v>
                </c:pt>
                <c:pt idx="7">
                  <c:v>4</c:v>
                </c:pt>
                <c:pt idx="8">
                  <c:v>12</c:v>
                </c:pt>
                <c:pt idx="9">
                  <c:v>7</c:v>
                </c:pt>
                <c:pt idx="10">
                  <c:v>5</c:v>
                </c:pt>
              </c:numCache>
            </c:numRef>
          </c:xVal>
          <c:yVal>
            <c:numRef>
              <c:f>'Anscombe''s Quartet'!$V$6:$V$16</c:f>
              <c:numCache>
                <c:formatCode>0.00</c:formatCode>
                <c:ptCount val="11"/>
                <c:pt idx="0">
                  <c:v>9.14</c:v>
                </c:pt>
                <c:pt idx="1">
                  <c:v>8.14</c:v>
                </c:pt>
                <c:pt idx="2">
                  <c:v>8.74</c:v>
                </c:pt>
                <c:pt idx="3">
                  <c:v>8.77</c:v>
                </c:pt>
                <c:pt idx="4">
                  <c:v>9.26</c:v>
                </c:pt>
                <c:pt idx="5">
                  <c:v>8.1</c:v>
                </c:pt>
                <c:pt idx="6">
                  <c:v>6.13</c:v>
                </c:pt>
                <c:pt idx="7">
                  <c:v>3.1</c:v>
                </c:pt>
                <c:pt idx="8">
                  <c:v>9.1300000000000008</c:v>
                </c:pt>
                <c:pt idx="9">
                  <c:v>7.26</c:v>
                </c:pt>
                <c:pt idx="10">
                  <c:v>4.74</c:v>
                </c:pt>
              </c:numCache>
            </c:numRef>
          </c:yVal>
          <c:smooth val="0"/>
          <c:extLst>
            <c:ext xmlns:c16="http://schemas.microsoft.com/office/drawing/2014/chart" uri="{C3380CC4-5D6E-409C-BE32-E72D297353CC}">
              <c16:uniqueId val="{00000000-5A5F-4ED4-BA53-40D87DFA8020}"/>
            </c:ext>
          </c:extLst>
        </c:ser>
        <c:dLbls>
          <c:showLegendKey val="0"/>
          <c:showVal val="0"/>
          <c:showCatName val="0"/>
          <c:showSerName val="0"/>
          <c:showPercent val="0"/>
          <c:showBubbleSize val="0"/>
        </c:dLbls>
        <c:axId val="1423704592"/>
        <c:axId val="866050448"/>
      </c:scatterChart>
      <c:valAx>
        <c:axId val="1423704592"/>
        <c:scaling>
          <c:orientation val="minMax"/>
          <c:max val="20"/>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x2</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6050448"/>
        <c:crosses val="autoZero"/>
        <c:crossBetween val="midCat"/>
      </c:valAx>
      <c:valAx>
        <c:axId val="866050448"/>
        <c:scaling>
          <c:orientation val="minMax"/>
          <c:max val="14"/>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y2</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23704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a:t>dataset</a:t>
            </a:r>
            <a:r>
              <a:rPr lang="en-US" sz="1000" baseline="0"/>
              <a:t> III</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'Anscombe''s Quartet'!$G$27</c:f>
              <c:strCache>
                <c:ptCount val="1"/>
                <c:pt idx="0">
                  <c:v>y3</c:v>
                </c:pt>
              </c:strCache>
            </c:strRef>
          </c:tx>
          <c:spPr>
            <a:ln w="19050" cap="rnd">
              <a:noFill/>
              <a:round/>
            </a:ln>
            <a:effectLst/>
          </c:spPr>
          <c:marker>
            <c:symbol val="circle"/>
            <c:size val="8"/>
            <c:spPr>
              <a:solidFill>
                <a:schemeClr val="accent2"/>
              </a:solidFill>
              <a:ln w="9525">
                <a:solidFill>
                  <a:schemeClr val="tx1">
                    <a:lumMod val="50000"/>
                    <a:lumOff val="50000"/>
                    <a:alpha val="50000"/>
                  </a:schemeClr>
                </a:solidFill>
              </a:ln>
              <a:effectLst/>
            </c:spPr>
          </c:marker>
          <c:trendline>
            <c:spPr>
              <a:ln w="38100" cap="rnd">
                <a:solidFill>
                  <a:schemeClr val="tx1">
                    <a:lumMod val="65000"/>
                    <a:lumOff val="35000"/>
                  </a:schemeClr>
                </a:solidFill>
                <a:prstDash val="sysDot"/>
              </a:ln>
              <a:effectLst/>
            </c:spPr>
            <c:trendlineType val="linear"/>
            <c:dispRSqr val="1"/>
            <c:dispEq val="1"/>
            <c:trendlineLbl>
              <c:layout>
                <c:manualLayout>
                  <c:x val="0.21980173462230956"/>
                  <c:y val="0.32092913385826771"/>
                </c:manualLayout>
              </c:layout>
              <c:numFmt formatCode="General"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'Anscombe''s Quartet'!$F$28:$F$38</c:f>
              <c:numCache>
                <c:formatCode>0</c:formatCode>
                <c:ptCount val="11"/>
                <c:pt idx="0">
                  <c:v>10</c:v>
                </c:pt>
                <c:pt idx="1">
                  <c:v>8</c:v>
                </c:pt>
                <c:pt idx="2">
                  <c:v>13</c:v>
                </c:pt>
                <c:pt idx="3">
                  <c:v>9</c:v>
                </c:pt>
                <c:pt idx="4">
                  <c:v>11</c:v>
                </c:pt>
                <c:pt idx="5">
                  <c:v>14</c:v>
                </c:pt>
                <c:pt idx="6">
                  <c:v>6</c:v>
                </c:pt>
                <c:pt idx="7">
                  <c:v>4</c:v>
                </c:pt>
                <c:pt idx="8">
                  <c:v>12</c:v>
                </c:pt>
                <c:pt idx="9">
                  <c:v>7</c:v>
                </c:pt>
                <c:pt idx="10">
                  <c:v>5</c:v>
                </c:pt>
              </c:numCache>
            </c:numRef>
          </c:xVal>
          <c:yVal>
            <c:numRef>
              <c:f>'Anscombe''s Quartet'!$G$28:$G$38</c:f>
              <c:numCache>
                <c:formatCode>0.00</c:formatCode>
                <c:ptCount val="11"/>
                <c:pt idx="0">
                  <c:v>7.46</c:v>
                </c:pt>
                <c:pt idx="1">
                  <c:v>6.7770000000000001</c:v>
                </c:pt>
                <c:pt idx="2">
                  <c:v>12.74</c:v>
                </c:pt>
                <c:pt idx="3">
                  <c:v>7.11</c:v>
                </c:pt>
                <c:pt idx="4">
                  <c:v>7.81</c:v>
                </c:pt>
                <c:pt idx="5">
                  <c:v>8.84</c:v>
                </c:pt>
                <c:pt idx="6">
                  <c:v>6.08</c:v>
                </c:pt>
                <c:pt idx="7">
                  <c:v>5.39</c:v>
                </c:pt>
                <c:pt idx="8">
                  <c:v>8.15</c:v>
                </c:pt>
                <c:pt idx="9">
                  <c:v>6.42</c:v>
                </c:pt>
                <c:pt idx="10">
                  <c:v>5.73</c:v>
                </c:pt>
              </c:numCache>
            </c:numRef>
          </c:yVal>
          <c:smooth val="0"/>
          <c:extLst>
            <c:ext xmlns:c16="http://schemas.microsoft.com/office/drawing/2014/chart" uri="{C3380CC4-5D6E-409C-BE32-E72D297353CC}">
              <c16:uniqueId val="{00000000-D2E0-41EA-BBBA-E7049D3A2F92}"/>
            </c:ext>
          </c:extLst>
        </c:ser>
        <c:dLbls>
          <c:showLegendKey val="0"/>
          <c:showVal val="0"/>
          <c:showCatName val="0"/>
          <c:showSerName val="0"/>
          <c:showPercent val="0"/>
          <c:showBubbleSize val="0"/>
        </c:dLbls>
        <c:axId val="1415431040"/>
        <c:axId val="803883696"/>
      </c:scatterChart>
      <c:valAx>
        <c:axId val="1415431040"/>
        <c:scaling>
          <c:orientation val="minMax"/>
          <c:max val="20"/>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x3</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03883696"/>
        <c:crosses val="autoZero"/>
        <c:crossBetween val="midCat"/>
      </c:valAx>
      <c:valAx>
        <c:axId val="803883696"/>
        <c:scaling>
          <c:orientation val="minMax"/>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y3</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154310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a:t>dataset</a:t>
            </a:r>
            <a:r>
              <a:rPr lang="en-US" sz="1000" baseline="0"/>
              <a:t> IV</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tx>
            <c:strRef>
              <c:f>'Anscombe''s Quartet'!$V$27</c:f>
              <c:strCache>
                <c:ptCount val="1"/>
                <c:pt idx="0">
                  <c:v>y4</c:v>
                </c:pt>
              </c:strCache>
            </c:strRef>
          </c:tx>
          <c:spPr>
            <a:ln w="19050" cap="rnd">
              <a:noFill/>
              <a:round/>
            </a:ln>
            <a:effectLst/>
          </c:spPr>
          <c:marker>
            <c:symbol val="circle"/>
            <c:size val="8"/>
            <c:spPr>
              <a:solidFill>
                <a:schemeClr val="accent2"/>
              </a:solidFill>
              <a:ln w="9525">
                <a:solidFill>
                  <a:schemeClr val="tx1">
                    <a:lumMod val="50000"/>
                    <a:lumOff val="50000"/>
                    <a:alpha val="50000"/>
                  </a:schemeClr>
                </a:solidFill>
              </a:ln>
              <a:effectLst/>
            </c:spPr>
          </c:marker>
          <c:trendline>
            <c:spPr>
              <a:ln w="38100" cap="rnd">
                <a:solidFill>
                  <a:schemeClr val="tx1">
                    <a:lumMod val="65000"/>
                    <a:lumOff val="35000"/>
                  </a:schemeClr>
                </a:solidFill>
                <a:prstDash val="sysDot"/>
              </a:ln>
              <a:effectLst/>
            </c:spPr>
            <c:trendlineType val="linear"/>
            <c:dispRSqr val="1"/>
            <c:dispEq val="1"/>
            <c:trendlineLbl>
              <c:layout>
                <c:manualLayout>
                  <c:x val="9.7889057678432409E-3"/>
                  <c:y val="0.4345"/>
                </c:manualLayout>
              </c:layout>
              <c:numFmt formatCode="General" sourceLinked="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'Anscombe''s Quartet'!$U$28:$U$38</c:f>
              <c:numCache>
                <c:formatCode>0</c:formatCode>
                <c:ptCount val="11"/>
                <c:pt idx="0">
                  <c:v>8</c:v>
                </c:pt>
                <c:pt idx="1">
                  <c:v>8</c:v>
                </c:pt>
                <c:pt idx="2">
                  <c:v>8</c:v>
                </c:pt>
                <c:pt idx="3">
                  <c:v>8</c:v>
                </c:pt>
                <c:pt idx="4">
                  <c:v>8</c:v>
                </c:pt>
                <c:pt idx="5">
                  <c:v>8</c:v>
                </c:pt>
                <c:pt idx="6">
                  <c:v>8</c:v>
                </c:pt>
                <c:pt idx="7">
                  <c:v>19</c:v>
                </c:pt>
                <c:pt idx="8">
                  <c:v>8</c:v>
                </c:pt>
                <c:pt idx="9">
                  <c:v>8</c:v>
                </c:pt>
                <c:pt idx="10">
                  <c:v>8</c:v>
                </c:pt>
              </c:numCache>
            </c:numRef>
          </c:xVal>
          <c:yVal>
            <c:numRef>
              <c:f>'Anscombe''s Quartet'!$V$28:$V$38</c:f>
              <c:numCache>
                <c:formatCode>0.00</c:formatCode>
                <c:ptCount val="11"/>
                <c:pt idx="0">
                  <c:v>6.58</c:v>
                </c:pt>
                <c:pt idx="1">
                  <c:v>5.76</c:v>
                </c:pt>
                <c:pt idx="2">
                  <c:v>7.71</c:v>
                </c:pt>
                <c:pt idx="3">
                  <c:v>8.84</c:v>
                </c:pt>
                <c:pt idx="4">
                  <c:v>8.4700000000000006</c:v>
                </c:pt>
                <c:pt idx="5">
                  <c:v>7.04</c:v>
                </c:pt>
                <c:pt idx="6">
                  <c:v>5.25</c:v>
                </c:pt>
                <c:pt idx="7">
                  <c:v>12.5</c:v>
                </c:pt>
                <c:pt idx="8">
                  <c:v>5.56</c:v>
                </c:pt>
                <c:pt idx="9">
                  <c:v>7.91</c:v>
                </c:pt>
                <c:pt idx="10">
                  <c:v>6.89</c:v>
                </c:pt>
              </c:numCache>
            </c:numRef>
          </c:yVal>
          <c:smooth val="0"/>
          <c:extLst>
            <c:ext xmlns:c16="http://schemas.microsoft.com/office/drawing/2014/chart" uri="{C3380CC4-5D6E-409C-BE32-E72D297353CC}">
              <c16:uniqueId val="{00000000-4643-40B1-AF40-9D42FE412F81}"/>
            </c:ext>
          </c:extLst>
        </c:ser>
        <c:dLbls>
          <c:showLegendKey val="0"/>
          <c:showVal val="0"/>
          <c:showCatName val="0"/>
          <c:showSerName val="0"/>
          <c:showPercent val="0"/>
          <c:showBubbleSize val="0"/>
        </c:dLbls>
        <c:axId val="1426189792"/>
        <c:axId val="866043376"/>
      </c:scatterChart>
      <c:valAx>
        <c:axId val="1426189792"/>
        <c:scaling>
          <c:orientation val="minMax"/>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x4</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6043376"/>
        <c:crosses val="autoZero"/>
        <c:crossBetween val="midCat"/>
      </c:valAx>
      <c:valAx>
        <c:axId val="866043376"/>
        <c:scaling>
          <c:orientation val="minMax"/>
        </c:scaling>
        <c:delete val="0"/>
        <c:axPos val="l"/>
        <c:majorGridlines>
          <c:spPr>
            <a:ln w="9525" cap="flat" cmpd="sng" algn="ctr">
              <a:solidFill>
                <a:schemeClr val="accent3">
                  <a:lumMod val="20000"/>
                  <a:lumOff val="80000"/>
                </a:schemeClr>
              </a:solidFill>
              <a:round/>
            </a:ln>
            <a:effectLst/>
          </c:spPr>
        </c:majorGridlines>
        <c:title>
          <c:tx>
            <c:rich>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t>y4</a:t>
                </a:r>
              </a:p>
            </c:rich>
          </c:tx>
          <c:overlay val="0"/>
          <c:spPr>
            <a:noFill/>
            <a:ln>
              <a:noFill/>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0" sourceLinked="0"/>
        <c:majorTickMark val="none"/>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4261897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fmlaLink="$AF$5" lockText="1"/>
</file>

<file path=xl/ctrlProps/ctrlProp2.xml><?xml version="1.0" encoding="utf-8"?>
<formControlPr xmlns="http://schemas.microsoft.com/office/spreadsheetml/2009/9/main" objectType="CheckBox" fmlaLink="$AK$5" lockText="1"/>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emf"/><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emf"/><Relationship Id="rId1" Type="http://schemas.openxmlformats.org/officeDocument/2006/relationships/chart" Target="../charts/chart1.xml"/><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hyperlink" Target="https://www.linkedin.com/in/merod/" TargetMode="Externa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jpe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5.emf"/><Relationship Id="rId1"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3</xdr:col>
      <xdr:colOff>82062</xdr:colOff>
      <xdr:row>5</xdr:row>
      <xdr:rowOff>64477</xdr:rowOff>
    </xdr:from>
    <xdr:to>
      <xdr:col>3</xdr:col>
      <xdr:colOff>2883878</xdr:colOff>
      <xdr:row>5</xdr:row>
      <xdr:rowOff>2914359</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74477" y="2919046"/>
          <a:ext cx="2801816" cy="2849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70343</xdr:colOff>
      <xdr:row>2</xdr:row>
      <xdr:rowOff>52758</xdr:rowOff>
    </xdr:from>
    <xdr:to>
      <xdr:col>2</xdr:col>
      <xdr:colOff>2778374</xdr:colOff>
      <xdr:row>2</xdr:row>
      <xdr:rowOff>2280142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4198" b="26407"/>
        <a:stretch/>
      </xdr:blipFill>
      <xdr:spPr>
        <a:xfrm>
          <a:off x="1043358" y="310666"/>
          <a:ext cx="2708031" cy="22273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480059</xdr:colOff>
      <xdr:row>13</xdr:row>
      <xdr:rowOff>106680</xdr:rowOff>
    </xdr:from>
    <xdr:to>
      <xdr:col>24</xdr:col>
      <xdr:colOff>205740</xdr:colOff>
      <xdr:row>47</xdr:row>
      <xdr:rowOff>76200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30</xdr:col>
      <xdr:colOff>364912</xdr:colOff>
      <xdr:row>41</xdr:row>
      <xdr:rowOff>80434</xdr:rowOff>
    </xdr:from>
    <xdr:to>
      <xdr:col>38</xdr:col>
      <xdr:colOff>38100</xdr:colOff>
      <xdr:row>47</xdr:row>
      <xdr:rowOff>44359</xdr:rowOff>
    </xdr:to>
    <xdr:sp macro="" textlink="$AK$7">
      <xdr:nvSpPr>
        <xdr:cNvPr id="6" name="TextBox 5">
          <a:extLst>
            <a:ext uri="{FF2B5EF4-FFF2-40B4-BE49-F238E27FC236}">
              <a16:creationId xmlns:a16="http://schemas.microsoft.com/office/drawing/2014/main" id="{00000000-0008-0000-0100-000006000000}"/>
            </a:ext>
          </a:extLst>
        </xdr:cNvPr>
        <xdr:cNvSpPr txBox="1"/>
      </xdr:nvSpPr>
      <xdr:spPr>
        <a:xfrm>
          <a:off x="14896252" y="5391574"/>
          <a:ext cx="3574628" cy="741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A170667-3DEB-451F-8C07-D935F433E60F}" type="TxLink">
            <a:rPr lang="en-US" sz="4400" b="0" i="0" u="none" strike="noStrike">
              <a:solidFill>
                <a:schemeClr val="tx1">
                  <a:lumMod val="65000"/>
                  <a:lumOff val="35000"/>
                </a:schemeClr>
              </a:solidFill>
              <a:latin typeface="Arial" panose="020B0604020202020204" pitchFamily="34" charset="0"/>
              <a:cs typeface="Arial" panose="020B0604020202020204" pitchFamily="34" charset="0"/>
            </a:rPr>
            <a:pPr/>
            <a:t> </a:t>
          </a:fld>
          <a:endParaRPr lang="en-US" sz="41300">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oneCellAnchor>
    <xdr:from>
      <xdr:col>0</xdr:col>
      <xdr:colOff>38101</xdr:colOff>
      <xdr:row>1</xdr:row>
      <xdr:rowOff>62652</xdr:rowOff>
    </xdr:from>
    <xdr:ext cx="1172630" cy="1446108"/>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38101" y="192192"/>
          <a:ext cx="1172630" cy="14461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500" b="1">
              <a:solidFill>
                <a:schemeClr val="accent2"/>
              </a:solidFill>
              <a:latin typeface="Arial" panose="020B0604020202020204" pitchFamily="34" charset="0"/>
              <a:cs typeface="Arial" panose="020B0604020202020204" pitchFamily="34" charset="0"/>
            </a:rPr>
            <a:t>Always</a:t>
          </a:r>
          <a:r>
            <a:rPr lang="en-US" sz="1500" b="1">
              <a:solidFill>
                <a:srgbClr val="FF0000"/>
              </a:solidFill>
              <a:latin typeface="Arial" panose="020B0604020202020204" pitchFamily="34" charset="0"/>
              <a:cs typeface="Arial" panose="020B0604020202020204" pitchFamily="34" charset="0"/>
            </a:rPr>
            <a:t> </a:t>
          </a:r>
          <a:br>
            <a:rPr lang="en-US" sz="1500" b="1">
              <a:solidFill>
                <a:srgbClr val="FF0000"/>
              </a:solidFill>
              <a:latin typeface="Arial" panose="020B0604020202020204" pitchFamily="34" charset="0"/>
              <a:cs typeface="Arial" panose="020B0604020202020204" pitchFamily="34" charset="0"/>
            </a:rPr>
          </a:br>
          <a:r>
            <a:rPr lang="en-US" sz="1500" b="1">
              <a:solidFill>
                <a:schemeClr val="accent1"/>
              </a:solidFill>
              <a:latin typeface="Arial" panose="020B0604020202020204" pitchFamily="34" charset="0"/>
              <a:cs typeface="Arial" panose="020B0604020202020204" pitchFamily="34" charset="0"/>
            </a:rPr>
            <a:t>visualize</a:t>
          </a:r>
          <a:r>
            <a:rPr lang="en-US" sz="1500" b="0">
              <a:solidFill>
                <a:schemeClr val="accent1"/>
              </a:solidFill>
              <a:latin typeface="Arial" panose="020B0604020202020204" pitchFamily="34" charset="0"/>
              <a:cs typeface="Arial" panose="020B0604020202020204" pitchFamily="34" charset="0"/>
            </a:rPr>
            <a:t> </a:t>
          </a:r>
          <a:br>
            <a:rPr lang="en-US" sz="1500" b="0">
              <a:solidFill>
                <a:sysClr val="windowText" lastClr="000000"/>
              </a:solidFill>
              <a:latin typeface="Arial" panose="020B0604020202020204" pitchFamily="34" charset="0"/>
              <a:cs typeface="Arial" panose="020B0604020202020204" pitchFamily="34" charset="0"/>
            </a:rPr>
          </a:br>
          <a:r>
            <a:rPr lang="en-US" sz="1500" b="0">
              <a:solidFill>
                <a:sysClr val="windowText" lastClr="000000"/>
              </a:solidFill>
              <a:latin typeface="Arial" panose="020B0604020202020204" pitchFamily="34" charset="0"/>
              <a:cs typeface="Arial" panose="020B0604020202020204" pitchFamily="34" charset="0"/>
            </a:rPr>
            <a:t>summary </a:t>
          </a:r>
          <a:br>
            <a:rPr lang="en-US" sz="1500" b="0">
              <a:solidFill>
                <a:sysClr val="windowText" lastClr="000000"/>
              </a:solidFill>
              <a:latin typeface="Arial" panose="020B0604020202020204" pitchFamily="34" charset="0"/>
              <a:cs typeface="Arial" panose="020B0604020202020204" pitchFamily="34" charset="0"/>
            </a:rPr>
          </a:br>
          <a:r>
            <a:rPr lang="en-US" sz="1500" b="0">
              <a:solidFill>
                <a:sysClr val="windowText" lastClr="000000"/>
              </a:solidFill>
              <a:latin typeface="Arial" panose="020B0604020202020204" pitchFamily="34" charset="0"/>
              <a:cs typeface="Arial" panose="020B0604020202020204" pitchFamily="34" charset="0"/>
            </a:rPr>
            <a:t>statistics</a:t>
          </a:r>
          <a:br>
            <a:rPr lang="en-US" sz="1500" b="0">
              <a:solidFill>
                <a:sysClr val="windowText" lastClr="000000"/>
              </a:solidFill>
              <a:latin typeface="Arial" panose="020B0604020202020204" pitchFamily="34" charset="0"/>
              <a:cs typeface="Arial" panose="020B0604020202020204" pitchFamily="34" charset="0"/>
            </a:rPr>
          </a:br>
          <a:r>
            <a:rPr lang="en-US" sz="1000" b="0" baseline="0">
              <a:solidFill>
                <a:sysClr val="windowText" lastClr="000000"/>
              </a:solidFill>
              <a:latin typeface="Arial" panose="020B0604020202020204" pitchFamily="34" charset="0"/>
              <a:cs typeface="Arial" panose="020B0604020202020204" pitchFamily="34" charset="0"/>
            </a:rPr>
            <a:t> </a:t>
          </a:r>
          <a:br>
            <a:rPr lang="en-US" sz="1500" b="0">
              <a:solidFill>
                <a:sysClr val="windowText" lastClr="000000"/>
              </a:solidFill>
              <a:latin typeface="Arial" panose="020B0604020202020204" pitchFamily="34" charset="0"/>
              <a:cs typeface="Arial" panose="020B0604020202020204" pitchFamily="34" charset="0"/>
            </a:rPr>
          </a:br>
          <a:r>
            <a:rPr lang="en-US" sz="800" b="1">
              <a:solidFill>
                <a:sysClr val="windowText" lastClr="000000"/>
              </a:solidFill>
              <a:latin typeface="Arial" panose="020B0604020202020204" pitchFamily="34" charset="0"/>
              <a:cs typeface="Arial" panose="020B0604020202020204" pitchFamily="34" charset="0"/>
            </a:rPr>
            <a:t>why?</a:t>
          </a:r>
          <a:r>
            <a:rPr lang="en-US" sz="800" b="0" baseline="0">
              <a:solidFill>
                <a:sysClr val="windowText" lastClr="000000"/>
              </a:solidFill>
              <a:latin typeface="Arial" panose="020B0604020202020204" pitchFamily="34" charset="0"/>
              <a:cs typeface="Arial" panose="020B0604020202020204" pitchFamily="34" charset="0"/>
            </a:rPr>
            <a:t> G</a:t>
          </a:r>
          <a:r>
            <a:rPr lang="en-US" sz="800" b="0">
              <a:solidFill>
                <a:sysClr val="windowText" lastClr="000000"/>
              </a:solidFill>
              <a:latin typeface="Arial" panose="020B0604020202020204" pitchFamily="34" charset="0"/>
              <a:cs typeface="Arial" panose="020B0604020202020204" pitchFamily="34" charset="0"/>
            </a:rPr>
            <a:t>oogle</a:t>
          </a:r>
          <a:r>
            <a:rPr lang="en-US" sz="800" b="0" baseline="0">
              <a:solidFill>
                <a:sysClr val="windowText" lastClr="000000"/>
              </a:solidFill>
              <a:latin typeface="Arial" panose="020B0604020202020204" pitchFamily="34" charset="0"/>
              <a:cs typeface="Arial" panose="020B0604020202020204" pitchFamily="34" charset="0"/>
            </a:rPr>
            <a:t> about</a:t>
          </a:r>
          <a:br>
            <a:rPr lang="en-US" sz="800" b="0">
              <a:solidFill>
                <a:sysClr val="windowText" lastClr="000000"/>
              </a:solidFill>
              <a:latin typeface="Arial" panose="020B0604020202020204" pitchFamily="34" charset="0"/>
              <a:cs typeface="Arial" panose="020B0604020202020204" pitchFamily="34" charset="0"/>
            </a:rPr>
          </a:br>
          <a:r>
            <a:rPr lang="en-US" sz="800" b="0">
              <a:solidFill>
                <a:sysClr val="windowText" lastClr="000000"/>
              </a:solidFill>
              <a:latin typeface="Arial" panose="020B0604020202020204" pitchFamily="34" charset="0"/>
              <a:cs typeface="Arial" panose="020B0604020202020204" pitchFamily="34" charset="0"/>
            </a:rPr>
            <a:t>Anscombe´s</a:t>
          </a:r>
          <a:r>
            <a:rPr lang="en-US" sz="800" b="0" baseline="0">
              <a:solidFill>
                <a:sysClr val="windowText" lastClr="000000"/>
              </a:solidFill>
              <a:latin typeface="Arial" panose="020B0604020202020204" pitchFamily="34" charset="0"/>
              <a:cs typeface="Arial" panose="020B0604020202020204" pitchFamily="34" charset="0"/>
            </a:rPr>
            <a:t> Quartet</a:t>
          </a:r>
          <a:endParaRPr lang="en-US" sz="1500" b="0">
            <a:solidFill>
              <a:sysClr val="windowText" lastClr="000000"/>
            </a:solidFill>
            <a:latin typeface="Arial" panose="020B0604020202020204" pitchFamily="34" charset="0"/>
            <a:cs typeface="Arial" panose="020B0604020202020204" pitchFamily="34" charset="0"/>
          </a:endParaRPr>
        </a:p>
      </xdr:txBody>
    </xdr:sp>
    <xdr:clientData/>
  </xdr:oneCellAnchor>
  <xdr:twoCellAnchor editAs="oneCell">
    <xdr:from>
      <xdr:col>11</xdr:col>
      <xdr:colOff>365760</xdr:colOff>
      <xdr:row>3</xdr:row>
      <xdr:rowOff>121919</xdr:rowOff>
    </xdr:from>
    <xdr:to>
      <xdr:col>26</xdr:col>
      <xdr:colOff>398780</xdr:colOff>
      <xdr:row>8</xdr:row>
      <xdr:rowOff>121920</xdr:rowOff>
    </xdr:to>
    <mc:AlternateContent xmlns:mc="http://schemas.openxmlformats.org/markup-compatibility/2006" xmlns:a14="http://schemas.microsoft.com/office/drawing/2010/main">
      <mc:Choice Requires="a14">
        <xdr:graphicFrame macro="">
          <xdr:nvGraphicFramePr>
            <xdr:cNvPr id="11" name="dataset">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microsoft.com/office/drawing/2010/slicer">
              <sle:slicer xmlns:sle="http://schemas.microsoft.com/office/drawing/2010/slicer" name="dataset"/>
            </a:graphicData>
          </a:graphic>
        </xdr:graphicFrame>
      </mc:Choice>
      <mc:Fallback xmlns="">
        <xdr:sp macro="" textlink="">
          <xdr:nvSpPr>
            <xdr:cNvPr id="0" name=""/>
            <xdr:cNvSpPr>
              <a:spLocks noTextEdit="1"/>
            </xdr:cNvSpPr>
          </xdr:nvSpPr>
          <xdr:spPr>
            <a:xfrm>
              <a:off x="5631180" y="510539"/>
              <a:ext cx="7348220" cy="6477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xdr:row>
      <xdr:rowOff>59267</xdr:rowOff>
    </xdr:from>
    <xdr:to>
      <xdr:col>7</xdr:col>
      <xdr:colOff>194734</xdr:colOff>
      <xdr:row>13</xdr:row>
      <xdr:rowOff>84667</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1236133" y="59267"/>
          <a:ext cx="2658534" cy="1549400"/>
        </a:xfrm>
        <a:prstGeom prst="round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929899</xdr:colOff>
      <xdr:row>7</xdr:row>
      <xdr:rowOff>71968</xdr:rowOff>
    </xdr:from>
    <xdr:to>
      <xdr:col>1</xdr:col>
      <xdr:colOff>1121044</xdr:colOff>
      <xdr:row>7</xdr:row>
      <xdr:rowOff>72326</xdr:rowOff>
    </xdr:to>
    <xdr:cxnSp macro="">
      <xdr:nvCxnSpPr>
        <xdr:cNvPr id="10" name="Straight Connector 9">
          <a:extLst>
            <a:ext uri="{FF2B5EF4-FFF2-40B4-BE49-F238E27FC236}">
              <a16:creationId xmlns:a16="http://schemas.microsoft.com/office/drawing/2014/main" id="{00000000-0008-0000-0100-00000A000000}"/>
            </a:ext>
          </a:extLst>
        </xdr:cNvPr>
        <xdr:cNvCxnSpPr>
          <a:endCxn id="3" idx="1"/>
        </xdr:cNvCxnSpPr>
      </xdr:nvCxnSpPr>
      <xdr:spPr>
        <a:xfrm flipV="1">
          <a:off x="1051302" y="846883"/>
          <a:ext cx="191145" cy="358"/>
        </a:xfrm>
        <a:prstGeom prst="line">
          <a:avLst/>
        </a:prstGeom>
        <a:ln w="28575">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81169</xdr:colOff>
      <xdr:row>13</xdr:row>
      <xdr:rowOff>83820</xdr:rowOff>
    </xdr:from>
    <xdr:ext cx="1412351" cy="446212"/>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1323229" y="1767840"/>
          <a:ext cx="1412351"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152400</xdr:colOff>
      <xdr:row>16</xdr:row>
      <xdr:rowOff>99060</xdr:rowOff>
    </xdr:from>
    <xdr:to>
      <xdr:col>5</xdr:col>
      <xdr:colOff>396239</xdr:colOff>
      <xdr:row>17</xdr:row>
      <xdr:rowOff>114300</xdr:rowOff>
    </xdr:to>
    <xdr:sp macro="" textlink="">
      <xdr:nvSpPr>
        <xdr:cNvPr id="18" name="Left Brace 17">
          <a:extLst>
            <a:ext uri="{FF2B5EF4-FFF2-40B4-BE49-F238E27FC236}">
              <a16:creationId xmlns:a16="http://schemas.microsoft.com/office/drawing/2014/main" id="{00000000-0008-0000-0100-000012000000}"/>
            </a:ext>
          </a:extLst>
        </xdr:cNvPr>
        <xdr:cNvSpPr/>
      </xdr:nvSpPr>
      <xdr:spPr>
        <a:xfrm rot="5400000">
          <a:off x="1813560" y="632460"/>
          <a:ext cx="144780" cy="3223259"/>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76200</xdr:colOff>
      <xdr:row>12</xdr:row>
      <xdr:rowOff>106680</xdr:rowOff>
    </xdr:from>
    <xdr:ext cx="876300" cy="387286"/>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76200" y="1661160"/>
          <a:ext cx="8763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1</xdr:col>
      <xdr:colOff>769620</xdr:colOff>
      <xdr:row>12</xdr:row>
      <xdr:rowOff>121920</xdr:rowOff>
    </xdr:from>
    <xdr:to>
      <xdr:col>2</xdr:col>
      <xdr:colOff>53340</xdr:colOff>
      <xdr:row>16</xdr:row>
      <xdr:rowOff>38100</xdr:rowOff>
    </xdr:to>
    <xdr:sp macro="" textlink="">
      <xdr:nvSpPr>
        <xdr:cNvPr id="23" name="Oval 7">
          <a:extLst>
            <a:ext uri="{FF2B5EF4-FFF2-40B4-BE49-F238E27FC236}">
              <a16:creationId xmlns:a16="http://schemas.microsoft.com/office/drawing/2014/main" id="{00000000-0008-0000-0100-000017000000}"/>
            </a:ext>
          </a:extLst>
        </xdr:cNvPr>
        <xdr:cNvSpPr/>
      </xdr:nvSpPr>
      <xdr:spPr>
        <a:xfrm>
          <a:off x="891540" y="16764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7</xdr:col>
      <xdr:colOff>58950</xdr:colOff>
      <xdr:row>13</xdr:row>
      <xdr:rowOff>128413</xdr:rowOff>
    </xdr:from>
    <xdr:to>
      <xdr:col>7</xdr:col>
      <xdr:colOff>462810</xdr:colOff>
      <xdr:row>17</xdr:row>
      <xdr:rowOff>44593</xdr:rowOff>
    </xdr:to>
    <xdr:sp macro="" textlink="">
      <xdr:nvSpPr>
        <xdr:cNvPr id="24" name="Oval 23">
          <a:extLst>
            <a:ext uri="{FF2B5EF4-FFF2-40B4-BE49-F238E27FC236}">
              <a16:creationId xmlns:a16="http://schemas.microsoft.com/office/drawing/2014/main" id="{00000000-0008-0000-0100-000018000000}"/>
            </a:ext>
          </a:extLst>
        </xdr:cNvPr>
        <xdr:cNvSpPr/>
      </xdr:nvSpPr>
      <xdr:spPr>
        <a:xfrm>
          <a:off x="3754650" y="18124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9</xdr:col>
      <xdr:colOff>83820</xdr:colOff>
      <xdr:row>16</xdr:row>
      <xdr:rowOff>83820</xdr:rowOff>
    </xdr:from>
    <xdr:to>
      <xdr:col>11</xdr:col>
      <xdr:colOff>53340</xdr:colOff>
      <xdr:row>17</xdr:row>
      <xdr:rowOff>83820</xdr:rowOff>
    </xdr:to>
    <xdr:sp macro="" textlink="">
      <xdr:nvSpPr>
        <xdr:cNvPr id="25" name="Left Brace 24">
          <a:extLst>
            <a:ext uri="{FF2B5EF4-FFF2-40B4-BE49-F238E27FC236}">
              <a16:creationId xmlns:a16="http://schemas.microsoft.com/office/drawing/2014/main" id="{00000000-0008-0000-0100-000019000000}"/>
            </a:ext>
          </a:extLst>
        </xdr:cNvPr>
        <xdr:cNvSpPr/>
      </xdr:nvSpPr>
      <xdr:spPr>
        <a:xfrm rot="5400000">
          <a:off x="4781550" y="1748790"/>
          <a:ext cx="129540" cy="94488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8</xdr:col>
      <xdr:colOff>62950</xdr:colOff>
      <xdr:row>11</xdr:row>
      <xdr:rowOff>45720</xdr:rowOff>
    </xdr:from>
    <xdr:ext cx="1186730" cy="623248"/>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4246330" y="1470660"/>
          <a:ext cx="1186730"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a:solidFill>
                <a:schemeClr val="bg1">
                  <a:lumMod val="65000"/>
                </a:schemeClr>
              </a:solidFill>
              <a:latin typeface="Arial" panose="020B0604020202020204" pitchFamily="34" charset="0"/>
              <a:cs typeface="Arial" panose="020B0604020202020204" pitchFamily="34" charset="0"/>
            </a:rPr>
            <a:t>dynamic</a:t>
          </a:r>
          <a:r>
            <a:rPr lang="en-US" sz="1800" baseline="0">
              <a:solidFill>
                <a:schemeClr val="bg1">
                  <a:lumMod val="65000"/>
                </a:schemeClr>
              </a:solidFill>
              <a:latin typeface="Arial" panose="020B0604020202020204" pitchFamily="34" charset="0"/>
              <a:cs typeface="Arial" panose="020B0604020202020204" pitchFamily="34" charset="0"/>
            </a:rPr>
            <a:t> </a:t>
          </a:r>
          <a:br>
            <a:rPr lang="en-US" sz="1800" baseline="0">
              <a:solidFill>
                <a:schemeClr val="bg1">
                  <a:lumMod val="65000"/>
                </a:schemeClr>
              </a:solidFill>
              <a:latin typeface="Arial" panose="020B0604020202020204" pitchFamily="34" charset="0"/>
              <a:cs typeface="Arial" panose="020B0604020202020204" pitchFamily="34" charset="0"/>
            </a:rPr>
          </a:br>
          <a:r>
            <a:rPr lang="en-US" sz="1800" baseline="0">
              <a:solidFill>
                <a:schemeClr val="bg1">
                  <a:lumMod val="65000"/>
                </a:schemeClr>
              </a:solidFill>
              <a:latin typeface="Arial" panose="020B0604020202020204" pitchFamily="34" charset="0"/>
              <a:cs typeface="Arial" panose="020B0604020202020204" pitchFamily="34" charset="0"/>
            </a:rPr>
            <a:t>arrays</a:t>
          </a:r>
          <a:endParaRPr lang="en-US" sz="1800">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xdr:from>
      <xdr:col>9</xdr:col>
      <xdr:colOff>342900</xdr:colOff>
      <xdr:row>8</xdr:row>
      <xdr:rowOff>30480</xdr:rowOff>
    </xdr:from>
    <xdr:to>
      <xdr:col>10</xdr:col>
      <xdr:colOff>259080</xdr:colOff>
      <xdr:row>11</xdr:row>
      <xdr:rowOff>76200</xdr:rowOff>
    </xdr:to>
    <xdr:sp macro="" textlink="">
      <xdr:nvSpPr>
        <xdr:cNvPr id="27" name="Oval 26">
          <a:extLst>
            <a:ext uri="{FF2B5EF4-FFF2-40B4-BE49-F238E27FC236}">
              <a16:creationId xmlns:a16="http://schemas.microsoft.com/office/drawing/2014/main" id="{00000000-0008-0000-0100-00001B000000}"/>
            </a:ext>
          </a:extLst>
        </xdr:cNvPr>
        <xdr:cNvSpPr/>
      </xdr:nvSpPr>
      <xdr:spPr>
        <a:xfrm>
          <a:off x="4632960" y="10668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10</xdr:col>
      <xdr:colOff>403860</xdr:colOff>
      <xdr:row>0</xdr:row>
      <xdr:rowOff>91440</xdr:rowOff>
    </xdr:from>
    <xdr:to>
      <xdr:col>11</xdr:col>
      <xdr:colOff>320040</xdr:colOff>
      <xdr:row>4</xdr:row>
      <xdr:rowOff>7620</xdr:rowOff>
    </xdr:to>
    <xdr:sp macro="" textlink="">
      <xdr:nvSpPr>
        <xdr:cNvPr id="28" name="Oval 27">
          <a:extLst>
            <a:ext uri="{FF2B5EF4-FFF2-40B4-BE49-F238E27FC236}">
              <a16:creationId xmlns:a16="http://schemas.microsoft.com/office/drawing/2014/main" id="{00000000-0008-0000-0100-00001C000000}"/>
            </a:ext>
          </a:extLst>
        </xdr:cNvPr>
        <xdr:cNvSpPr/>
      </xdr:nvSpPr>
      <xdr:spPr>
        <a:xfrm>
          <a:off x="5181600" y="914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11</xdr:col>
      <xdr:colOff>170878</xdr:colOff>
      <xdr:row>12</xdr:row>
      <xdr:rowOff>95693</xdr:rowOff>
    </xdr:from>
    <xdr:to>
      <xdr:col>12</xdr:col>
      <xdr:colOff>87058</xdr:colOff>
      <xdr:row>16</xdr:row>
      <xdr:rowOff>11873</xdr:rowOff>
    </xdr:to>
    <xdr:sp macro="" textlink="">
      <xdr:nvSpPr>
        <xdr:cNvPr id="29" name="Oval 28">
          <a:extLst>
            <a:ext uri="{FF2B5EF4-FFF2-40B4-BE49-F238E27FC236}">
              <a16:creationId xmlns:a16="http://schemas.microsoft.com/office/drawing/2014/main" id="{00000000-0008-0000-0100-00001D000000}"/>
            </a:ext>
          </a:extLst>
        </xdr:cNvPr>
        <xdr:cNvSpPr/>
      </xdr:nvSpPr>
      <xdr:spPr>
        <a:xfrm>
          <a:off x="5436298" y="165017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11</xdr:col>
      <xdr:colOff>460438</xdr:colOff>
      <xdr:row>18</xdr:row>
      <xdr:rowOff>110933</xdr:rowOff>
    </xdr:from>
    <xdr:to>
      <xdr:col>12</xdr:col>
      <xdr:colOff>376618</xdr:colOff>
      <xdr:row>22</xdr:row>
      <xdr:rowOff>27113</xdr:rowOff>
    </xdr:to>
    <xdr:sp macro="" textlink="">
      <xdr:nvSpPr>
        <xdr:cNvPr id="30" name="Oval 29">
          <a:extLst>
            <a:ext uri="{FF2B5EF4-FFF2-40B4-BE49-F238E27FC236}">
              <a16:creationId xmlns:a16="http://schemas.microsoft.com/office/drawing/2014/main" id="{00000000-0008-0000-0100-00001E000000}"/>
            </a:ext>
          </a:extLst>
        </xdr:cNvPr>
        <xdr:cNvSpPr/>
      </xdr:nvSpPr>
      <xdr:spPr>
        <a:xfrm>
          <a:off x="5725858" y="244265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editAs="oneCell">
    <xdr:from>
      <xdr:col>12</xdr:col>
      <xdr:colOff>79615</xdr:colOff>
      <xdr:row>1</xdr:row>
      <xdr:rowOff>52713</xdr:rowOff>
    </xdr:from>
    <xdr:to>
      <xdr:col>13</xdr:col>
      <xdr:colOff>129540</xdr:colOff>
      <xdr:row>4</xdr:row>
      <xdr:rowOff>15240</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
        <a:stretch>
          <a:fillRect/>
        </a:stretch>
      </xdr:blipFill>
      <xdr:spPr>
        <a:xfrm>
          <a:off x="5832715" y="182253"/>
          <a:ext cx="537605" cy="351147"/>
        </a:xfrm>
        <a:prstGeom prst="rect">
          <a:avLst/>
        </a:prstGeom>
      </xdr:spPr>
    </xdr:pic>
    <xdr:clientData/>
  </xdr:twoCellAnchor>
  <xdr:twoCellAnchor editAs="oneCell">
    <xdr:from>
      <xdr:col>13</xdr:col>
      <xdr:colOff>400039</xdr:colOff>
      <xdr:row>1</xdr:row>
      <xdr:rowOff>53340</xdr:rowOff>
    </xdr:from>
    <xdr:to>
      <xdr:col>14</xdr:col>
      <xdr:colOff>416018</xdr:colOff>
      <xdr:row>4</xdr:row>
      <xdr:rowOff>24761</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
        <a:stretch>
          <a:fillRect/>
        </a:stretch>
      </xdr:blipFill>
      <xdr:spPr>
        <a:xfrm>
          <a:off x="6640819" y="182880"/>
          <a:ext cx="503659" cy="360041"/>
        </a:xfrm>
        <a:prstGeom prst="rect">
          <a:avLst/>
        </a:prstGeom>
      </xdr:spPr>
    </xdr:pic>
    <xdr:clientData/>
  </xdr:twoCellAnchor>
  <xdr:twoCellAnchor editAs="oneCell">
    <xdr:from>
      <xdr:col>15</xdr:col>
      <xdr:colOff>205740</xdr:colOff>
      <xdr:row>1</xdr:row>
      <xdr:rowOff>38101</xdr:rowOff>
    </xdr:from>
    <xdr:to>
      <xdr:col>16</xdr:col>
      <xdr:colOff>276324</xdr:colOff>
      <xdr:row>4</xdr:row>
      <xdr:rowOff>15240</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4"/>
        <a:stretch>
          <a:fillRect/>
        </a:stretch>
      </xdr:blipFill>
      <xdr:spPr>
        <a:xfrm>
          <a:off x="7421880" y="167641"/>
          <a:ext cx="558264" cy="365759"/>
        </a:xfrm>
        <a:prstGeom prst="rect">
          <a:avLst/>
        </a:prstGeom>
      </xdr:spPr>
    </xdr:pic>
    <xdr:clientData/>
  </xdr:twoCellAnchor>
  <xdr:twoCellAnchor editAs="oneCell">
    <xdr:from>
      <xdr:col>17</xdr:col>
      <xdr:colOff>38101</xdr:colOff>
      <xdr:row>1</xdr:row>
      <xdr:rowOff>0</xdr:rowOff>
    </xdr:from>
    <xdr:to>
      <xdr:col>18</xdr:col>
      <xdr:colOff>111645</xdr:colOff>
      <xdr:row>4</xdr:row>
      <xdr:rowOff>22860</xdr:rowOff>
    </xdr:to>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5"/>
        <a:stretch>
          <a:fillRect/>
        </a:stretch>
      </xdr:blipFill>
      <xdr:spPr>
        <a:xfrm>
          <a:off x="8229601" y="129540"/>
          <a:ext cx="561224" cy="411480"/>
        </a:xfrm>
        <a:prstGeom prst="rect">
          <a:avLst/>
        </a:prstGeom>
      </xdr:spPr>
    </xdr:pic>
    <xdr:clientData/>
  </xdr:twoCellAnchor>
  <xdr:twoCellAnchor editAs="oneCell">
    <xdr:from>
      <xdr:col>18</xdr:col>
      <xdr:colOff>342899</xdr:colOff>
      <xdr:row>0</xdr:row>
      <xdr:rowOff>128366</xdr:rowOff>
    </xdr:from>
    <xdr:to>
      <xdr:col>19</xdr:col>
      <xdr:colOff>391668</xdr:colOff>
      <xdr:row>4</xdr:row>
      <xdr:rowOff>22859</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6"/>
        <a:stretch>
          <a:fillRect/>
        </a:stretch>
      </xdr:blipFill>
      <xdr:spPr>
        <a:xfrm>
          <a:off x="9022079" y="128366"/>
          <a:ext cx="536449" cy="412653"/>
        </a:xfrm>
        <a:prstGeom prst="rect">
          <a:avLst/>
        </a:prstGeom>
      </xdr:spPr>
    </xdr:pic>
    <xdr:clientData/>
  </xdr:twoCellAnchor>
  <xdr:twoCellAnchor editAs="oneCell">
    <xdr:from>
      <xdr:col>20</xdr:col>
      <xdr:colOff>190500</xdr:colOff>
      <xdr:row>1</xdr:row>
      <xdr:rowOff>22861</xdr:rowOff>
    </xdr:from>
    <xdr:to>
      <xdr:col>21</xdr:col>
      <xdr:colOff>177385</xdr:colOff>
      <xdr:row>4</xdr:row>
      <xdr:rowOff>22861</xdr:rowOff>
    </xdr:to>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7"/>
        <a:stretch>
          <a:fillRect/>
        </a:stretch>
      </xdr:blipFill>
      <xdr:spPr>
        <a:xfrm>
          <a:off x="9845040" y="152401"/>
          <a:ext cx="474565" cy="388620"/>
        </a:xfrm>
        <a:prstGeom prst="rect">
          <a:avLst/>
        </a:prstGeom>
      </xdr:spPr>
    </xdr:pic>
    <xdr:clientData/>
  </xdr:twoCellAnchor>
  <xdr:twoCellAnchor editAs="oneCell">
    <xdr:from>
      <xdr:col>22</xdr:col>
      <xdr:colOff>5794</xdr:colOff>
      <xdr:row>1</xdr:row>
      <xdr:rowOff>7621</xdr:rowOff>
    </xdr:from>
    <xdr:to>
      <xdr:col>23</xdr:col>
      <xdr:colOff>27459</xdr:colOff>
      <xdr:row>4</xdr:row>
      <xdr:rowOff>22860</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8"/>
        <a:stretch>
          <a:fillRect/>
        </a:stretch>
      </xdr:blipFill>
      <xdr:spPr>
        <a:xfrm>
          <a:off x="10635694" y="137161"/>
          <a:ext cx="509345" cy="403859"/>
        </a:xfrm>
        <a:prstGeom prst="rect">
          <a:avLst/>
        </a:prstGeom>
      </xdr:spPr>
    </xdr:pic>
    <xdr:clientData/>
  </xdr:twoCellAnchor>
  <xdr:twoCellAnchor editAs="oneCell">
    <xdr:from>
      <xdr:col>23</xdr:col>
      <xdr:colOff>312421</xdr:colOff>
      <xdr:row>0</xdr:row>
      <xdr:rowOff>118926</xdr:rowOff>
    </xdr:from>
    <xdr:to>
      <xdr:col>24</xdr:col>
      <xdr:colOff>289561</xdr:colOff>
      <xdr:row>4</xdr:row>
      <xdr:rowOff>23516</xdr:rowOff>
    </xdr:to>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9"/>
        <a:stretch>
          <a:fillRect/>
        </a:stretch>
      </xdr:blipFill>
      <xdr:spPr>
        <a:xfrm>
          <a:off x="11430001" y="118926"/>
          <a:ext cx="464820" cy="422750"/>
        </a:xfrm>
        <a:prstGeom prst="rect">
          <a:avLst/>
        </a:prstGeom>
      </xdr:spPr>
    </xdr:pic>
    <xdr:clientData/>
  </xdr:twoCellAnchor>
  <xdr:twoCellAnchor editAs="oneCell">
    <xdr:from>
      <xdr:col>25</xdr:col>
      <xdr:colOff>143070</xdr:colOff>
      <xdr:row>0</xdr:row>
      <xdr:rowOff>106680</xdr:rowOff>
    </xdr:from>
    <xdr:to>
      <xdr:col>26</xdr:col>
      <xdr:colOff>106967</xdr:colOff>
      <xdr:row>4</xdr:row>
      <xdr:rowOff>15240</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0"/>
        <a:stretch>
          <a:fillRect/>
        </a:stretch>
      </xdr:blipFill>
      <xdr:spPr>
        <a:xfrm>
          <a:off x="12236010" y="106680"/>
          <a:ext cx="451577" cy="426720"/>
        </a:xfrm>
        <a:prstGeom prst="rect">
          <a:avLst/>
        </a:prstGeom>
      </xdr:spPr>
    </xdr:pic>
    <xdr:clientData/>
  </xdr:twoCellAnchor>
  <xdr:twoCellAnchor editAs="oneCell">
    <xdr:from>
      <xdr:col>12</xdr:col>
      <xdr:colOff>106680</xdr:colOff>
      <xdr:row>8</xdr:row>
      <xdr:rowOff>1</xdr:rowOff>
    </xdr:from>
    <xdr:to>
      <xdr:col>13</xdr:col>
      <xdr:colOff>129793</xdr:colOff>
      <xdr:row>11</xdr:row>
      <xdr:rowOff>45721</xdr:rowOff>
    </xdr:to>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1"/>
        <a:stretch>
          <a:fillRect/>
        </a:stretch>
      </xdr:blipFill>
      <xdr:spPr>
        <a:xfrm>
          <a:off x="5859780" y="1036321"/>
          <a:ext cx="510793" cy="434340"/>
        </a:xfrm>
        <a:prstGeom prst="rect">
          <a:avLst/>
        </a:prstGeom>
      </xdr:spPr>
    </xdr:pic>
    <xdr:clientData/>
  </xdr:twoCellAnchor>
  <xdr:twoCellAnchor editAs="oneCell">
    <xdr:from>
      <xdr:col>13</xdr:col>
      <xdr:colOff>464820</xdr:colOff>
      <xdr:row>8</xdr:row>
      <xdr:rowOff>7620</xdr:rowOff>
    </xdr:from>
    <xdr:to>
      <xdr:col>14</xdr:col>
      <xdr:colOff>427017</xdr:colOff>
      <xdr:row>11</xdr:row>
      <xdr:rowOff>46981</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12"/>
        <a:stretch>
          <a:fillRect/>
        </a:stretch>
      </xdr:blipFill>
      <xdr:spPr>
        <a:xfrm>
          <a:off x="6705600" y="1043940"/>
          <a:ext cx="449877" cy="427981"/>
        </a:xfrm>
        <a:prstGeom prst="rect">
          <a:avLst/>
        </a:prstGeom>
      </xdr:spPr>
    </xdr:pic>
    <xdr:clientData/>
  </xdr:twoCellAnchor>
  <xdr:twoCellAnchor editAs="oneCell">
    <xdr:from>
      <xdr:col>15</xdr:col>
      <xdr:colOff>274320</xdr:colOff>
      <xdr:row>8</xdr:row>
      <xdr:rowOff>7620</xdr:rowOff>
    </xdr:from>
    <xdr:to>
      <xdr:col>16</xdr:col>
      <xdr:colOff>260657</xdr:colOff>
      <xdr:row>11</xdr:row>
      <xdr:rowOff>45720</xdr:rowOff>
    </xdr:to>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3"/>
        <a:stretch>
          <a:fillRect/>
        </a:stretch>
      </xdr:blipFill>
      <xdr:spPr>
        <a:xfrm>
          <a:off x="7490460" y="1043940"/>
          <a:ext cx="474017" cy="426720"/>
        </a:xfrm>
        <a:prstGeom prst="rect">
          <a:avLst/>
        </a:prstGeom>
      </xdr:spPr>
    </xdr:pic>
    <xdr:clientData/>
  </xdr:twoCellAnchor>
  <xdr:twoCellAnchor editAs="oneCell">
    <xdr:from>
      <xdr:col>17</xdr:col>
      <xdr:colOff>114881</xdr:colOff>
      <xdr:row>8</xdr:row>
      <xdr:rowOff>0</xdr:rowOff>
    </xdr:from>
    <xdr:to>
      <xdr:col>18</xdr:col>
      <xdr:colOff>114585</xdr:colOff>
      <xdr:row>11</xdr:row>
      <xdr:rowOff>76200</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14"/>
        <a:stretch>
          <a:fillRect/>
        </a:stretch>
      </xdr:blipFill>
      <xdr:spPr>
        <a:xfrm>
          <a:off x="8306381" y="1036320"/>
          <a:ext cx="487384" cy="464820"/>
        </a:xfrm>
        <a:prstGeom prst="rect">
          <a:avLst/>
        </a:prstGeom>
      </xdr:spPr>
    </xdr:pic>
    <xdr:clientData/>
  </xdr:twoCellAnchor>
  <xdr:twoCellAnchor editAs="oneCell">
    <xdr:from>
      <xdr:col>18</xdr:col>
      <xdr:colOff>419100</xdr:colOff>
      <xdr:row>8</xdr:row>
      <xdr:rowOff>15240</xdr:rowOff>
    </xdr:from>
    <xdr:to>
      <xdr:col>19</xdr:col>
      <xdr:colOff>388895</xdr:colOff>
      <xdr:row>11</xdr:row>
      <xdr:rowOff>85192</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15"/>
        <a:stretch>
          <a:fillRect/>
        </a:stretch>
      </xdr:blipFill>
      <xdr:spPr>
        <a:xfrm>
          <a:off x="9098280" y="1051560"/>
          <a:ext cx="457475" cy="458572"/>
        </a:xfrm>
        <a:prstGeom prst="rect">
          <a:avLst/>
        </a:prstGeom>
      </xdr:spPr>
    </xdr:pic>
    <xdr:clientData/>
  </xdr:twoCellAnchor>
  <xdr:twoCellAnchor editAs="oneCell">
    <xdr:from>
      <xdr:col>22</xdr:col>
      <xdr:colOff>83034</xdr:colOff>
      <xdr:row>8</xdr:row>
      <xdr:rowOff>15240</xdr:rowOff>
    </xdr:from>
    <xdr:to>
      <xdr:col>23</xdr:col>
      <xdr:colOff>61251</xdr:colOff>
      <xdr:row>11</xdr:row>
      <xdr:rowOff>53340</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6"/>
        <a:stretch>
          <a:fillRect/>
        </a:stretch>
      </xdr:blipFill>
      <xdr:spPr>
        <a:xfrm>
          <a:off x="10712934" y="1051560"/>
          <a:ext cx="465897" cy="426720"/>
        </a:xfrm>
        <a:prstGeom prst="rect">
          <a:avLst/>
        </a:prstGeom>
      </xdr:spPr>
    </xdr:pic>
    <xdr:clientData/>
  </xdr:twoCellAnchor>
  <xdr:twoCellAnchor editAs="oneCell">
    <xdr:from>
      <xdr:col>23</xdr:col>
      <xdr:colOff>449580</xdr:colOff>
      <xdr:row>8</xdr:row>
      <xdr:rowOff>15240</xdr:rowOff>
    </xdr:from>
    <xdr:to>
      <xdr:col>24</xdr:col>
      <xdr:colOff>358405</xdr:colOff>
      <xdr:row>11</xdr:row>
      <xdr:rowOff>15215</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17"/>
        <a:stretch>
          <a:fillRect/>
        </a:stretch>
      </xdr:blipFill>
      <xdr:spPr>
        <a:xfrm>
          <a:off x="11567160" y="1051560"/>
          <a:ext cx="396505" cy="388595"/>
        </a:xfrm>
        <a:prstGeom prst="rect">
          <a:avLst/>
        </a:prstGeom>
      </xdr:spPr>
    </xdr:pic>
    <xdr:clientData/>
  </xdr:twoCellAnchor>
  <xdr:twoCellAnchor editAs="oneCell">
    <xdr:from>
      <xdr:col>25</xdr:col>
      <xdr:colOff>222491</xdr:colOff>
      <xdr:row>8</xdr:row>
      <xdr:rowOff>7621</xdr:rowOff>
    </xdr:from>
    <xdr:to>
      <xdr:col>26</xdr:col>
      <xdr:colOff>206037</xdr:colOff>
      <xdr:row>11</xdr:row>
      <xdr:rowOff>38101</xdr:rowOff>
    </xdr:to>
    <xdr:pic>
      <xdr:nvPicPr>
        <xdr:cNvPr id="49" name="Picture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18"/>
        <a:stretch>
          <a:fillRect/>
        </a:stretch>
      </xdr:blipFill>
      <xdr:spPr>
        <a:xfrm>
          <a:off x="12315431" y="1043941"/>
          <a:ext cx="471226" cy="419100"/>
        </a:xfrm>
        <a:prstGeom prst="rect">
          <a:avLst/>
        </a:prstGeom>
      </xdr:spPr>
    </xdr:pic>
    <xdr:clientData/>
  </xdr:twoCellAnchor>
  <xdr:twoCellAnchor editAs="oneCell">
    <xdr:from>
      <xdr:col>20</xdr:col>
      <xdr:colOff>139571</xdr:colOff>
      <xdr:row>8</xdr:row>
      <xdr:rowOff>7620</xdr:rowOff>
    </xdr:from>
    <xdr:to>
      <xdr:col>21</xdr:col>
      <xdr:colOff>305191</xdr:colOff>
      <xdr:row>11</xdr:row>
      <xdr:rowOff>76200</xdr:rowOff>
    </xdr:to>
    <xdr:pic>
      <xdr:nvPicPr>
        <xdr:cNvPr id="50" name="Picture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9"/>
        <a:stretch>
          <a:fillRect/>
        </a:stretch>
      </xdr:blipFill>
      <xdr:spPr>
        <a:xfrm>
          <a:off x="9794111" y="1043940"/>
          <a:ext cx="653300" cy="457200"/>
        </a:xfrm>
        <a:prstGeom prst="rect">
          <a:avLst/>
        </a:prstGeom>
      </xdr:spPr>
    </xdr:pic>
    <xdr:clientData/>
  </xdr:twoCellAnchor>
  <xdr:oneCellAnchor>
    <xdr:from>
      <xdr:col>24</xdr:col>
      <xdr:colOff>426720</xdr:colOff>
      <xdr:row>12</xdr:row>
      <xdr:rowOff>83820</xdr:rowOff>
    </xdr:from>
    <xdr:ext cx="2438400" cy="387286"/>
    <xdr:sp macro="" textlink="">
      <xdr:nvSpPr>
        <xdr:cNvPr id="51" name="TextBox 50">
          <a:extLst>
            <a:ext uri="{FF2B5EF4-FFF2-40B4-BE49-F238E27FC236}">
              <a16:creationId xmlns:a16="http://schemas.microsoft.com/office/drawing/2014/main" id="{00000000-0008-0000-0100-000033000000}"/>
            </a:ext>
          </a:extLst>
        </xdr:cNvPr>
        <xdr:cNvSpPr txBox="1"/>
      </xdr:nvSpPr>
      <xdr:spPr>
        <a:xfrm>
          <a:off x="12031980" y="1638300"/>
          <a:ext cx="24384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65000"/>
                  <a:lumOff val="35000"/>
                </a:schemeClr>
              </a:solidFill>
              <a:latin typeface="Arial" panose="020B0604020202020204" pitchFamily="34" charset="0"/>
              <a:cs typeface="Arial" panose="020B0604020202020204" pitchFamily="34" charset="0"/>
            </a:rPr>
            <a:t>Is it really Donald</a:t>
          </a:r>
          <a:r>
            <a:rPr lang="en-US" sz="2000" baseline="0">
              <a:solidFill>
                <a:schemeClr val="tx1">
                  <a:lumMod val="65000"/>
                  <a:lumOff val="35000"/>
                </a:schemeClr>
              </a:solidFill>
              <a:latin typeface="Arial" panose="020B0604020202020204" pitchFamily="34" charset="0"/>
              <a:cs typeface="Arial" panose="020B0604020202020204" pitchFamily="34" charset="0"/>
            </a:rPr>
            <a:t> ?</a:t>
          </a:r>
          <a:endParaRPr lang="en-US" sz="20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mc:AlternateContent xmlns:mc="http://schemas.openxmlformats.org/markup-compatibility/2006">
    <mc:Choice xmlns:a14="http://schemas.microsoft.com/office/drawing/2010/main" Requires="a14">
      <xdr:twoCellAnchor editAs="oneCell">
        <xdr:from>
          <xdr:col>26</xdr:col>
          <xdr:colOff>167640</xdr:colOff>
          <xdr:row>15</xdr:row>
          <xdr:rowOff>68580</xdr:rowOff>
        </xdr:from>
        <xdr:to>
          <xdr:col>30</xdr:col>
          <xdr:colOff>304800</xdr:colOff>
          <xdr:row>17</xdr:row>
          <xdr:rowOff>68580</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 ( click inside the box if you´re ready )</a:t>
              </a:r>
            </a:p>
          </xdr:txBody>
        </xdr:sp>
        <xdr:clientData/>
      </xdr:twoCellAnchor>
    </mc:Choice>
    <mc:Fallback/>
  </mc:AlternateContent>
  <xdr:oneCellAnchor>
    <xdr:from>
      <xdr:col>30</xdr:col>
      <xdr:colOff>266700</xdr:colOff>
      <xdr:row>12</xdr:row>
      <xdr:rowOff>91440</xdr:rowOff>
    </xdr:from>
    <xdr:ext cx="3611880" cy="387286"/>
    <xdr:sp macro="" textlink="">
      <xdr:nvSpPr>
        <xdr:cNvPr id="53" name="TextBox 52">
          <a:extLst>
            <a:ext uri="{FF2B5EF4-FFF2-40B4-BE49-F238E27FC236}">
              <a16:creationId xmlns:a16="http://schemas.microsoft.com/office/drawing/2014/main" id="{00000000-0008-0000-0100-000035000000}"/>
            </a:ext>
          </a:extLst>
        </xdr:cNvPr>
        <xdr:cNvSpPr txBox="1"/>
      </xdr:nvSpPr>
      <xdr:spPr>
        <a:xfrm>
          <a:off x="14798040" y="1645920"/>
          <a:ext cx="361188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65000"/>
                  <a:lumOff val="35000"/>
                </a:schemeClr>
              </a:solidFill>
              <a:latin typeface="Arial" panose="020B0604020202020204" pitchFamily="34" charset="0"/>
              <a:cs typeface="Arial" panose="020B0604020202020204" pitchFamily="34" charset="0"/>
            </a:rPr>
            <a:t>Wanna know what he thinks</a:t>
          </a:r>
          <a:r>
            <a:rPr lang="en-US" sz="2000" baseline="0">
              <a:solidFill>
                <a:schemeClr val="tx1">
                  <a:lumMod val="65000"/>
                  <a:lumOff val="35000"/>
                </a:schemeClr>
              </a:solidFill>
              <a:latin typeface="Arial" panose="020B0604020202020204" pitchFamily="34" charset="0"/>
              <a:cs typeface="Arial" panose="020B0604020202020204" pitchFamily="34" charset="0"/>
            </a:rPr>
            <a:t> ?</a:t>
          </a:r>
          <a:endParaRPr lang="en-US" sz="20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mc:AlternateContent xmlns:mc="http://schemas.openxmlformats.org/markup-compatibility/2006">
    <mc:Choice xmlns:a14="http://schemas.microsoft.com/office/drawing/2010/main" Requires="a14">
      <xdr:twoCellAnchor editAs="oneCell">
        <xdr:from>
          <xdr:col>32</xdr:col>
          <xdr:colOff>190500</xdr:colOff>
          <xdr:row>15</xdr:row>
          <xdr:rowOff>68580</xdr:rowOff>
        </xdr:from>
        <xdr:to>
          <xdr:col>36</xdr:col>
          <xdr:colOff>243840</xdr:colOff>
          <xdr:row>17</xdr:row>
          <xdr:rowOff>60960</xdr:rowOff>
        </xdr:to>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 ( click inside the box if you´re ready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76200</xdr:colOff>
          <xdr:row>18</xdr:row>
          <xdr:rowOff>76200</xdr:rowOff>
        </xdr:from>
        <xdr:to>
          <xdr:col>37</xdr:col>
          <xdr:colOff>104335</xdr:colOff>
          <xdr:row>41</xdr:row>
          <xdr:rowOff>68580</xdr:rowOff>
        </xdr:to>
        <xdr:pic>
          <xdr:nvPicPr>
            <xdr:cNvPr id="61" name="Picture 60" descr="Frangipani flower">
              <a:extLst>
                <a:ext uri="{FF2B5EF4-FFF2-40B4-BE49-F238E27FC236}">
                  <a16:creationId xmlns:a16="http://schemas.microsoft.com/office/drawing/2014/main" id="{00000000-0008-0000-0100-00003D000000}"/>
                </a:ext>
              </a:extLst>
            </xdr:cNvPr>
            <xdr:cNvPicPr>
              <a:picLocks noChangeAspect="1"/>
              <a:extLst>
                <a:ext uri="{84589F7E-364E-4C9E-8A38-B11213B215E9}">
                  <a14:cameraTool cellRange="_10_donald_photo_2" spid="_x0000_s3236"/>
                </a:ext>
              </a:extLst>
            </xdr:cNvPicPr>
          </xdr:nvPicPr>
          <xdr:blipFill>
            <a:blip xmlns:r="http://schemas.openxmlformats.org/officeDocument/2006/relationships" r:embed="rId20"/>
            <a:stretch>
              <a:fillRect/>
            </a:stretch>
          </xdr:blipFill>
          <xdr:spPr>
            <a:xfrm>
              <a:off x="15095220" y="2407920"/>
              <a:ext cx="2954215" cy="29718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441960</xdr:colOff>
          <xdr:row>18</xdr:row>
          <xdr:rowOff>91440</xdr:rowOff>
        </xdr:from>
        <xdr:to>
          <xdr:col>30</xdr:col>
          <xdr:colOff>335280</xdr:colOff>
          <xdr:row>36</xdr:row>
          <xdr:rowOff>91440</xdr:rowOff>
        </xdr:to>
        <xdr:pic>
          <xdr:nvPicPr>
            <xdr:cNvPr id="63" name="Picture 62" descr="Small flat leaves">
              <a:extLst>
                <a:ext uri="{FF2B5EF4-FFF2-40B4-BE49-F238E27FC236}">
                  <a16:creationId xmlns:a16="http://schemas.microsoft.com/office/drawing/2014/main" id="{00000000-0008-0000-0100-00003F000000}"/>
                </a:ext>
              </a:extLst>
            </xdr:cNvPr>
            <xdr:cNvPicPr>
              <a:picLocks noChangeAspect="1"/>
              <a:extLst>
                <a:ext uri="{84589F7E-364E-4C9E-8A38-B11213B215E9}">
                  <a14:cameraTool cellRange="_09_donald_photo_1" spid="_x0000_s3237"/>
                </a:ext>
              </a:extLst>
            </xdr:cNvPicPr>
          </xdr:nvPicPr>
          <xdr:blipFill>
            <a:blip xmlns:r="http://schemas.openxmlformats.org/officeDocument/2006/relationships" r:embed="rId21"/>
            <a:stretch>
              <a:fillRect/>
            </a:stretch>
          </xdr:blipFill>
          <xdr:spPr>
            <a:xfrm>
              <a:off x="12047220" y="2423160"/>
              <a:ext cx="2819400" cy="2331720"/>
            </a:xfrm>
            <a:prstGeom prst="rect">
              <a:avLst/>
            </a:prstGeom>
          </xdr:spPr>
        </xdr:pic>
        <xdr:clientData/>
      </xdr:twoCellAnchor>
    </mc:Choice>
    <mc:Fallback/>
  </mc:AlternateContent>
  <xdr:oneCellAnchor>
    <xdr:from>
      <xdr:col>12</xdr:col>
      <xdr:colOff>403860</xdr:colOff>
      <xdr:row>51</xdr:row>
      <xdr:rowOff>7620</xdr:rowOff>
    </xdr:from>
    <xdr:ext cx="2964180" cy="350520"/>
    <xdr:sp macro="" textlink="">
      <xdr:nvSpPr>
        <xdr:cNvPr id="3072" name="TextBox 3071">
          <a:extLst>
            <a:ext uri="{FF2B5EF4-FFF2-40B4-BE49-F238E27FC236}">
              <a16:creationId xmlns:a16="http://schemas.microsoft.com/office/drawing/2014/main" id="{00000000-0008-0000-0100-0000000C0000}"/>
            </a:ext>
          </a:extLst>
        </xdr:cNvPr>
        <xdr:cNvSpPr txBox="1"/>
      </xdr:nvSpPr>
      <xdr:spPr>
        <a:xfrm>
          <a:off x="6156960" y="6614160"/>
          <a:ext cx="2964180" cy="350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latin typeface="Arial" panose="020B0604020202020204" pitchFamily="34" charset="0"/>
              <a:cs typeface="Arial" panose="020B0604020202020204" pitchFamily="34" charset="0"/>
            </a:rPr>
            <a:t>Credits</a:t>
          </a:r>
          <a:r>
            <a:rPr lang="en-US" sz="1400" baseline="0">
              <a:latin typeface="Arial" panose="020B0604020202020204" pitchFamily="34" charset="0"/>
              <a:cs typeface="Arial" panose="020B0604020202020204" pitchFamily="34" charset="0"/>
            </a:rPr>
            <a:t> for the datasets (below)</a:t>
          </a:r>
          <a:endParaRPr lang="en-US" sz="1400">
            <a:latin typeface="Arial" panose="020B0604020202020204" pitchFamily="34" charset="0"/>
            <a:cs typeface="Arial" panose="020B0604020202020204" pitchFamily="34" charset="0"/>
          </a:endParaRPr>
        </a:p>
      </xdr:txBody>
    </xdr:sp>
    <xdr:clientData/>
  </xdr:oneCellAnchor>
  <xdr:twoCellAnchor>
    <xdr:from>
      <xdr:col>26</xdr:col>
      <xdr:colOff>441960</xdr:colOff>
      <xdr:row>5</xdr:row>
      <xdr:rowOff>30480</xdr:rowOff>
    </xdr:from>
    <xdr:to>
      <xdr:col>27</xdr:col>
      <xdr:colOff>198119</xdr:colOff>
      <xdr:row>8</xdr:row>
      <xdr:rowOff>16255</xdr:rowOff>
    </xdr:to>
    <xdr:grpSp>
      <xdr:nvGrpSpPr>
        <xdr:cNvPr id="67" name="Gráfico 43" descr="Gesto de doble toque">
          <a:extLst>
            <a:ext uri="{FF2B5EF4-FFF2-40B4-BE49-F238E27FC236}">
              <a16:creationId xmlns:a16="http://schemas.microsoft.com/office/drawing/2014/main" id="{00000000-0008-0000-0100-000043000000}"/>
            </a:ext>
          </a:extLst>
        </xdr:cNvPr>
        <xdr:cNvGrpSpPr/>
      </xdr:nvGrpSpPr>
      <xdr:grpSpPr>
        <a:xfrm>
          <a:off x="13022580" y="678180"/>
          <a:ext cx="243839" cy="374395"/>
          <a:chOff x="8125968" y="1234227"/>
          <a:chExt cx="505005" cy="775395"/>
        </a:xfrm>
        <a:solidFill>
          <a:schemeClr val="tx1">
            <a:lumMod val="50000"/>
            <a:lumOff val="50000"/>
          </a:schemeClr>
        </a:solidFill>
      </xdr:grpSpPr>
      <xdr:sp macro="" textlink="">
        <xdr:nvSpPr>
          <xdr:cNvPr id="68" name="Forma libre: forma 9">
            <a:extLst>
              <a:ext uri="{FF2B5EF4-FFF2-40B4-BE49-F238E27FC236}">
                <a16:creationId xmlns:a16="http://schemas.microsoft.com/office/drawing/2014/main" id="{00000000-0008-0000-0100-000044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69" name="Forma libre: forma 10">
            <a:extLst>
              <a:ext uri="{FF2B5EF4-FFF2-40B4-BE49-F238E27FC236}">
                <a16:creationId xmlns:a16="http://schemas.microsoft.com/office/drawing/2014/main" id="{00000000-0008-0000-0100-000045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xdr:from>
      <xdr:col>11</xdr:col>
      <xdr:colOff>76200</xdr:colOff>
      <xdr:row>5</xdr:row>
      <xdr:rowOff>60960</xdr:rowOff>
    </xdr:from>
    <xdr:to>
      <xdr:col>11</xdr:col>
      <xdr:colOff>320039</xdr:colOff>
      <xdr:row>8</xdr:row>
      <xdr:rowOff>46735</xdr:rowOff>
    </xdr:to>
    <xdr:grpSp>
      <xdr:nvGrpSpPr>
        <xdr:cNvPr id="70" name="Gráfico 43" descr="Gesto de doble toque">
          <a:extLst>
            <a:ext uri="{FF2B5EF4-FFF2-40B4-BE49-F238E27FC236}">
              <a16:creationId xmlns:a16="http://schemas.microsoft.com/office/drawing/2014/main" id="{00000000-0008-0000-0100-000046000000}"/>
            </a:ext>
          </a:extLst>
        </xdr:cNvPr>
        <xdr:cNvGrpSpPr/>
      </xdr:nvGrpSpPr>
      <xdr:grpSpPr>
        <a:xfrm>
          <a:off x="5341620" y="708660"/>
          <a:ext cx="243839" cy="374395"/>
          <a:chOff x="8125968" y="1234227"/>
          <a:chExt cx="505005" cy="775395"/>
        </a:xfrm>
        <a:solidFill>
          <a:schemeClr val="tx1">
            <a:lumMod val="50000"/>
            <a:lumOff val="50000"/>
          </a:schemeClr>
        </a:solidFill>
      </xdr:grpSpPr>
      <xdr:sp macro="" textlink="">
        <xdr:nvSpPr>
          <xdr:cNvPr id="71" name="Forma libre: forma 9">
            <a:extLst>
              <a:ext uri="{FF2B5EF4-FFF2-40B4-BE49-F238E27FC236}">
                <a16:creationId xmlns:a16="http://schemas.microsoft.com/office/drawing/2014/main" id="{00000000-0008-0000-0100-000047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72" name="Forma libre: forma 10">
            <a:extLst>
              <a:ext uri="{FF2B5EF4-FFF2-40B4-BE49-F238E27FC236}">
                <a16:creationId xmlns:a16="http://schemas.microsoft.com/office/drawing/2014/main" id="{00000000-0008-0000-0100-000048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twoCellAnchor editAs="oneCell">
    <xdr:from>
      <xdr:col>13</xdr:col>
      <xdr:colOff>15240</xdr:colOff>
      <xdr:row>63</xdr:row>
      <xdr:rowOff>45720</xdr:rowOff>
    </xdr:from>
    <xdr:to>
      <xdr:col>24</xdr:col>
      <xdr:colOff>312420</xdr:colOff>
      <xdr:row>113</xdr:row>
      <xdr:rowOff>0</xdr:rowOff>
    </xdr:to>
    <xdr:pic>
      <xdr:nvPicPr>
        <xdr:cNvPr id="52" name="Picture 51" descr="Going beyond summary statistics. Datasaurus Introduction | by Paul Apivat  Hanvongse | Towards Data Science">
          <a:extLst>
            <a:ext uri="{FF2B5EF4-FFF2-40B4-BE49-F238E27FC236}">
              <a16:creationId xmlns:a16="http://schemas.microsoft.com/office/drawing/2014/main" id="{00000000-0008-0000-0100-000034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256020" y="8206740"/>
          <a:ext cx="5661660" cy="6431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31</xdr:col>
          <xdr:colOff>76200</xdr:colOff>
          <xdr:row>18</xdr:row>
          <xdr:rowOff>76200</xdr:rowOff>
        </xdr:from>
        <xdr:to>
          <xdr:col>37</xdr:col>
          <xdr:colOff>106680</xdr:colOff>
          <xdr:row>41</xdr:row>
          <xdr:rowOff>68580</xdr:rowOff>
        </xdr:to>
        <xdr:pic>
          <xdr:nvPicPr>
            <xdr:cNvPr id="3116" name="Picture 60" descr="Frangipani flower">
              <a:extLst>
                <a:ext uri="{FF2B5EF4-FFF2-40B4-BE49-F238E27FC236}">
                  <a16:creationId xmlns:a16="http://schemas.microsoft.com/office/drawing/2014/main" id="{00000000-0008-0000-0100-00002C0C0000}"/>
                </a:ext>
              </a:extLst>
            </xdr:cNvPr>
            <xdr:cNvPicPr>
              <a:picLocks noChangeAspect="1" noChangeArrowheads="1"/>
              <a:extLst>
                <a:ext uri="{84589F7E-364E-4C9E-8A38-B11213B215E9}">
                  <a14:cameraTool cellRange="_10_donald_photo_2" spid="_x0000_s3238"/>
                </a:ext>
              </a:extLst>
            </xdr:cNvPicPr>
          </xdr:nvPicPr>
          <xdr:blipFill>
            <a:blip xmlns:r="http://schemas.openxmlformats.org/officeDocument/2006/relationships" r:embed="rId20"/>
            <a:srcRect/>
            <a:stretch>
              <a:fillRect/>
            </a:stretch>
          </xdr:blipFill>
          <xdr:spPr bwMode="auto">
            <a:xfrm>
              <a:off x="15095220" y="2407920"/>
              <a:ext cx="2956560" cy="2971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441960</xdr:colOff>
          <xdr:row>18</xdr:row>
          <xdr:rowOff>91440</xdr:rowOff>
        </xdr:from>
        <xdr:to>
          <xdr:col>30</xdr:col>
          <xdr:colOff>335280</xdr:colOff>
          <xdr:row>36</xdr:row>
          <xdr:rowOff>91440</xdr:rowOff>
        </xdr:to>
        <xdr:pic>
          <xdr:nvPicPr>
            <xdr:cNvPr id="3117" name="Picture 62" descr="Small flat leaves">
              <a:extLst>
                <a:ext uri="{FF2B5EF4-FFF2-40B4-BE49-F238E27FC236}">
                  <a16:creationId xmlns:a16="http://schemas.microsoft.com/office/drawing/2014/main" id="{00000000-0008-0000-0100-00002D0C0000}"/>
                </a:ext>
              </a:extLst>
            </xdr:cNvPr>
            <xdr:cNvPicPr>
              <a:picLocks noChangeAspect="1" noChangeArrowheads="1"/>
              <a:extLst>
                <a:ext uri="{84589F7E-364E-4C9E-8A38-B11213B215E9}">
                  <a14:cameraTool cellRange="_09_donald_photo_1" spid="_x0000_s3239"/>
                </a:ext>
              </a:extLst>
            </xdr:cNvPicPr>
          </xdr:nvPicPr>
          <xdr:blipFill>
            <a:blip xmlns:r="http://schemas.openxmlformats.org/officeDocument/2006/relationships" r:embed="rId21"/>
            <a:srcRect/>
            <a:stretch>
              <a:fillRect/>
            </a:stretch>
          </xdr:blipFill>
          <xdr:spPr bwMode="auto">
            <a:xfrm>
              <a:off x="12047220" y="2423160"/>
              <a:ext cx="2819400" cy="23317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30</xdr:col>
      <xdr:colOff>201358</xdr:colOff>
      <xdr:row>4</xdr:row>
      <xdr:rowOff>42353</xdr:rowOff>
    </xdr:from>
    <xdr:to>
      <xdr:col>31</xdr:col>
      <xdr:colOff>117538</xdr:colOff>
      <xdr:row>7</xdr:row>
      <xdr:rowOff>88073</xdr:rowOff>
    </xdr:to>
    <xdr:sp macro="" textlink="">
      <xdr:nvSpPr>
        <xdr:cNvPr id="54" name="Oval 53">
          <a:extLst>
            <a:ext uri="{FF2B5EF4-FFF2-40B4-BE49-F238E27FC236}">
              <a16:creationId xmlns:a16="http://schemas.microsoft.com/office/drawing/2014/main" id="{00000000-0008-0000-0100-000036000000}"/>
            </a:ext>
          </a:extLst>
        </xdr:cNvPr>
        <xdr:cNvSpPr/>
      </xdr:nvSpPr>
      <xdr:spPr>
        <a:xfrm>
          <a:off x="14732698" y="56051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34</xdr:col>
      <xdr:colOff>308038</xdr:colOff>
      <xdr:row>4</xdr:row>
      <xdr:rowOff>126173</xdr:rowOff>
    </xdr:from>
    <xdr:to>
      <xdr:col>35</xdr:col>
      <xdr:colOff>224218</xdr:colOff>
      <xdr:row>8</xdr:row>
      <xdr:rowOff>42353</xdr:rowOff>
    </xdr:to>
    <xdr:sp macro="" textlink="">
      <xdr:nvSpPr>
        <xdr:cNvPr id="55" name="Oval 54">
          <a:extLst>
            <a:ext uri="{FF2B5EF4-FFF2-40B4-BE49-F238E27FC236}">
              <a16:creationId xmlns:a16="http://schemas.microsoft.com/office/drawing/2014/main" id="{00000000-0008-0000-0100-000037000000}"/>
            </a:ext>
          </a:extLst>
        </xdr:cNvPr>
        <xdr:cNvSpPr/>
      </xdr:nvSpPr>
      <xdr:spPr>
        <a:xfrm>
          <a:off x="16790098" y="6443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29</xdr:col>
      <xdr:colOff>460438</xdr:colOff>
      <xdr:row>7</xdr:row>
      <xdr:rowOff>126173</xdr:rowOff>
    </xdr:from>
    <xdr:to>
      <xdr:col>30</xdr:col>
      <xdr:colOff>376618</xdr:colOff>
      <xdr:row>11</xdr:row>
      <xdr:rowOff>42353</xdr:rowOff>
    </xdr:to>
    <xdr:sp macro="" textlink="">
      <xdr:nvSpPr>
        <xdr:cNvPr id="56" name="Oval 55">
          <a:extLst>
            <a:ext uri="{FF2B5EF4-FFF2-40B4-BE49-F238E27FC236}">
              <a16:creationId xmlns:a16="http://schemas.microsoft.com/office/drawing/2014/main" id="{00000000-0008-0000-0100-000038000000}"/>
            </a:ext>
          </a:extLst>
        </xdr:cNvPr>
        <xdr:cNvSpPr/>
      </xdr:nvSpPr>
      <xdr:spPr>
        <a:xfrm>
          <a:off x="14504098" y="103295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xdr:from>
      <xdr:col>29</xdr:col>
      <xdr:colOff>22860</xdr:colOff>
      <xdr:row>11</xdr:row>
      <xdr:rowOff>99060</xdr:rowOff>
    </xdr:from>
    <xdr:to>
      <xdr:col>32</xdr:col>
      <xdr:colOff>30480</xdr:colOff>
      <xdr:row>13</xdr:row>
      <xdr:rowOff>7620</xdr:rowOff>
    </xdr:to>
    <xdr:sp macro="" textlink="">
      <xdr:nvSpPr>
        <xdr:cNvPr id="57" name="Left Brace 56">
          <a:extLst>
            <a:ext uri="{FF2B5EF4-FFF2-40B4-BE49-F238E27FC236}">
              <a16:creationId xmlns:a16="http://schemas.microsoft.com/office/drawing/2014/main" id="{00000000-0008-0000-0100-000039000000}"/>
            </a:ext>
          </a:extLst>
        </xdr:cNvPr>
        <xdr:cNvSpPr/>
      </xdr:nvSpPr>
      <xdr:spPr>
        <a:xfrm rot="5400000">
          <a:off x="14718030" y="872490"/>
          <a:ext cx="167640" cy="147066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0</xdr:colOff>
      <xdr:row>4</xdr:row>
      <xdr:rowOff>0</xdr:rowOff>
    </xdr:from>
    <xdr:to>
      <xdr:col>13</xdr:col>
      <xdr:colOff>0</xdr:colOff>
      <xdr:row>24</xdr:row>
      <xdr:rowOff>0</xdr:rowOff>
    </xdr:to>
    <xdr:graphicFrame macro="">
      <xdr:nvGraphicFramePr>
        <xdr:cNvPr id="2" name="Gráfico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xdr:row>
      <xdr:rowOff>0</xdr:rowOff>
    </xdr:from>
    <xdr:to>
      <xdr:col>19</xdr:col>
      <xdr:colOff>0</xdr:colOff>
      <xdr:row>24</xdr:row>
      <xdr:rowOff>0</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25</xdr:row>
      <xdr:rowOff>0</xdr:rowOff>
    </xdr:from>
    <xdr:to>
      <xdr:col>13</xdr:col>
      <xdr:colOff>0</xdr:colOff>
      <xdr:row>45</xdr:row>
      <xdr:rowOff>0</xdr:rowOff>
    </xdr:to>
    <xdr:graphicFrame macro="">
      <xdr:nvGraphicFramePr>
        <xdr:cNvPr id="4" name="Gráfico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25</xdr:row>
      <xdr:rowOff>0</xdr:rowOff>
    </xdr:from>
    <xdr:to>
      <xdr:col>19</xdr:col>
      <xdr:colOff>0</xdr:colOff>
      <xdr:row>45</xdr:row>
      <xdr:rowOff>0</xdr:rowOff>
    </xdr:to>
    <xdr:graphicFrame macro="">
      <xdr:nvGraphicFramePr>
        <xdr:cNvPr id="5" name="Gráfico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5</xdr:col>
      <xdr:colOff>165100</xdr:colOff>
      <xdr:row>48</xdr:row>
      <xdr:rowOff>42334</xdr:rowOff>
    </xdr:from>
    <xdr:ext cx="8161020" cy="626533"/>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069167" y="6138334"/>
          <a:ext cx="8161020" cy="6265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1100" b="1">
              <a:solidFill>
                <a:schemeClr val="tx1">
                  <a:lumMod val="65000"/>
                  <a:lumOff val="35000"/>
                </a:schemeClr>
              </a:solidFill>
              <a:latin typeface="Arial" panose="020B0604020202020204" pitchFamily="34" charset="0"/>
              <a:cs typeface="Arial" panose="020B0604020202020204" pitchFamily="34" charset="0"/>
            </a:rPr>
            <a:t>sources</a:t>
          </a:r>
          <a:r>
            <a:rPr lang="en-US" sz="1100" b="1" baseline="0">
              <a:solidFill>
                <a:schemeClr val="tx1">
                  <a:lumMod val="65000"/>
                  <a:lumOff val="35000"/>
                </a:schemeClr>
              </a:solidFill>
              <a:latin typeface="Arial" panose="020B0604020202020204" pitchFamily="34" charset="0"/>
              <a:cs typeface="Arial" panose="020B0604020202020204" pitchFamily="34" charset="0"/>
            </a:rPr>
            <a:t>:</a:t>
          </a:r>
          <a:b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br>
          <a: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t>• Edward R. Tufte, </a:t>
          </a:r>
          <a:r>
            <a:rPr lang="es-419" sz="1100" b="0" i="1" baseline="0">
              <a:solidFill>
                <a:schemeClr val="tx1">
                  <a:lumMod val="65000"/>
                  <a:lumOff val="35000"/>
                </a:schemeClr>
              </a:solidFill>
              <a:effectLst/>
              <a:latin typeface="Arial" panose="020B0604020202020204" pitchFamily="34" charset="0"/>
              <a:ea typeface="+mn-ea"/>
              <a:cs typeface="Arial" panose="020B0604020202020204" pitchFamily="34" charset="0"/>
            </a:rPr>
            <a:t>The Visual Display of Quantitative Information</a:t>
          </a:r>
          <a: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t> (Cheshire, Connecticut: Graphics Press, 1983), pp. 14-15.</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 </a:t>
          </a:r>
          <a: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t>F.J. Anscombe, "Graphs in Statistical Analysis," </a:t>
          </a:r>
          <a:r>
            <a:rPr lang="es-419" sz="1100" b="0" i="1" baseline="0">
              <a:solidFill>
                <a:schemeClr val="tx1">
                  <a:lumMod val="65000"/>
                  <a:lumOff val="35000"/>
                </a:schemeClr>
              </a:solidFill>
              <a:effectLst/>
              <a:latin typeface="Arial" panose="020B0604020202020204" pitchFamily="34" charset="0"/>
              <a:ea typeface="+mn-ea"/>
              <a:cs typeface="Arial" panose="020B0604020202020204" pitchFamily="34" charset="0"/>
            </a:rPr>
            <a:t>American Statistician</a:t>
          </a:r>
          <a:r>
            <a:rPr lang="es-419" sz="1100" b="0" i="0" baseline="0">
              <a:solidFill>
                <a:schemeClr val="tx1">
                  <a:lumMod val="65000"/>
                  <a:lumOff val="35000"/>
                </a:schemeClr>
              </a:solidFill>
              <a:effectLst/>
              <a:latin typeface="Arial" panose="020B0604020202020204" pitchFamily="34" charset="0"/>
              <a:ea typeface="+mn-ea"/>
              <a:cs typeface="Arial" panose="020B0604020202020204" pitchFamily="34" charset="0"/>
            </a:rPr>
            <a:t>, vol. 27 (Feb 1973), pp. 17-21.</a:t>
          </a:r>
          <a:endParaRPr lang="en-US">
            <a:solidFill>
              <a:schemeClr val="tx1">
                <a:lumMod val="65000"/>
                <a:lumOff val="35000"/>
              </a:schemeClr>
            </a:solidFill>
            <a:effectLst/>
            <a:latin typeface="Arial" panose="020B0604020202020204" pitchFamily="34" charset="0"/>
            <a:cs typeface="Arial" panose="020B0604020202020204" pitchFamily="34" charset="0"/>
          </a:endParaRPr>
        </a:p>
      </xdr:txBody>
    </xdr:sp>
    <xdr:clientData/>
  </xdr:oneCellAnchor>
  <xdr:oneCellAnchor>
    <xdr:from>
      <xdr:col>11</xdr:col>
      <xdr:colOff>42334</xdr:colOff>
      <xdr:row>0</xdr:row>
      <xdr:rowOff>33867</xdr:rowOff>
    </xdr:from>
    <xdr:ext cx="2571601" cy="387286"/>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5579534" y="33867"/>
          <a:ext cx="257160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a:solidFill>
                <a:schemeClr val="tx1">
                  <a:lumMod val="65000"/>
                  <a:lumOff val="35000"/>
                </a:schemeClr>
              </a:solidFill>
              <a:latin typeface="Arial" panose="020B0604020202020204" pitchFamily="34" charset="0"/>
              <a:cs typeface="Arial" panose="020B0604020202020204" pitchFamily="34" charset="0"/>
            </a:rPr>
            <a:t>Anscombe's Quartet</a:t>
          </a:r>
        </a:p>
      </xdr:txBody>
    </xdr:sp>
    <xdr:clientData/>
  </xdr:oneCellAnchor>
  <xdr:oneCellAnchor>
    <xdr:from>
      <xdr:col>24</xdr:col>
      <xdr:colOff>22988</xdr:colOff>
      <xdr:row>0</xdr:row>
      <xdr:rowOff>0</xdr:rowOff>
    </xdr:from>
    <xdr:ext cx="1143070" cy="269369"/>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11359855" y="0"/>
          <a:ext cx="114307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tx1">
                  <a:lumMod val="65000"/>
                  <a:lumOff val="35000"/>
                </a:schemeClr>
              </a:solidFill>
              <a:latin typeface="Arial" panose="020B0604020202020204" pitchFamily="34" charset="0"/>
              <a:cs typeface="Arial" panose="020B0604020202020204" pitchFamily="34" charset="0"/>
            </a:rPr>
            <a:t>developed by:</a:t>
          </a:r>
        </a:p>
      </xdr:txBody>
    </xdr:sp>
    <xdr:clientData/>
  </xdr:oneCellAnchor>
  <xdr:oneCellAnchor>
    <xdr:from>
      <xdr:col>25</xdr:col>
      <xdr:colOff>465666</xdr:colOff>
      <xdr:row>0</xdr:row>
      <xdr:rowOff>8467</xdr:rowOff>
    </xdr:from>
    <xdr:ext cx="1245341" cy="269369"/>
    <xdr:sp macro="" textlink="">
      <xdr:nvSpPr>
        <xdr:cNvPr id="9" name="TextBox 8">
          <a:hlinkClick xmlns:r="http://schemas.openxmlformats.org/officeDocument/2006/relationships" r:id="rId5"/>
          <a:extLst>
            <a:ext uri="{FF2B5EF4-FFF2-40B4-BE49-F238E27FC236}">
              <a16:creationId xmlns:a16="http://schemas.microsoft.com/office/drawing/2014/main" id="{00000000-0008-0000-0200-000009000000}"/>
            </a:ext>
          </a:extLst>
        </xdr:cNvPr>
        <xdr:cNvSpPr txBox="1"/>
      </xdr:nvSpPr>
      <xdr:spPr>
        <a:xfrm>
          <a:off x="12378266" y="8467"/>
          <a:ext cx="1245341"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solidFill>
                <a:schemeClr val="tx1">
                  <a:lumMod val="65000"/>
                  <a:lumOff val="35000"/>
                </a:schemeClr>
              </a:solidFill>
              <a:latin typeface="Arial" panose="020B0604020202020204" pitchFamily="34" charset="0"/>
              <a:cs typeface="Arial" panose="020B0604020202020204" pitchFamily="34" charset="0"/>
            </a:rPr>
            <a:t>Carlos Barboza</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3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3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3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3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3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3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3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3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3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3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3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3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300-00000E000000}"/>
            </a:ext>
          </a:extLst>
        </xdr:cNvPr>
        <xdr:cNvSpPr txBox="1"/>
      </xdr:nvSpPr>
      <xdr:spPr>
        <a:xfrm>
          <a:off x="3101339" y="297180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3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3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3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3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3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4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4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4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4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4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4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4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4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4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4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273.968223958334" missingItemsLimit="0" createdVersion="6" refreshedVersion="6" minRefreshableVersion="3" recordCount="2273" xr:uid="{C4048C86-B33A-4DD2-988F-8EFDDDEDEAAB}">
  <cacheSource type="worksheet">
    <worksheetSource name="_05_data"/>
  </cacheSource>
  <cacheFields count="5">
    <cacheField name="set" numFmtId="0">
      <sharedItems/>
    </cacheField>
    <cacheField name="id_point" numFmtId="0">
      <sharedItems containsSemiMixedTypes="0" containsString="0" containsNumber="1" containsInteger="1" minValue="1" maxValue="2273"/>
    </cacheField>
    <cacheField name="dataset" numFmtId="0">
      <sharedItems count="18">
        <s v="Dinosaur"/>
        <s v="Away"/>
        <s v="Horizontal lines"/>
        <s v="Vertical lines"/>
        <s v="X shape"/>
        <s v="Star"/>
        <s v="High lines"/>
        <s v="Dots"/>
        <s v="Circle"/>
        <s v="Bull´s eye"/>
        <s v="Slant up"/>
        <s v="Slant down"/>
        <s v="Wide lines"/>
        <s v="Anscombe 1"/>
        <s v="Anscombe 2"/>
        <s v="Anscombe 3"/>
        <s v="Anscombe 4"/>
        <s v="Trump"/>
      </sharedItems>
    </cacheField>
    <cacheField name="x" numFmtId="0">
      <sharedItems containsSemiMixedTypes="0" containsString="0" containsNumber="1" minValue="0.76919999999999999" maxValue="98.288120000000006"/>
    </cacheField>
    <cacheField name="y" numFmtId="0">
      <sharedItems containsSemiMixedTypes="0" containsString="0" containsNumber="1" minValue="1.5119E-2" maxValue="101.8462"/>
    </cacheField>
  </cacheFields>
  <extLst>
    <ext xmlns:x14="http://schemas.microsoft.com/office/spreadsheetml/2009/9/main" uri="{725AE2AE-9491-48be-B2B4-4EB974FC3084}">
      <x14:pivotCacheDefinition pivotCacheId="17170483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3">
  <r>
    <s v="Datasaurus Dozen"/>
    <n v="1"/>
    <x v="0"/>
    <n v="55.384599999999999"/>
    <n v="97.179500000000004"/>
  </r>
  <r>
    <s v="Datasaurus Dozen"/>
    <n v="2"/>
    <x v="0"/>
    <n v="51.538499999999999"/>
    <n v="96.025599999999997"/>
  </r>
  <r>
    <s v="Datasaurus Dozen"/>
    <n v="3"/>
    <x v="0"/>
    <n v="46.153799999999997"/>
    <n v="94.487200000000001"/>
  </r>
  <r>
    <s v="Datasaurus Dozen"/>
    <n v="4"/>
    <x v="0"/>
    <n v="42.820500000000003"/>
    <n v="91.410300000000007"/>
  </r>
  <r>
    <s v="Datasaurus Dozen"/>
    <n v="5"/>
    <x v="0"/>
    <n v="40.769199999999998"/>
    <n v="88.333299999999994"/>
  </r>
  <r>
    <s v="Datasaurus Dozen"/>
    <n v="6"/>
    <x v="0"/>
    <n v="38.7179"/>
    <n v="84.871799999999993"/>
  </r>
  <r>
    <s v="Datasaurus Dozen"/>
    <n v="7"/>
    <x v="0"/>
    <n v="35.640999999999998"/>
    <n v="79.871799999999993"/>
  </r>
  <r>
    <s v="Datasaurus Dozen"/>
    <n v="8"/>
    <x v="0"/>
    <n v="33.076900000000002"/>
    <n v="77.564099999999996"/>
  </r>
  <r>
    <s v="Datasaurus Dozen"/>
    <n v="9"/>
    <x v="0"/>
    <n v="28.974399999999999"/>
    <n v="74.487200000000001"/>
  </r>
  <r>
    <s v="Datasaurus Dozen"/>
    <n v="10"/>
    <x v="0"/>
    <n v="26.1538"/>
    <n v="71.410300000000007"/>
  </r>
  <r>
    <s v="Datasaurus Dozen"/>
    <n v="11"/>
    <x v="0"/>
    <n v="23.076899999999998"/>
    <n v="66.410300000000007"/>
  </r>
  <r>
    <s v="Datasaurus Dozen"/>
    <n v="12"/>
    <x v="0"/>
    <n v="22.307700000000001"/>
    <n v="61.794899999999998"/>
  </r>
  <r>
    <s v="Datasaurus Dozen"/>
    <n v="13"/>
    <x v="0"/>
    <n v="22.307700000000001"/>
    <n v="57.179499999999997"/>
  </r>
  <r>
    <s v="Datasaurus Dozen"/>
    <n v="14"/>
    <x v="0"/>
    <n v="23.333300000000001"/>
    <n v="52.948700000000002"/>
  </r>
  <r>
    <s v="Datasaurus Dozen"/>
    <n v="15"/>
    <x v="0"/>
    <n v="25.897400000000001"/>
    <n v="51.025599999999997"/>
  </r>
  <r>
    <s v="Datasaurus Dozen"/>
    <n v="16"/>
    <x v="0"/>
    <n v="29.487200000000001"/>
    <n v="51.025599999999997"/>
  </r>
  <r>
    <s v="Datasaurus Dozen"/>
    <n v="17"/>
    <x v="0"/>
    <n v="32.820500000000003"/>
    <n v="51.025599999999997"/>
  </r>
  <r>
    <s v="Datasaurus Dozen"/>
    <n v="18"/>
    <x v="0"/>
    <n v="35.384599999999999"/>
    <n v="51.410299999999999"/>
  </r>
  <r>
    <s v="Datasaurus Dozen"/>
    <n v="19"/>
    <x v="0"/>
    <n v="40.256399999999999"/>
    <n v="51.410299999999999"/>
  </r>
  <r>
    <s v="Datasaurus Dozen"/>
    <n v="20"/>
    <x v="0"/>
    <n v="44.102600000000002"/>
    <n v="52.948700000000002"/>
  </r>
  <r>
    <s v="Datasaurus Dozen"/>
    <n v="21"/>
    <x v="0"/>
    <n v="46.666699999999999"/>
    <n v="54.102600000000002"/>
  </r>
  <r>
    <s v="Datasaurus Dozen"/>
    <n v="22"/>
    <x v="0"/>
    <n v="50"/>
    <n v="55.256399999999999"/>
  </r>
  <r>
    <s v="Datasaurus Dozen"/>
    <n v="23"/>
    <x v="0"/>
    <n v="53.076900000000002"/>
    <n v="55.640999999999998"/>
  </r>
  <r>
    <s v="Datasaurus Dozen"/>
    <n v="24"/>
    <x v="0"/>
    <n v="56.666699999999999"/>
    <n v="56.025599999999997"/>
  </r>
  <r>
    <s v="Datasaurus Dozen"/>
    <n v="25"/>
    <x v="0"/>
    <n v="59.230800000000002"/>
    <n v="57.948700000000002"/>
  </r>
  <r>
    <s v="Datasaurus Dozen"/>
    <n v="26"/>
    <x v="0"/>
    <n v="61.2821"/>
    <n v="62.179499999999997"/>
  </r>
  <r>
    <s v="Datasaurus Dozen"/>
    <n v="27"/>
    <x v="0"/>
    <n v="61.538499999999999"/>
    <n v="66.410300000000007"/>
  </r>
  <r>
    <s v="Datasaurus Dozen"/>
    <n v="28"/>
    <x v="0"/>
    <n v="61.794899999999998"/>
    <n v="69.102599999999995"/>
  </r>
  <r>
    <s v="Datasaurus Dozen"/>
    <n v="29"/>
    <x v="0"/>
    <n v="57.435899999999997"/>
    <n v="55.256399999999999"/>
  </r>
  <r>
    <s v="Datasaurus Dozen"/>
    <n v="30"/>
    <x v="0"/>
    <n v="54.8718"/>
    <n v="49.8718"/>
  </r>
  <r>
    <s v="Datasaurus Dozen"/>
    <n v="31"/>
    <x v="0"/>
    <n v="52.564100000000003"/>
    <n v="46.025599999999997"/>
  </r>
  <r>
    <s v="Datasaurus Dozen"/>
    <n v="32"/>
    <x v="0"/>
    <n v="48.205100000000002"/>
    <n v="38.333300000000001"/>
  </r>
  <r>
    <s v="Datasaurus Dozen"/>
    <n v="33"/>
    <x v="0"/>
    <n v="49.487200000000001"/>
    <n v="42.179499999999997"/>
  </r>
  <r>
    <s v="Datasaurus Dozen"/>
    <n v="34"/>
    <x v="0"/>
    <n v="51.025599999999997"/>
    <n v="44.102600000000002"/>
  </r>
  <r>
    <s v="Datasaurus Dozen"/>
    <n v="35"/>
    <x v="0"/>
    <n v="45.384599999999999"/>
    <n v="36.410299999999999"/>
  </r>
  <r>
    <s v="Datasaurus Dozen"/>
    <n v="36"/>
    <x v="0"/>
    <n v="42.820500000000003"/>
    <n v="32.564100000000003"/>
  </r>
  <r>
    <s v="Datasaurus Dozen"/>
    <n v="37"/>
    <x v="0"/>
    <n v="38.7179"/>
    <n v="31.410299999999999"/>
  </r>
  <r>
    <s v="Datasaurus Dozen"/>
    <n v="38"/>
    <x v="0"/>
    <n v="35.1282"/>
    <n v="30.256399999999999"/>
  </r>
  <r>
    <s v="Datasaurus Dozen"/>
    <n v="39"/>
    <x v="0"/>
    <n v="32.564100000000003"/>
    <n v="32.179499999999997"/>
  </r>
  <r>
    <s v="Datasaurus Dozen"/>
    <n v="40"/>
    <x v="0"/>
    <n v="30"/>
    <n v="36.794899999999998"/>
  </r>
  <r>
    <s v="Datasaurus Dozen"/>
    <n v="41"/>
    <x v="0"/>
    <n v="33.589700000000001"/>
    <n v="41.410299999999999"/>
  </r>
  <r>
    <s v="Datasaurus Dozen"/>
    <n v="42"/>
    <x v="0"/>
    <n v="36.666699999999999"/>
    <n v="45.640999999999998"/>
  </r>
  <r>
    <s v="Datasaurus Dozen"/>
    <n v="43"/>
    <x v="0"/>
    <n v="38.205100000000002"/>
    <n v="49.102600000000002"/>
  </r>
  <r>
    <s v="Datasaurus Dozen"/>
    <n v="44"/>
    <x v="0"/>
    <n v="29.743600000000001"/>
    <n v="36.025599999999997"/>
  </r>
  <r>
    <s v="Datasaurus Dozen"/>
    <n v="45"/>
    <x v="0"/>
    <n v="29.743600000000001"/>
    <n v="32.179499999999997"/>
  </r>
  <r>
    <s v="Datasaurus Dozen"/>
    <n v="46"/>
    <x v="0"/>
    <n v="30"/>
    <n v="29.102599999999999"/>
  </r>
  <r>
    <s v="Datasaurus Dozen"/>
    <n v="47"/>
    <x v="0"/>
    <n v="32.051299999999998"/>
    <n v="26.794899999999998"/>
  </r>
  <r>
    <s v="Datasaurus Dozen"/>
    <n v="48"/>
    <x v="0"/>
    <n v="35.897399999999998"/>
    <n v="25.256399999999999"/>
  </r>
  <r>
    <s v="Datasaurus Dozen"/>
    <n v="49"/>
    <x v="0"/>
    <n v="41.025599999999997"/>
    <n v="25.256399999999999"/>
  </r>
  <r>
    <s v="Datasaurus Dozen"/>
    <n v="50"/>
    <x v="0"/>
    <n v="44.102600000000002"/>
    <n v="25.640999999999998"/>
  </r>
  <r>
    <s v="Datasaurus Dozen"/>
    <n v="51"/>
    <x v="0"/>
    <n v="47.179499999999997"/>
    <n v="28.718"/>
  </r>
  <r>
    <s v="Datasaurus Dozen"/>
    <n v="52"/>
    <x v="0"/>
    <n v="49.487200000000001"/>
    <n v="31.410299999999999"/>
  </r>
  <r>
    <s v="Datasaurus Dozen"/>
    <n v="53"/>
    <x v="0"/>
    <n v="51.538499999999999"/>
    <n v="34.8718"/>
  </r>
  <r>
    <s v="Datasaurus Dozen"/>
    <n v="54"/>
    <x v="0"/>
    <n v="53.589700000000001"/>
    <n v="37.564100000000003"/>
  </r>
  <r>
    <s v="Datasaurus Dozen"/>
    <n v="55"/>
    <x v="0"/>
    <n v="55.1282"/>
    <n v="40.640999999999998"/>
  </r>
  <r>
    <s v="Datasaurus Dozen"/>
    <n v="56"/>
    <x v="0"/>
    <n v="56.666699999999999"/>
    <n v="42.179499999999997"/>
  </r>
  <r>
    <s v="Datasaurus Dozen"/>
    <n v="57"/>
    <x v="0"/>
    <n v="59.230800000000002"/>
    <n v="44.487200000000001"/>
  </r>
  <r>
    <s v="Datasaurus Dozen"/>
    <n v="58"/>
    <x v="0"/>
    <n v="62.307699999999997"/>
    <n v="46.025599999999997"/>
  </r>
  <r>
    <s v="Datasaurus Dozen"/>
    <n v="59"/>
    <x v="0"/>
    <n v="64.871799999999993"/>
    <n v="46.794899999999998"/>
  </r>
  <r>
    <s v="Datasaurus Dozen"/>
    <n v="60"/>
    <x v="0"/>
    <n v="67.948700000000002"/>
    <n v="47.948700000000002"/>
  </r>
  <r>
    <s v="Datasaurus Dozen"/>
    <n v="61"/>
    <x v="0"/>
    <n v="70.512799999999999"/>
    <n v="53.718000000000004"/>
  </r>
  <r>
    <s v="Datasaurus Dozen"/>
    <n v="62"/>
    <x v="0"/>
    <n v="71.538499999999999"/>
    <n v="60.640999999999998"/>
  </r>
  <r>
    <s v="Datasaurus Dozen"/>
    <n v="63"/>
    <x v="0"/>
    <n v="71.538499999999999"/>
    <n v="64.487200000000001"/>
  </r>
  <r>
    <s v="Datasaurus Dozen"/>
    <n v="64"/>
    <x v="0"/>
    <n v="69.487200000000001"/>
    <n v="69.487200000000001"/>
  </r>
  <r>
    <s v="Datasaurus Dozen"/>
    <n v="65"/>
    <x v="0"/>
    <n v="46.923099999999998"/>
    <n v="79.871799999999993"/>
  </r>
  <r>
    <s v="Datasaurus Dozen"/>
    <n v="66"/>
    <x v="0"/>
    <n v="48.205100000000002"/>
    <n v="84.102599999999995"/>
  </r>
  <r>
    <s v="Datasaurus Dozen"/>
    <n v="67"/>
    <x v="0"/>
    <n v="50"/>
    <n v="85.256399999999999"/>
  </r>
  <r>
    <s v="Datasaurus Dozen"/>
    <n v="68"/>
    <x v="0"/>
    <n v="53.076900000000002"/>
    <n v="85.256399999999999"/>
  </r>
  <r>
    <s v="Datasaurus Dozen"/>
    <n v="69"/>
    <x v="0"/>
    <n v="55.384599999999999"/>
    <n v="86.025599999999997"/>
  </r>
  <r>
    <s v="Datasaurus Dozen"/>
    <n v="70"/>
    <x v="0"/>
    <n v="56.666699999999999"/>
    <n v="86.025599999999997"/>
  </r>
  <r>
    <s v="Datasaurus Dozen"/>
    <n v="71"/>
    <x v="0"/>
    <n v="56.153799999999997"/>
    <n v="82.948700000000002"/>
  </r>
  <r>
    <s v="Datasaurus Dozen"/>
    <n v="72"/>
    <x v="0"/>
    <n v="53.846200000000003"/>
    <n v="80.641000000000005"/>
  </r>
  <r>
    <s v="Datasaurus Dozen"/>
    <n v="73"/>
    <x v="0"/>
    <n v="51.2821"/>
    <n v="78.718000000000004"/>
  </r>
  <r>
    <s v="Datasaurus Dozen"/>
    <n v="74"/>
    <x v="0"/>
    <n v="50"/>
    <n v="78.718000000000004"/>
  </r>
  <r>
    <s v="Datasaurus Dozen"/>
    <n v="75"/>
    <x v="0"/>
    <n v="47.948700000000002"/>
    <n v="77.564099999999996"/>
  </r>
  <r>
    <s v="Datasaurus Dozen"/>
    <n v="76"/>
    <x v="0"/>
    <n v="29.743600000000001"/>
    <n v="59.8718"/>
  </r>
  <r>
    <s v="Datasaurus Dozen"/>
    <n v="77"/>
    <x v="0"/>
    <n v="29.743600000000001"/>
    <n v="62.179499999999997"/>
  </r>
  <r>
    <s v="Datasaurus Dozen"/>
    <n v="78"/>
    <x v="0"/>
    <n v="31.2821"/>
    <n v="62.564100000000003"/>
  </r>
  <r>
    <s v="Datasaurus Dozen"/>
    <n v="79"/>
    <x v="0"/>
    <n v="57.948700000000002"/>
    <n v="99.487200000000001"/>
  </r>
  <r>
    <s v="Datasaurus Dozen"/>
    <n v="80"/>
    <x v="0"/>
    <n v="61.794899999999998"/>
    <n v="99.102599999999995"/>
  </r>
  <r>
    <s v="Datasaurus Dozen"/>
    <n v="81"/>
    <x v="0"/>
    <n v="64.871799999999993"/>
    <n v="97.564099999999996"/>
  </r>
  <r>
    <s v="Datasaurus Dozen"/>
    <n v="82"/>
    <x v="0"/>
    <n v="68.461500000000001"/>
    <n v="94.102599999999995"/>
  </r>
  <r>
    <s v="Datasaurus Dozen"/>
    <n v="83"/>
    <x v="0"/>
    <n v="70.769199999999998"/>
    <n v="91.025599999999997"/>
  </r>
  <r>
    <s v="Datasaurus Dozen"/>
    <n v="84"/>
    <x v="0"/>
    <n v="72.051299999999998"/>
    <n v="86.410300000000007"/>
  </r>
  <r>
    <s v="Datasaurus Dozen"/>
    <n v="85"/>
    <x v="0"/>
    <n v="73.846199999999996"/>
    <n v="83.333299999999994"/>
  </r>
  <r>
    <s v="Datasaurus Dozen"/>
    <n v="86"/>
    <x v="0"/>
    <n v="75.128200000000007"/>
    <n v="79.102599999999995"/>
  </r>
  <r>
    <s v="Datasaurus Dozen"/>
    <n v="87"/>
    <x v="0"/>
    <n v="76.666700000000006"/>
    <n v="75.256399999999999"/>
  </r>
  <r>
    <s v="Datasaurus Dozen"/>
    <n v="88"/>
    <x v="0"/>
    <n v="77.692300000000003"/>
    <n v="71.410300000000007"/>
  </r>
  <r>
    <s v="Datasaurus Dozen"/>
    <n v="89"/>
    <x v="0"/>
    <n v="79.743600000000001"/>
    <n v="66.794899999999998"/>
  </r>
  <r>
    <s v="Datasaurus Dozen"/>
    <n v="90"/>
    <x v="0"/>
    <n v="81.794899999999998"/>
    <n v="60.256399999999999"/>
  </r>
  <r>
    <s v="Datasaurus Dozen"/>
    <n v="91"/>
    <x v="0"/>
    <n v="83.333299999999994"/>
    <n v="55.256399999999999"/>
  </r>
  <r>
    <s v="Datasaurus Dozen"/>
    <n v="92"/>
    <x v="0"/>
    <n v="85.128200000000007"/>
    <n v="51.410299999999999"/>
  </r>
  <r>
    <s v="Datasaurus Dozen"/>
    <n v="93"/>
    <x v="0"/>
    <n v="86.410300000000007"/>
    <n v="47.564100000000003"/>
  </r>
  <r>
    <s v="Datasaurus Dozen"/>
    <n v="94"/>
    <x v="0"/>
    <n v="87.948700000000002"/>
    <n v="46.025599999999997"/>
  </r>
  <r>
    <s v="Datasaurus Dozen"/>
    <n v="95"/>
    <x v="0"/>
    <n v="89.487200000000001"/>
    <n v="42.564100000000003"/>
  </r>
  <r>
    <s v="Datasaurus Dozen"/>
    <n v="96"/>
    <x v="0"/>
    <n v="93.333299999999994"/>
    <n v="39.8718"/>
  </r>
  <r>
    <s v="Datasaurus Dozen"/>
    <n v="97"/>
    <x v="0"/>
    <n v="95.384600000000006"/>
    <n v="36.794899999999998"/>
  </r>
  <r>
    <s v="Datasaurus Dozen"/>
    <n v="98"/>
    <x v="0"/>
    <n v="98.205100000000002"/>
    <n v="33.718000000000004"/>
  </r>
  <r>
    <s v="Datasaurus Dozen"/>
    <n v="99"/>
    <x v="0"/>
    <n v="56.666699999999999"/>
    <n v="40.640999999999998"/>
  </r>
  <r>
    <s v="Datasaurus Dozen"/>
    <n v="100"/>
    <x v="0"/>
    <n v="59.230800000000002"/>
    <n v="38.333300000000001"/>
  </r>
  <r>
    <s v="Datasaurus Dozen"/>
    <n v="101"/>
    <x v="0"/>
    <n v="60.769199999999998"/>
    <n v="33.718000000000004"/>
  </r>
  <r>
    <s v="Datasaurus Dozen"/>
    <n v="102"/>
    <x v="0"/>
    <n v="63.076900000000002"/>
    <n v="29.102599999999999"/>
  </r>
  <r>
    <s v="Datasaurus Dozen"/>
    <n v="103"/>
    <x v="0"/>
    <n v="64.102599999999995"/>
    <n v="25.256399999999999"/>
  </r>
  <r>
    <s v="Datasaurus Dozen"/>
    <n v="104"/>
    <x v="0"/>
    <n v="64.358999999999995"/>
    <n v="24.102599999999999"/>
  </r>
  <r>
    <s v="Datasaurus Dozen"/>
    <n v="105"/>
    <x v="0"/>
    <n v="74.358999999999995"/>
    <n v="22.948699999999999"/>
  </r>
  <r>
    <s v="Datasaurus Dozen"/>
    <n v="106"/>
    <x v="0"/>
    <n v="71.2821"/>
    <n v="22.948699999999999"/>
  </r>
  <r>
    <s v="Datasaurus Dozen"/>
    <n v="107"/>
    <x v="0"/>
    <n v="67.948700000000002"/>
    <n v="22.179500000000001"/>
  </r>
  <r>
    <s v="Datasaurus Dozen"/>
    <n v="108"/>
    <x v="0"/>
    <n v="65.897400000000005"/>
    <n v="20.256399999999999"/>
  </r>
  <r>
    <s v="Datasaurus Dozen"/>
    <n v="109"/>
    <x v="0"/>
    <n v="63.076900000000002"/>
    <n v="19.102599999999999"/>
  </r>
  <r>
    <s v="Datasaurus Dozen"/>
    <n v="110"/>
    <x v="0"/>
    <n v="61.2821"/>
    <n v="19.102599999999999"/>
  </r>
  <r>
    <s v="Datasaurus Dozen"/>
    <n v="111"/>
    <x v="0"/>
    <n v="58.7179"/>
    <n v="18.333300000000001"/>
  </r>
  <r>
    <s v="Datasaurus Dozen"/>
    <n v="112"/>
    <x v="0"/>
    <n v="55.1282"/>
    <n v="18.333300000000001"/>
  </r>
  <r>
    <s v="Datasaurus Dozen"/>
    <n v="113"/>
    <x v="0"/>
    <n v="52.307699999999997"/>
    <n v="18.333300000000001"/>
  </r>
  <r>
    <s v="Datasaurus Dozen"/>
    <n v="114"/>
    <x v="0"/>
    <n v="49.743600000000001"/>
    <n v="17.5641"/>
  </r>
  <r>
    <s v="Datasaurus Dozen"/>
    <n v="115"/>
    <x v="0"/>
    <n v="47.435899999999997"/>
    <n v="16.025600000000001"/>
  </r>
  <r>
    <s v="Datasaurus Dozen"/>
    <n v="116"/>
    <x v="0"/>
    <n v="44.8718"/>
    <n v="13.718"/>
  </r>
  <r>
    <s v="Datasaurus Dozen"/>
    <n v="117"/>
    <x v="0"/>
    <n v="48.7179"/>
    <n v="14.8718"/>
  </r>
  <r>
    <s v="Datasaurus Dozen"/>
    <n v="118"/>
    <x v="0"/>
    <n v="51.2821"/>
    <n v="14.8718"/>
  </r>
  <r>
    <s v="Datasaurus Dozen"/>
    <n v="119"/>
    <x v="0"/>
    <n v="54.102600000000002"/>
    <n v="14.8718"/>
  </r>
  <r>
    <s v="Datasaurus Dozen"/>
    <n v="120"/>
    <x v="0"/>
    <n v="56.153799999999997"/>
    <n v="14.102600000000001"/>
  </r>
  <r>
    <s v="Datasaurus Dozen"/>
    <n v="121"/>
    <x v="0"/>
    <n v="52.051299999999998"/>
    <n v="12.5641"/>
  </r>
  <r>
    <s v="Datasaurus Dozen"/>
    <n v="122"/>
    <x v="0"/>
    <n v="48.7179"/>
    <n v="11.025600000000001"/>
  </r>
  <r>
    <s v="Datasaurus Dozen"/>
    <n v="123"/>
    <x v="0"/>
    <n v="47.179499999999997"/>
    <n v="9.8718000000000004"/>
  </r>
  <r>
    <s v="Datasaurus Dozen"/>
    <n v="124"/>
    <x v="0"/>
    <n v="46.153799999999997"/>
    <n v="6.0255999999999998"/>
  </r>
  <r>
    <s v="Datasaurus Dozen"/>
    <n v="125"/>
    <x v="0"/>
    <n v="50.512799999999999"/>
    <n v="9.4871999999999996"/>
  </r>
  <r>
    <s v="Datasaurus Dozen"/>
    <n v="126"/>
    <x v="0"/>
    <n v="53.846200000000003"/>
    <n v="10.256399999999999"/>
  </r>
  <r>
    <s v="Datasaurus Dozen"/>
    <n v="127"/>
    <x v="0"/>
    <n v="57.435899999999997"/>
    <n v="10.256399999999999"/>
  </r>
  <r>
    <s v="Datasaurus Dozen"/>
    <n v="128"/>
    <x v="0"/>
    <n v="60"/>
    <n v="10.641"/>
  </r>
  <r>
    <s v="Datasaurus Dozen"/>
    <n v="129"/>
    <x v="0"/>
    <n v="64.102599999999995"/>
    <n v="10.641"/>
  </r>
  <r>
    <s v="Datasaurus Dozen"/>
    <n v="130"/>
    <x v="0"/>
    <n v="66.923100000000005"/>
    <n v="10.641"/>
  </r>
  <r>
    <s v="Datasaurus Dozen"/>
    <n v="131"/>
    <x v="0"/>
    <n v="71.2821"/>
    <n v="10.641"/>
  </r>
  <r>
    <s v="Datasaurus Dozen"/>
    <n v="132"/>
    <x v="0"/>
    <n v="74.358999999999995"/>
    <n v="10.641"/>
  </r>
  <r>
    <s v="Datasaurus Dozen"/>
    <n v="133"/>
    <x v="0"/>
    <n v="78.205100000000002"/>
    <n v="10.641"/>
  </r>
  <r>
    <s v="Datasaurus Dozen"/>
    <n v="134"/>
    <x v="0"/>
    <n v="67.948700000000002"/>
    <n v="8.718"/>
  </r>
  <r>
    <s v="Datasaurus Dozen"/>
    <n v="135"/>
    <x v="0"/>
    <n v="68.461500000000001"/>
    <n v="5.2564000000000002"/>
  </r>
  <r>
    <s v="Datasaurus Dozen"/>
    <n v="136"/>
    <x v="0"/>
    <n v="68.205100000000002"/>
    <n v="2.9487000000000001"/>
  </r>
  <r>
    <s v="Datasaurus Dozen"/>
    <n v="137"/>
    <x v="0"/>
    <n v="37.692300000000003"/>
    <n v="25.769200000000001"/>
  </r>
  <r>
    <s v="Datasaurus Dozen"/>
    <n v="138"/>
    <x v="0"/>
    <n v="39.487200000000001"/>
    <n v="25.384599999999999"/>
  </r>
  <r>
    <s v="Datasaurus Dozen"/>
    <n v="139"/>
    <x v="0"/>
    <n v="91.2821"/>
    <n v="41.538499999999999"/>
  </r>
  <r>
    <s v="Datasaurus Dozen"/>
    <n v="140"/>
    <x v="0"/>
    <n v="50"/>
    <n v="95.769199999999998"/>
  </r>
  <r>
    <s v="Datasaurus Dozen"/>
    <n v="141"/>
    <x v="0"/>
    <n v="47.948700000000002"/>
    <n v="95"/>
  </r>
  <r>
    <s v="Datasaurus Dozen"/>
    <n v="142"/>
    <x v="0"/>
    <n v="44.102600000000002"/>
    <n v="92.692300000000003"/>
  </r>
  <r>
    <s v="Datasaurus Dozen"/>
    <n v="143"/>
    <x v="1"/>
    <n v="32.331110000000002"/>
    <n v="61.411099999999998"/>
  </r>
  <r>
    <s v="Datasaurus Dozen"/>
    <n v="144"/>
    <x v="1"/>
    <n v="53.421460000000003"/>
    <n v="26.186879999999999"/>
  </r>
  <r>
    <s v="Datasaurus Dozen"/>
    <n v="145"/>
    <x v="1"/>
    <n v="63.920200000000001"/>
    <n v="30.832190000000001"/>
  </r>
  <r>
    <s v="Datasaurus Dozen"/>
    <n v="146"/>
    <x v="1"/>
    <n v="70.289510000000007"/>
    <n v="82.533649999999994"/>
  </r>
  <r>
    <s v="Datasaurus Dozen"/>
    <n v="147"/>
    <x v="1"/>
    <n v="34.118830000000003"/>
    <n v="45.734549999999999"/>
  </r>
  <r>
    <s v="Datasaurus Dozen"/>
    <n v="148"/>
    <x v="1"/>
    <n v="67.670720000000003"/>
    <n v="37.110950000000003"/>
  </r>
  <r>
    <s v="Datasaurus Dozen"/>
    <n v="149"/>
    <x v="1"/>
    <n v="53.259129999999999"/>
    <n v="97.475769999999997"/>
  </r>
  <r>
    <s v="Datasaurus Dozen"/>
    <n v="150"/>
    <x v="1"/>
    <n v="63.514980000000001"/>
    <n v="25.100079999999998"/>
  </r>
  <r>
    <s v="Datasaurus Dozen"/>
    <n v="151"/>
    <x v="1"/>
    <n v="67.980540000000005"/>
    <n v="80.957170000000005"/>
  </r>
  <r>
    <s v="Datasaurus Dozen"/>
    <n v="152"/>
    <x v="1"/>
    <n v="67.372470000000007"/>
    <n v="29.720400000000001"/>
  </r>
  <r>
    <s v="Datasaurus Dozen"/>
    <n v="153"/>
    <x v="1"/>
    <n v="15.560750000000001"/>
    <n v="80.065640000000002"/>
  </r>
  <r>
    <s v="Datasaurus Dozen"/>
    <n v="154"/>
    <x v="1"/>
    <n v="71.790769999999995"/>
    <n v="71.065470000000005"/>
  </r>
  <r>
    <s v="Datasaurus Dozen"/>
    <n v="155"/>
    <x v="1"/>
    <n v="70.242549999999994"/>
    <n v="24.1096"/>
  </r>
  <r>
    <s v="Datasaurus Dozen"/>
    <n v="156"/>
    <x v="1"/>
    <n v="64.937439999999995"/>
    <n v="81.554199999999994"/>
  </r>
  <r>
    <s v="Datasaurus Dozen"/>
    <n v="157"/>
    <x v="1"/>
    <n v="62.213520000000003"/>
    <n v="21.475840000000002"/>
  </r>
  <r>
    <s v="Datasaurus Dozen"/>
    <n v="158"/>
    <x v="1"/>
    <n v="67.269400000000005"/>
    <n v="18.708970000000001"/>
  </r>
  <r>
    <s v="Datasaurus Dozen"/>
    <n v="159"/>
    <x v="1"/>
    <n v="40.5702"/>
    <n v="79.372960000000006"/>
  </r>
  <r>
    <s v="Datasaurus Dozen"/>
    <n v="160"/>
    <x v="1"/>
    <n v="74.74118"/>
    <n v="21.10164"/>
  </r>
  <r>
    <s v="Datasaurus Dozen"/>
    <n v="161"/>
    <x v="1"/>
    <n v="71.768320000000003"/>
    <n v="20.011060000000001"/>
  </r>
  <r>
    <s v="Datasaurus Dozen"/>
    <n v="162"/>
    <x v="1"/>
    <n v="76.166920000000005"/>
    <n v="75.936170000000004"/>
  </r>
  <r>
    <s v="Datasaurus Dozen"/>
    <n v="163"/>
    <x v="1"/>
    <n v="65.623660000000001"/>
    <n v="15.582800000000001"/>
  </r>
  <r>
    <s v="Datasaurus Dozen"/>
    <n v="164"/>
    <x v="1"/>
    <n v="50.850630000000002"/>
    <n v="13.9876"/>
  </r>
  <r>
    <s v="Datasaurus Dozen"/>
    <n v="165"/>
    <x v="1"/>
    <n v="33.024070000000002"/>
    <n v="24.467829999999999"/>
  </r>
  <r>
    <s v="Datasaurus Dozen"/>
    <n v="166"/>
    <x v="1"/>
    <n v="39.706330000000001"/>
    <n v="84.275289999999998"/>
  </r>
  <r>
    <s v="Datasaurus Dozen"/>
    <n v="167"/>
    <x v="1"/>
    <n v="45.59648"/>
    <n v="9.7633489999999998"/>
  </r>
  <r>
    <s v="Datasaurus Dozen"/>
    <n v="168"/>
    <x v="1"/>
    <n v="42.968049999999998"/>
    <n v="17.945460000000001"/>
  </r>
  <r>
    <s v="Datasaurus Dozen"/>
    <n v="169"/>
    <x v="1"/>
    <n v="52.494410000000002"/>
    <n v="16.051110000000001"/>
  </r>
  <r>
    <s v="Datasaurus Dozen"/>
    <n v="170"/>
    <x v="1"/>
    <n v="46.082279999999997"/>
    <n v="23.11046"/>
  </r>
  <r>
    <s v="Datasaurus Dozen"/>
    <n v="171"/>
    <x v="1"/>
    <n v="74.247709999999998"/>
    <n v="20.31419"/>
  </r>
  <r>
    <s v="Datasaurus Dozen"/>
    <n v="172"/>
    <x v="1"/>
    <n v="64.568259999999995"/>
    <n v="83.639629999999997"/>
  </r>
  <r>
    <s v="Datasaurus Dozen"/>
    <n v="173"/>
    <x v="1"/>
    <n v="74.021690000000007"/>
    <n v="76.128270000000001"/>
  </r>
  <r>
    <s v="Datasaurus Dozen"/>
    <n v="174"/>
    <x v="1"/>
    <n v="62.391179999999999"/>
    <n v="5.6230710000000004"/>
  </r>
  <r>
    <s v="Datasaurus Dozen"/>
    <n v="175"/>
    <x v="1"/>
    <n v="74.189040000000006"/>
    <n v="68.133579999999995"/>
  </r>
  <r>
    <s v="Datasaurus Dozen"/>
    <n v="176"/>
    <x v="1"/>
    <n v="28.23678"/>
    <n v="56.139600000000002"/>
  </r>
  <r>
    <s v="Datasaurus Dozen"/>
    <n v="177"/>
    <x v="1"/>
    <n v="75.771940000000001"/>
    <n v="69.829229999999995"/>
  </r>
  <r>
    <s v="Datasaurus Dozen"/>
    <n v="178"/>
    <x v="1"/>
    <n v="75.855230000000006"/>
    <n v="62.517040000000001"/>
  </r>
  <r>
    <s v="Datasaurus Dozen"/>
    <n v="179"/>
    <x v="1"/>
    <n v="65.970860000000002"/>
    <n v="72.744860000000003"/>
  </r>
  <r>
    <s v="Datasaurus Dozen"/>
    <n v="180"/>
    <x v="1"/>
    <n v="21.778040000000001"/>
    <n v="6.616625"/>
  </r>
  <r>
    <s v="Datasaurus Dozen"/>
    <n v="181"/>
    <x v="1"/>
    <n v="67.759799999999998"/>
    <n v="72.421199999999999"/>
  </r>
  <r>
    <s v="Datasaurus Dozen"/>
    <n v="182"/>
    <x v="1"/>
    <n v="78.617199999999997"/>
    <n v="52.57526"/>
  </r>
  <r>
    <s v="Datasaurus Dozen"/>
    <n v="183"/>
    <x v="1"/>
    <n v="68.507710000000003"/>
    <n v="15.45692"/>
  </r>
  <r>
    <s v="Datasaurus Dozen"/>
    <n v="184"/>
    <x v="1"/>
    <n v="74.885019999999997"/>
    <n v="25.416609999999999"/>
  </r>
  <r>
    <s v="Datasaurus Dozen"/>
    <n v="185"/>
    <x v="1"/>
    <n v="66.454899999999995"/>
    <n v="19.83663"/>
  </r>
  <r>
    <s v="Datasaurus Dozen"/>
    <n v="186"/>
    <x v="1"/>
    <n v="77.317800000000005"/>
    <n v="48.398350000000001"/>
  </r>
  <r>
    <s v="Datasaurus Dozen"/>
    <n v="187"/>
    <x v="1"/>
    <n v="58.912460000000003"/>
    <n v="75.667760000000001"/>
  </r>
  <r>
    <s v="Datasaurus Dozen"/>
    <n v="188"/>
    <x v="1"/>
    <n v="57.617449999999998"/>
    <n v="8.194801"/>
  </r>
  <r>
    <s v="Datasaurus Dozen"/>
    <n v="189"/>
    <x v="1"/>
    <n v="76.088229999999996"/>
    <n v="59.679929999999999"/>
  </r>
  <r>
    <s v="Datasaurus Dozen"/>
    <n v="190"/>
    <x v="1"/>
    <n v="57.466050000000003"/>
    <n v="1.504418"/>
  </r>
  <r>
    <s v="Datasaurus Dozen"/>
    <n v="191"/>
    <x v="1"/>
    <n v="79.428380000000004"/>
    <n v="45.210790000000003"/>
  </r>
  <r>
    <s v="Datasaurus Dozen"/>
    <n v="192"/>
    <x v="1"/>
    <n v="76.356520000000003"/>
    <n v="10.418240000000001"/>
  </r>
  <r>
    <s v="Datasaurus Dozen"/>
    <n v="193"/>
    <x v="1"/>
    <n v="64.405079999999998"/>
    <n v="78.584180000000003"/>
  </r>
  <r>
    <s v="Datasaurus Dozen"/>
    <n v="194"/>
    <x v="1"/>
    <n v="40.635039999999996"/>
    <n v="73.394750000000002"/>
  </r>
  <r>
    <s v="Datasaurus Dozen"/>
    <n v="195"/>
    <x v="1"/>
    <n v="43.949860000000001"/>
    <n v="75.95872"/>
  </r>
  <r>
    <s v="Datasaurus Dozen"/>
    <n v="196"/>
    <x v="1"/>
    <n v="30.996220000000001"/>
    <n v="71.694400000000002"/>
  </r>
  <r>
    <s v="Datasaurus Dozen"/>
    <n v="197"/>
    <x v="1"/>
    <n v="68.230770000000007"/>
    <n v="80.872500000000002"/>
  </r>
  <r>
    <s v="Datasaurus Dozen"/>
    <n v="198"/>
    <x v="1"/>
    <n v="72.046390000000002"/>
    <n v="12.918010000000001"/>
  </r>
  <r>
    <s v="Datasaurus Dozen"/>
    <n v="199"/>
    <x v="1"/>
    <n v="46.592770000000002"/>
    <n v="84.972380000000001"/>
  </r>
  <r>
    <s v="Datasaurus Dozen"/>
    <n v="200"/>
    <x v="1"/>
    <n v="49.257219999999997"/>
    <n v="81.881399999999999"/>
  </r>
  <r>
    <s v="Datasaurus Dozen"/>
    <n v="201"/>
    <x v="1"/>
    <n v="42.781759999999998"/>
    <n v="12.99119"/>
  </r>
  <r>
    <s v="Datasaurus Dozen"/>
    <n v="202"/>
    <x v="1"/>
    <n v="65.475949999999997"/>
    <n v="14.27459"/>
  </r>
  <r>
    <s v="Datasaurus Dozen"/>
    <n v="203"/>
    <x v="1"/>
    <n v="71.96508"/>
    <n v="17.710239999999999"/>
  </r>
  <r>
    <s v="Datasaurus Dozen"/>
    <n v="204"/>
    <x v="1"/>
    <n v="32.146459999999998"/>
    <n v="43.48171"/>
  </r>
  <r>
    <s v="Datasaurus Dozen"/>
    <n v="205"/>
    <x v="1"/>
    <n v="31.8385"/>
    <n v="71.812169999999995"/>
  </r>
  <r>
    <s v="Datasaurus Dozen"/>
    <n v="206"/>
    <x v="1"/>
    <n v="31.00526"/>
    <n v="40.682499999999997"/>
  </r>
  <r>
    <s v="Datasaurus Dozen"/>
    <n v="207"/>
    <x v="1"/>
    <n v="80.470889999999997"/>
    <n v="49.50215"/>
  </r>
  <r>
    <s v="Datasaurus Dozen"/>
    <n v="208"/>
    <x v="1"/>
    <n v="71.964169999999996"/>
    <n v="41.874279999999999"/>
  </r>
  <r>
    <s v="Datasaurus Dozen"/>
    <n v="209"/>
    <x v="1"/>
    <n v="78.079419999999999"/>
    <n v="93.133319999999998"/>
  </r>
  <r>
    <s v="Datasaurus Dozen"/>
    <n v="210"/>
    <x v="1"/>
    <n v="41.677599999999998"/>
    <n v="30.201260000000001"/>
  </r>
  <r>
    <s v="Datasaurus Dozen"/>
    <n v="211"/>
    <x v="1"/>
    <n v="65.953599999999994"/>
    <n v="31.147410000000001"/>
  </r>
  <r>
    <s v="Datasaurus Dozen"/>
    <n v="212"/>
    <x v="1"/>
    <n v="62.934460000000001"/>
    <n v="31.91639"/>
  </r>
  <r>
    <s v="Datasaurus Dozen"/>
    <n v="213"/>
    <x v="1"/>
    <n v="64.373800000000003"/>
    <n v="28.862580000000001"/>
  </r>
  <r>
    <s v="Datasaurus Dozen"/>
    <n v="214"/>
    <x v="1"/>
    <n v="72.509330000000006"/>
    <n v="39.540129999999998"/>
  </r>
  <r>
    <s v="Datasaurus Dozen"/>
    <n v="215"/>
    <x v="1"/>
    <n v="30.052289999999999"/>
    <n v="96.617540000000005"/>
  </r>
  <r>
    <s v="Datasaurus Dozen"/>
    <n v="216"/>
    <x v="1"/>
    <n v="28.003319999999999"/>
    <n v="46.672190000000001"/>
  </r>
  <r>
    <s v="Datasaurus Dozen"/>
    <n v="217"/>
    <x v="1"/>
    <n v="75.401229999999998"/>
    <n v="88.639080000000007"/>
  </r>
  <r>
    <s v="Datasaurus Dozen"/>
    <n v="218"/>
    <x v="1"/>
    <n v="38.980020000000003"/>
    <n v="87.322159999999997"/>
  </r>
  <r>
    <s v="Datasaurus Dozen"/>
    <n v="219"/>
    <x v="1"/>
    <n v="65.219909999999999"/>
    <n v="84.682950000000005"/>
  </r>
  <r>
    <s v="Datasaurus Dozen"/>
    <n v="220"/>
    <x v="1"/>
    <n v="73.053989999999999"/>
    <n v="29.38081"/>
  </r>
  <r>
    <s v="Datasaurus Dozen"/>
    <n v="221"/>
    <x v="1"/>
    <n v="34.398359999999997"/>
    <n v="59.544449999999998"/>
  </r>
  <r>
    <s v="Datasaurus Dozen"/>
    <n v="222"/>
    <x v="1"/>
    <n v="43.490450000000003"/>
    <n v="40.782539999999997"/>
  </r>
  <r>
    <s v="Datasaurus Dozen"/>
    <n v="223"/>
    <x v="1"/>
    <n v="55.138739999999999"/>
    <n v="30.725760000000001"/>
  </r>
  <r>
    <s v="Datasaurus Dozen"/>
    <n v="224"/>
    <x v="1"/>
    <n v="43.68439"/>
    <n v="32.823009999999996"/>
  </r>
  <r>
    <s v="Datasaurus Dozen"/>
    <n v="225"/>
    <x v="1"/>
    <n v="35.90361"/>
    <n v="91.111859999999993"/>
  </r>
  <r>
    <s v="Datasaurus Dozen"/>
    <n v="226"/>
    <x v="1"/>
    <n v="45.378019999999999"/>
    <n v="29.169219999999999"/>
  </r>
  <r>
    <s v="Datasaurus Dozen"/>
    <n v="227"/>
    <x v="1"/>
    <n v="39.777479999999997"/>
    <n v="43.75582"/>
  </r>
  <r>
    <s v="Datasaurus Dozen"/>
    <n v="228"/>
    <x v="1"/>
    <n v="38.664459999999998"/>
    <n v="33.317239999999998"/>
  </r>
  <r>
    <s v="Datasaurus Dozen"/>
    <n v="229"/>
    <x v="1"/>
    <n v="39.044040000000003"/>
    <n v="84.676010000000005"/>
  </r>
  <r>
    <s v="Datasaurus Dozen"/>
    <n v="230"/>
    <x v="1"/>
    <n v="91.639960000000002"/>
    <n v="79.406599999999997"/>
  </r>
  <r>
    <s v="Datasaurus Dozen"/>
    <n v="231"/>
    <x v="1"/>
    <n v="47.488129999999998"/>
    <n v="85.389930000000007"/>
  </r>
  <r>
    <s v="Datasaurus Dozen"/>
    <n v="232"/>
    <x v="1"/>
    <n v="44.590209999999999"/>
    <n v="22.034009999999999"/>
  </r>
  <r>
    <s v="Datasaurus Dozen"/>
    <n v="233"/>
    <x v="1"/>
    <n v="39.08961"/>
    <n v="70.466189999999997"/>
  </r>
  <r>
    <s v="Datasaurus Dozen"/>
    <n v="234"/>
    <x v="1"/>
    <n v="42.229379999999999"/>
    <n v="19.914069999999999"/>
  </r>
  <r>
    <s v="Datasaurus Dozen"/>
    <n v="235"/>
    <x v="1"/>
    <n v="37.000390000000003"/>
    <n v="60.264279999999999"/>
  </r>
  <r>
    <s v="Datasaurus Dozen"/>
    <n v="236"/>
    <x v="1"/>
    <n v="39.05209"/>
    <n v="70.652500000000003"/>
  </r>
  <r>
    <s v="Datasaurus Dozen"/>
    <n v="237"/>
    <x v="1"/>
    <n v="37.488410000000002"/>
    <n v="60.814399999999999"/>
  </r>
  <r>
    <s v="Datasaurus Dozen"/>
    <n v="238"/>
    <x v="1"/>
    <n v="69.359560000000002"/>
    <n v="65.521349999999998"/>
  </r>
  <r>
    <s v="Datasaurus Dozen"/>
    <n v="239"/>
    <x v="1"/>
    <n v="43.54278"/>
    <n v="62.46031"/>
  </r>
  <r>
    <s v="Datasaurus Dozen"/>
    <n v="240"/>
    <x v="1"/>
    <n v="39.811230000000002"/>
    <n v="65.334829999999997"/>
  </r>
  <r>
    <s v="Datasaurus Dozen"/>
    <n v="241"/>
    <x v="1"/>
    <n v="70.068929999999995"/>
    <n v="7.5934660000000003"/>
  </r>
  <r>
    <s v="Datasaurus Dozen"/>
    <n v="242"/>
    <x v="1"/>
    <n v="70.040539999999993"/>
    <n v="77.143810000000002"/>
  </r>
  <r>
    <s v="Datasaurus Dozen"/>
    <n v="243"/>
    <x v="1"/>
    <n v="39.505789999999998"/>
    <n v="74.85163"/>
  </r>
  <r>
    <s v="Datasaurus Dozen"/>
    <n v="244"/>
    <x v="1"/>
    <n v="62.516889999999997"/>
    <n v="66.484729999999999"/>
  </r>
  <r>
    <s v="Datasaurus Dozen"/>
    <n v="245"/>
    <x v="1"/>
    <n v="72.139930000000007"/>
    <n v="1.5119E-2"/>
  </r>
  <r>
    <s v="Datasaurus Dozen"/>
    <n v="246"/>
    <x v="1"/>
    <n v="45.251579999999997"/>
    <n v="70.003420000000006"/>
  </r>
  <r>
    <s v="Datasaurus Dozen"/>
    <n v="247"/>
    <x v="1"/>
    <n v="42.063299999999998"/>
    <n v="2.335197"/>
  </r>
  <r>
    <s v="Datasaurus Dozen"/>
    <n v="248"/>
    <x v="1"/>
    <n v="36.355699999999999"/>
    <n v="6.0058490000000004"/>
  </r>
  <r>
    <s v="Datasaurus Dozen"/>
    <n v="249"/>
    <x v="1"/>
    <n v="30.391829999999999"/>
    <n v="42.759610000000002"/>
  </r>
  <r>
    <s v="Datasaurus Dozen"/>
    <n v="250"/>
    <x v="1"/>
    <n v="36.448999999999998"/>
    <n v="50.54627"/>
  </r>
  <r>
    <s v="Datasaurus Dozen"/>
    <n v="251"/>
    <x v="1"/>
    <n v="40.467579999999998"/>
    <n v="60.027509999999999"/>
  </r>
  <r>
    <s v="Datasaurus Dozen"/>
    <n v="252"/>
    <x v="1"/>
    <n v="81.724620000000002"/>
    <n v="6.0375449999999997"/>
  </r>
  <r>
    <s v="Datasaurus Dozen"/>
    <n v="253"/>
    <x v="1"/>
    <n v="48.8232"/>
    <n v="76.635329999999996"/>
  </r>
  <r>
    <s v="Datasaurus Dozen"/>
    <n v="254"/>
    <x v="1"/>
    <n v="35.620559999999998"/>
    <n v="57.286020000000001"/>
  </r>
  <r>
    <s v="Datasaurus Dozen"/>
    <n v="255"/>
    <x v="1"/>
    <n v="50.583959999999998"/>
    <n v="71.806619999999995"/>
  </r>
  <r>
    <s v="Datasaurus Dozen"/>
    <n v="256"/>
    <x v="1"/>
    <n v="61.856470000000002"/>
    <n v="71.792739999999995"/>
  </r>
  <r>
    <s v="Datasaurus Dozen"/>
    <n v="257"/>
    <x v="1"/>
    <n v="39.32376"/>
    <n v="59.300820000000002"/>
  </r>
  <r>
    <s v="Datasaurus Dozen"/>
    <n v="258"/>
    <x v="1"/>
    <n v="42.185679999999998"/>
    <n v="66.034899999999993"/>
  </r>
  <r>
    <s v="Datasaurus Dozen"/>
    <n v="259"/>
    <x v="1"/>
    <n v="30.846920000000001"/>
    <n v="37.341639999999998"/>
  </r>
  <r>
    <s v="Datasaurus Dozen"/>
    <n v="260"/>
    <x v="1"/>
    <n v="29.3462"/>
    <n v="42.148739999999997"/>
  </r>
  <r>
    <s v="Datasaurus Dozen"/>
    <n v="261"/>
    <x v="1"/>
    <n v="82.110560000000007"/>
    <n v="1.2105520000000001"/>
  </r>
  <r>
    <s v="Datasaurus Dozen"/>
    <n v="262"/>
    <x v="1"/>
    <n v="38.302010000000003"/>
    <n v="60.017789999999998"/>
  </r>
  <r>
    <s v="Datasaurus Dozen"/>
    <n v="263"/>
    <x v="1"/>
    <n v="56.584150000000001"/>
    <n v="70.512510000000006"/>
  </r>
  <r>
    <s v="Datasaurus Dozen"/>
    <n v="264"/>
    <x v="1"/>
    <n v="33.339370000000002"/>
    <n v="0.50910699999999998"/>
  </r>
  <r>
    <s v="Datasaurus Dozen"/>
    <n v="265"/>
    <x v="1"/>
    <n v="78.774240000000006"/>
    <n v="35.484099999999998"/>
  </r>
  <r>
    <s v="Datasaurus Dozen"/>
    <n v="266"/>
    <x v="1"/>
    <n v="27.922640000000001"/>
    <n v="25.986879999999999"/>
  </r>
  <r>
    <s v="Datasaurus Dozen"/>
    <n v="267"/>
    <x v="1"/>
    <n v="71.697869999999995"/>
    <n v="10.86814"/>
  </r>
  <r>
    <s v="Datasaurus Dozen"/>
    <n v="268"/>
    <x v="1"/>
    <n v="74.138329999999996"/>
    <n v="49.173920000000003"/>
  </r>
  <r>
    <s v="Datasaurus Dozen"/>
    <n v="269"/>
    <x v="1"/>
    <n v="32.57902"/>
    <n v="1.8081160000000001"/>
  </r>
  <r>
    <s v="Datasaurus Dozen"/>
    <n v="270"/>
    <x v="1"/>
    <n v="59.832189999999997"/>
    <n v="69.152510000000007"/>
  </r>
  <r>
    <s v="Datasaurus Dozen"/>
    <n v="271"/>
    <x v="1"/>
    <n v="35.030630000000002"/>
    <n v="12.53665"/>
  </r>
  <r>
    <s v="Datasaurus Dozen"/>
    <n v="272"/>
    <x v="1"/>
    <n v="74.300120000000007"/>
    <n v="42.477089999999997"/>
  </r>
  <r>
    <s v="Datasaurus Dozen"/>
    <n v="273"/>
    <x v="1"/>
    <n v="63.2502"/>
    <n v="65.952489999999997"/>
  </r>
  <r>
    <s v="Datasaurus Dozen"/>
    <n v="274"/>
    <x v="1"/>
    <n v="34.173070000000003"/>
    <n v="25.693670000000001"/>
  </r>
  <r>
    <s v="Datasaurus Dozen"/>
    <n v="275"/>
    <x v="1"/>
    <n v="40.913829999999997"/>
    <n v="38.559019999999997"/>
  </r>
  <r>
    <s v="Datasaurus Dozen"/>
    <n v="276"/>
    <x v="1"/>
    <n v="62.833289999999998"/>
    <n v="62.510890000000003"/>
  </r>
  <r>
    <s v="Datasaurus Dozen"/>
    <n v="277"/>
    <x v="1"/>
    <n v="42.476790000000001"/>
    <n v="56.731290000000001"/>
  </r>
  <r>
    <s v="Datasaurus Dozen"/>
    <n v="278"/>
    <x v="1"/>
    <n v="52.033459999999998"/>
    <n v="64.566659999999999"/>
  </r>
  <r>
    <s v="Datasaurus Dozen"/>
    <n v="279"/>
    <x v="1"/>
    <n v="48.907040000000002"/>
    <n v="74.287750000000003"/>
  </r>
  <r>
    <s v="Datasaurus Dozen"/>
    <n v="280"/>
    <x v="1"/>
    <n v="59.851840000000003"/>
    <n v="72.958389999999994"/>
  </r>
  <r>
    <s v="Datasaurus Dozen"/>
    <n v="281"/>
    <x v="1"/>
    <n v="48.960459999999998"/>
    <n v="72.629530000000003"/>
  </r>
  <r>
    <s v="Datasaurus Dozen"/>
    <n v="282"/>
    <x v="1"/>
    <n v="46.844859999999997"/>
    <n v="36.791710000000002"/>
  </r>
  <r>
    <s v="Datasaurus Dozen"/>
    <n v="283"/>
    <x v="1"/>
    <n v="39.96302"/>
    <n v="42.94491"/>
  </r>
  <r>
    <s v="Datasaurus Dozen"/>
    <n v="284"/>
    <x v="1"/>
    <n v="66.704939999999993"/>
    <n v="32.015099999999997"/>
  </r>
  <r>
    <s v="Datasaurus Dozen"/>
    <n v="285"/>
    <x v="2"/>
    <n v="53.366570000000003"/>
    <n v="90.208029999999994"/>
  </r>
  <r>
    <s v="Datasaurus Dozen"/>
    <n v="286"/>
    <x v="2"/>
    <n v="52.80198"/>
    <n v="90.088059999999999"/>
  </r>
  <r>
    <s v="Datasaurus Dozen"/>
    <n v="287"/>
    <x v="2"/>
    <n v="47.054130000000001"/>
    <n v="90.458939999999998"/>
  </r>
  <r>
    <s v="Datasaurus Dozen"/>
    <n v="288"/>
    <x v="2"/>
    <n v="42.448430000000002"/>
    <n v="89.5077"/>
  </r>
  <r>
    <s v="Datasaurus Dozen"/>
    <n v="289"/>
    <x v="2"/>
    <n v="42.704039999999999"/>
    <n v="90.442629999999994"/>
  </r>
  <r>
    <s v="Datasaurus Dozen"/>
    <n v="290"/>
    <x v="2"/>
    <n v="32.37894"/>
    <n v="90.144139999999993"/>
  </r>
  <r>
    <s v="Datasaurus Dozen"/>
    <n v="291"/>
    <x v="2"/>
    <n v="32.530700000000003"/>
    <n v="70.157399999999996"/>
  </r>
  <r>
    <s v="Datasaurus Dozen"/>
    <n v="292"/>
    <x v="2"/>
    <n v="33.365259999999999"/>
    <n v="70.459339999999997"/>
  </r>
  <r>
    <s v="Datasaurus Dozen"/>
    <n v="293"/>
    <x v="2"/>
    <n v="32.656100000000002"/>
    <n v="70.051069999999996"/>
  </r>
  <r>
    <s v="Datasaurus Dozen"/>
    <n v="294"/>
    <x v="2"/>
    <n v="22.955089999999998"/>
    <n v="70.426900000000003"/>
  </r>
  <r>
    <s v="Datasaurus Dozen"/>
    <n v="295"/>
    <x v="2"/>
    <n v="27.149840000000001"/>
    <n v="70.210809999999995"/>
  </r>
  <r>
    <s v="Datasaurus Dozen"/>
    <n v="296"/>
    <x v="2"/>
    <n v="26.166910000000001"/>
    <n v="70.500320000000002"/>
  </r>
  <r>
    <s v="Datasaurus Dozen"/>
    <n v="297"/>
    <x v="2"/>
    <n v="26.33146"/>
    <n v="50.49456"/>
  </r>
  <r>
    <s v="Datasaurus Dozen"/>
    <n v="298"/>
    <x v="2"/>
    <n v="22.003710000000002"/>
    <n v="50.49944"/>
  </r>
  <r>
    <s v="Datasaurus Dozen"/>
    <n v="299"/>
    <x v="2"/>
    <n v="23.284749999999999"/>
    <n v="50.474350000000001"/>
  </r>
  <r>
    <s v="Datasaurus Dozen"/>
    <n v="300"/>
    <x v="2"/>
    <n v="27.634039999999999"/>
    <n v="50.50367"/>
  </r>
  <r>
    <s v="Datasaurus Dozen"/>
    <n v="301"/>
    <x v="2"/>
    <n v="32.037109999999998"/>
    <n v="50.500070000000001"/>
  </r>
  <r>
    <s v="Datasaurus Dozen"/>
    <n v="302"/>
    <x v="2"/>
    <n v="29.336510000000001"/>
    <n v="50.461889999999997"/>
  </r>
  <r>
    <s v="Datasaurus Dozen"/>
    <n v="303"/>
    <x v="2"/>
    <n v="40.816949999999999"/>
    <n v="50.487760000000002"/>
  </r>
  <r>
    <s v="Datasaurus Dozen"/>
    <n v="304"/>
    <x v="2"/>
    <n v="42.739080000000001"/>
    <n v="50.483159999999998"/>
  </r>
  <r>
    <s v="Datasaurus Dozen"/>
    <n v="305"/>
    <x v="2"/>
    <n v="51.867890000000003"/>
    <n v="50.493270000000003"/>
  </r>
  <r>
    <s v="Datasaurus Dozen"/>
    <n v="306"/>
    <x v="2"/>
    <n v="43.371000000000002"/>
    <n v="50.500839999999997"/>
  </r>
  <r>
    <s v="Datasaurus Dozen"/>
    <n v="307"/>
    <x v="2"/>
    <n v="53.0428"/>
    <n v="50.487499999999997"/>
  </r>
  <r>
    <s v="Datasaurus Dozen"/>
    <n v="308"/>
    <x v="2"/>
    <n v="56.61891"/>
    <n v="50.503369999999997"/>
  </r>
  <r>
    <s v="Datasaurus Dozen"/>
    <n v="309"/>
    <x v="2"/>
    <n v="70.568290000000005"/>
    <n v="50.49624"/>
  </r>
  <r>
    <s v="Datasaurus Dozen"/>
    <n v="310"/>
    <x v="2"/>
    <n v="67.870890000000003"/>
    <n v="70.068029999999993"/>
  </r>
  <r>
    <s v="Datasaurus Dozen"/>
    <n v="311"/>
    <x v="2"/>
    <n v="58.821550000000002"/>
    <n v="70.455780000000004"/>
  </r>
  <r>
    <s v="Datasaurus Dozen"/>
    <n v="312"/>
    <x v="2"/>
    <n v="60.186929999999997"/>
    <n v="70.483549999999994"/>
  </r>
  <r>
    <s v="Datasaurus Dozen"/>
    <n v="313"/>
    <x v="2"/>
    <n v="59.435519999999997"/>
    <n v="50.420630000000003"/>
  </r>
  <r>
    <s v="Datasaurus Dozen"/>
    <n v="314"/>
    <x v="2"/>
    <n v="49.585839999999997"/>
    <n v="50.434980000000003"/>
  </r>
  <r>
    <s v="Datasaurus Dozen"/>
    <n v="315"/>
    <x v="2"/>
    <n v="41.779739999999997"/>
    <n v="50.470640000000003"/>
  </r>
  <r>
    <s v="Datasaurus Dozen"/>
    <n v="316"/>
    <x v="2"/>
    <n v="46.127690000000001"/>
    <n v="30.44941"/>
  </r>
  <r>
    <s v="Datasaurus Dozen"/>
    <n v="317"/>
    <x v="2"/>
    <n v="38.03378"/>
    <n v="50.490900000000003"/>
  </r>
  <r>
    <s v="Datasaurus Dozen"/>
    <n v="318"/>
    <x v="2"/>
    <n v="44.546840000000003"/>
    <n v="50.415909999999997"/>
  </r>
  <r>
    <s v="Datasaurus Dozen"/>
    <n v="319"/>
    <x v="2"/>
    <n v="46.238120000000002"/>
    <n v="30.495609999999999"/>
  </r>
  <r>
    <s v="Datasaurus Dozen"/>
    <n v="320"/>
    <x v="2"/>
    <n v="49.739750000000001"/>
    <n v="30.472719999999999"/>
  </r>
  <r>
    <s v="Datasaurus Dozen"/>
    <n v="321"/>
    <x v="2"/>
    <n v="39.110250000000001"/>
    <n v="30.4787"/>
  </r>
  <r>
    <s v="Datasaurus Dozen"/>
    <n v="322"/>
    <x v="2"/>
    <n v="39.14284"/>
    <n v="30.792860000000001"/>
  </r>
  <r>
    <s v="Datasaurus Dozen"/>
    <n v="323"/>
    <x v="2"/>
    <n v="34.62547"/>
    <n v="30.499739999999999"/>
  </r>
  <r>
    <s v="Datasaurus Dozen"/>
    <n v="324"/>
    <x v="2"/>
    <n v="34.75421"/>
    <n v="30.49587"/>
  </r>
  <r>
    <s v="Datasaurus Dozen"/>
    <n v="325"/>
    <x v="2"/>
    <n v="36.753700000000002"/>
    <n v="50.529299999999999"/>
  </r>
  <r>
    <s v="Datasaurus Dozen"/>
    <n v="326"/>
    <x v="2"/>
    <n v="37.019350000000003"/>
    <n v="50.492669999999997"/>
  </r>
  <r>
    <s v="Datasaurus Dozen"/>
    <n v="327"/>
    <x v="2"/>
    <n v="41.417119999999997"/>
    <n v="50.469769999999997"/>
  </r>
  <r>
    <s v="Datasaurus Dozen"/>
    <n v="328"/>
    <x v="2"/>
    <n v="22.81711"/>
    <n v="30.436039999999998"/>
  </r>
  <r>
    <s v="Datasaurus Dozen"/>
    <n v="329"/>
    <x v="2"/>
    <n v="34.800699999999999"/>
    <n v="30.49793"/>
  </r>
  <r>
    <s v="Datasaurus Dozen"/>
    <n v="330"/>
    <x v="2"/>
    <n v="27.89189"/>
    <n v="30.484970000000001"/>
  </r>
  <r>
    <s v="Datasaurus Dozen"/>
    <n v="331"/>
    <x v="2"/>
    <n v="32.870640000000002"/>
    <n v="30.50234"/>
  </r>
  <r>
    <s v="Datasaurus Dozen"/>
    <n v="332"/>
    <x v="2"/>
    <n v="37.794049999999999"/>
    <n v="30.492640000000002"/>
  </r>
  <r>
    <s v="Datasaurus Dozen"/>
    <n v="333"/>
    <x v="2"/>
    <n v="35.667319999999997"/>
    <n v="30.522040000000001"/>
  </r>
  <r>
    <s v="Datasaurus Dozen"/>
    <n v="334"/>
    <x v="2"/>
    <n v="48.442300000000003"/>
    <n v="30.501719999999999"/>
  </r>
  <r>
    <s v="Datasaurus Dozen"/>
    <n v="335"/>
    <x v="2"/>
    <n v="58.669370000000001"/>
    <n v="30.50684"/>
  </r>
  <r>
    <s v="Datasaurus Dozen"/>
    <n v="336"/>
    <x v="2"/>
    <n v="47.916960000000003"/>
    <n v="30.486730000000001"/>
  </r>
  <r>
    <s v="Datasaurus Dozen"/>
    <n v="337"/>
    <x v="2"/>
    <n v="51.894170000000003"/>
    <n v="30.494759999999999"/>
  </r>
  <r>
    <s v="Datasaurus Dozen"/>
    <n v="338"/>
    <x v="2"/>
    <n v="51.749090000000002"/>
    <n v="30.472989999999999"/>
  </r>
  <r>
    <s v="Datasaurus Dozen"/>
    <n v="339"/>
    <x v="2"/>
    <n v="58.246549999999999"/>
    <n v="50.442869999999999"/>
  </r>
  <r>
    <s v="Datasaurus Dozen"/>
    <n v="340"/>
    <x v="2"/>
    <n v="57.310699999999997"/>
    <n v="50.482509999999998"/>
  </r>
  <r>
    <s v="Datasaurus Dozen"/>
    <n v="341"/>
    <x v="2"/>
    <n v="67.968050000000005"/>
    <n v="50.452159999999999"/>
  </r>
  <r>
    <s v="Datasaurus Dozen"/>
    <n v="342"/>
    <x v="2"/>
    <n v="65.94932"/>
    <n v="50.494239999999998"/>
  </r>
  <r>
    <s v="Datasaurus Dozen"/>
    <n v="343"/>
    <x v="2"/>
    <n v="55.74709"/>
    <n v="50.478969999999997"/>
  </r>
  <r>
    <s v="Datasaurus Dozen"/>
    <n v="344"/>
    <x v="2"/>
    <n v="68.403009999999995"/>
    <n v="50.498629999999999"/>
  </r>
  <r>
    <s v="Datasaurus Dozen"/>
    <n v="345"/>
    <x v="2"/>
    <n v="76.696470000000005"/>
    <n v="50.493830000000003"/>
  </r>
  <r>
    <s v="Datasaurus Dozen"/>
    <n v="346"/>
    <x v="2"/>
    <n v="67.214839999999995"/>
    <n v="70.26003"/>
  </r>
  <r>
    <s v="Datasaurus Dozen"/>
    <n v="347"/>
    <x v="2"/>
    <n v="72.302009999999996"/>
    <n v="70.220439999999996"/>
  </r>
  <r>
    <s v="Datasaurus Dozen"/>
    <n v="348"/>
    <x v="2"/>
    <n v="66.763260000000002"/>
    <n v="70.473860000000002"/>
  </r>
  <r>
    <s v="Datasaurus Dozen"/>
    <n v="349"/>
    <x v="2"/>
    <n v="51.680300000000003"/>
    <n v="89.997029999999995"/>
  </r>
  <r>
    <s v="Datasaurus Dozen"/>
    <n v="350"/>
    <x v="2"/>
    <n v="53.096559999999997"/>
    <n v="89.540239999999997"/>
  </r>
  <r>
    <s v="Datasaurus Dozen"/>
    <n v="351"/>
    <x v="2"/>
    <n v="42.242289999999997"/>
    <n v="89.708579999999998"/>
  </r>
  <r>
    <s v="Datasaurus Dozen"/>
    <n v="352"/>
    <x v="2"/>
    <n v="56.233879999999999"/>
    <n v="89.635310000000004"/>
  </r>
  <r>
    <s v="Datasaurus Dozen"/>
    <n v="353"/>
    <x v="2"/>
    <n v="54.680990000000001"/>
    <n v="89.964600000000004"/>
  </r>
  <r>
    <s v="Datasaurus Dozen"/>
    <n v="354"/>
    <x v="2"/>
    <n v="57.90269"/>
    <n v="89.618399999999994"/>
  </r>
  <r>
    <s v="Datasaurus Dozen"/>
    <n v="355"/>
    <x v="2"/>
    <n v="51.820259999999998"/>
    <n v="89.834130000000002"/>
  </r>
  <r>
    <s v="Datasaurus Dozen"/>
    <n v="356"/>
    <x v="2"/>
    <n v="56.828400000000002"/>
    <n v="89.583659999999995"/>
  </r>
  <r>
    <s v="Datasaurus Dozen"/>
    <n v="357"/>
    <x v="2"/>
    <n v="58.272280000000002"/>
    <n v="69.900270000000006"/>
  </r>
  <r>
    <s v="Datasaurus Dozen"/>
    <n v="358"/>
    <x v="2"/>
    <n v="51.828130000000002"/>
    <n v="70.352649999999997"/>
  </r>
  <r>
    <s v="Datasaurus Dozen"/>
    <n v="359"/>
    <x v="2"/>
    <n v="44.849980000000002"/>
    <n v="70.395200000000003"/>
  </r>
  <r>
    <s v="Datasaurus Dozen"/>
    <n v="360"/>
    <x v="2"/>
    <n v="24.270379999999999"/>
    <n v="50.485570000000003"/>
  </r>
  <r>
    <s v="Datasaurus Dozen"/>
    <n v="361"/>
    <x v="2"/>
    <n v="34.742469999999997"/>
    <n v="70.339929999999995"/>
  </r>
  <r>
    <s v="Datasaurus Dozen"/>
    <n v="362"/>
    <x v="2"/>
    <n v="37.799309999999998"/>
    <n v="70.469539999999995"/>
  </r>
  <r>
    <s v="Datasaurus Dozen"/>
    <n v="363"/>
    <x v="2"/>
    <n v="49.786940000000001"/>
    <n v="89.658050000000003"/>
  </r>
  <r>
    <s v="Datasaurus Dozen"/>
    <n v="364"/>
    <x v="2"/>
    <n v="59.7515"/>
    <n v="89.731930000000006"/>
  </r>
  <r>
    <s v="Datasaurus Dozen"/>
    <n v="365"/>
    <x v="2"/>
    <n v="64.774799999999999"/>
    <n v="90.132320000000007"/>
  </r>
  <r>
    <s v="Datasaurus Dozen"/>
    <n v="366"/>
    <x v="2"/>
    <n v="70.844449999999995"/>
    <n v="89.924210000000002"/>
  </r>
  <r>
    <s v="Datasaurus Dozen"/>
    <n v="367"/>
    <x v="2"/>
    <n v="70.605950000000007"/>
    <n v="90.042060000000006"/>
  </r>
  <r>
    <s v="Datasaurus Dozen"/>
    <n v="368"/>
    <x v="2"/>
    <n v="78.642489999999995"/>
    <n v="89.551199999999994"/>
  </r>
  <r>
    <s v="Datasaurus Dozen"/>
    <n v="369"/>
    <x v="2"/>
    <n v="70.810689999999994"/>
    <n v="89.592650000000006"/>
  </r>
  <r>
    <s v="Datasaurus Dozen"/>
    <n v="370"/>
    <x v="2"/>
    <n v="66.769949999999994"/>
    <n v="70.423379999999995"/>
  </r>
  <r>
    <s v="Datasaurus Dozen"/>
    <n v="371"/>
    <x v="2"/>
    <n v="73.336370000000002"/>
    <n v="70.316929999999999"/>
  </r>
  <r>
    <s v="Datasaurus Dozen"/>
    <n v="372"/>
    <x v="2"/>
    <n v="73.105149999999995"/>
    <n v="70.300510000000003"/>
  </r>
  <r>
    <s v="Datasaurus Dozen"/>
    <n v="373"/>
    <x v="2"/>
    <n v="74.678250000000006"/>
    <n v="70.445310000000006"/>
  </r>
  <r>
    <s v="Datasaurus Dozen"/>
    <n v="374"/>
    <x v="2"/>
    <n v="80.240250000000003"/>
    <n v="70.354309999999998"/>
  </r>
  <r>
    <s v="Datasaurus Dozen"/>
    <n v="375"/>
    <x v="2"/>
    <n v="70.946849999999998"/>
    <n v="50.472700000000003"/>
  </r>
  <r>
    <s v="Datasaurus Dozen"/>
    <n v="376"/>
    <x v="2"/>
    <n v="88.662660000000002"/>
    <n v="50.455329999999996"/>
  </r>
  <r>
    <s v="Datasaurus Dozen"/>
    <n v="377"/>
    <x v="2"/>
    <n v="84.405950000000004"/>
    <n v="50.494869999999999"/>
  </r>
  <r>
    <s v="Datasaurus Dozen"/>
    <n v="378"/>
    <x v="2"/>
    <n v="75.987099999999998"/>
    <n v="50.491970000000002"/>
  </r>
  <r>
    <s v="Datasaurus Dozen"/>
    <n v="379"/>
    <x v="2"/>
    <n v="91.112089999999995"/>
    <n v="50.48939"/>
  </r>
  <r>
    <s v="Datasaurus Dozen"/>
    <n v="380"/>
    <x v="2"/>
    <n v="98.288120000000006"/>
    <n v="30.603919999999999"/>
  </r>
  <r>
    <s v="Datasaurus Dozen"/>
    <n v="381"/>
    <x v="2"/>
    <n v="95.065269999999998"/>
    <n v="30.500399999999999"/>
  </r>
  <r>
    <s v="Datasaurus Dozen"/>
    <n v="382"/>
    <x v="2"/>
    <n v="95.249229999999997"/>
    <n v="30.45945"/>
  </r>
  <r>
    <s v="Datasaurus Dozen"/>
    <n v="383"/>
    <x v="2"/>
    <n v="49.656129999999997"/>
    <n v="50.431319999999999"/>
  </r>
  <r>
    <s v="Datasaurus Dozen"/>
    <n v="384"/>
    <x v="2"/>
    <n v="63.018599999999999"/>
    <n v="30.49258"/>
  </r>
  <r>
    <s v="Datasaurus Dozen"/>
    <n v="385"/>
    <x v="2"/>
    <n v="70.538200000000003"/>
    <n v="30.483560000000001"/>
  </r>
  <r>
    <s v="Datasaurus Dozen"/>
    <n v="386"/>
    <x v="2"/>
    <n v="70.086870000000005"/>
    <n v="30.51004"/>
  </r>
  <r>
    <s v="Datasaurus Dozen"/>
    <n v="387"/>
    <x v="2"/>
    <n v="62.685690000000001"/>
    <n v="30.546420000000001"/>
  </r>
  <r>
    <s v="Datasaurus Dozen"/>
    <n v="388"/>
    <x v="2"/>
    <n v="69.239419999999996"/>
    <n v="30.50601"/>
  </r>
  <r>
    <s v="Datasaurus Dozen"/>
    <n v="389"/>
    <x v="2"/>
    <n v="80.400229999999993"/>
    <n v="30.485009999999999"/>
  </r>
  <r>
    <s v="Datasaurus Dozen"/>
    <n v="390"/>
    <x v="2"/>
    <n v="74.647880000000001"/>
    <n v="30.673860000000001"/>
  </r>
  <r>
    <s v="Datasaurus Dozen"/>
    <n v="391"/>
    <x v="2"/>
    <n v="65.995270000000005"/>
    <n v="30.475020000000001"/>
  </r>
  <r>
    <s v="Datasaurus Dozen"/>
    <n v="392"/>
    <x v="2"/>
    <n v="67.088560000000001"/>
    <n v="30.494520000000001"/>
  </r>
  <r>
    <s v="Datasaurus Dozen"/>
    <n v="393"/>
    <x v="2"/>
    <n v="59.852580000000003"/>
    <n v="10.543189999999999"/>
  </r>
  <r>
    <s v="Datasaurus Dozen"/>
    <n v="394"/>
    <x v="2"/>
    <n v="53.748989999999999"/>
    <n v="10.52257"/>
  </r>
  <r>
    <s v="Datasaurus Dozen"/>
    <n v="395"/>
    <x v="2"/>
    <n v="58.239100000000001"/>
    <n v="10.494899999999999"/>
  </r>
  <r>
    <s v="Datasaurus Dozen"/>
    <n v="396"/>
    <x v="2"/>
    <n v="54.810299999999998"/>
    <n v="10.724930000000001"/>
  </r>
  <r>
    <s v="Datasaurus Dozen"/>
    <n v="397"/>
    <x v="2"/>
    <n v="52.976709999999997"/>
    <n v="10.859489999999999"/>
  </r>
  <r>
    <s v="Datasaurus Dozen"/>
    <n v="398"/>
    <x v="2"/>
    <n v="52.203890000000001"/>
    <n v="10.49564"/>
  </r>
  <r>
    <s v="Datasaurus Dozen"/>
    <n v="399"/>
    <x v="2"/>
    <n v="50.745159999999998"/>
    <n v="10.52491"/>
  </r>
  <r>
    <s v="Datasaurus Dozen"/>
    <n v="400"/>
    <x v="2"/>
    <n v="42.713189999999997"/>
    <n v="10.487550000000001"/>
  </r>
  <r>
    <s v="Datasaurus Dozen"/>
    <n v="401"/>
    <x v="2"/>
    <n v="45.317230000000002"/>
    <n v="10.49587"/>
  </r>
  <r>
    <s v="Datasaurus Dozen"/>
    <n v="402"/>
    <x v="2"/>
    <n v="53.11692"/>
    <n v="10.50686"/>
  </r>
  <r>
    <s v="Datasaurus Dozen"/>
    <n v="403"/>
    <x v="2"/>
    <n v="57.049799999999998"/>
    <n v="10.508139999999999"/>
  </r>
  <r>
    <s v="Datasaurus Dozen"/>
    <n v="404"/>
    <x v="2"/>
    <n v="54.85463"/>
    <n v="10.46392"/>
  </r>
  <r>
    <s v="Datasaurus Dozen"/>
    <n v="405"/>
    <x v="2"/>
    <n v="54.924840000000003"/>
    <n v="10.498329999999999"/>
  </r>
  <r>
    <s v="Datasaurus Dozen"/>
    <n v="406"/>
    <x v="2"/>
    <n v="63.309550000000002"/>
    <n v="10.488810000000001"/>
  </r>
  <r>
    <s v="Datasaurus Dozen"/>
    <n v="407"/>
    <x v="2"/>
    <n v="49.749499999999998"/>
    <n v="10.485799999999999"/>
  </r>
  <r>
    <s v="Datasaurus Dozen"/>
    <n v="408"/>
    <x v="2"/>
    <n v="41.169310000000003"/>
    <n v="10.497299999999999"/>
  </r>
  <r>
    <s v="Datasaurus Dozen"/>
    <n v="409"/>
    <x v="2"/>
    <n v="46.688339999999997"/>
    <n v="10.507529999999999"/>
  </r>
  <r>
    <s v="Datasaurus Dozen"/>
    <n v="410"/>
    <x v="2"/>
    <n v="52.41892"/>
    <n v="10.49591"/>
  </r>
  <r>
    <s v="Datasaurus Dozen"/>
    <n v="411"/>
    <x v="2"/>
    <n v="50.878489999999999"/>
    <n v="10.50309"/>
  </r>
  <r>
    <s v="Datasaurus Dozen"/>
    <n v="412"/>
    <x v="2"/>
    <n v="57.053310000000003"/>
    <n v="10.51407"/>
  </r>
  <r>
    <s v="Datasaurus Dozen"/>
    <n v="413"/>
    <x v="2"/>
    <n v="70.786450000000002"/>
    <n v="10.5137"/>
  </r>
  <r>
    <s v="Datasaurus Dozen"/>
    <n v="414"/>
    <x v="2"/>
    <n v="56.772150000000003"/>
    <n v="10.503270000000001"/>
  </r>
  <r>
    <s v="Datasaurus Dozen"/>
    <n v="415"/>
    <x v="2"/>
    <n v="75.477220000000003"/>
    <n v="10.51857"/>
  </r>
  <r>
    <s v="Datasaurus Dozen"/>
    <n v="416"/>
    <x v="2"/>
    <n v="76.765910000000005"/>
    <n v="10.497"/>
  </r>
  <r>
    <s v="Datasaurus Dozen"/>
    <n v="417"/>
    <x v="2"/>
    <n v="77.621049999999997"/>
    <n v="10.49587"/>
  </r>
  <r>
    <s v="Datasaurus Dozen"/>
    <n v="418"/>
    <x v="2"/>
    <n v="65.414490000000001"/>
    <n v="10.681839999999999"/>
  </r>
  <r>
    <s v="Datasaurus Dozen"/>
    <n v="419"/>
    <x v="2"/>
    <n v="69.964780000000005"/>
    <n v="10.50723"/>
  </r>
  <r>
    <s v="Datasaurus Dozen"/>
    <n v="420"/>
    <x v="2"/>
    <n v="64.969740000000002"/>
    <n v="10.48216"/>
  </r>
  <r>
    <s v="Datasaurus Dozen"/>
    <n v="421"/>
    <x v="2"/>
    <n v="38.050240000000002"/>
    <n v="30.40795"/>
  </r>
  <r>
    <s v="Datasaurus Dozen"/>
    <n v="422"/>
    <x v="2"/>
    <n v="42.224119999999999"/>
    <n v="30.49804"/>
  </r>
  <r>
    <s v="Datasaurus Dozen"/>
    <n v="423"/>
    <x v="2"/>
    <n v="87.698459999999997"/>
    <n v="50.489939999999997"/>
  </r>
  <r>
    <s v="Datasaurus Dozen"/>
    <n v="424"/>
    <x v="2"/>
    <n v="52.360329999999998"/>
    <n v="89.704319999999996"/>
  </r>
  <r>
    <s v="Datasaurus Dozen"/>
    <n v="425"/>
    <x v="2"/>
    <n v="51.406790000000001"/>
    <n v="89.712140000000005"/>
  </r>
  <r>
    <s v="Datasaurus Dozen"/>
    <n v="426"/>
    <x v="2"/>
    <n v="43.588470000000001"/>
    <n v="89.745540000000005"/>
  </r>
  <r>
    <s v="Datasaurus Dozen"/>
    <n v="427"/>
    <x v="3"/>
    <n v="50.48151"/>
    <n v="93.222700000000003"/>
  </r>
  <r>
    <s v="Datasaurus Dozen"/>
    <n v="428"/>
    <x v="3"/>
    <n v="50.282409999999999"/>
    <n v="97.609979999999993"/>
  </r>
  <r>
    <s v="Datasaurus Dozen"/>
    <n v="429"/>
    <x v="3"/>
    <n v="50.186700000000002"/>
    <n v="99.694680000000005"/>
  </r>
  <r>
    <s v="Datasaurus Dozen"/>
    <n v="430"/>
    <x v="3"/>
    <n v="50.326909999999998"/>
    <n v="90.022049999999993"/>
  </r>
  <r>
    <s v="Datasaurus Dozen"/>
    <n v="431"/>
    <x v="3"/>
    <n v="50.456209999999999"/>
    <n v="89.987409999999997"/>
  </r>
  <r>
    <s v="Datasaurus Dozen"/>
    <n v="432"/>
    <x v="3"/>
    <n v="30.464849999999998"/>
    <n v="82.089230000000001"/>
  </r>
  <r>
    <s v="Datasaurus Dozen"/>
    <n v="433"/>
    <x v="3"/>
    <n v="30.5016"/>
    <n v="82.307130000000001"/>
  </r>
  <r>
    <s v="Datasaurus Dozen"/>
    <n v="434"/>
    <x v="3"/>
    <n v="30.489570000000001"/>
    <n v="77.729879999999994"/>
  </r>
  <r>
    <s v="Datasaurus Dozen"/>
    <n v="435"/>
    <x v="3"/>
    <n v="30.45025"/>
    <n v="79.834890000000001"/>
  </r>
  <r>
    <s v="Datasaurus Dozen"/>
    <n v="436"/>
    <x v="3"/>
    <n v="30.51839"/>
    <n v="68.252579999999995"/>
  </r>
  <r>
    <s v="Datasaurus Dozen"/>
    <n v="437"/>
    <x v="3"/>
    <n v="30.511659999999999"/>
    <n v="66.093720000000005"/>
  </r>
  <r>
    <s v="Datasaurus Dozen"/>
    <n v="438"/>
    <x v="3"/>
    <n v="30.498080000000002"/>
    <n v="62.384990000000002"/>
  </r>
  <r>
    <s v="Datasaurus Dozen"/>
    <n v="439"/>
    <x v="3"/>
    <n v="30.620229999999999"/>
    <n v="60.860080000000004"/>
  </r>
  <r>
    <s v="Datasaurus Dozen"/>
    <n v="440"/>
    <x v="3"/>
    <n v="30.492190000000001"/>
    <n v="55.878920000000001"/>
  </r>
  <r>
    <s v="Datasaurus Dozen"/>
    <n v="441"/>
    <x v="3"/>
    <n v="30.474630000000001"/>
    <n v="52.322159999999997"/>
  </r>
  <r>
    <s v="Datasaurus Dozen"/>
    <n v="442"/>
    <x v="3"/>
    <n v="30.501000000000001"/>
    <n v="48.069699999999997"/>
  </r>
  <r>
    <s v="Datasaurus Dozen"/>
    <n v="443"/>
    <x v="3"/>
    <n v="30.494420000000002"/>
    <n v="45.773479999999999"/>
  </r>
  <r>
    <s v="Datasaurus Dozen"/>
    <n v="444"/>
    <x v="3"/>
    <n v="30.49954"/>
    <n v="49.382100000000001"/>
  </r>
  <r>
    <s v="Datasaurus Dozen"/>
    <n v="445"/>
    <x v="3"/>
    <n v="50.144390000000001"/>
    <n v="47.014279999999999"/>
  </r>
  <r>
    <s v="Datasaurus Dozen"/>
    <n v="446"/>
    <x v="3"/>
    <n v="49.9129"/>
    <n v="55.58784"/>
  </r>
  <r>
    <s v="Datasaurus Dozen"/>
    <n v="447"/>
    <x v="3"/>
    <n v="50.337429999999998"/>
    <n v="57.955309999999997"/>
  </r>
  <r>
    <s v="Datasaurus Dozen"/>
    <n v="448"/>
    <x v="3"/>
    <n v="50.418979999999998"/>
    <n v="60.524909999999998"/>
  </r>
  <r>
    <s v="Datasaurus Dozen"/>
    <n v="449"/>
    <x v="3"/>
    <n v="50.205260000000003"/>
    <n v="57.924219999999998"/>
  </r>
  <r>
    <s v="Datasaurus Dozen"/>
    <n v="450"/>
    <x v="3"/>
    <n v="50.435319999999997"/>
    <n v="56.439320000000002"/>
  </r>
  <r>
    <s v="Datasaurus Dozen"/>
    <n v="451"/>
    <x v="3"/>
    <n v="69.505790000000005"/>
    <n v="59.28492"/>
  </r>
  <r>
    <s v="Datasaurus Dozen"/>
    <n v="452"/>
    <x v="3"/>
    <n v="69.53407"/>
    <n v="64.892979999999994"/>
  </r>
  <r>
    <s v="Datasaurus Dozen"/>
    <n v="453"/>
    <x v="3"/>
    <n v="69.510109999999997"/>
    <n v="61.329619999999998"/>
  </r>
  <r>
    <s v="Datasaurus Dozen"/>
    <n v="454"/>
    <x v="3"/>
    <n v="69.526319999999998"/>
    <n v="56.995280000000001"/>
  </r>
  <r>
    <s v="Datasaurus Dozen"/>
    <n v="455"/>
    <x v="3"/>
    <n v="49.947240000000001"/>
    <n v="48.229579999999999"/>
  </r>
  <r>
    <s v="Datasaurus Dozen"/>
    <n v="456"/>
    <x v="3"/>
    <n v="50.063099999999999"/>
    <n v="58.085039999999999"/>
  </r>
  <r>
    <s v="Datasaurus Dozen"/>
    <n v="457"/>
    <x v="3"/>
    <n v="50.489899999999999"/>
    <n v="39.205410000000001"/>
  </r>
  <r>
    <s v="Datasaurus Dozen"/>
    <n v="458"/>
    <x v="3"/>
    <n v="49.688859999999998"/>
    <n v="42.018509999999999"/>
  </r>
  <r>
    <s v="Datasaurus Dozen"/>
    <n v="459"/>
    <x v="3"/>
    <n v="50.333480000000002"/>
    <n v="43.58867"/>
  </r>
  <r>
    <s v="Datasaurus Dozen"/>
    <n v="460"/>
    <x v="3"/>
    <n v="50.446750000000002"/>
    <n v="57.230589999999999"/>
  </r>
  <r>
    <s v="Datasaurus Dozen"/>
    <n v="461"/>
    <x v="3"/>
    <n v="50.420909999999999"/>
    <n v="43.34796"/>
  </r>
  <r>
    <s v="Datasaurus Dozen"/>
    <n v="462"/>
    <x v="3"/>
    <n v="50.374049999999997"/>
    <n v="32.918239999999997"/>
  </r>
  <r>
    <s v="Datasaurus Dozen"/>
    <n v="463"/>
    <x v="3"/>
    <n v="30.47683"/>
    <n v="39.424610000000001"/>
  </r>
  <r>
    <s v="Datasaurus Dozen"/>
    <n v="464"/>
    <x v="3"/>
    <n v="30.50347"/>
    <n v="38.348559999999999"/>
  </r>
  <r>
    <s v="Datasaurus Dozen"/>
    <n v="465"/>
    <x v="3"/>
    <n v="30.504829999999998"/>
    <n v="28.77149"/>
  </r>
  <r>
    <s v="Datasaurus Dozen"/>
    <n v="466"/>
    <x v="3"/>
    <n v="30.462219999999999"/>
    <n v="32.75047"/>
  </r>
  <r>
    <s v="Datasaurus Dozen"/>
    <n v="467"/>
    <x v="3"/>
    <n v="30.491299999999999"/>
    <n v="43.561369999999997"/>
  </r>
  <r>
    <s v="Datasaurus Dozen"/>
    <n v="468"/>
    <x v="3"/>
    <n v="30.449649999999998"/>
    <n v="44.99512"/>
  </r>
  <r>
    <s v="Datasaurus Dozen"/>
    <n v="469"/>
    <x v="3"/>
    <n v="30.485990000000001"/>
    <n v="47.347949999999997"/>
  </r>
  <r>
    <s v="Datasaurus Dozen"/>
    <n v="470"/>
    <x v="3"/>
    <n v="30.502079999999999"/>
    <n v="36.441209999999998"/>
  </r>
  <r>
    <s v="Datasaurus Dozen"/>
    <n v="471"/>
    <x v="3"/>
    <n v="30.478059999999999"/>
    <n v="28.020579999999999"/>
  </r>
  <r>
    <s v="Datasaurus Dozen"/>
    <n v="472"/>
    <x v="3"/>
    <n v="30.501159999999999"/>
    <n v="38.314140000000002"/>
  </r>
  <r>
    <s v="Datasaurus Dozen"/>
    <n v="473"/>
    <x v="3"/>
    <n v="30.504770000000001"/>
    <n v="26.416630000000001"/>
  </r>
  <r>
    <s v="Datasaurus Dozen"/>
    <n v="474"/>
    <x v="3"/>
    <n v="30.509119999999999"/>
    <n v="22.82555"/>
  </r>
  <r>
    <s v="Datasaurus Dozen"/>
    <n v="475"/>
    <x v="3"/>
    <n v="50.115630000000003"/>
    <n v="16.694009999999999"/>
  </r>
  <r>
    <s v="Datasaurus Dozen"/>
    <n v="476"/>
    <x v="3"/>
    <n v="50.448300000000003"/>
    <n v="21.640260000000001"/>
  </r>
  <r>
    <s v="Datasaurus Dozen"/>
    <n v="477"/>
    <x v="3"/>
    <n v="50.173180000000002"/>
    <n v="29.177859999999999"/>
  </r>
  <r>
    <s v="Datasaurus Dozen"/>
    <n v="478"/>
    <x v="3"/>
    <n v="49.922739999999997"/>
    <n v="38.440469999999998"/>
  </r>
  <r>
    <s v="Datasaurus Dozen"/>
    <n v="479"/>
    <x v="3"/>
    <n v="50.311300000000003"/>
    <n v="26.860489999999999"/>
  </r>
  <r>
    <s v="Datasaurus Dozen"/>
    <n v="480"/>
    <x v="3"/>
    <n v="50.399410000000003"/>
    <n v="38.963839999999998"/>
  </r>
  <r>
    <s v="Datasaurus Dozen"/>
    <n v="481"/>
    <x v="3"/>
    <n v="50.337359999999997"/>
    <n v="40.91339"/>
  </r>
  <r>
    <s v="Datasaurus Dozen"/>
    <n v="482"/>
    <x v="3"/>
    <n v="50.20232"/>
    <n v="47.212949999999999"/>
  </r>
  <r>
    <s v="Datasaurus Dozen"/>
    <n v="483"/>
    <x v="3"/>
    <n v="50.274929999999998"/>
    <n v="49.6235"/>
  </r>
  <r>
    <s v="Datasaurus Dozen"/>
    <n v="484"/>
    <x v="3"/>
    <n v="69.494380000000007"/>
    <n v="52.612409999999997"/>
  </r>
  <r>
    <s v="Datasaurus Dozen"/>
    <n v="485"/>
    <x v="3"/>
    <n v="69.51934"/>
    <n v="47.384529999999998"/>
  </r>
  <r>
    <s v="Datasaurus Dozen"/>
    <n v="486"/>
    <x v="3"/>
    <n v="69.529179999999997"/>
    <n v="57.841270000000002"/>
  </r>
  <r>
    <s v="Datasaurus Dozen"/>
    <n v="487"/>
    <x v="3"/>
    <n v="69.495760000000004"/>
    <n v="58.785069999999997"/>
  </r>
  <r>
    <s v="Datasaurus Dozen"/>
    <n v="488"/>
    <x v="3"/>
    <n v="69.199060000000003"/>
    <n v="60.418959999999998"/>
  </r>
  <r>
    <s v="Datasaurus Dozen"/>
    <n v="489"/>
    <x v="3"/>
    <n v="69.551090000000002"/>
    <n v="58.4011"/>
  </r>
  <r>
    <s v="Datasaurus Dozen"/>
    <n v="490"/>
    <x v="3"/>
    <n v="69.506680000000003"/>
    <n v="68.084469999999996"/>
  </r>
  <r>
    <s v="Datasaurus Dozen"/>
    <n v="491"/>
    <x v="3"/>
    <n v="50.444119999999998"/>
    <n v="75.013300000000001"/>
  </r>
  <r>
    <s v="Datasaurus Dozen"/>
    <n v="492"/>
    <x v="3"/>
    <n v="50.467230000000001"/>
    <n v="90.281459999999996"/>
  </r>
  <r>
    <s v="Datasaurus Dozen"/>
    <n v="493"/>
    <x v="3"/>
    <n v="50.210880000000003"/>
    <n v="80.941770000000005"/>
  </r>
  <r>
    <s v="Datasaurus Dozen"/>
    <n v="494"/>
    <x v="3"/>
    <n v="50.205410000000001"/>
    <n v="90.640540000000001"/>
  </r>
  <r>
    <s v="Datasaurus Dozen"/>
    <n v="495"/>
    <x v="3"/>
    <n v="50.438290000000002"/>
    <n v="92.354759999999999"/>
  </r>
  <r>
    <s v="Datasaurus Dozen"/>
    <n v="496"/>
    <x v="3"/>
    <n v="50.373519999999999"/>
    <n v="82.219210000000004"/>
  </r>
  <r>
    <s v="Datasaurus Dozen"/>
    <n v="497"/>
    <x v="3"/>
    <n v="50.253680000000003"/>
    <n v="81.743830000000003"/>
  </r>
  <r>
    <s v="Datasaurus Dozen"/>
    <n v="498"/>
    <x v="3"/>
    <n v="50.25047"/>
    <n v="71.951390000000004"/>
  </r>
  <r>
    <s v="Datasaurus Dozen"/>
    <n v="499"/>
    <x v="3"/>
    <n v="50.087060000000001"/>
    <n v="73.95187"/>
  </r>
  <r>
    <s v="Datasaurus Dozen"/>
    <n v="500"/>
    <x v="3"/>
    <n v="50.231070000000003"/>
    <n v="80.647390000000001"/>
  </r>
  <r>
    <s v="Datasaurus Dozen"/>
    <n v="501"/>
    <x v="3"/>
    <n v="50.207740000000001"/>
    <n v="73.114500000000007"/>
  </r>
  <r>
    <s v="Datasaurus Dozen"/>
    <n v="502"/>
    <x v="3"/>
    <n v="30.499510000000001"/>
    <n v="53.61253"/>
  </r>
  <r>
    <s v="Datasaurus Dozen"/>
    <n v="503"/>
    <x v="3"/>
    <n v="30.52036"/>
    <n v="65.100409999999997"/>
  </r>
  <r>
    <s v="Datasaurus Dozen"/>
    <n v="504"/>
    <x v="3"/>
    <n v="30.45496"/>
    <n v="63.501779999999997"/>
  </r>
  <r>
    <s v="Datasaurus Dozen"/>
    <n v="505"/>
    <x v="3"/>
    <n v="50.41648"/>
    <n v="97.269689999999997"/>
  </r>
  <r>
    <s v="Datasaurus Dozen"/>
    <n v="506"/>
    <x v="3"/>
    <n v="69.525069999999999"/>
    <n v="93.598050000000001"/>
  </r>
  <r>
    <s v="Datasaurus Dozen"/>
    <n v="507"/>
    <x v="3"/>
    <n v="69.520259999999993"/>
    <n v="97.193879999999993"/>
  </r>
  <r>
    <s v="Datasaurus Dozen"/>
    <n v="508"/>
    <x v="3"/>
    <n v="69.49897"/>
    <n v="92.120490000000004"/>
  </r>
  <r>
    <s v="Datasaurus Dozen"/>
    <n v="509"/>
    <x v="3"/>
    <n v="69.528620000000004"/>
    <n v="91.62209"/>
  </r>
  <r>
    <s v="Datasaurus Dozen"/>
    <n v="510"/>
    <x v="3"/>
    <n v="69.499769999999998"/>
    <n v="84.479680000000002"/>
  </r>
  <r>
    <s v="Datasaurus Dozen"/>
    <n v="511"/>
    <x v="3"/>
    <n v="69.503799999999998"/>
    <n v="81.81541"/>
  </r>
  <r>
    <s v="Datasaurus Dozen"/>
    <n v="512"/>
    <x v="3"/>
    <n v="69.487589999999997"/>
    <n v="81.835989999999995"/>
  </r>
  <r>
    <s v="Datasaurus Dozen"/>
    <n v="513"/>
    <x v="3"/>
    <n v="69.519120000000001"/>
    <n v="71.115970000000004"/>
  </r>
  <r>
    <s v="Datasaurus Dozen"/>
    <n v="514"/>
    <x v="3"/>
    <n v="69.504379999999998"/>
    <n v="70.493440000000007"/>
  </r>
  <r>
    <s v="Datasaurus Dozen"/>
    <n v="515"/>
    <x v="3"/>
    <n v="69.512569999999997"/>
    <n v="61.49756"/>
  </r>
  <r>
    <s v="Datasaurus Dozen"/>
    <n v="516"/>
    <x v="3"/>
    <n v="89.494200000000006"/>
    <n v="62.23433"/>
  </r>
  <r>
    <s v="Datasaurus Dozen"/>
    <n v="517"/>
    <x v="3"/>
    <n v="89.500119999999995"/>
    <n v="53.216329999999999"/>
  </r>
  <r>
    <s v="Datasaurus Dozen"/>
    <n v="518"/>
    <x v="3"/>
    <n v="89.490250000000003"/>
    <n v="48.890799999999999"/>
  </r>
  <r>
    <s v="Datasaurus Dozen"/>
    <n v="519"/>
    <x v="3"/>
    <n v="89.497789999999995"/>
    <n v="46.629910000000002"/>
  </r>
  <r>
    <s v="Datasaurus Dozen"/>
    <n v="520"/>
    <x v="3"/>
    <n v="89.504850000000005"/>
    <n v="48.423409999999997"/>
  </r>
  <r>
    <s v="Datasaurus Dozen"/>
    <n v="521"/>
    <x v="3"/>
    <n v="89.501050000000006"/>
    <n v="43.347340000000003"/>
  </r>
  <r>
    <s v="Datasaurus Dozen"/>
    <n v="522"/>
    <x v="3"/>
    <n v="89.488839999999996"/>
    <n v="40.62509"/>
  </r>
  <r>
    <s v="Datasaurus Dozen"/>
    <n v="523"/>
    <x v="3"/>
    <n v="89.501620000000003"/>
    <n v="45.815179999999998"/>
  </r>
  <r>
    <s v="Datasaurus Dozen"/>
    <n v="524"/>
    <x v="3"/>
    <n v="89.497529999999998"/>
    <n v="33.90137"/>
  </r>
  <r>
    <s v="Datasaurus Dozen"/>
    <n v="525"/>
    <x v="3"/>
    <n v="50.43909"/>
    <n v="37.670769999999997"/>
  </r>
  <r>
    <s v="Datasaurus Dozen"/>
    <n v="526"/>
    <x v="3"/>
    <n v="50.179850000000002"/>
    <n v="36.807560000000002"/>
  </r>
  <r>
    <s v="Datasaurus Dozen"/>
    <n v="527"/>
    <x v="3"/>
    <n v="69.505070000000003"/>
    <n v="33.74015"/>
  </r>
  <r>
    <s v="Datasaurus Dozen"/>
    <n v="528"/>
    <x v="3"/>
    <n v="69.57987"/>
    <n v="21.93524"/>
  </r>
  <r>
    <s v="Datasaurus Dozen"/>
    <n v="529"/>
    <x v="3"/>
    <n v="69.506469999999993"/>
    <n v="22.728660000000001"/>
  </r>
  <r>
    <s v="Datasaurus Dozen"/>
    <n v="530"/>
    <x v="3"/>
    <n v="69.499480000000005"/>
    <n v="16.33747"/>
  </r>
  <r>
    <s v="Datasaurus Dozen"/>
    <n v="531"/>
    <x v="3"/>
    <n v="69.500259999999997"/>
    <n v="27.136019999999998"/>
  </r>
  <r>
    <s v="Datasaurus Dozen"/>
    <n v="532"/>
    <x v="3"/>
    <n v="69.504159999999999"/>
    <n v="23.66892"/>
  </r>
  <r>
    <s v="Datasaurus Dozen"/>
    <n v="533"/>
    <x v="3"/>
    <n v="69.53228"/>
    <n v="21.850899999999999"/>
  </r>
  <r>
    <s v="Datasaurus Dozen"/>
    <n v="534"/>
    <x v="3"/>
    <n v="69.500110000000006"/>
    <n v="11.79163"/>
  </r>
  <r>
    <s v="Datasaurus Dozen"/>
    <n v="535"/>
    <x v="3"/>
    <n v="69.504819999999995"/>
    <n v="15.61436"/>
  </r>
  <r>
    <s v="Datasaurus Dozen"/>
    <n v="536"/>
    <x v="3"/>
    <n v="69.503469999999993"/>
    <n v="17.169090000000001"/>
  </r>
  <r>
    <s v="Datasaurus Dozen"/>
    <n v="537"/>
    <x v="3"/>
    <n v="50.377400000000002"/>
    <n v="16.506019999999999"/>
  </r>
  <r>
    <s v="Datasaurus Dozen"/>
    <n v="538"/>
    <x v="3"/>
    <n v="50.33943"/>
    <n v="18.72345"/>
  </r>
  <r>
    <s v="Datasaurus Dozen"/>
    <n v="539"/>
    <x v="3"/>
    <n v="50.093649999999997"/>
    <n v="11.607710000000001"/>
  </r>
  <r>
    <s v="Datasaurus Dozen"/>
    <n v="540"/>
    <x v="3"/>
    <n v="49.934130000000003"/>
    <n v="22.256139999999998"/>
  </r>
  <r>
    <s v="Datasaurus Dozen"/>
    <n v="541"/>
    <x v="3"/>
    <n v="50.288820000000001"/>
    <n v="13.43641"/>
  </r>
  <r>
    <s v="Datasaurus Dozen"/>
    <n v="542"/>
    <x v="3"/>
    <n v="50.287990000000001"/>
    <n v="12.87228"/>
  </r>
  <r>
    <s v="Datasaurus Dozen"/>
    <n v="543"/>
    <x v="3"/>
    <n v="50.234720000000003"/>
    <n v="20.40447"/>
  </r>
  <r>
    <s v="Datasaurus Dozen"/>
    <n v="544"/>
    <x v="3"/>
    <n v="50.279699999999998"/>
    <n v="15.608739999999999"/>
  </r>
  <r>
    <s v="Datasaurus Dozen"/>
    <n v="545"/>
    <x v="3"/>
    <n v="50.253010000000003"/>
    <n v="11.30208"/>
  </r>
  <r>
    <s v="Datasaurus Dozen"/>
    <n v="546"/>
    <x v="3"/>
    <n v="50.474139999999998"/>
    <n v="12.462"/>
  </r>
  <r>
    <s v="Datasaurus Dozen"/>
    <n v="547"/>
    <x v="3"/>
    <n v="50.108440000000002"/>
    <n v="18.259039999999999"/>
  </r>
  <r>
    <s v="Datasaurus Dozen"/>
    <n v="548"/>
    <x v="3"/>
    <n v="49.919060000000002"/>
    <n v="3.7168540000000001"/>
  </r>
  <r>
    <s v="Datasaurus Dozen"/>
    <n v="549"/>
    <x v="3"/>
    <n v="50.083660000000002"/>
    <n v="10.23588"/>
  </r>
  <r>
    <s v="Datasaurus Dozen"/>
    <n v="550"/>
    <x v="3"/>
    <n v="50.352260000000001"/>
    <n v="12.4686"/>
  </r>
  <r>
    <s v="Datasaurus Dozen"/>
    <n v="551"/>
    <x v="3"/>
    <n v="50.497570000000003"/>
    <n v="7.4096250000000001"/>
  </r>
  <r>
    <s v="Datasaurus Dozen"/>
    <n v="552"/>
    <x v="3"/>
    <n v="50.016309999999997"/>
    <n v="16.253679999999999"/>
  </r>
  <r>
    <s v="Datasaurus Dozen"/>
    <n v="553"/>
    <x v="3"/>
    <n v="50.468220000000002"/>
    <n v="13.3567"/>
  </r>
  <r>
    <s v="Datasaurus Dozen"/>
    <n v="554"/>
    <x v="3"/>
    <n v="69.55068"/>
    <n v="9.0329879999999996"/>
  </r>
  <r>
    <s v="Datasaurus Dozen"/>
    <n v="555"/>
    <x v="3"/>
    <n v="69.51867"/>
    <n v="15.180490000000001"/>
  </r>
  <r>
    <s v="Datasaurus Dozen"/>
    <n v="556"/>
    <x v="3"/>
    <n v="69.503460000000004"/>
    <n v="16.878309999999999"/>
  </r>
  <r>
    <s v="Datasaurus Dozen"/>
    <n v="557"/>
    <x v="3"/>
    <n v="69.499489999999994"/>
    <n v="10.20783"/>
  </r>
  <r>
    <s v="Datasaurus Dozen"/>
    <n v="558"/>
    <x v="3"/>
    <n v="69.527529999999999"/>
    <n v="9.9922970000000007"/>
  </r>
  <r>
    <s v="Datasaurus Dozen"/>
    <n v="559"/>
    <x v="3"/>
    <n v="69.519099999999995"/>
    <n v="11.422689999999999"/>
  </r>
  <r>
    <s v="Datasaurus Dozen"/>
    <n v="560"/>
    <x v="3"/>
    <n v="69.561899999999994"/>
    <n v="15.9998"/>
  </r>
  <r>
    <s v="Datasaurus Dozen"/>
    <n v="561"/>
    <x v="3"/>
    <n v="69.501040000000003"/>
    <n v="5.9558340000000003"/>
  </r>
  <r>
    <s v="Datasaurus Dozen"/>
    <n v="562"/>
    <x v="3"/>
    <n v="69.524640000000005"/>
    <n v="2.7347600000000001"/>
  </r>
  <r>
    <s v="Datasaurus Dozen"/>
    <n v="563"/>
    <x v="3"/>
    <n v="30.499590000000001"/>
    <n v="26.085560000000001"/>
  </r>
  <r>
    <s v="Datasaurus Dozen"/>
    <n v="564"/>
    <x v="3"/>
    <n v="30.487390000000001"/>
    <n v="19.77947"/>
  </r>
  <r>
    <s v="Datasaurus Dozen"/>
    <n v="565"/>
    <x v="3"/>
    <n v="89.50018"/>
    <n v="31.978919999999999"/>
  </r>
  <r>
    <s v="Datasaurus Dozen"/>
    <n v="566"/>
    <x v="3"/>
    <n v="50.410269999999997"/>
    <n v="98.628370000000004"/>
  </r>
  <r>
    <s v="Datasaurus Dozen"/>
    <n v="567"/>
    <x v="3"/>
    <n v="50.325920000000004"/>
    <n v="94.994630000000001"/>
  </r>
  <r>
    <s v="Datasaurus Dozen"/>
    <n v="568"/>
    <x v="3"/>
    <n v="50.104030000000002"/>
    <n v="95.088539999999995"/>
  </r>
  <r>
    <s v="Datasaurus Dozen"/>
    <n v="569"/>
    <x v="4"/>
    <n v="38.337760000000003"/>
    <n v="92.472719999999995"/>
  </r>
  <r>
    <s v="Datasaurus Dozen"/>
    <n v="570"/>
    <x v="4"/>
    <n v="35.751869999999997"/>
    <n v="94.116770000000002"/>
  </r>
  <r>
    <s v="Datasaurus Dozen"/>
    <n v="571"/>
    <x v="4"/>
    <n v="32.767220000000002"/>
    <n v="88.518289999999993"/>
  </r>
  <r>
    <s v="Datasaurus Dozen"/>
    <n v="572"/>
    <x v="4"/>
    <n v="33.729610000000001"/>
    <n v="88.62227"/>
  </r>
  <r>
    <s v="Datasaurus Dozen"/>
    <n v="573"/>
    <x v="4"/>
    <n v="37.238250000000001"/>
    <n v="83.724930000000001"/>
  </r>
  <r>
    <s v="Datasaurus Dozen"/>
    <n v="574"/>
    <x v="4"/>
    <n v="36.027200000000001"/>
    <n v="82.040779999999998"/>
  </r>
  <r>
    <s v="Datasaurus Dozen"/>
    <n v="575"/>
    <x v="4"/>
    <n v="39.239280000000001"/>
    <n v="79.263720000000006"/>
  </r>
  <r>
    <s v="Datasaurus Dozen"/>
    <n v="576"/>
    <x v="4"/>
    <n v="39.784520000000001"/>
    <n v="82.260570000000001"/>
  </r>
  <r>
    <s v="Datasaurus Dozen"/>
    <n v="577"/>
    <x v="4"/>
    <n v="35.166029999999999"/>
    <n v="84.156490000000005"/>
  </r>
  <r>
    <s v="Datasaurus Dozen"/>
    <n v="578"/>
    <x v="4"/>
    <n v="40.622120000000002"/>
    <n v="78.542100000000005"/>
  </r>
  <r>
    <s v="Datasaurus Dozen"/>
    <n v="579"/>
    <x v="4"/>
    <n v="39.181910000000002"/>
    <n v="79.819040000000001"/>
  </r>
  <r>
    <s v="Datasaurus Dozen"/>
    <n v="580"/>
    <x v="4"/>
    <n v="42.430889999999998"/>
    <n v="75.133629999999997"/>
  </r>
  <r>
    <s v="Datasaurus Dozen"/>
    <n v="581"/>
    <x v="4"/>
    <n v="43.08126"/>
    <n v="75.346699999999998"/>
  </r>
  <r>
    <s v="Datasaurus Dozen"/>
    <n v="582"/>
    <x v="4"/>
    <n v="44.360720000000001"/>
    <n v="70.474209999999999"/>
  </r>
  <r>
    <s v="Datasaurus Dozen"/>
    <n v="583"/>
    <x v="4"/>
    <n v="44.324779999999997"/>
    <n v="71.045900000000003"/>
  </r>
  <r>
    <s v="Datasaurus Dozen"/>
    <n v="584"/>
    <x v="4"/>
    <n v="47.552160000000001"/>
    <n v="66.460400000000007"/>
  </r>
  <r>
    <s v="Datasaurus Dozen"/>
    <n v="585"/>
    <x v="4"/>
    <n v="48.664920000000002"/>
    <n v="64.960999999999999"/>
  </r>
  <r>
    <s v="Datasaurus Dozen"/>
    <n v="586"/>
    <x v="4"/>
    <n v="46.280630000000002"/>
    <n v="68.028419999999997"/>
  </r>
  <r>
    <s v="Datasaurus Dozen"/>
    <n v="587"/>
    <x v="4"/>
    <n v="50.56324"/>
    <n v="62.623829999999998"/>
  </r>
  <r>
    <s v="Datasaurus Dozen"/>
    <n v="588"/>
    <x v="4"/>
    <n v="52.630960000000002"/>
    <n v="59.963940000000001"/>
  </r>
  <r>
    <s v="Datasaurus Dozen"/>
    <n v="589"/>
    <x v="4"/>
    <n v="54.636209999999998"/>
    <n v="57.493839999999999"/>
  </r>
  <r>
    <s v="Datasaurus Dozen"/>
    <n v="590"/>
    <x v="4"/>
    <n v="51.346029999999999"/>
    <n v="61.600549999999998"/>
  </r>
  <r>
    <s v="Datasaurus Dozen"/>
    <n v="591"/>
    <x v="4"/>
    <n v="57.134860000000003"/>
    <n v="53.877969999999998"/>
  </r>
  <r>
    <s v="Datasaurus Dozen"/>
    <n v="592"/>
    <x v="4"/>
    <n v="54.171239999999997"/>
    <n v="58.059809999999999"/>
  </r>
  <r>
    <s v="Datasaurus Dozen"/>
    <n v="593"/>
    <x v="4"/>
    <n v="50.94238"/>
    <n v="62.097389999999997"/>
  </r>
  <r>
    <s v="Datasaurus Dozen"/>
    <n v="594"/>
    <x v="4"/>
    <n v="66.512919999999994"/>
    <n v="59.071280000000002"/>
  </r>
  <r>
    <s v="Datasaurus Dozen"/>
    <n v="595"/>
    <x v="4"/>
    <n v="64.397909999999996"/>
    <n v="56.174880000000002"/>
  </r>
  <r>
    <s v="Datasaurus Dozen"/>
    <n v="596"/>
    <x v="4"/>
    <n v="68.686589999999995"/>
    <n v="62.237340000000003"/>
  </r>
  <r>
    <s v="Datasaurus Dozen"/>
    <n v="597"/>
    <x v="4"/>
    <n v="65.027789999999996"/>
    <n v="57.096260000000001"/>
  </r>
  <r>
    <s v="Datasaurus Dozen"/>
    <n v="598"/>
    <x v="4"/>
    <n v="53.304499999999997"/>
    <n v="40.883839999999999"/>
  </r>
  <r>
    <s v="Datasaurus Dozen"/>
    <n v="599"/>
    <x v="4"/>
    <n v="52.945180000000001"/>
    <n v="40.384630000000001"/>
  </r>
  <r>
    <s v="Datasaurus Dozen"/>
    <n v="600"/>
    <x v="4"/>
    <n v="45.225740000000002"/>
    <n v="30.555230000000002"/>
  </r>
  <r>
    <s v="Datasaurus Dozen"/>
    <n v="601"/>
    <x v="4"/>
    <n v="50.843299999999999"/>
    <n v="37.744630000000001"/>
  </r>
  <r>
    <s v="Datasaurus Dozen"/>
    <n v="602"/>
    <x v="4"/>
    <n v="49.659289999999999"/>
    <n v="36.273440000000001"/>
  </r>
  <r>
    <s v="Datasaurus Dozen"/>
    <n v="603"/>
    <x v="4"/>
    <n v="47.142789999999998"/>
    <n v="32.025060000000003"/>
  </r>
  <r>
    <s v="Datasaurus Dozen"/>
    <n v="604"/>
    <x v="4"/>
    <n v="41.270060000000001"/>
    <n v="21.721820000000001"/>
  </r>
  <r>
    <s v="Datasaurus Dozen"/>
    <n v="605"/>
    <x v="4"/>
    <n v="47.130130000000001"/>
    <n v="31.309899999999999"/>
  </r>
  <r>
    <s v="Datasaurus Dozen"/>
    <n v="606"/>
    <x v="4"/>
    <n v="40.915970000000002"/>
    <n v="23.541589999999999"/>
  </r>
  <r>
    <s v="Datasaurus Dozen"/>
    <n v="607"/>
    <x v="4"/>
    <n v="38.660159999999998"/>
    <n v="21.689550000000001"/>
  </r>
  <r>
    <s v="Datasaurus Dozen"/>
    <n v="608"/>
    <x v="4"/>
    <n v="42.612549999999999"/>
    <n v="24.195049999999998"/>
  </r>
  <r>
    <s v="Datasaurus Dozen"/>
    <n v="609"/>
    <x v="4"/>
    <n v="41.209040000000002"/>
    <n v="24.128710000000002"/>
  </r>
  <r>
    <s v="Datasaurus Dozen"/>
    <n v="610"/>
    <x v="4"/>
    <n v="50.64922"/>
    <n v="37.483789999999999"/>
  </r>
  <r>
    <s v="Datasaurus Dozen"/>
    <n v="611"/>
    <x v="4"/>
    <n v="52.131900000000002"/>
    <n v="39.364600000000003"/>
  </r>
  <r>
    <s v="Datasaurus Dozen"/>
    <n v="612"/>
    <x v="4"/>
    <n v="39.797269999999997"/>
    <n v="16.083549999999999"/>
  </r>
  <r>
    <s v="Datasaurus Dozen"/>
    <n v="613"/>
    <x v="4"/>
    <n v="43.549880000000002"/>
    <n v="24.307210000000001"/>
  </r>
  <r>
    <s v="Datasaurus Dozen"/>
    <n v="614"/>
    <x v="4"/>
    <n v="36.714660000000002"/>
    <n v="17.381810000000002"/>
  </r>
  <r>
    <s v="Datasaurus Dozen"/>
    <n v="615"/>
    <x v="4"/>
    <n v="37.224609999999998"/>
    <n v="17.980060000000002"/>
  </r>
  <r>
    <s v="Datasaurus Dozen"/>
    <n v="616"/>
    <x v="4"/>
    <n v="40.512450000000001"/>
    <n v="22.962209999999999"/>
  </r>
  <r>
    <s v="Datasaurus Dozen"/>
    <n v="617"/>
    <x v="4"/>
    <n v="40.222059999999999"/>
    <n v="20.614619999999999"/>
  </r>
  <r>
    <s v="Datasaurus Dozen"/>
    <n v="618"/>
    <x v="4"/>
    <n v="44.124960000000002"/>
    <n v="23.366250000000001"/>
  </r>
  <r>
    <s v="Datasaurus Dozen"/>
    <n v="619"/>
    <x v="4"/>
    <n v="42.346260000000001"/>
    <n v="24.558330000000002"/>
  </r>
  <r>
    <s v="Datasaurus Dozen"/>
    <n v="620"/>
    <x v="4"/>
    <n v="44.189079999999997"/>
    <n v="28.772629999999999"/>
  </r>
  <r>
    <s v="Datasaurus Dozen"/>
    <n v="621"/>
    <x v="4"/>
    <n v="45.814250000000001"/>
    <n v="31.056979999999999"/>
  </r>
  <r>
    <s v="Datasaurus Dozen"/>
    <n v="622"/>
    <x v="4"/>
    <n v="46.643120000000003"/>
    <n v="31.407219999999999"/>
  </r>
  <r>
    <s v="Datasaurus Dozen"/>
    <n v="623"/>
    <x v="4"/>
    <n v="52.189889999999998"/>
    <n v="39.367800000000003"/>
  </r>
  <r>
    <s v="Datasaurus Dozen"/>
    <n v="624"/>
    <x v="4"/>
    <n v="51.100320000000004"/>
    <n v="38.095700000000001"/>
  </r>
  <r>
    <s v="Datasaurus Dozen"/>
    <n v="625"/>
    <x v="4"/>
    <n v="65.400829999999999"/>
    <n v="42.61403"/>
  </r>
  <r>
    <s v="Datasaurus Dozen"/>
    <n v="626"/>
    <x v="4"/>
    <n v="64.852040000000002"/>
    <n v="43.13373"/>
  </r>
  <r>
    <s v="Datasaurus Dozen"/>
    <n v="627"/>
    <x v="4"/>
    <n v="63.40381"/>
    <n v="44.847490000000001"/>
  </r>
  <r>
    <s v="Datasaurus Dozen"/>
    <n v="628"/>
    <x v="4"/>
    <n v="65.371549999999999"/>
    <n v="42.695970000000003"/>
  </r>
  <r>
    <s v="Datasaurus Dozen"/>
    <n v="629"/>
    <x v="4"/>
    <n v="61.90804"/>
    <n v="53.190350000000002"/>
  </r>
  <r>
    <s v="Datasaurus Dozen"/>
    <n v="630"/>
    <x v="4"/>
    <n v="71.826650000000001"/>
    <n v="65.686229999999995"/>
  </r>
  <r>
    <s v="Datasaurus Dozen"/>
    <n v="631"/>
    <x v="4"/>
    <n v="72.654619999999994"/>
    <n v="66.878280000000004"/>
  </r>
  <r>
    <s v="Datasaurus Dozen"/>
    <n v="632"/>
    <x v="4"/>
    <n v="76.888580000000005"/>
    <n v="72.165469999999999"/>
  </r>
  <r>
    <s v="Datasaurus Dozen"/>
    <n v="633"/>
    <x v="4"/>
    <n v="43.744619999999998"/>
    <n v="71.267960000000002"/>
  </r>
  <r>
    <s v="Datasaurus Dozen"/>
    <n v="634"/>
    <x v="4"/>
    <n v="39.054250000000003"/>
    <n v="83.119020000000006"/>
  </r>
  <r>
    <s v="Datasaurus Dozen"/>
    <n v="635"/>
    <x v="4"/>
    <n v="39.931669999999997"/>
    <n v="79.939189999999996"/>
  </r>
  <r>
    <s v="Datasaurus Dozen"/>
    <n v="636"/>
    <x v="4"/>
    <n v="39.762830000000001"/>
    <n v="76.405969999999996"/>
  </r>
  <r>
    <s v="Datasaurus Dozen"/>
    <n v="637"/>
    <x v="4"/>
    <n v="41.32338"/>
    <n v="80.211870000000005"/>
  </r>
  <r>
    <s v="Datasaurus Dozen"/>
    <n v="638"/>
    <x v="4"/>
    <n v="41.787320000000001"/>
    <n v="83.988079999999997"/>
  </r>
  <r>
    <s v="Datasaurus Dozen"/>
    <n v="639"/>
    <x v="4"/>
    <n v="39.755650000000003"/>
    <n v="79.6571"/>
  </r>
  <r>
    <s v="Datasaurus Dozen"/>
    <n v="640"/>
    <x v="4"/>
    <n v="40.749879999999997"/>
    <n v="77.204660000000004"/>
  </r>
  <r>
    <s v="Datasaurus Dozen"/>
    <n v="641"/>
    <x v="4"/>
    <n v="43.856900000000003"/>
    <n v="77.609840000000005"/>
  </r>
  <r>
    <s v="Datasaurus Dozen"/>
    <n v="642"/>
    <x v="4"/>
    <n v="42.367820000000002"/>
    <n v="73.638270000000006"/>
  </r>
  <r>
    <s v="Datasaurus Dozen"/>
    <n v="643"/>
    <x v="4"/>
    <n v="39.462960000000002"/>
    <n v="78.459969999999998"/>
  </r>
  <r>
    <s v="Datasaurus Dozen"/>
    <n v="644"/>
    <x v="4"/>
    <n v="44.517330000000001"/>
    <n v="70.369349999999997"/>
  </r>
  <r>
    <s v="Datasaurus Dozen"/>
    <n v="645"/>
    <x v="4"/>
    <n v="41.636090000000003"/>
    <n v="76.249219999999994"/>
  </r>
  <r>
    <s v="Datasaurus Dozen"/>
    <n v="646"/>
    <x v="4"/>
    <n v="45.422930000000001"/>
    <n v="69.095500000000001"/>
  </r>
  <r>
    <s v="Datasaurus Dozen"/>
    <n v="647"/>
    <x v="4"/>
    <n v="42.002859999999998"/>
    <n v="97.837609999999998"/>
  </r>
  <r>
    <s v="Datasaurus Dozen"/>
    <n v="648"/>
    <x v="4"/>
    <n v="76.105630000000005"/>
    <n v="95.30498"/>
  </r>
  <r>
    <s v="Datasaurus Dozen"/>
    <n v="649"/>
    <x v="4"/>
    <n v="79.202560000000005"/>
    <n v="92.407219999999995"/>
  </r>
  <r>
    <s v="Datasaurus Dozen"/>
    <n v="650"/>
    <x v="4"/>
    <n v="84.848240000000004"/>
    <n v="95.424800000000005"/>
  </r>
  <r>
    <s v="Datasaurus Dozen"/>
    <n v="651"/>
    <x v="4"/>
    <n v="81.564480000000003"/>
    <n v="83.792910000000006"/>
  </r>
  <r>
    <s v="Datasaurus Dozen"/>
    <n v="652"/>
    <x v="4"/>
    <n v="85.446190000000001"/>
    <n v="83.078289999999996"/>
  </r>
  <r>
    <s v="Datasaurus Dozen"/>
    <n v="653"/>
    <x v="4"/>
    <n v="80.312489999999997"/>
    <n v="76.516239999999996"/>
  </r>
  <r>
    <s v="Datasaurus Dozen"/>
    <n v="654"/>
    <x v="4"/>
    <n v="80.766229999999993"/>
    <n v="79.896069999999995"/>
  </r>
  <r>
    <s v="Datasaurus Dozen"/>
    <n v="655"/>
    <x v="4"/>
    <n v="82.670109999999994"/>
    <n v="81.711479999999995"/>
  </r>
  <r>
    <s v="Datasaurus Dozen"/>
    <n v="656"/>
    <x v="4"/>
    <n v="77.163629999999998"/>
    <n v="73.523719999999997"/>
  </r>
  <r>
    <s v="Datasaurus Dozen"/>
    <n v="657"/>
    <x v="4"/>
    <n v="74.070700000000002"/>
    <n v="68.479560000000006"/>
  </r>
  <r>
    <s v="Datasaurus Dozen"/>
    <n v="658"/>
    <x v="4"/>
    <n v="74.114230000000006"/>
    <n v="71.926360000000003"/>
  </r>
  <r>
    <s v="Datasaurus Dozen"/>
    <n v="659"/>
    <x v="4"/>
    <n v="68.942080000000004"/>
    <n v="62.635150000000003"/>
  </r>
  <r>
    <s v="Datasaurus Dozen"/>
    <n v="660"/>
    <x v="4"/>
    <n v="73.242000000000004"/>
    <n v="67.353269999999995"/>
  </r>
  <r>
    <s v="Datasaurus Dozen"/>
    <n v="661"/>
    <x v="4"/>
    <n v="71.867009999999993"/>
    <n v="34.329160000000002"/>
  </r>
  <r>
    <s v="Datasaurus Dozen"/>
    <n v="662"/>
    <x v="4"/>
    <n v="71.569190000000006"/>
    <n v="34.699219999999997"/>
  </r>
  <r>
    <s v="Datasaurus Dozen"/>
    <n v="663"/>
    <x v="4"/>
    <n v="71.482910000000004"/>
    <n v="34.680520000000001"/>
  </r>
  <r>
    <s v="Datasaurus Dozen"/>
    <n v="664"/>
    <x v="4"/>
    <n v="78.128519999999995"/>
    <n v="23.139230000000001"/>
  </r>
  <r>
    <s v="Datasaurus Dozen"/>
    <n v="665"/>
    <x v="4"/>
    <n v="78.789829999999995"/>
    <n v="25.597190000000001"/>
  </r>
  <r>
    <s v="Datasaurus Dozen"/>
    <n v="666"/>
    <x v="4"/>
    <n v="77.781549999999996"/>
    <n v="23.447209999999998"/>
  </r>
  <r>
    <s v="Datasaurus Dozen"/>
    <n v="667"/>
    <x v="4"/>
    <n v="48.530630000000002"/>
    <n v="34.152450000000002"/>
  </r>
  <r>
    <s v="Datasaurus Dozen"/>
    <n v="668"/>
    <x v="4"/>
    <n v="65.530779999999993"/>
    <n v="42.281080000000003"/>
  </r>
  <r>
    <s v="Datasaurus Dozen"/>
    <n v="669"/>
    <x v="4"/>
    <n v="70.118030000000005"/>
    <n v="36.448180000000001"/>
  </r>
  <r>
    <s v="Datasaurus Dozen"/>
    <n v="670"/>
    <x v="4"/>
    <n v="70.472260000000006"/>
    <n v="36.088050000000003"/>
  </r>
  <r>
    <s v="Datasaurus Dozen"/>
    <n v="671"/>
    <x v="4"/>
    <n v="76.791129999999995"/>
    <n v="28.072009999999999"/>
  </r>
  <r>
    <s v="Datasaurus Dozen"/>
    <n v="672"/>
    <x v="4"/>
    <n v="72.409350000000003"/>
    <n v="33.039259999999999"/>
  </r>
  <r>
    <s v="Datasaurus Dozen"/>
    <n v="673"/>
    <x v="4"/>
    <n v="76.271299999999997"/>
    <n v="25.56954"/>
  </r>
  <r>
    <s v="Datasaurus Dozen"/>
    <n v="674"/>
    <x v="4"/>
    <n v="76.95326"/>
    <n v="27.770610000000001"/>
  </r>
  <r>
    <s v="Datasaurus Dozen"/>
    <n v="675"/>
    <x v="4"/>
    <n v="75.107730000000004"/>
    <n v="30.01698"/>
  </r>
  <r>
    <s v="Datasaurus Dozen"/>
    <n v="676"/>
    <x v="4"/>
    <n v="75.969290000000001"/>
    <n v="29.038869999999999"/>
  </r>
  <r>
    <s v="Datasaurus Dozen"/>
    <n v="677"/>
    <x v="4"/>
    <n v="75.28389"/>
    <n v="24.874749999999999"/>
  </r>
  <r>
    <s v="Datasaurus Dozen"/>
    <n v="678"/>
    <x v="4"/>
    <n v="77.052239999999998"/>
    <n v="27.905639999999998"/>
  </r>
  <r>
    <s v="Datasaurus Dozen"/>
    <n v="679"/>
    <x v="4"/>
    <n v="42.82676"/>
    <n v="25.55696"/>
  </r>
  <r>
    <s v="Datasaurus Dozen"/>
    <n v="680"/>
    <x v="4"/>
    <n v="42.080660000000002"/>
    <n v="24.946529999999999"/>
  </r>
  <r>
    <s v="Datasaurus Dozen"/>
    <n v="681"/>
    <x v="4"/>
    <n v="39.878300000000003"/>
    <n v="18.324929999999998"/>
  </r>
  <r>
    <s v="Datasaurus Dozen"/>
    <n v="682"/>
    <x v="4"/>
    <n v="36.475499999999997"/>
    <n v="17.71895"/>
  </r>
  <r>
    <s v="Datasaurus Dozen"/>
    <n v="683"/>
    <x v="4"/>
    <n v="37.103070000000002"/>
    <n v="15.44561"/>
  </r>
  <r>
    <s v="Datasaurus Dozen"/>
    <n v="684"/>
    <x v="4"/>
    <n v="34.148969999999998"/>
    <n v="13.523870000000001"/>
  </r>
  <r>
    <s v="Datasaurus Dozen"/>
    <n v="685"/>
    <x v="4"/>
    <n v="37.579419999999999"/>
    <n v="15.015890000000001"/>
  </r>
  <r>
    <s v="Datasaurus Dozen"/>
    <n v="686"/>
    <x v="4"/>
    <n v="41.064309999999999"/>
    <n v="12.21447"/>
  </r>
  <r>
    <s v="Datasaurus Dozen"/>
    <n v="687"/>
    <x v="4"/>
    <n v="42.195270000000001"/>
    <n v="20.919370000000001"/>
  </r>
  <r>
    <s v="Datasaurus Dozen"/>
    <n v="688"/>
    <x v="4"/>
    <n v="36.605580000000003"/>
    <n v="15.74888"/>
  </r>
  <r>
    <s v="Datasaurus Dozen"/>
    <n v="689"/>
    <x v="4"/>
    <n v="39.431159999999998"/>
    <n v="19.323840000000001"/>
  </r>
  <r>
    <s v="Datasaurus Dozen"/>
    <n v="690"/>
    <x v="4"/>
    <n v="37.562080000000002"/>
    <n v="11.92845"/>
  </r>
  <r>
    <s v="Datasaurus Dozen"/>
    <n v="691"/>
    <x v="4"/>
    <n v="34.238109999999999"/>
    <n v="13.71316"/>
  </r>
  <r>
    <s v="Datasaurus Dozen"/>
    <n v="692"/>
    <x v="4"/>
    <n v="34.140940000000001"/>
    <n v="4.577661"/>
  </r>
  <r>
    <s v="Datasaurus Dozen"/>
    <n v="693"/>
    <x v="4"/>
    <n v="36.659269999999999"/>
    <n v="17.68196"/>
  </r>
  <r>
    <s v="Datasaurus Dozen"/>
    <n v="694"/>
    <x v="4"/>
    <n v="40.643720000000002"/>
    <n v="20.240860000000001"/>
  </r>
  <r>
    <s v="Datasaurus Dozen"/>
    <n v="695"/>
    <x v="4"/>
    <n v="36.792479999999998"/>
    <n v="13.39213"/>
  </r>
  <r>
    <s v="Datasaurus Dozen"/>
    <n v="696"/>
    <x v="4"/>
    <n v="75.948300000000003"/>
    <n v="22.744800000000001"/>
  </r>
  <r>
    <s v="Datasaurus Dozen"/>
    <n v="697"/>
    <x v="4"/>
    <n v="76.840689999999995"/>
    <n v="20.91855"/>
  </r>
  <r>
    <s v="Datasaurus Dozen"/>
    <n v="698"/>
    <x v="4"/>
    <n v="81.950479999999999"/>
    <n v="19.874559999999999"/>
  </r>
  <r>
    <s v="Datasaurus Dozen"/>
    <n v="699"/>
    <x v="4"/>
    <n v="81.643709999999999"/>
    <n v="16.591760000000001"/>
  </r>
  <r>
    <s v="Datasaurus Dozen"/>
    <n v="700"/>
    <x v="4"/>
    <n v="84.610219999999998"/>
    <n v="14.24776"/>
  </r>
  <r>
    <s v="Datasaurus Dozen"/>
    <n v="701"/>
    <x v="4"/>
    <n v="84.102879999999999"/>
    <n v="8.9806559999999998"/>
  </r>
  <r>
    <s v="Datasaurus Dozen"/>
    <n v="702"/>
    <x v="4"/>
    <n v="80.180030000000002"/>
    <n v="19.088840000000001"/>
  </r>
  <r>
    <s v="Datasaurus Dozen"/>
    <n v="703"/>
    <x v="4"/>
    <n v="80.573269999999994"/>
    <n v="8.3656389999999998"/>
  </r>
  <r>
    <s v="Datasaurus Dozen"/>
    <n v="704"/>
    <x v="4"/>
    <n v="79.004329999999996"/>
    <n v="10.6282"/>
  </r>
  <r>
    <s v="Datasaurus Dozen"/>
    <n v="705"/>
    <x v="4"/>
    <n v="40.048189999999998"/>
    <n v="24.261489999999998"/>
  </r>
  <r>
    <s v="Datasaurus Dozen"/>
    <n v="706"/>
    <x v="4"/>
    <n v="34.794589999999999"/>
    <n v="13.96968"/>
  </r>
  <r>
    <s v="Datasaurus Dozen"/>
    <n v="707"/>
    <x v="4"/>
    <n v="79.221760000000003"/>
    <n v="22.09459"/>
  </r>
  <r>
    <s v="Datasaurus Dozen"/>
    <n v="708"/>
    <x v="4"/>
    <n v="36.030880000000003"/>
    <n v="93.121729999999999"/>
  </r>
  <r>
    <s v="Datasaurus Dozen"/>
    <n v="709"/>
    <x v="4"/>
    <n v="34.499560000000002"/>
    <n v="86.609989999999996"/>
  </r>
  <r>
    <s v="Datasaurus Dozen"/>
    <n v="710"/>
    <x v="4"/>
    <n v="31.106870000000001"/>
    <n v="89.461640000000003"/>
  </r>
  <r>
    <s v="Datasaurus Dozen"/>
    <n v="711"/>
    <x v="5"/>
    <n v="58.213610000000003"/>
    <n v="91.881889999999999"/>
  </r>
  <r>
    <s v="Datasaurus Dozen"/>
    <n v="712"/>
    <x v="5"/>
    <n v="58.19605"/>
    <n v="92.21499"/>
  </r>
  <r>
    <s v="Datasaurus Dozen"/>
    <n v="713"/>
    <x v="5"/>
    <n v="58.718229999999998"/>
    <n v="90.31053"/>
  </r>
  <r>
    <s v="Datasaurus Dozen"/>
    <n v="714"/>
    <x v="5"/>
    <n v="57.278370000000002"/>
    <n v="89.907610000000005"/>
  </r>
  <r>
    <s v="Datasaurus Dozen"/>
    <n v="715"/>
    <x v="5"/>
    <n v="58.08202"/>
    <n v="92.008150000000001"/>
  </r>
  <r>
    <s v="Datasaurus Dozen"/>
    <n v="716"/>
    <x v="5"/>
    <n v="57.489449999999998"/>
    <n v="88.085290000000001"/>
  </r>
  <r>
    <s v="Datasaurus Dozen"/>
    <n v="717"/>
    <x v="5"/>
    <n v="28.088740000000001"/>
    <n v="63.51079"/>
  </r>
  <r>
    <s v="Datasaurus Dozen"/>
    <n v="718"/>
    <x v="5"/>
    <n v="28.085470000000001"/>
    <n v="63.590200000000003"/>
  </r>
  <r>
    <s v="Datasaurus Dozen"/>
    <n v="719"/>
    <x v="5"/>
    <n v="28.08727"/>
    <n v="63.123280000000001"/>
  </r>
  <r>
    <s v="Datasaurus Dozen"/>
    <n v="720"/>
    <x v="5"/>
    <n v="27.578029999999998"/>
    <n v="62.821040000000004"/>
  </r>
  <r>
    <s v="Datasaurus Dozen"/>
    <n v="721"/>
    <x v="5"/>
    <n v="27.779920000000001"/>
    <n v="63.518149999999999"/>
  </r>
  <r>
    <s v="Datasaurus Dozen"/>
    <n v="722"/>
    <x v="5"/>
    <n v="28.588999999999999"/>
    <n v="63.024079999999998"/>
  </r>
  <r>
    <s v="Datasaurus Dozen"/>
    <n v="723"/>
    <x v="5"/>
    <n v="28.739139999999999"/>
    <n v="62.720860000000002"/>
  </r>
  <r>
    <s v="Datasaurus Dozen"/>
    <n v="724"/>
    <x v="5"/>
    <n v="27.0246"/>
    <n v="62.901859999999999"/>
  </r>
  <r>
    <s v="Datasaurus Dozen"/>
    <n v="725"/>
    <x v="5"/>
    <n v="28.80134"/>
    <n v="63.389040000000001"/>
  </r>
  <r>
    <s v="Datasaurus Dozen"/>
    <n v="726"/>
    <x v="5"/>
    <n v="27.18646"/>
    <n v="63.558729999999997"/>
  </r>
  <r>
    <s v="Datasaurus Dozen"/>
    <n v="727"/>
    <x v="5"/>
    <n v="29.285150000000002"/>
    <n v="63.383609999999997"/>
  </r>
  <r>
    <s v="Datasaurus Dozen"/>
    <n v="728"/>
    <x v="5"/>
    <n v="39.402949999999997"/>
    <n v="51.150860000000002"/>
  </r>
  <r>
    <s v="Datasaurus Dozen"/>
    <n v="729"/>
    <x v="5"/>
    <n v="28.811330000000002"/>
    <n v="61.357849999999999"/>
  </r>
  <r>
    <s v="Datasaurus Dozen"/>
    <n v="730"/>
    <x v="5"/>
    <n v="34.303959999999996"/>
    <n v="56.54213"/>
  </r>
  <r>
    <s v="Datasaurus Dozen"/>
    <n v="731"/>
    <x v="5"/>
    <n v="29.60276"/>
    <n v="60.157350000000001"/>
  </r>
  <r>
    <s v="Datasaurus Dozen"/>
    <n v="732"/>
    <x v="5"/>
    <n v="49.116160000000001"/>
    <n v="63.66"/>
  </r>
  <r>
    <s v="Datasaurus Dozen"/>
    <n v="733"/>
    <x v="5"/>
    <n v="39.617550000000001"/>
    <n v="62.925190000000001"/>
  </r>
  <r>
    <s v="Datasaurus Dozen"/>
    <n v="734"/>
    <x v="5"/>
    <n v="43.233080000000001"/>
    <n v="63.165219999999998"/>
  </r>
  <r>
    <s v="Datasaurus Dozen"/>
    <n v="735"/>
    <x v="5"/>
    <n v="64.892790000000005"/>
    <n v="65.814179999999993"/>
  </r>
  <r>
    <s v="Datasaurus Dozen"/>
    <n v="736"/>
    <x v="5"/>
    <n v="62.49015"/>
    <n v="74.584289999999996"/>
  </r>
  <r>
    <s v="Datasaurus Dozen"/>
    <n v="737"/>
    <x v="5"/>
    <n v="68.988079999999997"/>
    <n v="63.232149999999997"/>
  </r>
  <r>
    <s v="Datasaurus Dozen"/>
    <n v="738"/>
    <x v="5"/>
    <n v="62.105620000000002"/>
    <n v="75.990870000000001"/>
  </r>
  <r>
    <s v="Datasaurus Dozen"/>
    <n v="739"/>
    <x v="5"/>
    <n v="32.461849999999998"/>
    <n v="62.881900000000002"/>
  </r>
  <r>
    <s v="Datasaurus Dozen"/>
    <n v="740"/>
    <x v="5"/>
    <n v="41.327199999999998"/>
    <n v="49.070250000000001"/>
  </r>
  <r>
    <s v="Datasaurus Dozen"/>
    <n v="741"/>
    <x v="5"/>
    <n v="44.007150000000003"/>
    <n v="46.449669999999998"/>
  </r>
  <r>
    <s v="Datasaurus Dozen"/>
    <n v="742"/>
    <x v="5"/>
    <n v="44.074060000000003"/>
    <n v="34.553199999999997"/>
  </r>
  <r>
    <s v="Datasaurus Dozen"/>
    <n v="743"/>
    <x v="5"/>
    <n v="44.00132"/>
    <n v="33.904209999999999"/>
  </r>
  <r>
    <s v="Datasaurus Dozen"/>
    <n v="744"/>
    <x v="5"/>
    <n v="45.006300000000003"/>
    <n v="38.299019999999999"/>
  </r>
  <r>
    <s v="Datasaurus Dozen"/>
    <n v="745"/>
    <x v="5"/>
    <n v="44.443840000000002"/>
    <n v="36.019080000000002"/>
  </r>
  <r>
    <s v="Datasaurus Dozen"/>
    <n v="746"/>
    <x v="5"/>
    <n v="42.178710000000002"/>
    <n v="26.49212"/>
  </r>
  <r>
    <s v="Datasaurus Dozen"/>
    <n v="747"/>
    <x v="5"/>
    <n v="44.04457"/>
    <n v="35.662239999999997"/>
  </r>
  <r>
    <s v="Datasaurus Dozen"/>
    <n v="748"/>
    <x v="5"/>
    <n v="41.640450000000001"/>
    <n v="27.0931"/>
  </r>
  <r>
    <s v="Datasaurus Dozen"/>
    <n v="749"/>
    <x v="5"/>
    <n v="41.938330000000001"/>
    <n v="24.991520000000001"/>
  </r>
  <r>
    <s v="Datasaurus Dozen"/>
    <n v="750"/>
    <x v="5"/>
    <n v="44.053930000000001"/>
    <n v="33.55639"/>
  </r>
  <r>
    <s v="Datasaurus Dozen"/>
    <n v="751"/>
    <x v="5"/>
    <n v="39.206719999999997"/>
    <n v="51.533720000000002"/>
  </r>
  <r>
    <s v="Datasaurus Dozen"/>
    <n v="752"/>
    <x v="5"/>
    <n v="28.704450000000001"/>
    <n v="61.777529999999999"/>
  </r>
  <r>
    <s v="Datasaurus Dozen"/>
    <n v="753"/>
    <x v="5"/>
    <n v="31.708659999999998"/>
    <n v="58.83775"/>
  </r>
  <r>
    <s v="Datasaurus Dozen"/>
    <n v="754"/>
    <x v="5"/>
    <n v="42.811709999999998"/>
    <n v="30.02045"/>
  </r>
  <r>
    <s v="Datasaurus Dozen"/>
    <n v="755"/>
    <x v="5"/>
    <n v="43.300609999999999"/>
    <n v="31.526430000000001"/>
  </r>
  <r>
    <s v="Datasaurus Dozen"/>
    <n v="756"/>
    <x v="5"/>
    <n v="40.398629999999997"/>
    <n v="16.347010000000001"/>
  </r>
  <r>
    <s v="Datasaurus Dozen"/>
    <n v="757"/>
    <x v="5"/>
    <n v="40.435690000000001"/>
    <n v="20.232669999999999"/>
  </r>
  <r>
    <s v="Datasaurus Dozen"/>
    <n v="758"/>
    <x v="5"/>
    <n v="40.936549999999997"/>
    <n v="16.913"/>
  </r>
  <r>
    <s v="Datasaurus Dozen"/>
    <n v="759"/>
    <x v="5"/>
    <n v="39.661569999999998"/>
    <n v="15.609360000000001"/>
  </r>
  <r>
    <s v="Datasaurus Dozen"/>
    <n v="760"/>
    <x v="5"/>
    <n v="40.899259999999998"/>
    <n v="20.79853"/>
  </r>
  <r>
    <s v="Datasaurus Dozen"/>
    <n v="761"/>
    <x v="5"/>
    <n v="41.968620000000001"/>
    <n v="26.497070000000001"/>
  </r>
  <r>
    <s v="Datasaurus Dozen"/>
    <n v="762"/>
    <x v="5"/>
    <n v="40.383409999999998"/>
    <n v="21.39123"/>
  </r>
  <r>
    <s v="Datasaurus Dozen"/>
    <n v="763"/>
    <x v="5"/>
    <n v="56.538130000000002"/>
    <n v="32.444249999999997"/>
  </r>
  <r>
    <s v="Datasaurus Dozen"/>
    <n v="764"/>
    <x v="5"/>
    <n v="52.970689999999998"/>
    <n v="29.040199999999999"/>
  </r>
  <r>
    <s v="Datasaurus Dozen"/>
    <n v="765"/>
    <x v="5"/>
    <n v="54.620950000000001"/>
    <n v="30.344519999999999"/>
  </r>
  <r>
    <s v="Datasaurus Dozen"/>
    <n v="766"/>
    <x v="5"/>
    <n v="65.099040000000002"/>
    <n v="27.24156"/>
  </r>
  <r>
    <s v="Datasaurus Dozen"/>
    <n v="767"/>
    <x v="5"/>
    <n v="63.055990000000001"/>
    <n v="29.709099999999999"/>
  </r>
  <r>
    <s v="Datasaurus Dozen"/>
    <n v="768"/>
    <x v="5"/>
    <n v="70.960139999999996"/>
    <n v="41.259500000000003"/>
  </r>
  <r>
    <s v="Datasaurus Dozen"/>
    <n v="769"/>
    <x v="5"/>
    <n v="69.895820000000001"/>
    <n v="43.453760000000003"/>
  </r>
  <r>
    <s v="Datasaurus Dozen"/>
    <n v="770"/>
    <x v="5"/>
    <n v="70.595889999999997"/>
    <n v="41.964739999999999"/>
  </r>
  <r>
    <s v="Datasaurus Dozen"/>
    <n v="771"/>
    <x v="5"/>
    <n v="69.647019999999998"/>
    <n v="44.044449999999998"/>
  </r>
  <r>
    <s v="Datasaurus Dozen"/>
    <n v="772"/>
    <x v="5"/>
    <n v="77.392979999999994"/>
    <n v="63.371459999999999"/>
  </r>
  <r>
    <s v="Datasaurus Dozen"/>
    <n v="773"/>
    <x v="5"/>
    <n v="64.400790000000001"/>
    <n v="67.448719999999994"/>
  </r>
  <r>
    <s v="Datasaurus Dozen"/>
    <n v="774"/>
    <x v="5"/>
    <n v="63.868960000000001"/>
    <n v="70.213740000000001"/>
  </r>
  <r>
    <s v="Datasaurus Dozen"/>
    <n v="775"/>
    <x v="5"/>
    <n v="56.59442"/>
    <n v="86.927009999999996"/>
  </r>
  <r>
    <s v="Datasaurus Dozen"/>
    <n v="776"/>
    <x v="5"/>
    <n v="56.53134"/>
    <n v="87.499809999999997"/>
  </r>
  <r>
    <s v="Datasaurus Dozen"/>
    <n v="777"/>
    <x v="5"/>
    <n v="59.652160000000002"/>
    <n v="87.809460000000001"/>
  </r>
  <r>
    <s v="Datasaurus Dozen"/>
    <n v="778"/>
    <x v="5"/>
    <n v="56.636510000000001"/>
    <n v="85.637500000000003"/>
  </r>
  <r>
    <s v="Datasaurus Dozen"/>
    <n v="779"/>
    <x v="5"/>
    <n v="58.672289999999997"/>
    <n v="90.077160000000006"/>
  </r>
  <r>
    <s v="Datasaurus Dozen"/>
    <n v="780"/>
    <x v="5"/>
    <n v="58.221609999999998"/>
    <n v="90.411019999999994"/>
  </r>
  <r>
    <s v="Datasaurus Dozen"/>
    <n v="781"/>
    <x v="5"/>
    <n v="57.914659999999998"/>
    <n v="89.953800000000001"/>
  </r>
  <r>
    <s v="Datasaurus Dozen"/>
    <n v="782"/>
    <x v="5"/>
    <n v="55.315510000000003"/>
    <n v="80.251859999999994"/>
  </r>
  <r>
    <s v="Datasaurus Dozen"/>
    <n v="783"/>
    <x v="5"/>
    <n v="54.57573"/>
    <n v="77.536289999999994"/>
  </r>
  <r>
    <s v="Datasaurus Dozen"/>
    <n v="784"/>
    <x v="5"/>
    <n v="54.413089999999997"/>
    <n v="78.229089999999999"/>
  </r>
  <r>
    <s v="Datasaurus Dozen"/>
    <n v="785"/>
    <x v="5"/>
    <n v="55.074509999999997"/>
    <n v="79.817549999999997"/>
  </r>
  <r>
    <s v="Datasaurus Dozen"/>
    <n v="786"/>
    <x v="5"/>
    <n v="29.432960000000001"/>
    <n v="60.801780000000001"/>
  </r>
  <r>
    <s v="Datasaurus Dozen"/>
    <n v="787"/>
    <x v="5"/>
    <n v="29.422689999999999"/>
    <n v="63.068460000000002"/>
  </r>
  <r>
    <s v="Datasaurus Dozen"/>
    <n v="788"/>
    <x v="5"/>
    <n v="29.005610000000001"/>
    <n v="63.390749999999997"/>
  </r>
  <r>
    <s v="Datasaurus Dozen"/>
    <n v="789"/>
    <x v="5"/>
    <n v="58.461840000000002"/>
    <n v="90.265330000000006"/>
  </r>
  <r>
    <s v="Datasaurus Dozen"/>
    <n v="790"/>
    <x v="5"/>
    <n v="57.997799999999998"/>
    <n v="92.159909999999996"/>
  </r>
  <r>
    <s v="Datasaurus Dozen"/>
    <n v="791"/>
    <x v="5"/>
    <n v="57.549469999999999"/>
    <n v="90.748909999999995"/>
  </r>
  <r>
    <s v="Datasaurus Dozen"/>
    <n v="792"/>
    <x v="5"/>
    <n v="59.52993"/>
    <n v="88.327269999999999"/>
  </r>
  <r>
    <s v="Datasaurus Dozen"/>
    <n v="793"/>
    <x v="5"/>
    <n v="58.249389999999998"/>
    <n v="92.129679999999993"/>
  </r>
  <r>
    <s v="Datasaurus Dozen"/>
    <n v="794"/>
    <x v="5"/>
    <n v="58.024509999999999"/>
    <n v="91.694419999999994"/>
  </r>
  <r>
    <s v="Datasaurus Dozen"/>
    <n v="795"/>
    <x v="5"/>
    <n v="58.38212"/>
    <n v="90.553479999999993"/>
  </r>
  <r>
    <s v="Datasaurus Dozen"/>
    <n v="796"/>
    <x v="5"/>
    <n v="62.566760000000002"/>
    <n v="77.743930000000006"/>
  </r>
  <r>
    <s v="Datasaurus Dozen"/>
    <n v="797"/>
    <x v="5"/>
    <n v="72.175820000000002"/>
    <n v="63.128929999999997"/>
  </r>
  <r>
    <s v="Datasaurus Dozen"/>
    <n v="798"/>
    <x v="5"/>
    <n v="79.472759999999994"/>
    <n v="63.40869"/>
  </r>
  <r>
    <s v="Datasaurus Dozen"/>
    <n v="799"/>
    <x v="5"/>
    <n v="80.357699999999994"/>
    <n v="63.295439999999999"/>
  </r>
  <r>
    <s v="Datasaurus Dozen"/>
    <n v="800"/>
    <x v="5"/>
    <n v="78.757239999999996"/>
    <n v="53.332619999999999"/>
  </r>
  <r>
    <s v="Datasaurus Dozen"/>
    <n v="801"/>
    <x v="5"/>
    <n v="82.540239999999997"/>
    <n v="56.541049999999998"/>
  </r>
  <r>
    <s v="Datasaurus Dozen"/>
    <n v="802"/>
    <x v="5"/>
    <n v="86.435900000000004"/>
    <n v="59.792760000000001"/>
  </r>
  <r>
    <s v="Datasaurus Dozen"/>
    <n v="803"/>
    <x v="5"/>
    <n v="79.488680000000002"/>
    <n v="53.651670000000003"/>
  </r>
  <r>
    <s v="Datasaurus Dozen"/>
    <n v="804"/>
    <x v="5"/>
    <n v="81.530420000000007"/>
    <n v="56.025359999999999"/>
  </r>
  <r>
    <s v="Datasaurus Dozen"/>
    <n v="805"/>
    <x v="5"/>
    <n v="79.186790000000002"/>
    <n v="53.234789999999997"/>
  </r>
  <r>
    <s v="Datasaurus Dozen"/>
    <n v="806"/>
    <x v="5"/>
    <n v="77.899060000000006"/>
    <n v="51.82246"/>
  </r>
  <r>
    <s v="Datasaurus Dozen"/>
    <n v="807"/>
    <x v="5"/>
    <n v="75.130709999999993"/>
    <n v="23.372440000000001"/>
  </r>
  <r>
    <s v="Datasaurus Dozen"/>
    <n v="808"/>
    <x v="5"/>
    <n v="76.058009999999996"/>
    <n v="16.383749999999999"/>
  </r>
  <r>
    <s v="Datasaurus Dozen"/>
    <n v="809"/>
    <x v="5"/>
    <n v="57.614669999999997"/>
    <n v="33.822450000000003"/>
  </r>
  <r>
    <s v="Datasaurus Dozen"/>
    <n v="810"/>
    <x v="5"/>
    <n v="56.171399999999998"/>
    <n v="32.117989999999999"/>
  </r>
  <r>
    <s v="Datasaurus Dozen"/>
    <n v="811"/>
    <x v="5"/>
    <n v="66.287890000000004"/>
    <n v="26.11711"/>
  </r>
  <r>
    <s v="Datasaurus Dozen"/>
    <n v="812"/>
    <x v="5"/>
    <n v="67.881720000000001"/>
    <n v="24.23602"/>
  </r>
  <r>
    <s v="Datasaurus Dozen"/>
    <n v="813"/>
    <x v="5"/>
    <n v="64.028080000000003"/>
    <n v="27.672689999999999"/>
  </r>
  <r>
    <s v="Datasaurus Dozen"/>
    <n v="814"/>
    <x v="5"/>
    <n v="77.496650000000002"/>
    <n v="14.94852"/>
  </r>
  <r>
    <s v="Datasaurus Dozen"/>
    <n v="815"/>
    <x v="5"/>
    <n v="77.634649999999993"/>
    <n v="14.46185"/>
  </r>
  <r>
    <s v="Datasaurus Dozen"/>
    <n v="816"/>
    <x v="5"/>
    <n v="77.863730000000004"/>
    <n v="14.61068"/>
  </r>
  <r>
    <s v="Datasaurus Dozen"/>
    <n v="817"/>
    <x v="5"/>
    <n v="77.338160000000002"/>
    <n v="15.89005"/>
  </r>
  <r>
    <s v="Datasaurus Dozen"/>
    <n v="818"/>
    <x v="5"/>
    <n v="76.180419999999998"/>
    <n v="15.912570000000001"/>
  </r>
  <r>
    <s v="Datasaurus Dozen"/>
    <n v="819"/>
    <x v="5"/>
    <n v="77.252650000000003"/>
    <n v="15.15152"/>
  </r>
  <r>
    <s v="Datasaurus Dozen"/>
    <n v="820"/>
    <x v="5"/>
    <n v="77.413380000000004"/>
    <n v="15.22193"/>
  </r>
  <r>
    <s v="Datasaurus Dozen"/>
    <n v="821"/>
    <x v="5"/>
    <n v="76.731849999999994"/>
    <n v="16.216850000000001"/>
  </r>
  <r>
    <s v="Datasaurus Dozen"/>
    <n v="822"/>
    <x v="5"/>
    <n v="49.471110000000003"/>
    <n v="25.063020000000002"/>
  </r>
  <r>
    <s v="Datasaurus Dozen"/>
    <n v="823"/>
    <x v="5"/>
    <n v="42.47654"/>
    <n v="18.338470000000001"/>
  </r>
  <r>
    <s v="Datasaurus Dozen"/>
    <n v="824"/>
    <x v="5"/>
    <n v="43.595120000000001"/>
    <n v="19.994199999999999"/>
  </r>
  <r>
    <s v="Datasaurus Dozen"/>
    <n v="825"/>
    <x v="5"/>
    <n v="50.339970000000001"/>
    <n v="26.471399999999999"/>
  </r>
  <r>
    <s v="Datasaurus Dozen"/>
    <n v="826"/>
    <x v="5"/>
    <n v="40.748980000000003"/>
    <n v="16.18214"/>
  </r>
  <r>
    <s v="Datasaurus Dozen"/>
    <n v="827"/>
    <x v="5"/>
    <n v="38.38653"/>
    <n v="14.580220000000001"/>
  </r>
  <r>
    <s v="Datasaurus Dozen"/>
    <n v="828"/>
    <x v="5"/>
    <n v="38.404020000000003"/>
    <n v="14.45195"/>
  </r>
  <r>
    <s v="Datasaurus Dozen"/>
    <n v="829"/>
    <x v="5"/>
    <n v="38.764279999999999"/>
    <n v="14.365589999999999"/>
  </r>
  <r>
    <s v="Datasaurus Dozen"/>
    <n v="830"/>
    <x v="5"/>
    <n v="41.470140000000001"/>
    <n v="17.278030000000001"/>
  </r>
  <r>
    <s v="Datasaurus Dozen"/>
    <n v="831"/>
    <x v="5"/>
    <n v="47.1554"/>
    <n v="22.377929999999999"/>
  </r>
  <r>
    <s v="Datasaurus Dozen"/>
    <n v="832"/>
    <x v="5"/>
    <n v="39.582569999999997"/>
    <n v="17.64845"/>
  </r>
  <r>
    <s v="Datasaurus Dozen"/>
    <n v="833"/>
    <x v="5"/>
    <n v="41.74024"/>
    <n v="17.829319999999999"/>
  </r>
  <r>
    <s v="Datasaurus Dozen"/>
    <n v="834"/>
    <x v="5"/>
    <n v="39.311869999999999"/>
    <n v="15.64072"/>
  </r>
  <r>
    <s v="Datasaurus Dozen"/>
    <n v="835"/>
    <x v="5"/>
    <n v="41.679850000000002"/>
    <n v="17.745920000000002"/>
  </r>
  <r>
    <s v="Datasaurus Dozen"/>
    <n v="836"/>
    <x v="5"/>
    <n v="39.08746"/>
    <n v="15.122299999999999"/>
  </r>
  <r>
    <s v="Datasaurus Dozen"/>
    <n v="837"/>
    <x v="5"/>
    <n v="41.481499999999997"/>
    <n v="18.047440000000002"/>
  </r>
  <r>
    <s v="Datasaurus Dozen"/>
    <n v="838"/>
    <x v="5"/>
    <n v="77.606089999999995"/>
    <n v="15.16287"/>
  </r>
  <r>
    <s v="Datasaurus Dozen"/>
    <n v="839"/>
    <x v="5"/>
    <n v="75.982659999999996"/>
    <n v="16.306920000000002"/>
  </r>
  <r>
    <s v="Datasaurus Dozen"/>
    <n v="840"/>
    <x v="5"/>
    <n v="76.945760000000007"/>
    <n v="15.85848"/>
  </r>
  <r>
    <s v="Datasaurus Dozen"/>
    <n v="841"/>
    <x v="5"/>
    <n v="77.543719999999993"/>
    <n v="15.25395"/>
  </r>
  <r>
    <s v="Datasaurus Dozen"/>
    <n v="842"/>
    <x v="5"/>
    <n v="77.584739999999996"/>
    <n v="15.83004"/>
  </r>
  <r>
    <s v="Datasaurus Dozen"/>
    <n v="843"/>
    <x v="5"/>
    <n v="76.822299999999998"/>
    <n v="15.59517"/>
  </r>
  <r>
    <s v="Datasaurus Dozen"/>
    <n v="844"/>
    <x v="5"/>
    <n v="77.348569999999995"/>
    <n v="15.77453"/>
  </r>
  <r>
    <s v="Datasaurus Dozen"/>
    <n v="845"/>
    <x v="5"/>
    <n v="77.573149999999998"/>
    <n v="14.78065"/>
  </r>
  <r>
    <s v="Datasaurus Dozen"/>
    <n v="846"/>
    <x v="5"/>
    <n v="77.972610000000003"/>
    <n v="14.9557"/>
  </r>
  <r>
    <s v="Datasaurus Dozen"/>
    <n v="847"/>
    <x v="5"/>
    <n v="41.528919999999999"/>
    <n v="24.916429999999998"/>
  </r>
  <r>
    <s v="Datasaurus Dozen"/>
    <n v="848"/>
    <x v="5"/>
    <n v="43.722549999999998"/>
    <n v="19.07733"/>
  </r>
  <r>
    <s v="Datasaurus Dozen"/>
    <n v="849"/>
    <x v="5"/>
    <n v="79.326080000000005"/>
    <n v="52.900390000000002"/>
  </r>
  <r>
    <s v="Datasaurus Dozen"/>
    <n v="850"/>
    <x v="5"/>
    <n v="56.663969999999999"/>
    <n v="87.940129999999996"/>
  </r>
  <r>
    <s v="Datasaurus Dozen"/>
    <n v="851"/>
    <x v="5"/>
    <n v="57.82179"/>
    <n v="90.693169999999995"/>
  </r>
  <r>
    <s v="Datasaurus Dozen"/>
    <n v="852"/>
    <x v="5"/>
    <n v="58.243169999999999"/>
    <n v="92.104330000000004"/>
  </r>
  <r>
    <s v="Datasaurus Dozen"/>
    <n v="853"/>
    <x v="6"/>
    <n v="57.613230000000001"/>
    <n v="83.905169999999998"/>
  </r>
  <r>
    <s v="Datasaurus Dozen"/>
    <n v="854"/>
    <x v="6"/>
    <n v="51.274389999999997"/>
    <n v="82.817980000000006"/>
  </r>
  <r>
    <s v="Datasaurus Dozen"/>
    <n v="855"/>
    <x v="6"/>
    <n v="50.753900000000002"/>
    <n v="76.754130000000004"/>
  </r>
  <r>
    <s v="Datasaurus Dozen"/>
    <n v="856"/>
    <x v="6"/>
    <n v="37.021180000000001"/>
    <n v="81.954470000000001"/>
  </r>
  <r>
    <s v="Datasaurus Dozen"/>
    <n v="857"/>
    <x v="6"/>
    <n v="42.88176"/>
    <n v="80.18477"/>
  </r>
  <r>
    <s v="Datasaurus Dozen"/>
    <n v="858"/>
    <x v="6"/>
    <n v="37.155709999999999"/>
    <n v="84.95411"/>
  </r>
  <r>
    <s v="Datasaurus Dozen"/>
    <n v="859"/>
    <x v="6"/>
    <n v="38.731859999999998"/>
    <n v="83.789360000000002"/>
  </r>
  <r>
    <s v="Datasaurus Dozen"/>
    <n v="860"/>
    <x v="6"/>
    <n v="31.000530000000001"/>
    <n v="82.579480000000004"/>
  </r>
  <r>
    <s v="Datasaurus Dozen"/>
    <n v="861"/>
    <x v="6"/>
    <n v="25.985499999999998"/>
    <n v="74.34939"/>
  </r>
  <r>
    <s v="Datasaurus Dozen"/>
    <n v="862"/>
    <x v="6"/>
    <n v="23.714569999999998"/>
    <n v="75.098050000000001"/>
  </r>
  <r>
    <s v="Datasaurus Dozen"/>
    <n v="863"/>
    <x v="6"/>
    <n v="23.07732"/>
    <n v="71.72054"/>
  </r>
  <r>
    <s v="Datasaurus Dozen"/>
    <n v="864"/>
    <x v="6"/>
    <n v="24.939139999999998"/>
    <n v="72.580290000000005"/>
  </r>
  <r>
    <s v="Datasaurus Dozen"/>
    <n v="865"/>
    <x v="6"/>
    <n v="17.8935"/>
    <n v="71.109690000000001"/>
  </r>
  <r>
    <s v="Datasaurus Dozen"/>
    <n v="866"/>
    <x v="6"/>
    <n v="23.673079999999999"/>
    <n v="64.870840000000001"/>
  </r>
  <r>
    <s v="Datasaurus Dozen"/>
    <n v="867"/>
    <x v="6"/>
    <n v="23.74907"/>
    <n v="63.557169999999999"/>
  </r>
  <r>
    <s v="Datasaurus Dozen"/>
    <n v="868"/>
    <x v="6"/>
    <n v="32.215179999999997"/>
    <n v="65.600960000000001"/>
  </r>
  <r>
    <s v="Datasaurus Dozen"/>
    <n v="869"/>
    <x v="6"/>
    <n v="29.43684"/>
    <n v="67.55453"/>
  </r>
  <r>
    <s v="Datasaurus Dozen"/>
    <n v="870"/>
    <x v="6"/>
    <n v="40.0501"/>
    <n v="71.889030000000005"/>
  </r>
  <r>
    <s v="Datasaurus Dozen"/>
    <n v="871"/>
    <x v="6"/>
    <n v="37.574800000000003"/>
    <n v="69.988740000000007"/>
  </r>
  <r>
    <s v="Datasaurus Dozen"/>
    <n v="872"/>
    <x v="6"/>
    <n v="49.310470000000002"/>
    <n v="67.168760000000006"/>
  </r>
  <r>
    <s v="Datasaurus Dozen"/>
    <n v="873"/>
    <x v="6"/>
    <n v="47.348019999999998"/>
    <n v="72.591610000000003"/>
  </r>
  <r>
    <s v="Datasaurus Dozen"/>
    <n v="874"/>
    <x v="6"/>
    <n v="50.157409999999999"/>
    <n v="71.161730000000006"/>
  </r>
  <r>
    <s v="Datasaurus Dozen"/>
    <n v="875"/>
    <x v="6"/>
    <n v="58.210009999999997"/>
    <n v="68.044539999999998"/>
  </r>
  <r>
    <s v="Datasaurus Dozen"/>
    <n v="876"/>
    <x v="6"/>
    <n v="56.608910000000002"/>
    <n v="70.408950000000004"/>
  </r>
  <r>
    <s v="Datasaurus Dozen"/>
    <n v="877"/>
    <x v="6"/>
    <n v="52.833820000000003"/>
    <n v="72.55189"/>
  </r>
  <r>
    <s v="Datasaurus Dozen"/>
    <n v="878"/>
    <x v="6"/>
    <n v="61.81859"/>
    <n v="76.112819999999999"/>
  </r>
  <r>
    <s v="Datasaurus Dozen"/>
    <n v="879"/>
    <x v="6"/>
    <n v="61.727629999999998"/>
    <n v="77.069239999999994"/>
  </r>
  <r>
    <s v="Datasaurus Dozen"/>
    <n v="880"/>
    <x v="6"/>
    <n v="62.192250000000001"/>
    <n v="76.156819999999996"/>
  </r>
  <r>
    <s v="Datasaurus Dozen"/>
    <n v="881"/>
    <x v="6"/>
    <n v="58.118769999999998"/>
    <n v="73.118960000000001"/>
  </r>
  <r>
    <s v="Datasaurus Dozen"/>
    <n v="882"/>
    <x v="6"/>
    <n v="58.270409999999998"/>
    <n v="35.596899999999998"/>
  </r>
  <r>
    <s v="Datasaurus Dozen"/>
    <n v="883"/>
    <x v="6"/>
    <n v="59.766530000000003"/>
    <n v="32.621250000000003"/>
  </r>
  <r>
    <s v="Datasaurus Dozen"/>
    <n v="884"/>
    <x v="6"/>
    <n v="52.535530000000001"/>
    <n v="27.174119999999998"/>
  </r>
  <r>
    <s v="Datasaurus Dozen"/>
    <n v="885"/>
    <x v="6"/>
    <n v="50.892519999999998"/>
    <n v="29.14528"/>
  </r>
  <r>
    <s v="Datasaurus Dozen"/>
    <n v="886"/>
    <x v="6"/>
    <n v="49.967550000000003"/>
    <n v="28.4602"/>
  </r>
  <r>
    <s v="Datasaurus Dozen"/>
    <n v="887"/>
    <x v="6"/>
    <n v="51.347880000000004"/>
    <n v="27.364260000000002"/>
  </r>
  <r>
    <s v="Datasaurus Dozen"/>
    <n v="888"/>
    <x v="6"/>
    <n v="37.555120000000002"/>
    <n v="24.537659999999999"/>
  </r>
  <r>
    <s v="Datasaurus Dozen"/>
    <n v="889"/>
    <x v="6"/>
    <n v="39.199590000000001"/>
    <n v="23.680499999999999"/>
  </r>
  <r>
    <s v="Datasaurus Dozen"/>
    <n v="890"/>
    <x v="6"/>
    <n v="36.382719999999999"/>
    <n v="25.238009999999999"/>
  </r>
  <r>
    <s v="Datasaurus Dozen"/>
    <n v="891"/>
    <x v="6"/>
    <n v="41.10069"/>
    <n v="26.552610000000001"/>
  </r>
  <r>
    <s v="Datasaurus Dozen"/>
    <n v="892"/>
    <x v="6"/>
    <n v="28.21781"/>
    <n v="28.280290000000001"/>
  </r>
  <r>
    <s v="Datasaurus Dozen"/>
    <n v="893"/>
    <x v="6"/>
    <n v="33.797069999999998"/>
    <n v="28.699750000000002"/>
  </r>
  <r>
    <s v="Datasaurus Dozen"/>
    <n v="894"/>
    <x v="6"/>
    <n v="43.91939"/>
    <n v="27.797840000000001"/>
  </r>
  <r>
    <s v="Datasaurus Dozen"/>
    <n v="895"/>
    <x v="6"/>
    <n v="44.416400000000003"/>
    <n v="28.947690000000001"/>
  </r>
  <r>
    <s v="Datasaurus Dozen"/>
    <n v="896"/>
    <x v="6"/>
    <n v="28.037600000000001"/>
    <n v="26.803820000000002"/>
  </r>
  <r>
    <s v="Datasaurus Dozen"/>
    <n v="897"/>
    <x v="6"/>
    <n v="31.689579999999999"/>
    <n v="26.666399999999999"/>
  </r>
  <r>
    <s v="Datasaurus Dozen"/>
    <n v="898"/>
    <x v="6"/>
    <n v="27.279610000000002"/>
    <n v="19.257280000000002"/>
  </r>
  <r>
    <s v="Datasaurus Dozen"/>
    <n v="899"/>
    <x v="6"/>
    <n v="31.221879999999999"/>
    <n v="26.440860000000001"/>
  </r>
  <r>
    <s v="Datasaurus Dozen"/>
    <n v="900"/>
    <x v="6"/>
    <n v="33.545810000000003"/>
    <n v="20.08071"/>
  </r>
  <r>
    <s v="Datasaurus Dozen"/>
    <n v="901"/>
    <x v="6"/>
    <n v="39.736330000000002"/>
    <n v="23.494810000000001"/>
  </r>
  <r>
    <s v="Datasaurus Dozen"/>
    <n v="902"/>
    <x v="6"/>
    <n v="42.841839999999998"/>
    <n v="20.3339"/>
  </r>
  <r>
    <s v="Datasaurus Dozen"/>
    <n v="903"/>
    <x v="6"/>
    <n v="47.093730000000001"/>
    <n v="26.993469999999999"/>
  </r>
  <r>
    <s v="Datasaurus Dozen"/>
    <n v="904"/>
    <x v="6"/>
    <n v="51.453659999999999"/>
    <n v="26.022939999999998"/>
  </r>
  <r>
    <s v="Datasaurus Dozen"/>
    <n v="905"/>
    <x v="6"/>
    <n v="49.367710000000002"/>
    <n v="22.005579999999998"/>
  </r>
  <r>
    <s v="Datasaurus Dozen"/>
    <n v="906"/>
    <x v="6"/>
    <n v="48.253480000000003"/>
    <n v="29.270859999999999"/>
  </r>
  <r>
    <s v="Datasaurus Dozen"/>
    <n v="907"/>
    <x v="6"/>
    <n v="61.002960000000002"/>
    <n v="30.015309999999999"/>
  </r>
  <r>
    <s v="Datasaurus Dozen"/>
    <n v="908"/>
    <x v="6"/>
    <n v="60.806559999999998"/>
    <n v="27.868310000000001"/>
  </r>
  <r>
    <s v="Datasaurus Dozen"/>
    <n v="909"/>
    <x v="6"/>
    <n v="59.067430000000002"/>
    <n v="26.78828"/>
  </r>
  <r>
    <s v="Datasaurus Dozen"/>
    <n v="910"/>
    <x v="6"/>
    <n v="61.414630000000002"/>
    <n v="31.039380000000001"/>
  </r>
  <r>
    <s v="Datasaurus Dozen"/>
    <n v="911"/>
    <x v="6"/>
    <n v="68.934370000000001"/>
    <n v="31.619890000000002"/>
  </r>
  <r>
    <s v="Datasaurus Dozen"/>
    <n v="912"/>
    <x v="6"/>
    <n v="63.065240000000003"/>
    <n v="34.235750000000003"/>
  </r>
  <r>
    <s v="Datasaurus Dozen"/>
    <n v="913"/>
    <x v="6"/>
    <n v="72.27252"/>
    <n v="67.644440000000003"/>
  </r>
  <r>
    <s v="Datasaurus Dozen"/>
    <n v="914"/>
    <x v="6"/>
    <n v="75.359880000000004"/>
    <n v="75.421610000000001"/>
  </r>
  <r>
    <s v="Datasaurus Dozen"/>
    <n v="915"/>
    <x v="6"/>
    <n v="72.833629999999999"/>
    <n v="72.114689999999996"/>
  </r>
  <r>
    <s v="Datasaurus Dozen"/>
    <n v="916"/>
    <x v="6"/>
    <n v="70.810410000000005"/>
    <n v="79.350459999999998"/>
  </r>
  <r>
    <s v="Datasaurus Dozen"/>
    <n v="917"/>
    <x v="6"/>
    <n v="45.801929999999999"/>
    <n v="81.658270000000002"/>
  </r>
  <r>
    <s v="Datasaurus Dozen"/>
    <n v="918"/>
    <x v="6"/>
    <n v="45.83502"/>
    <n v="82.742590000000007"/>
  </r>
  <r>
    <s v="Datasaurus Dozen"/>
    <n v="919"/>
    <x v="6"/>
    <n v="40.078809999999997"/>
    <n v="80.247190000000003"/>
  </r>
  <r>
    <s v="Datasaurus Dozen"/>
    <n v="920"/>
    <x v="6"/>
    <n v="51.98292"/>
    <n v="82.20438"/>
  </r>
  <r>
    <s v="Datasaurus Dozen"/>
    <n v="921"/>
    <x v="6"/>
    <n v="57.337910000000001"/>
    <n v="84.999520000000004"/>
  </r>
  <r>
    <s v="Datasaurus Dozen"/>
    <n v="922"/>
    <x v="6"/>
    <n v="62.33623"/>
    <n v="83.246570000000006"/>
  </r>
  <r>
    <s v="Datasaurus Dozen"/>
    <n v="923"/>
    <x v="6"/>
    <n v="58.50591"/>
    <n v="81.745590000000007"/>
  </r>
  <r>
    <s v="Datasaurus Dozen"/>
    <n v="924"/>
    <x v="6"/>
    <n v="56.24794"/>
    <n v="83.513949999999994"/>
  </r>
  <r>
    <s v="Datasaurus Dozen"/>
    <n v="925"/>
    <x v="6"/>
    <n v="55.40652"/>
    <n v="80.266670000000005"/>
  </r>
  <r>
    <s v="Datasaurus Dozen"/>
    <n v="926"/>
    <x v="6"/>
    <n v="53.283969999999997"/>
    <n v="84.263599999999997"/>
  </r>
  <r>
    <s v="Datasaurus Dozen"/>
    <n v="927"/>
    <x v="6"/>
    <n v="44.676760000000002"/>
    <n v="80.238290000000006"/>
  </r>
  <r>
    <s v="Datasaurus Dozen"/>
    <n v="928"/>
    <x v="6"/>
    <n v="30.01126"/>
    <n v="68.14676"/>
  </r>
  <r>
    <s v="Datasaurus Dozen"/>
    <n v="929"/>
    <x v="6"/>
    <n v="29.745249999999999"/>
    <n v="74.404529999999994"/>
  </r>
  <r>
    <s v="Datasaurus Dozen"/>
    <n v="930"/>
    <x v="6"/>
    <n v="37.309950000000001"/>
    <n v="72.586160000000007"/>
  </r>
  <r>
    <s v="Datasaurus Dozen"/>
    <n v="931"/>
    <x v="6"/>
    <n v="61.135950000000001"/>
    <n v="82.537570000000002"/>
  </r>
  <r>
    <s v="Datasaurus Dozen"/>
    <n v="932"/>
    <x v="6"/>
    <n v="61.720619999999997"/>
    <n v="85.705690000000004"/>
  </r>
  <r>
    <s v="Datasaurus Dozen"/>
    <n v="933"/>
    <x v="6"/>
    <n v="63.609380000000002"/>
    <n v="83.360029999999995"/>
  </r>
  <r>
    <s v="Datasaurus Dozen"/>
    <n v="934"/>
    <x v="6"/>
    <n v="70.72372"/>
    <n v="87.152209999999997"/>
  </r>
  <r>
    <s v="Datasaurus Dozen"/>
    <n v="935"/>
    <x v="6"/>
    <n v="75.006389999999996"/>
    <n v="82.425839999999994"/>
  </r>
  <r>
    <s v="Datasaurus Dozen"/>
    <n v="936"/>
    <x v="6"/>
    <n v="75.092550000000003"/>
    <n v="83.437389999999994"/>
  </r>
  <r>
    <s v="Datasaurus Dozen"/>
    <n v="937"/>
    <x v="6"/>
    <n v="70.327929999999995"/>
    <n v="82.029349999999994"/>
  </r>
  <r>
    <s v="Datasaurus Dozen"/>
    <n v="938"/>
    <x v="6"/>
    <n v="70.863330000000005"/>
    <n v="79.408169999999998"/>
  </r>
  <r>
    <s v="Datasaurus Dozen"/>
    <n v="939"/>
    <x v="6"/>
    <n v="75.779899999999998"/>
    <n v="79.886200000000002"/>
  </r>
  <r>
    <s v="Datasaurus Dozen"/>
    <n v="940"/>
    <x v="6"/>
    <n v="78.09366"/>
    <n v="77.759559999999993"/>
  </r>
  <r>
    <s v="Datasaurus Dozen"/>
    <n v="941"/>
    <x v="6"/>
    <n v="76.745760000000004"/>
    <n v="71.97336"/>
  </r>
  <r>
    <s v="Datasaurus Dozen"/>
    <n v="942"/>
    <x v="6"/>
    <n v="78.464600000000004"/>
    <n v="69.749300000000005"/>
  </r>
  <r>
    <s v="Datasaurus Dozen"/>
    <n v="943"/>
    <x v="6"/>
    <n v="76.745679999999993"/>
    <n v="70.044060000000002"/>
  </r>
  <r>
    <s v="Datasaurus Dozen"/>
    <n v="944"/>
    <x v="6"/>
    <n v="85.161680000000004"/>
    <n v="65.5124"/>
  </r>
  <r>
    <s v="Datasaurus Dozen"/>
    <n v="945"/>
    <x v="6"/>
    <n v="91.808350000000004"/>
    <n v="34.965589999999999"/>
  </r>
  <r>
    <s v="Datasaurus Dozen"/>
    <n v="946"/>
    <x v="6"/>
    <n v="91.887450000000001"/>
    <n v="34.76925"/>
  </r>
  <r>
    <s v="Datasaurus Dozen"/>
    <n v="947"/>
    <x v="6"/>
    <n v="92.248400000000004"/>
    <n v="32.37715"/>
  </r>
  <r>
    <s v="Datasaurus Dozen"/>
    <n v="948"/>
    <x v="6"/>
    <n v="91.782529999999994"/>
    <n v="34.38429"/>
  </r>
  <r>
    <s v="Datasaurus Dozen"/>
    <n v="949"/>
    <x v="6"/>
    <n v="96.080520000000007"/>
    <n v="28.053599999999999"/>
  </r>
  <r>
    <s v="Datasaurus Dozen"/>
    <n v="950"/>
    <x v="6"/>
    <n v="92.247900000000001"/>
    <n v="28.07075"/>
  </r>
  <r>
    <s v="Datasaurus Dozen"/>
    <n v="951"/>
    <x v="6"/>
    <n v="57.662280000000003"/>
    <n v="24.06061"/>
  </r>
  <r>
    <s v="Datasaurus Dozen"/>
    <n v="952"/>
    <x v="6"/>
    <n v="59.846919999999997"/>
    <n v="26.177710000000001"/>
  </r>
  <r>
    <s v="Datasaurus Dozen"/>
    <n v="953"/>
    <x v="6"/>
    <n v="64.067099999999996"/>
    <n v="27.776499999999999"/>
  </r>
  <r>
    <s v="Datasaurus Dozen"/>
    <n v="954"/>
    <x v="6"/>
    <n v="60.981499999999997"/>
    <n v="23.9343"/>
  </r>
  <r>
    <s v="Datasaurus Dozen"/>
    <n v="955"/>
    <x v="6"/>
    <n v="59.967059999999996"/>
    <n v="26.802579999999999"/>
  </r>
  <r>
    <s v="Datasaurus Dozen"/>
    <n v="956"/>
    <x v="6"/>
    <n v="62.707450000000001"/>
    <n v="21.995509999999999"/>
  </r>
  <r>
    <s v="Datasaurus Dozen"/>
    <n v="957"/>
    <x v="6"/>
    <n v="69.195239999999998"/>
    <n v="22.709790000000002"/>
  </r>
  <r>
    <s v="Datasaurus Dozen"/>
    <n v="958"/>
    <x v="6"/>
    <n v="65.592359999999999"/>
    <n v="20.69417"/>
  </r>
  <r>
    <s v="Datasaurus Dozen"/>
    <n v="959"/>
    <x v="6"/>
    <n v="64.617099999999994"/>
    <n v="22.443149999999999"/>
  </r>
  <r>
    <s v="Datasaurus Dozen"/>
    <n v="960"/>
    <x v="6"/>
    <n v="59.191160000000004"/>
    <n v="17.767900000000001"/>
  </r>
  <r>
    <s v="Datasaurus Dozen"/>
    <n v="961"/>
    <x v="6"/>
    <n v="55.83963"/>
    <n v="21.618569999999998"/>
  </r>
  <r>
    <s v="Datasaurus Dozen"/>
    <n v="962"/>
    <x v="6"/>
    <n v="59.00076"/>
    <n v="21.171009999999999"/>
  </r>
  <r>
    <s v="Datasaurus Dozen"/>
    <n v="963"/>
    <x v="6"/>
    <n v="56.45937"/>
    <n v="25.144559999999998"/>
  </r>
  <r>
    <s v="Datasaurus Dozen"/>
    <n v="964"/>
    <x v="6"/>
    <n v="52.358110000000003"/>
    <n v="19.41705"/>
  </r>
  <r>
    <s v="Datasaurus Dozen"/>
    <n v="965"/>
    <x v="6"/>
    <n v="51.811660000000003"/>
    <n v="17.03349"/>
  </r>
  <r>
    <s v="Datasaurus Dozen"/>
    <n v="966"/>
    <x v="6"/>
    <n v="54.222850000000001"/>
    <n v="19.50367"/>
  </r>
  <r>
    <s v="Datasaurus Dozen"/>
    <n v="967"/>
    <x v="6"/>
    <n v="49.01876"/>
    <n v="23.489270000000001"/>
  </r>
  <r>
    <s v="Datasaurus Dozen"/>
    <n v="968"/>
    <x v="6"/>
    <n v="35.653579999999998"/>
    <n v="17.514510000000001"/>
  </r>
  <r>
    <s v="Datasaurus Dozen"/>
    <n v="969"/>
    <x v="6"/>
    <n v="46.965789999999998"/>
    <n v="16.789200000000001"/>
  </r>
  <r>
    <s v="Datasaurus Dozen"/>
    <n v="970"/>
    <x v="6"/>
    <n v="49.584240000000001"/>
    <n v="16.757919999999999"/>
  </r>
  <r>
    <s v="Datasaurus Dozen"/>
    <n v="971"/>
    <x v="6"/>
    <n v="51.856299999999997"/>
    <n v="21.969080000000002"/>
  </r>
  <r>
    <s v="Datasaurus Dozen"/>
    <n v="972"/>
    <x v="6"/>
    <n v="55.952889999999996"/>
    <n v="16.789760000000001"/>
  </r>
  <r>
    <s v="Datasaurus Dozen"/>
    <n v="973"/>
    <x v="6"/>
    <n v="51.663789999999999"/>
    <n v="19.925129999999999"/>
  </r>
  <r>
    <s v="Datasaurus Dozen"/>
    <n v="974"/>
    <x v="6"/>
    <n v="45.859670000000001"/>
    <n v="17.128900000000002"/>
  </r>
  <r>
    <s v="Datasaurus Dozen"/>
    <n v="975"/>
    <x v="6"/>
    <n v="39.740380000000002"/>
    <n v="18.741050000000001"/>
  </r>
  <r>
    <s v="Datasaurus Dozen"/>
    <n v="976"/>
    <x v="6"/>
    <n v="52.811219999999999"/>
    <n v="17.854990000000001"/>
  </r>
  <r>
    <s v="Datasaurus Dozen"/>
    <n v="977"/>
    <x v="6"/>
    <n v="56.789099999999998"/>
    <n v="17.30612"/>
  </r>
  <r>
    <s v="Datasaurus Dozen"/>
    <n v="978"/>
    <x v="6"/>
    <n v="54.114530000000002"/>
    <n v="17.67353"/>
  </r>
  <r>
    <s v="Datasaurus Dozen"/>
    <n v="979"/>
    <x v="6"/>
    <n v="55.571120000000001"/>
    <n v="17.36957"/>
  </r>
  <r>
    <s v="Datasaurus Dozen"/>
    <n v="980"/>
    <x v="6"/>
    <n v="65.306460000000001"/>
    <n v="18.19735"/>
  </r>
  <r>
    <s v="Datasaurus Dozen"/>
    <n v="981"/>
    <x v="6"/>
    <n v="66.990750000000006"/>
    <n v="17.22287"/>
  </r>
  <r>
    <s v="Datasaurus Dozen"/>
    <n v="982"/>
    <x v="6"/>
    <n v="72.156720000000007"/>
    <n v="16.81427"/>
  </r>
  <r>
    <s v="Datasaurus Dozen"/>
    <n v="983"/>
    <x v="6"/>
    <n v="70.980580000000003"/>
    <n v="17.155750000000001"/>
  </r>
  <r>
    <s v="Datasaurus Dozen"/>
    <n v="984"/>
    <x v="6"/>
    <n v="72.222080000000005"/>
    <n v="19.36928"/>
  </r>
  <r>
    <s v="Datasaurus Dozen"/>
    <n v="985"/>
    <x v="6"/>
    <n v="79.700159999999997"/>
    <n v="20.740220000000001"/>
  </r>
  <r>
    <s v="Datasaurus Dozen"/>
    <n v="986"/>
    <x v="6"/>
    <n v="64.249160000000003"/>
    <n v="14.913959999999999"/>
  </r>
  <r>
    <s v="Datasaurus Dozen"/>
    <n v="987"/>
    <x v="6"/>
    <n v="66.943290000000005"/>
    <n v="20.189129999999999"/>
  </r>
  <r>
    <s v="Datasaurus Dozen"/>
    <n v="988"/>
    <x v="6"/>
    <n v="66.941680000000005"/>
    <n v="18.243510000000001"/>
  </r>
  <r>
    <s v="Datasaurus Dozen"/>
    <n v="989"/>
    <x v="6"/>
    <n v="39.648269999999997"/>
    <n v="22.731369999999998"/>
  </r>
  <r>
    <s v="Datasaurus Dozen"/>
    <n v="990"/>
    <x v="6"/>
    <n v="37.949779999999997"/>
    <n v="26.521750000000001"/>
  </r>
  <r>
    <s v="Datasaurus Dozen"/>
    <n v="991"/>
    <x v="6"/>
    <n v="86.504390000000001"/>
    <n v="34.894030000000001"/>
  </r>
  <r>
    <s v="Datasaurus Dozen"/>
    <n v="992"/>
    <x v="6"/>
    <n v="50.815489999999997"/>
    <n v="78.950839999999999"/>
  </r>
  <r>
    <s v="Datasaurus Dozen"/>
    <n v="993"/>
    <x v="6"/>
    <n v="51.18347"/>
    <n v="85.12885"/>
  </r>
  <r>
    <s v="Datasaurus Dozen"/>
    <n v="994"/>
    <x v="6"/>
    <n v="40.863860000000003"/>
    <n v="82.926150000000007"/>
  </r>
  <r>
    <s v="Datasaurus Dozen"/>
    <n v="995"/>
    <x v="7"/>
    <n v="51.147919999999999"/>
    <n v="90.867410000000007"/>
  </r>
  <r>
    <s v="Datasaurus Dozen"/>
    <n v="996"/>
    <x v="7"/>
    <n v="50.517130000000002"/>
    <n v="89.10239"/>
  </r>
  <r>
    <s v="Datasaurus Dozen"/>
    <n v="997"/>
    <x v="7"/>
    <n v="50.207479999999997"/>
    <n v="85.460049999999995"/>
  </r>
  <r>
    <s v="Datasaurus Dozen"/>
    <n v="998"/>
    <x v="7"/>
    <n v="50.069479999999999"/>
    <n v="83.057670000000002"/>
  </r>
  <r>
    <s v="Datasaurus Dozen"/>
    <n v="999"/>
    <x v="7"/>
    <n v="50.562849999999997"/>
    <n v="82.937820000000002"/>
  </r>
  <r>
    <s v="Datasaurus Dozen"/>
    <n v="1000"/>
    <x v="7"/>
    <n v="50.288530000000002"/>
    <n v="82.975250000000003"/>
  </r>
  <r>
    <s v="Datasaurus Dozen"/>
    <n v="1001"/>
    <x v="7"/>
    <n v="25.583480000000002"/>
    <n v="82.91489"/>
  </r>
  <r>
    <s v="Datasaurus Dozen"/>
    <n v="1002"/>
    <x v="7"/>
    <n v="25.48358"/>
    <n v="82.929079999999999"/>
  </r>
  <r>
    <s v="Datasaurus Dozen"/>
    <n v="1003"/>
    <x v="7"/>
    <n v="25.443529999999999"/>
    <n v="82.874200000000002"/>
  </r>
  <r>
    <s v="Datasaurus Dozen"/>
    <n v="1004"/>
    <x v="7"/>
    <n v="25.565110000000001"/>
    <n v="82.924099999999996"/>
  </r>
  <r>
    <s v="Datasaurus Dozen"/>
    <n v="1005"/>
    <x v="7"/>
    <n v="25.928840000000001"/>
    <n v="82.821179999999998"/>
  </r>
  <r>
    <s v="Datasaurus Dozen"/>
    <n v="1006"/>
    <x v="7"/>
    <n v="27.551480000000002"/>
    <n v="51.487389999999998"/>
  </r>
  <r>
    <s v="Datasaurus Dozen"/>
    <n v="1007"/>
    <x v="7"/>
    <n v="27.530470000000001"/>
    <n v="51.414850000000001"/>
  </r>
  <r>
    <s v="Datasaurus Dozen"/>
    <n v="1008"/>
    <x v="7"/>
    <n v="27.095569999999999"/>
    <n v="52.076799999999999"/>
  </r>
  <r>
    <s v="Datasaurus Dozen"/>
    <n v="1009"/>
    <x v="7"/>
    <n v="27.439250000000001"/>
    <n v="51.71208"/>
  </r>
  <r>
    <s v="Datasaurus Dozen"/>
    <n v="1010"/>
    <x v="7"/>
    <n v="27.878260000000001"/>
    <n v="50.708910000000003"/>
  </r>
  <r>
    <s v="Datasaurus Dozen"/>
    <n v="1011"/>
    <x v="7"/>
    <n v="27.33887"/>
    <n v="51.65305"/>
  </r>
  <r>
    <s v="Datasaurus Dozen"/>
    <n v="1012"/>
    <x v="7"/>
    <n v="27.6784"/>
    <n v="51.181989999999999"/>
  </r>
  <r>
    <s v="Datasaurus Dozen"/>
    <n v="1013"/>
    <x v="7"/>
    <n v="52.635660000000001"/>
    <n v="51.418550000000003"/>
  </r>
  <r>
    <s v="Datasaurus Dozen"/>
    <n v="1014"/>
    <x v="7"/>
    <n v="52.025210000000001"/>
    <n v="52.123010000000001"/>
  </r>
  <r>
    <s v="Datasaurus Dozen"/>
    <n v="1015"/>
    <x v="7"/>
    <n v="52.881160000000001"/>
    <n v="50.621549999999999"/>
  </r>
  <r>
    <s v="Datasaurus Dozen"/>
    <n v="1016"/>
    <x v="7"/>
    <n v="52.95261"/>
    <n v="50.074739999999998"/>
  </r>
  <r>
    <s v="Datasaurus Dozen"/>
    <n v="1017"/>
    <x v="7"/>
    <n v="52.52055"/>
    <n v="51.50244"/>
  </r>
  <r>
    <s v="Datasaurus Dozen"/>
    <n v="1018"/>
    <x v="7"/>
    <n v="52.342820000000003"/>
    <n v="51.86195"/>
  </r>
  <r>
    <s v="Datasaurus Dozen"/>
    <n v="1019"/>
    <x v="7"/>
    <n v="51.927590000000002"/>
    <n v="52.25779"/>
  </r>
  <r>
    <s v="Datasaurus Dozen"/>
    <n v="1020"/>
    <x v="7"/>
    <n v="52.713769999999997"/>
    <n v="51.197940000000003"/>
  </r>
  <r>
    <s v="Datasaurus Dozen"/>
    <n v="1021"/>
    <x v="7"/>
    <n v="50.443800000000003"/>
    <n v="82.941829999999996"/>
  </r>
  <r>
    <s v="Datasaurus Dozen"/>
    <n v="1022"/>
    <x v="7"/>
    <n v="50.216700000000003"/>
    <n v="83.752340000000004"/>
  </r>
  <r>
    <s v="Datasaurus Dozen"/>
    <n v="1023"/>
    <x v="7"/>
    <n v="52.184179999999998"/>
    <n v="51.975250000000003"/>
  </r>
  <r>
    <s v="Datasaurus Dozen"/>
    <n v="1024"/>
    <x v="7"/>
    <n v="52.792099999999998"/>
    <n v="51.073399999999999"/>
  </r>
  <r>
    <s v="Datasaurus Dozen"/>
    <n v="1025"/>
    <x v="7"/>
    <n v="52.58972"/>
    <n v="51.338090000000001"/>
  </r>
  <r>
    <s v="Datasaurus Dozen"/>
    <n v="1026"/>
    <x v="7"/>
    <n v="52.028849999999998"/>
    <n v="52.176839999999999"/>
  </r>
  <r>
    <s v="Datasaurus Dozen"/>
    <n v="1027"/>
    <x v="7"/>
    <n v="52.72925"/>
    <n v="51.201770000000003"/>
  </r>
  <r>
    <s v="Datasaurus Dozen"/>
    <n v="1028"/>
    <x v="7"/>
    <n v="52.884309999999999"/>
    <n v="50.44144"/>
  </r>
  <r>
    <s v="Datasaurus Dozen"/>
    <n v="1029"/>
    <x v="7"/>
    <n v="52.509300000000003"/>
    <n v="51.41621"/>
  </r>
  <r>
    <s v="Datasaurus Dozen"/>
    <n v="1030"/>
    <x v="7"/>
    <n v="50.862679999999997"/>
    <n v="17.145630000000001"/>
  </r>
  <r>
    <s v="Datasaurus Dozen"/>
    <n v="1031"/>
    <x v="7"/>
    <n v="50.891489999999997"/>
    <n v="17.14132"/>
  </r>
  <r>
    <s v="Datasaurus Dozen"/>
    <n v="1032"/>
    <x v="7"/>
    <n v="25.855129999999999"/>
    <n v="17.081910000000001"/>
  </r>
  <r>
    <s v="Datasaurus Dozen"/>
    <n v="1033"/>
    <x v="7"/>
    <n v="26.025639999999999"/>
    <n v="16.92501"/>
  </r>
  <r>
    <s v="Datasaurus Dozen"/>
    <n v="1034"/>
    <x v="7"/>
    <n v="27.893170000000001"/>
    <n v="50.661960000000001"/>
  </r>
  <r>
    <s v="Datasaurus Dozen"/>
    <n v="1035"/>
    <x v="7"/>
    <n v="27.639970000000002"/>
    <n v="51.399099999999997"/>
  </r>
  <r>
    <s v="Datasaurus Dozen"/>
    <n v="1036"/>
    <x v="7"/>
    <n v="27.892659999999999"/>
    <n v="50.795279999999998"/>
  </r>
  <r>
    <s v="Datasaurus Dozen"/>
    <n v="1037"/>
    <x v="7"/>
    <n v="52.797730000000001"/>
    <n v="50.686039999999998"/>
  </r>
  <r>
    <s v="Datasaurus Dozen"/>
    <n v="1038"/>
    <x v="7"/>
    <n v="27.580639999999999"/>
    <n v="51.524760000000001"/>
  </r>
  <r>
    <s v="Datasaurus Dozen"/>
    <n v="1039"/>
    <x v="7"/>
    <n v="26.491399999999999"/>
    <n v="17.405390000000001"/>
  </r>
  <r>
    <s v="Datasaurus Dozen"/>
    <n v="1040"/>
    <x v="7"/>
    <n v="25.985320000000002"/>
    <n v="17.203720000000001"/>
  </r>
  <r>
    <s v="Datasaurus Dozen"/>
    <n v="1041"/>
    <x v="7"/>
    <n v="26.201419999999999"/>
    <n v="17.093820000000001"/>
  </r>
  <r>
    <s v="Datasaurus Dozen"/>
    <n v="1042"/>
    <x v="7"/>
    <n v="25.857569999999999"/>
    <n v="17.11384"/>
  </r>
  <r>
    <s v="Datasaurus Dozen"/>
    <n v="1043"/>
    <x v="7"/>
    <n v="50.704680000000003"/>
    <n v="17.02374"/>
  </r>
  <r>
    <s v="Datasaurus Dozen"/>
    <n v="1044"/>
    <x v="7"/>
    <n v="50.811979999999998"/>
    <n v="17.114930000000001"/>
  </r>
  <r>
    <s v="Datasaurus Dozen"/>
    <n v="1045"/>
    <x v="7"/>
    <n v="50.56485"/>
    <n v="17.077780000000001"/>
  </r>
  <r>
    <s v="Datasaurus Dozen"/>
    <n v="1046"/>
    <x v="7"/>
    <n v="50.939300000000003"/>
    <n v="16.981020000000001"/>
  </r>
  <r>
    <s v="Datasaurus Dozen"/>
    <n v="1047"/>
    <x v="7"/>
    <n v="50.458849999999998"/>
    <n v="17.03858"/>
  </r>
  <r>
    <s v="Datasaurus Dozen"/>
    <n v="1048"/>
    <x v="7"/>
    <n v="52.901359999999997"/>
    <n v="50.690559999999998"/>
  </r>
  <r>
    <s v="Datasaurus Dozen"/>
    <n v="1049"/>
    <x v="7"/>
    <n v="52.684950000000001"/>
    <n v="51.294469999999997"/>
  </r>
  <r>
    <s v="Datasaurus Dozen"/>
    <n v="1050"/>
    <x v="7"/>
    <n v="52.50009"/>
    <n v="51.594360000000002"/>
  </r>
  <r>
    <s v="Datasaurus Dozen"/>
    <n v="1051"/>
    <x v="7"/>
    <n v="51.835639999999998"/>
    <n v="52.335769999999997"/>
  </r>
  <r>
    <s v="Datasaurus Dozen"/>
    <n v="1052"/>
    <x v="7"/>
    <n v="76.995410000000007"/>
    <n v="52.045529999999999"/>
  </r>
  <r>
    <s v="Datasaurus Dozen"/>
    <n v="1053"/>
    <x v="7"/>
    <n v="77.310599999999994"/>
    <n v="51.746729999999999"/>
  </r>
  <r>
    <s v="Datasaurus Dozen"/>
    <n v="1054"/>
    <x v="7"/>
    <n v="77.92604"/>
    <n v="50.318660000000001"/>
  </r>
  <r>
    <s v="Datasaurus Dozen"/>
    <n v="1055"/>
    <x v="7"/>
    <n v="77.254390000000001"/>
    <n v="51.461820000000003"/>
  </r>
  <r>
    <s v="Datasaurus Dozen"/>
    <n v="1056"/>
    <x v="7"/>
    <n v="76.243160000000003"/>
    <n v="52.123690000000003"/>
  </r>
  <r>
    <s v="Datasaurus Dozen"/>
    <n v="1057"/>
    <x v="7"/>
    <n v="77.084479999999999"/>
    <n v="51.967140000000001"/>
  </r>
  <r>
    <s v="Datasaurus Dozen"/>
    <n v="1058"/>
    <x v="7"/>
    <n v="75.228049999999996"/>
    <n v="82.985659999999996"/>
  </r>
  <r>
    <s v="Datasaurus Dozen"/>
    <n v="1059"/>
    <x v="7"/>
    <n v="50.658349999999999"/>
    <n v="83.11448"/>
  </r>
  <r>
    <s v="Datasaurus Dozen"/>
    <n v="1060"/>
    <x v="7"/>
    <n v="50.20337"/>
    <n v="82.982659999999996"/>
  </r>
  <r>
    <s v="Datasaurus Dozen"/>
    <n v="1061"/>
    <x v="7"/>
    <n v="50.929549999999999"/>
    <n v="82.846040000000002"/>
  </r>
  <r>
    <s v="Datasaurus Dozen"/>
    <n v="1062"/>
    <x v="7"/>
    <n v="50.178669999999997"/>
    <n v="83.184619999999995"/>
  </r>
  <r>
    <s v="Datasaurus Dozen"/>
    <n v="1063"/>
    <x v="7"/>
    <n v="50.422699999999999"/>
    <n v="82.909899999999993"/>
  </r>
  <r>
    <s v="Datasaurus Dozen"/>
    <n v="1064"/>
    <x v="7"/>
    <n v="50.464219999999997"/>
    <n v="82.935329999999993"/>
  </r>
  <r>
    <s v="Datasaurus Dozen"/>
    <n v="1065"/>
    <x v="7"/>
    <n v="50.449269999999999"/>
    <n v="83.969920000000002"/>
  </r>
  <r>
    <s v="Datasaurus Dozen"/>
    <n v="1066"/>
    <x v="7"/>
    <n v="49.928379999999997"/>
    <n v="82.993669999999995"/>
  </r>
  <r>
    <s v="Datasaurus Dozen"/>
    <n v="1067"/>
    <x v="7"/>
    <n v="50.488010000000003"/>
    <n v="83.099519999999998"/>
  </r>
  <r>
    <s v="Datasaurus Dozen"/>
    <n v="1068"/>
    <x v="7"/>
    <n v="49.964910000000003"/>
    <n v="83.708320000000001"/>
  </r>
  <r>
    <s v="Datasaurus Dozen"/>
    <n v="1069"/>
    <x v="7"/>
    <n v="50.752110000000002"/>
    <n v="82.901949999999999"/>
  </r>
  <r>
    <s v="Datasaurus Dozen"/>
    <n v="1070"/>
    <x v="7"/>
    <n v="27.422429999999999"/>
    <n v="51.438879999999997"/>
  </r>
  <r>
    <s v="Datasaurus Dozen"/>
    <n v="1071"/>
    <x v="7"/>
    <n v="27.67408"/>
    <n v="51.304110000000001"/>
  </r>
  <r>
    <s v="Datasaurus Dozen"/>
    <n v="1072"/>
    <x v="7"/>
    <n v="27.537400000000002"/>
    <n v="51.593649999999997"/>
  </r>
  <r>
    <s v="Datasaurus Dozen"/>
    <n v="1073"/>
    <x v="7"/>
    <n v="52.263350000000003"/>
    <n v="94.24933"/>
  </r>
  <r>
    <s v="Datasaurus Dozen"/>
    <n v="1074"/>
    <x v="7"/>
    <n v="51.737279999999998"/>
    <n v="92.979119999999995"/>
  </r>
  <r>
    <s v="Datasaurus Dozen"/>
    <n v="1075"/>
    <x v="7"/>
    <n v="75.870959999999997"/>
    <n v="88.386439999999993"/>
  </r>
  <r>
    <s v="Datasaurus Dozen"/>
    <n v="1076"/>
    <x v="7"/>
    <n v="75.244330000000005"/>
    <n v="83.903499999999994"/>
  </r>
  <r>
    <s v="Datasaurus Dozen"/>
    <n v="1077"/>
    <x v="7"/>
    <n v="75.198300000000003"/>
    <n v="83.462299999999999"/>
  </r>
  <r>
    <s v="Datasaurus Dozen"/>
    <n v="1078"/>
    <x v="7"/>
    <n v="75.701040000000006"/>
    <n v="82.919460000000001"/>
  </r>
  <r>
    <s v="Datasaurus Dozen"/>
    <n v="1079"/>
    <x v="7"/>
    <n v="75.479339999999993"/>
    <n v="82.884050000000002"/>
  </r>
  <r>
    <s v="Datasaurus Dozen"/>
    <n v="1080"/>
    <x v="7"/>
    <n v="75.194569999999999"/>
    <n v="82.932119999999998"/>
  </r>
  <r>
    <s v="Datasaurus Dozen"/>
    <n v="1081"/>
    <x v="7"/>
    <n v="74.820250000000001"/>
    <n v="82.962389999999999"/>
  </r>
  <r>
    <s v="Datasaurus Dozen"/>
    <n v="1082"/>
    <x v="7"/>
    <n v="75.164339999999996"/>
    <n v="83.034999999999997"/>
  </r>
  <r>
    <s v="Datasaurus Dozen"/>
    <n v="1083"/>
    <x v="7"/>
    <n v="75.263360000000006"/>
    <n v="82.945279999999997"/>
  </r>
  <r>
    <s v="Datasaurus Dozen"/>
    <n v="1084"/>
    <x v="7"/>
    <n v="77.756420000000006"/>
    <n v="51.151769999999999"/>
  </r>
  <r>
    <s v="Datasaurus Dozen"/>
    <n v="1085"/>
    <x v="7"/>
    <n v="77.954440000000005"/>
    <n v="50.475580000000001"/>
  </r>
  <r>
    <s v="Datasaurus Dozen"/>
    <n v="1086"/>
    <x v="7"/>
    <n v="77.083340000000007"/>
    <n v="52.157800000000002"/>
  </r>
  <r>
    <s v="Datasaurus Dozen"/>
    <n v="1087"/>
    <x v="7"/>
    <n v="76.063550000000006"/>
    <n v="52.104649999999999"/>
  </r>
  <r>
    <s v="Datasaurus Dozen"/>
    <n v="1088"/>
    <x v="7"/>
    <n v="77.682019999999994"/>
    <n v="51.165640000000003"/>
  </r>
  <r>
    <s v="Datasaurus Dozen"/>
    <n v="1089"/>
    <x v="7"/>
    <n v="76.878079999999997"/>
    <n v="51.867559999999997"/>
  </r>
  <r>
    <s v="Datasaurus Dozen"/>
    <n v="1090"/>
    <x v="7"/>
    <n v="76.948499999999996"/>
    <n v="51.907519999999998"/>
  </r>
  <r>
    <s v="Datasaurus Dozen"/>
    <n v="1091"/>
    <x v="7"/>
    <n v="77.864050000000006"/>
    <n v="49.662550000000003"/>
  </r>
  <r>
    <s v="Datasaurus Dozen"/>
    <n v="1092"/>
    <x v="7"/>
    <n v="75.771450000000002"/>
    <n v="17.111249999999998"/>
  </r>
  <r>
    <s v="Datasaurus Dozen"/>
    <n v="1093"/>
    <x v="7"/>
    <n v="52.331569999999999"/>
    <n v="51.878860000000003"/>
  </r>
  <r>
    <s v="Datasaurus Dozen"/>
    <n v="1094"/>
    <x v="7"/>
    <n v="52.592820000000003"/>
    <n v="51.391590000000001"/>
  </r>
  <r>
    <s v="Datasaurus Dozen"/>
    <n v="1095"/>
    <x v="7"/>
    <n v="50.477049999999998"/>
    <n v="17.048290000000001"/>
  </r>
  <r>
    <s v="Datasaurus Dozen"/>
    <n v="1096"/>
    <x v="7"/>
    <n v="75.296480000000003"/>
    <n v="17.015650000000001"/>
  </r>
  <r>
    <s v="Datasaurus Dozen"/>
    <n v="1097"/>
    <x v="7"/>
    <n v="75.573949999999996"/>
    <n v="17.062190000000001"/>
  </r>
  <r>
    <s v="Datasaurus Dozen"/>
    <n v="1098"/>
    <x v="7"/>
    <n v="75.400530000000003"/>
    <n v="17.04111"/>
  </r>
  <r>
    <s v="Datasaurus Dozen"/>
    <n v="1099"/>
    <x v="7"/>
    <n v="75.870990000000006"/>
    <n v="17.134889999999999"/>
  </r>
  <r>
    <s v="Datasaurus Dozen"/>
    <n v="1100"/>
    <x v="7"/>
    <n v="75.605879999999999"/>
    <n v="17.067720000000001"/>
  </r>
  <r>
    <s v="Datasaurus Dozen"/>
    <n v="1101"/>
    <x v="7"/>
    <n v="75.895579999999995"/>
    <n v="17.16995"/>
  </r>
  <r>
    <s v="Datasaurus Dozen"/>
    <n v="1102"/>
    <x v="7"/>
    <n v="75.746560000000002"/>
    <n v="17.105720000000002"/>
  </r>
  <r>
    <s v="Datasaurus Dozen"/>
    <n v="1103"/>
    <x v="7"/>
    <n v="75.142340000000004"/>
    <n v="16.754919999999998"/>
  </r>
  <r>
    <s v="Datasaurus Dozen"/>
    <n v="1104"/>
    <x v="7"/>
    <n v="50.66178"/>
    <n v="17.078140000000001"/>
  </r>
  <r>
    <s v="Datasaurus Dozen"/>
    <n v="1105"/>
    <x v="7"/>
    <n v="50.699849999999998"/>
    <n v="17.085180000000001"/>
  </r>
  <r>
    <s v="Datasaurus Dozen"/>
    <n v="1106"/>
    <x v="7"/>
    <n v="50.918939999999999"/>
    <n v="17.147600000000001"/>
  </r>
  <r>
    <s v="Datasaurus Dozen"/>
    <n v="1107"/>
    <x v="7"/>
    <n v="50.725259999999999"/>
    <n v="16.90747"/>
  </r>
  <r>
    <s v="Datasaurus Dozen"/>
    <n v="1108"/>
    <x v="7"/>
    <n v="51.263869999999997"/>
    <n v="17.16235"/>
  </r>
  <r>
    <s v="Datasaurus Dozen"/>
    <n v="1109"/>
    <x v="7"/>
    <n v="51.250920000000001"/>
    <n v="17.240459999999999"/>
  </r>
  <r>
    <s v="Datasaurus Dozen"/>
    <n v="1110"/>
    <x v="7"/>
    <n v="50.785159999999998"/>
    <n v="17.180199999999999"/>
  </r>
  <r>
    <s v="Datasaurus Dozen"/>
    <n v="1111"/>
    <x v="7"/>
    <n v="50.501399999999997"/>
    <n v="17.10577"/>
  </r>
  <r>
    <s v="Datasaurus Dozen"/>
    <n v="1112"/>
    <x v="7"/>
    <n v="50.733669999999996"/>
    <n v="16.99296"/>
  </r>
  <r>
    <s v="Datasaurus Dozen"/>
    <n v="1113"/>
    <x v="7"/>
    <n v="50.711379999999998"/>
    <n v="17.08832"/>
  </r>
  <r>
    <s v="Datasaurus Dozen"/>
    <n v="1114"/>
    <x v="7"/>
    <n v="50.812739999999998"/>
    <n v="16.57272"/>
  </r>
  <r>
    <s v="Datasaurus Dozen"/>
    <n v="1115"/>
    <x v="7"/>
    <n v="51.014229999999998"/>
    <n v="17.2211"/>
  </r>
  <r>
    <s v="Datasaurus Dozen"/>
    <n v="1116"/>
    <x v="7"/>
    <n v="50.353520000000003"/>
    <n v="17.06474"/>
  </r>
  <r>
    <s v="Datasaurus Dozen"/>
    <n v="1117"/>
    <x v="7"/>
    <n v="50.43553"/>
    <n v="17.065169999999998"/>
  </r>
  <r>
    <s v="Datasaurus Dozen"/>
    <n v="1118"/>
    <x v="7"/>
    <n v="50.630980000000001"/>
    <n v="17.076519999999999"/>
  </r>
  <r>
    <s v="Datasaurus Dozen"/>
    <n v="1119"/>
    <x v="7"/>
    <n v="51.066809999999997"/>
    <n v="17.208860000000001"/>
  </r>
  <r>
    <s v="Datasaurus Dozen"/>
    <n v="1120"/>
    <x v="7"/>
    <n v="50.792349999999999"/>
    <n v="17.20421"/>
  </r>
  <r>
    <s v="Datasaurus Dozen"/>
    <n v="1121"/>
    <x v="7"/>
    <n v="50.551279999999998"/>
    <n v="17.08466"/>
  </r>
  <r>
    <s v="Datasaurus Dozen"/>
    <n v="1122"/>
    <x v="7"/>
    <n v="50.559759999999997"/>
    <n v="17.093879999999999"/>
  </r>
  <r>
    <s v="Datasaurus Dozen"/>
    <n v="1123"/>
    <x v="7"/>
    <n v="75.325980000000001"/>
    <n v="15.771890000000001"/>
  </r>
  <r>
    <s v="Datasaurus Dozen"/>
    <n v="1124"/>
    <x v="7"/>
    <n v="75.044730000000001"/>
    <n v="17.004259999999999"/>
  </r>
  <r>
    <s v="Datasaurus Dozen"/>
    <n v="1125"/>
    <x v="7"/>
    <n v="75.287090000000006"/>
    <n v="16.17493"/>
  </r>
  <r>
    <s v="Datasaurus Dozen"/>
    <n v="1126"/>
    <x v="7"/>
    <n v="75.23997"/>
    <n v="17.031849999999999"/>
  </r>
  <r>
    <s v="Datasaurus Dozen"/>
    <n v="1127"/>
    <x v="7"/>
    <n v="75.152460000000005"/>
    <n v="17.004940000000001"/>
  </r>
  <r>
    <s v="Datasaurus Dozen"/>
    <n v="1128"/>
    <x v="7"/>
    <n v="75.961839999999995"/>
    <n v="16.694839999999999"/>
  </r>
  <r>
    <s v="Datasaurus Dozen"/>
    <n v="1129"/>
    <x v="7"/>
    <n v="75.448059999999998"/>
    <n v="17.04515"/>
  </r>
  <r>
    <s v="Datasaurus Dozen"/>
    <n v="1130"/>
    <x v="7"/>
    <n v="75.759379999999993"/>
    <n v="16.94293"/>
  </r>
  <r>
    <s v="Datasaurus Dozen"/>
    <n v="1131"/>
    <x v="7"/>
    <n v="50.378259999999997"/>
    <n v="16.946280000000002"/>
  </r>
  <r>
    <s v="Datasaurus Dozen"/>
    <n v="1132"/>
    <x v="7"/>
    <n v="50.533639999999998"/>
    <n v="17.019580000000001"/>
  </r>
  <r>
    <s v="Datasaurus Dozen"/>
    <n v="1133"/>
    <x v="7"/>
    <n v="77.500910000000005"/>
    <n v="50.166989999999998"/>
  </r>
  <r>
    <s v="Datasaurus Dozen"/>
    <n v="1134"/>
    <x v="7"/>
    <n v="50.691119999999998"/>
    <n v="87.513959999999997"/>
  </r>
  <r>
    <s v="Datasaurus Dozen"/>
    <n v="1135"/>
    <x v="7"/>
    <n v="49.990389999999998"/>
    <n v="83.99736"/>
  </r>
  <r>
    <s v="Datasaurus Dozen"/>
    <n v="1136"/>
    <x v="7"/>
    <n v="50.127180000000003"/>
    <n v="82.990750000000006"/>
  </r>
  <r>
    <s v="Datasaurus Dozen"/>
    <n v="1137"/>
    <x v="8"/>
    <n v="55.993029999999997"/>
    <n v="79.277259999999998"/>
  </r>
  <r>
    <s v="Datasaurus Dozen"/>
    <n v="1138"/>
    <x v="8"/>
    <n v="50.032249999999998"/>
    <n v="79.013069999999999"/>
  </r>
  <r>
    <s v="Datasaurus Dozen"/>
    <n v="1139"/>
    <x v="8"/>
    <n v="51.288460000000001"/>
    <n v="82.435940000000002"/>
  </r>
  <r>
    <s v="Datasaurus Dozen"/>
    <n v="1140"/>
    <x v="8"/>
    <n v="51.170540000000003"/>
    <n v="79.165289999999999"/>
  </r>
  <r>
    <s v="Datasaurus Dozen"/>
    <n v="1141"/>
    <x v="8"/>
    <n v="44.37791"/>
    <n v="78.164630000000002"/>
  </r>
  <r>
    <s v="Datasaurus Dozen"/>
    <n v="1142"/>
    <x v="8"/>
    <n v="45.010269999999998"/>
    <n v="77.880859999999998"/>
  </r>
  <r>
    <s v="Datasaurus Dozen"/>
    <n v="1143"/>
    <x v="8"/>
    <n v="48.559820000000002"/>
    <n v="78.78837"/>
  </r>
  <r>
    <s v="Datasaurus Dozen"/>
    <n v="1144"/>
    <x v="8"/>
    <n v="42.142270000000003"/>
    <n v="76.880629999999996"/>
  </r>
  <r>
    <s v="Datasaurus Dozen"/>
    <n v="1145"/>
    <x v="8"/>
    <n v="41.026969999999999"/>
    <n v="76.409589999999994"/>
  </r>
  <r>
    <s v="Datasaurus Dozen"/>
    <n v="1146"/>
    <x v="8"/>
    <n v="34.575310000000002"/>
    <n v="72.72484"/>
  </r>
  <r>
    <s v="Datasaurus Dozen"/>
    <n v="1147"/>
    <x v="8"/>
    <n v="31.168600000000001"/>
    <n v="69.245419999999996"/>
  </r>
  <r>
    <s v="Datasaurus Dozen"/>
    <n v="1148"/>
    <x v="8"/>
    <n v="32.64425"/>
    <n v="70.732560000000007"/>
  </r>
  <r>
    <s v="Datasaurus Dozen"/>
    <n v="1149"/>
    <x v="8"/>
    <n v="26.666650000000001"/>
    <n v="62.980969999999999"/>
  </r>
  <r>
    <s v="Datasaurus Dozen"/>
    <n v="1150"/>
    <x v="8"/>
    <n v="26.45926"/>
    <n v="62.63467"/>
  </r>
  <r>
    <s v="Datasaurus Dozen"/>
    <n v="1151"/>
    <x v="8"/>
    <n v="25.53801"/>
    <n v="60.630240000000001"/>
  </r>
  <r>
    <s v="Datasaurus Dozen"/>
    <n v="1152"/>
    <x v="8"/>
    <n v="26.320709999999998"/>
    <n v="62.396279999999997"/>
  </r>
  <r>
    <s v="Datasaurus Dozen"/>
    <n v="1153"/>
    <x v="8"/>
    <n v="26.16339"/>
    <n v="62.026809999999998"/>
  </r>
  <r>
    <s v="Datasaurus Dozen"/>
    <n v="1154"/>
    <x v="8"/>
    <n v="25.213789999999999"/>
    <n v="60.273400000000002"/>
  </r>
  <r>
    <s v="Datasaurus Dozen"/>
    <n v="1155"/>
    <x v="8"/>
    <n v="26.859529999999999"/>
    <n v="63.141829999999999"/>
  </r>
  <r>
    <s v="Datasaurus Dozen"/>
    <n v="1156"/>
    <x v="8"/>
    <n v="31.760670000000001"/>
    <n v="69.797659999999993"/>
  </r>
  <r>
    <s v="Datasaurus Dozen"/>
    <n v="1157"/>
    <x v="8"/>
    <n v="39.793289999999999"/>
    <n v="75.807959999999994"/>
  </r>
  <r>
    <s v="Datasaurus Dozen"/>
    <n v="1158"/>
    <x v="8"/>
    <n v="45.617440000000002"/>
    <n v="78.119969999999995"/>
  </r>
  <r>
    <s v="Datasaurus Dozen"/>
    <n v="1159"/>
    <x v="8"/>
    <n v="53.771459999999998"/>
    <n v="79.302930000000003"/>
  </r>
  <r>
    <s v="Datasaurus Dozen"/>
    <n v="1160"/>
    <x v="8"/>
    <n v="56.451430000000002"/>
    <n v="79.247110000000006"/>
  </r>
  <r>
    <s v="Datasaurus Dozen"/>
    <n v="1161"/>
    <x v="8"/>
    <n v="66.093720000000005"/>
    <n v="77.01782"/>
  </r>
  <r>
    <s v="Datasaurus Dozen"/>
    <n v="1162"/>
    <x v="8"/>
    <n v="56.925840000000001"/>
    <n v="79.206320000000005"/>
  </r>
  <r>
    <s v="Datasaurus Dozen"/>
    <n v="1163"/>
    <x v="8"/>
    <n v="58.988250000000001"/>
    <n v="78.917259999999999"/>
  </r>
  <r>
    <s v="Datasaurus Dozen"/>
    <n v="1164"/>
    <x v="8"/>
    <n v="57.902270000000001"/>
    <n v="79.080870000000004"/>
  </r>
  <r>
    <s v="Datasaurus Dozen"/>
    <n v="1165"/>
    <x v="8"/>
    <n v="64.812870000000004"/>
    <n v="77.486940000000004"/>
  </r>
  <r>
    <s v="Datasaurus Dozen"/>
    <n v="1166"/>
    <x v="8"/>
    <n v="60.349789999999999"/>
    <n v="78.72945"/>
  </r>
  <r>
    <s v="Datasaurus Dozen"/>
    <n v="1167"/>
    <x v="8"/>
    <n v="48.890560000000001"/>
    <n v="16.806539999999998"/>
  </r>
  <r>
    <s v="Datasaurus Dozen"/>
    <n v="1168"/>
    <x v="8"/>
    <n v="47.549509999999998"/>
    <n v="17.071400000000001"/>
  </r>
  <r>
    <s v="Datasaurus Dozen"/>
    <n v="1169"/>
    <x v="8"/>
    <n v="30.889430000000001"/>
    <n v="26.329039999999999"/>
  </r>
  <r>
    <s v="Datasaurus Dozen"/>
    <n v="1170"/>
    <x v="8"/>
    <n v="28.972840000000001"/>
    <n v="29.050470000000001"/>
  </r>
  <r>
    <s v="Datasaurus Dozen"/>
    <n v="1171"/>
    <x v="8"/>
    <n v="35.161360000000002"/>
    <n v="22.786850000000001"/>
  </r>
  <r>
    <s v="Datasaurus Dozen"/>
    <n v="1172"/>
    <x v="8"/>
    <n v="45.870370000000001"/>
    <n v="17.48939"/>
  </r>
  <r>
    <s v="Datasaurus Dozen"/>
    <n v="1173"/>
    <x v="8"/>
    <n v="32.831420000000001"/>
    <n v="24.797540000000001"/>
  </r>
  <r>
    <s v="Datasaurus Dozen"/>
    <n v="1174"/>
    <x v="8"/>
    <n v="39.485570000000003"/>
    <n v="20.033049999999999"/>
  </r>
  <r>
    <s v="Datasaurus Dozen"/>
    <n v="1175"/>
    <x v="8"/>
    <n v="33.446179999999998"/>
    <n v="24.190639999999998"/>
  </r>
  <r>
    <s v="Datasaurus Dozen"/>
    <n v="1176"/>
    <x v="8"/>
    <n v="21.863579999999999"/>
    <n v="46.052590000000002"/>
  </r>
  <r>
    <s v="Datasaurus Dozen"/>
    <n v="1177"/>
    <x v="8"/>
    <n v="25.165870000000002"/>
    <n v="35.76661"/>
  </r>
  <r>
    <s v="Datasaurus Dozen"/>
    <n v="1178"/>
    <x v="8"/>
    <n v="22.959479999999999"/>
    <n v="51.287709999999997"/>
  </r>
  <r>
    <s v="Datasaurus Dozen"/>
    <n v="1179"/>
    <x v="8"/>
    <n v="25.58606"/>
    <n v="60.846580000000003"/>
  </r>
  <r>
    <s v="Datasaurus Dozen"/>
    <n v="1180"/>
    <x v="8"/>
    <n v="26.314309999999999"/>
    <n v="33.297170000000001"/>
  </r>
  <r>
    <s v="Datasaurus Dozen"/>
    <n v="1181"/>
    <x v="8"/>
    <n v="33.037300000000002"/>
    <n v="24.56446"/>
  </r>
  <r>
    <s v="Datasaurus Dozen"/>
    <n v="1182"/>
    <x v="8"/>
    <n v="36.468890000000002"/>
    <n v="21.876110000000001"/>
  </r>
  <r>
    <s v="Datasaurus Dozen"/>
    <n v="1183"/>
    <x v="8"/>
    <n v="26.513549999999999"/>
    <n v="32.918750000000003"/>
  </r>
  <r>
    <s v="Datasaurus Dozen"/>
    <n v="1184"/>
    <x v="8"/>
    <n v="36.027090000000001"/>
    <n v="22.195440000000001"/>
  </r>
  <r>
    <s v="Datasaurus Dozen"/>
    <n v="1185"/>
    <x v="8"/>
    <n v="42.681040000000003"/>
    <n v="18.542539999999999"/>
  </r>
  <r>
    <s v="Datasaurus Dozen"/>
    <n v="1186"/>
    <x v="8"/>
    <n v="45.041080000000001"/>
    <n v="17.73452"/>
  </r>
  <r>
    <s v="Datasaurus Dozen"/>
    <n v="1187"/>
    <x v="8"/>
    <n v="47.352420000000002"/>
    <n v="17.13475"/>
  </r>
  <r>
    <s v="Datasaurus Dozen"/>
    <n v="1188"/>
    <x v="8"/>
    <n v="53.84619"/>
    <n v="16.387319999999999"/>
  </r>
  <r>
    <s v="Datasaurus Dozen"/>
    <n v="1189"/>
    <x v="8"/>
    <n v="55.129640000000002"/>
    <n v="16.353249999999999"/>
  </r>
  <r>
    <s v="Datasaurus Dozen"/>
    <n v="1190"/>
    <x v="8"/>
    <n v="52.188119999999998"/>
    <n v="16.418220000000002"/>
  </r>
  <r>
    <s v="Datasaurus Dozen"/>
    <n v="1191"/>
    <x v="8"/>
    <n v="58.67266"/>
    <n v="16.66337"/>
  </r>
  <r>
    <s v="Datasaurus Dozen"/>
    <n v="1192"/>
    <x v="8"/>
    <n v="82.144310000000004"/>
    <n v="33.195219999999999"/>
  </r>
  <r>
    <s v="Datasaurus Dozen"/>
    <n v="1193"/>
    <x v="8"/>
    <n v="75.686570000000003"/>
    <n v="24.741510000000002"/>
  </r>
  <r>
    <s v="Datasaurus Dozen"/>
    <n v="1194"/>
    <x v="8"/>
    <n v="85.34496"/>
    <n v="52.886420000000001"/>
  </r>
  <r>
    <s v="Datasaurus Dozen"/>
    <n v="1195"/>
    <x v="8"/>
    <n v="83.844650000000001"/>
    <n v="58.616059999999997"/>
  </r>
  <r>
    <s v="Datasaurus Dozen"/>
    <n v="1196"/>
    <x v="8"/>
    <n v="85.664760000000001"/>
    <n v="45.542749999999998"/>
  </r>
  <r>
    <s v="Datasaurus Dozen"/>
    <n v="1197"/>
    <x v="8"/>
    <n v="77.930999999999997"/>
    <n v="68.690060000000003"/>
  </r>
  <r>
    <s v="Datasaurus Dozen"/>
    <n v="1198"/>
    <x v="8"/>
    <n v="73.031829999999999"/>
    <n v="73.120570000000001"/>
  </r>
  <r>
    <s v="Datasaurus Dozen"/>
    <n v="1199"/>
    <x v="8"/>
    <n v="70.102800000000002"/>
    <n v="75.683210000000003"/>
  </r>
  <r>
    <s v="Datasaurus Dozen"/>
    <n v="1200"/>
    <x v="8"/>
    <n v="57.144689999999997"/>
    <n v="79.194100000000006"/>
  </r>
  <r>
    <s v="Datasaurus Dozen"/>
    <n v="1201"/>
    <x v="8"/>
    <n v="46.96246"/>
    <n v="78.666560000000004"/>
  </r>
  <r>
    <s v="Datasaurus Dozen"/>
    <n v="1202"/>
    <x v="8"/>
    <n v="50.564929999999997"/>
    <n v="79.077299999999994"/>
  </r>
  <r>
    <s v="Datasaurus Dozen"/>
    <n v="1203"/>
    <x v="8"/>
    <n v="53.719679999999997"/>
    <n v="79.306939999999997"/>
  </r>
  <r>
    <s v="Datasaurus Dozen"/>
    <n v="1204"/>
    <x v="8"/>
    <n v="54.200229999999998"/>
    <n v="79.325000000000003"/>
  </r>
  <r>
    <s v="Datasaurus Dozen"/>
    <n v="1205"/>
    <x v="8"/>
    <n v="47.8752"/>
    <n v="78.675849999999997"/>
  </r>
  <r>
    <s v="Datasaurus Dozen"/>
    <n v="1206"/>
    <x v="8"/>
    <n v="51.473460000000003"/>
    <n v="79.159869999999998"/>
  </r>
  <r>
    <s v="Datasaurus Dozen"/>
    <n v="1207"/>
    <x v="8"/>
    <n v="52.751220000000004"/>
    <n v="79.293660000000003"/>
  </r>
  <r>
    <s v="Datasaurus Dozen"/>
    <n v="1208"/>
    <x v="8"/>
    <n v="48.562220000000003"/>
    <n v="78.782380000000003"/>
  </r>
  <r>
    <s v="Datasaurus Dozen"/>
    <n v="1209"/>
    <x v="8"/>
    <n v="53.081240000000001"/>
    <n v="79.297250000000005"/>
  </r>
  <r>
    <s v="Datasaurus Dozen"/>
    <n v="1210"/>
    <x v="8"/>
    <n v="56.475380000000001"/>
    <n v="79.167839999999998"/>
  </r>
  <r>
    <s v="Datasaurus Dozen"/>
    <n v="1211"/>
    <x v="8"/>
    <n v="49.570909999999998"/>
    <n v="79.038120000000006"/>
  </r>
  <r>
    <s v="Datasaurus Dozen"/>
    <n v="1212"/>
    <x v="8"/>
    <n v="37.627699999999997"/>
    <n v="74.557500000000005"/>
  </r>
  <r>
    <s v="Datasaurus Dozen"/>
    <n v="1213"/>
    <x v="8"/>
    <n v="32.2637"/>
    <n v="70.316640000000007"/>
  </r>
  <r>
    <s v="Datasaurus Dozen"/>
    <n v="1214"/>
    <x v="8"/>
    <n v="32.542380000000001"/>
    <n v="70.702420000000004"/>
  </r>
  <r>
    <s v="Datasaurus Dozen"/>
    <n v="1215"/>
    <x v="8"/>
    <n v="52.825020000000002"/>
    <n v="85.578130000000002"/>
  </r>
  <r>
    <s v="Datasaurus Dozen"/>
    <n v="1216"/>
    <x v="8"/>
    <n v="58.528289999999998"/>
    <n v="78.978700000000003"/>
  </r>
  <r>
    <s v="Datasaurus Dozen"/>
    <n v="1217"/>
    <x v="8"/>
    <n v="56.265830000000001"/>
    <n v="79.252939999999995"/>
  </r>
  <r>
    <s v="Datasaurus Dozen"/>
    <n v="1218"/>
    <x v="8"/>
    <n v="57.075890000000001"/>
    <n v="79.193920000000006"/>
  </r>
  <r>
    <s v="Datasaurus Dozen"/>
    <n v="1219"/>
    <x v="8"/>
    <n v="54.256399999999999"/>
    <n v="79.313860000000005"/>
  </r>
  <r>
    <s v="Datasaurus Dozen"/>
    <n v="1220"/>
    <x v="8"/>
    <n v="62.685670000000002"/>
    <n v="78.17474"/>
  </r>
  <r>
    <s v="Datasaurus Dozen"/>
    <n v="1221"/>
    <x v="8"/>
    <n v="68.085610000000003"/>
    <n v="76.112319999999997"/>
  </r>
  <r>
    <s v="Datasaurus Dozen"/>
    <n v="1222"/>
    <x v="8"/>
    <n v="65.118120000000005"/>
    <n v="77.399190000000004"/>
  </r>
  <r>
    <s v="Datasaurus Dozen"/>
    <n v="1223"/>
    <x v="8"/>
    <n v="68.745630000000006"/>
    <n v="75.790059999999997"/>
  </r>
  <r>
    <s v="Datasaurus Dozen"/>
    <n v="1224"/>
    <x v="8"/>
    <n v="63.090229999999998"/>
    <n v="78.041409999999999"/>
  </r>
  <r>
    <s v="Datasaurus Dozen"/>
    <n v="1225"/>
    <x v="8"/>
    <n v="77.204589999999996"/>
    <n v="69.312150000000003"/>
  </r>
  <r>
    <s v="Datasaurus Dozen"/>
    <n v="1226"/>
    <x v="8"/>
    <n v="82.033910000000006"/>
    <n v="62.681870000000004"/>
  </r>
  <r>
    <s v="Datasaurus Dozen"/>
    <n v="1227"/>
    <x v="8"/>
    <n v="81.577950000000001"/>
    <n v="63.894930000000002"/>
  </r>
  <r>
    <s v="Datasaurus Dozen"/>
    <n v="1228"/>
    <x v="8"/>
    <n v="85.180139999999994"/>
    <n v="53.781680000000001"/>
  </r>
  <r>
    <s v="Datasaurus Dozen"/>
    <n v="1229"/>
    <x v="8"/>
    <n v="84.286820000000006"/>
    <n v="57.256169999999997"/>
  </r>
  <r>
    <s v="Datasaurus Dozen"/>
    <n v="1230"/>
    <x v="8"/>
    <n v="85.622489999999999"/>
    <n v="45.024169999999998"/>
  </r>
  <r>
    <s v="Datasaurus Dozen"/>
    <n v="1231"/>
    <x v="8"/>
    <n v="85.604500000000002"/>
    <n v="50.762340000000002"/>
  </r>
  <r>
    <s v="Datasaurus Dozen"/>
    <n v="1232"/>
    <x v="8"/>
    <n v="84.424790000000002"/>
    <n v="38.761409999999998"/>
  </r>
  <r>
    <s v="Datasaurus Dozen"/>
    <n v="1233"/>
    <x v="8"/>
    <n v="85.570989999999995"/>
    <n v="44.560099999999998"/>
  </r>
  <r>
    <s v="Datasaurus Dozen"/>
    <n v="1234"/>
    <x v="8"/>
    <n v="84.626720000000006"/>
    <n v="39.487079999999999"/>
  </r>
  <r>
    <s v="Datasaurus Dozen"/>
    <n v="1235"/>
    <x v="8"/>
    <n v="73.396150000000006"/>
    <n v="22.81625"/>
  </r>
  <r>
    <s v="Datasaurus Dozen"/>
    <n v="1236"/>
    <x v="8"/>
    <n v="73.507450000000006"/>
    <n v="22.85699"/>
  </r>
  <r>
    <s v="Datasaurus Dozen"/>
    <n v="1237"/>
    <x v="8"/>
    <n v="63.356490000000001"/>
    <n v="17.724070000000001"/>
  </r>
  <r>
    <s v="Datasaurus Dozen"/>
    <n v="1238"/>
    <x v="8"/>
    <n v="72.959050000000005"/>
    <n v="22.511500000000002"/>
  </r>
  <r>
    <s v="Datasaurus Dozen"/>
    <n v="1239"/>
    <x v="8"/>
    <n v="64.020840000000007"/>
    <n v="17.883579999999998"/>
  </r>
  <r>
    <s v="Datasaurus Dozen"/>
    <n v="1240"/>
    <x v="8"/>
    <n v="61.124459999999999"/>
    <n v="17.116350000000001"/>
  </r>
  <r>
    <s v="Datasaurus Dozen"/>
    <n v="1241"/>
    <x v="8"/>
    <n v="75.674210000000002"/>
    <n v="24.782499999999999"/>
  </r>
  <r>
    <s v="Datasaurus Dozen"/>
    <n v="1242"/>
    <x v="8"/>
    <n v="69.513580000000005"/>
    <n v="20.27936"/>
  </r>
  <r>
    <s v="Datasaurus Dozen"/>
    <n v="1243"/>
    <x v="8"/>
    <n v="58.572139999999997"/>
    <n v="16.642700000000001"/>
  </r>
  <r>
    <s v="Datasaurus Dozen"/>
    <n v="1244"/>
    <x v="8"/>
    <n v="70.981939999999994"/>
    <n v="21.145890000000001"/>
  </r>
  <r>
    <s v="Datasaurus Dozen"/>
    <n v="1245"/>
    <x v="8"/>
    <n v="65.223029999999994"/>
    <n v="18.397200000000002"/>
  </r>
  <r>
    <s v="Datasaurus Dozen"/>
    <n v="1246"/>
    <x v="8"/>
    <n v="65.315039999999996"/>
    <n v="18.333749999999998"/>
  </r>
  <r>
    <s v="Datasaurus Dozen"/>
    <n v="1247"/>
    <x v="8"/>
    <n v="64.010239999999996"/>
    <n v="17.924479999999999"/>
  </r>
  <r>
    <s v="Datasaurus Dozen"/>
    <n v="1248"/>
    <x v="8"/>
    <n v="57.140940000000001"/>
    <n v="16.598610000000001"/>
  </r>
  <r>
    <s v="Datasaurus Dozen"/>
    <n v="1249"/>
    <x v="8"/>
    <n v="56.36515"/>
    <n v="16.326550000000001"/>
  </r>
  <r>
    <s v="Datasaurus Dozen"/>
    <n v="1250"/>
    <x v="8"/>
    <n v="43.04618"/>
    <n v="18.402560000000001"/>
  </r>
  <r>
    <s v="Datasaurus Dozen"/>
    <n v="1251"/>
    <x v="8"/>
    <n v="52.081760000000003"/>
    <n v="16.453869999999998"/>
  </r>
  <r>
    <s v="Datasaurus Dozen"/>
    <n v="1252"/>
    <x v="8"/>
    <n v="42.879040000000003"/>
    <n v="18.489409999999999"/>
  </r>
  <r>
    <s v="Datasaurus Dozen"/>
    <n v="1253"/>
    <x v="8"/>
    <n v="51.566989999999997"/>
    <n v="16.485710000000001"/>
  </r>
  <r>
    <s v="Datasaurus Dozen"/>
    <n v="1254"/>
    <x v="8"/>
    <n v="58.839129999999997"/>
    <n v="16.637640000000001"/>
  </r>
  <r>
    <s v="Datasaurus Dozen"/>
    <n v="1255"/>
    <x v="8"/>
    <n v="60.755789999999998"/>
    <n v="17.03323"/>
  </r>
  <r>
    <s v="Datasaurus Dozen"/>
    <n v="1256"/>
    <x v="8"/>
    <n v="54.761159999999997"/>
    <n v="16.36619"/>
  </r>
  <r>
    <s v="Datasaurus Dozen"/>
    <n v="1257"/>
    <x v="8"/>
    <n v="53.56991"/>
    <n v="16.33971"/>
  </r>
  <r>
    <s v="Datasaurus Dozen"/>
    <n v="1258"/>
    <x v="8"/>
    <n v="48.914619999999999"/>
    <n v="16.798639999999999"/>
  </r>
  <r>
    <s v="Datasaurus Dozen"/>
    <n v="1259"/>
    <x v="8"/>
    <n v="52.646140000000003"/>
    <n v="16.384840000000001"/>
  </r>
  <r>
    <s v="Datasaurus Dozen"/>
    <n v="1260"/>
    <x v="8"/>
    <n v="49.83849"/>
    <n v="16.67633"/>
  </r>
  <r>
    <s v="Datasaurus Dozen"/>
    <n v="1261"/>
    <x v="8"/>
    <n v="52.684069999999998"/>
    <n v="16.407959999999999"/>
  </r>
  <r>
    <s v="Datasaurus Dozen"/>
    <n v="1262"/>
    <x v="8"/>
    <n v="65.807220000000001"/>
    <n v="18.14076"/>
  </r>
  <r>
    <s v="Datasaurus Dozen"/>
    <n v="1263"/>
    <x v="8"/>
    <n v="60.673920000000003"/>
    <n v="17.0518"/>
  </r>
  <r>
    <s v="Datasaurus Dozen"/>
    <n v="1264"/>
    <x v="8"/>
    <n v="63.394710000000003"/>
    <n v="17.70054"/>
  </r>
  <r>
    <s v="Datasaurus Dozen"/>
    <n v="1265"/>
    <x v="8"/>
    <n v="64.802009999999996"/>
    <n v="18.21688"/>
  </r>
  <r>
    <s v="Datasaurus Dozen"/>
    <n v="1266"/>
    <x v="8"/>
    <n v="65.025940000000006"/>
    <n v="18.28782"/>
  </r>
  <r>
    <s v="Datasaurus Dozen"/>
    <n v="1267"/>
    <x v="8"/>
    <n v="65.755549999999999"/>
    <n v="18.516220000000001"/>
  </r>
  <r>
    <s v="Datasaurus Dozen"/>
    <n v="1268"/>
    <x v="8"/>
    <n v="69.967730000000003"/>
    <n v="20.538989999999998"/>
  </r>
  <r>
    <s v="Datasaurus Dozen"/>
    <n v="1269"/>
    <x v="8"/>
    <n v="68.892780000000002"/>
    <n v="20.032450000000001"/>
  </r>
  <r>
    <s v="Datasaurus Dozen"/>
    <n v="1270"/>
    <x v="8"/>
    <n v="61.826549999999997"/>
    <n v="17.269659999999998"/>
  </r>
  <r>
    <s v="Datasaurus Dozen"/>
    <n v="1271"/>
    <x v="8"/>
    <n v="60.787970000000001"/>
    <n v="17.046199999999999"/>
  </r>
  <r>
    <s v="Datasaurus Dozen"/>
    <n v="1272"/>
    <x v="8"/>
    <n v="61.915610000000001"/>
    <n v="17.28219"/>
  </r>
  <r>
    <s v="Datasaurus Dozen"/>
    <n v="1273"/>
    <x v="8"/>
    <n v="45.029000000000003"/>
    <n v="17.724450000000001"/>
  </r>
  <r>
    <s v="Datasaurus Dozen"/>
    <n v="1274"/>
    <x v="8"/>
    <n v="39.92136"/>
    <n v="19.70185"/>
  </r>
  <r>
    <s v="Datasaurus Dozen"/>
    <n v="1275"/>
    <x v="8"/>
    <n v="84.794280000000001"/>
    <n v="55.568649999999998"/>
  </r>
  <r>
    <s v="Datasaurus Dozen"/>
    <n v="1276"/>
    <x v="8"/>
    <n v="55.662959999999998"/>
    <n v="83.356480000000005"/>
  </r>
  <r>
    <s v="Datasaurus Dozen"/>
    <n v="1277"/>
    <x v="8"/>
    <n v="50.492249999999999"/>
    <n v="78.997529999999998"/>
  </r>
  <r>
    <s v="Datasaurus Dozen"/>
    <n v="1278"/>
    <x v="8"/>
    <n v="51.467100000000002"/>
    <n v="79.201840000000004"/>
  </r>
  <r>
    <s v="Datasaurus Dozen"/>
    <n v="1279"/>
    <x v="9"/>
    <n v="51.203890000000001"/>
    <n v="83.339780000000005"/>
  </r>
  <r>
    <s v="Datasaurus Dozen"/>
    <n v="1280"/>
    <x v="9"/>
    <n v="58.974469999999997"/>
    <n v="85.49982"/>
  </r>
  <r>
    <s v="Datasaurus Dozen"/>
    <n v="1281"/>
    <x v="9"/>
    <n v="51.872070000000001"/>
    <n v="85.829740000000001"/>
  </r>
  <r>
    <s v="Datasaurus Dozen"/>
    <n v="1282"/>
    <x v="9"/>
    <n v="48.179929999999999"/>
    <n v="85.045119999999997"/>
  </r>
  <r>
    <s v="Datasaurus Dozen"/>
    <n v="1283"/>
    <x v="9"/>
    <n v="41.683199999999999"/>
    <n v="84.017939999999996"/>
  </r>
  <r>
    <s v="Datasaurus Dozen"/>
    <n v="1284"/>
    <x v="9"/>
    <n v="37.890419999999999"/>
    <n v="82.567490000000006"/>
  </r>
  <r>
    <s v="Datasaurus Dozen"/>
    <n v="1285"/>
    <x v="9"/>
    <n v="39.548969999999997"/>
    <n v="80.812600000000003"/>
  </r>
  <r>
    <s v="Datasaurus Dozen"/>
    <n v="1286"/>
    <x v="9"/>
    <n v="39.649569999999997"/>
    <n v="82.664529999999999"/>
  </r>
  <r>
    <s v="Datasaurus Dozen"/>
    <n v="1287"/>
    <x v="9"/>
    <n v="34.750599999999999"/>
    <n v="80.011089999999996"/>
  </r>
  <r>
    <s v="Datasaurus Dozen"/>
    <n v="1288"/>
    <x v="9"/>
    <n v="27.560839999999999"/>
    <n v="72.847830000000002"/>
  </r>
  <r>
    <s v="Datasaurus Dozen"/>
    <n v="1289"/>
    <x v="9"/>
    <n v="24.635539999999999"/>
    <n v="71.610709999999997"/>
  </r>
  <r>
    <s v="Datasaurus Dozen"/>
    <n v="1290"/>
    <x v="9"/>
    <n v="20.95946"/>
    <n v="66.041499999999999"/>
  </r>
  <r>
    <s v="Datasaurus Dozen"/>
    <n v="1291"/>
    <x v="9"/>
    <n v="20.689150000000001"/>
    <n v="62.721310000000003"/>
  </r>
  <r>
    <s v="Datasaurus Dozen"/>
    <n v="1292"/>
    <x v="9"/>
    <n v="19.2882"/>
    <n v="62.06306"/>
  </r>
  <r>
    <s v="Datasaurus Dozen"/>
    <n v="1293"/>
    <x v="9"/>
    <n v="20.0245"/>
    <n v="61.342619999999997"/>
  </r>
  <r>
    <s v="Datasaurus Dozen"/>
    <n v="1294"/>
    <x v="9"/>
    <n v="35.469520000000003"/>
    <n v="43.115879999999997"/>
  </r>
  <r>
    <s v="Datasaurus Dozen"/>
    <n v="1295"/>
    <x v="9"/>
    <n v="36.894329999999997"/>
    <n v="47.706560000000003"/>
  </r>
  <r>
    <s v="Datasaurus Dozen"/>
    <n v="1296"/>
    <x v="9"/>
    <n v="39.055549999999997"/>
    <n v="55.546970000000002"/>
  </r>
  <r>
    <s v="Datasaurus Dozen"/>
    <n v="1297"/>
    <x v="9"/>
    <n v="46.957079999999998"/>
    <n v="65.240409999999997"/>
  </r>
  <r>
    <s v="Datasaurus Dozen"/>
    <n v="1298"/>
    <x v="9"/>
    <n v="37.310450000000003"/>
    <n v="45.258749999999999"/>
  </r>
  <r>
    <s v="Datasaurus Dozen"/>
    <n v="1299"/>
    <x v="9"/>
    <n v="40.00967"/>
    <n v="60.986579999999996"/>
  </r>
  <r>
    <s v="Datasaurus Dozen"/>
    <n v="1300"/>
    <x v="9"/>
    <n v="48.014389999999999"/>
    <n v="65.712819999999994"/>
  </r>
  <r>
    <s v="Datasaurus Dozen"/>
    <n v="1301"/>
    <x v="9"/>
    <n v="53.703780000000002"/>
    <n v="66.389480000000006"/>
  </r>
  <r>
    <s v="Datasaurus Dozen"/>
    <n v="1302"/>
    <x v="9"/>
    <n v="63.067500000000003"/>
    <n v="64.034999999999997"/>
  </r>
  <r>
    <s v="Datasaurus Dozen"/>
    <n v="1303"/>
    <x v="9"/>
    <n v="62.048029999999997"/>
    <n v="63.845860000000002"/>
  </r>
  <r>
    <s v="Datasaurus Dozen"/>
    <n v="1304"/>
    <x v="9"/>
    <n v="59.839970000000001"/>
    <n v="64.476759999999999"/>
  </r>
  <r>
    <s v="Datasaurus Dozen"/>
    <n v="1305"/>
    <x v="9"/>
    <n v="55.160939999999997"/>
    <n v="65.237309999999994"/>
  </r>
  <r>
    <s v="Datasaurus Dozen"/>
    <n v="1306"/>
    <x v="9"/>
    <n v="61.279789999999998"/>
    <n v="65.766400000000004"/>
  </r>
  <r>
    <s v="Datasaurus Dozen"/>
    <n v="1307"/>
    <x v="9"/>
    <n v="60.834919999999997"/>
    <n v="64.603769999999997"/>
  </r>
  <r>
    <s v="Datasaurus Dozen"/>
    <n v="1308"/>
    <x v="9"/>
    <n v="61.520589999999999"/>
    <n v="64.79186"/>
  </r>
  <r>
    <s v="Datasaurus Dozen"/>
    <n v="1309"/>
    <x v="9"/>
    <n v="36.916539999999998"/>
    <n v="41.09525"/>
  </r>
  <r>
    <s v="Datasaurus Dozen"/>
    <n v="1310"/>
    <x v="9"/>
    <n v="38.502200000000002"/>
    <n v="41.567160000000001"/>
  </r>
  <r>
    <s v="Datasaurus Dozen"/>
    <n v="1311"/>
    <x v="9"/>
    <n v="48.664369999999998"/>
    <n v="30.680669999999999"/>
  </r>
  <r>
    <s v="Datasaurus Dozen"/>
    <n v="1312"/>
    <x v="9"/>
    <n v="50.285249999999998"/>
    <n v="30.33792"/>
  </r>
  <r>
    <s v="Datasaurus Dozen"/>
    <n v="1313"/>
    <x v="9"/>
    <n v="42.276330000000002"/>
    <n v="34.527639999999998"/>
  </r>
  <r>
    <s v="Datasaurus Dozen"/>
    <n v="1314"/>
    <x v="9"/>
    <n v="54.031779999999998"/>
    <n v="29.672350000000002"/>
  </r>
  <r>
    <s v="Datasaurus Dozen"/>
    <n v="1315"/>
    <x v="9"/>
    <n v="37.329360000000001"/>
    <n v="39.602040000000002"/>
  </r>
  <r>
    <s v="Datasaurus Dozen"/>
    <n v="1316"/>
    <x v="9"/>
    <n v="41.389519999999997"/>
    <n v="37.296059999999997"/>
  </r>
  <r>
    <s v="Datasaurus Dozen"/>
    <n v="1317"/>
    <x v="9"/>
    <n v="40.074669999999998"/>
    <n v="34.623690000000003"/>
  </r>
  <r>
    <s v="Datasaurus Dozen"/>
    <n v="1318"/>
    <x v="9"/>
    <n v="35.349679999999999"/>
    <n v="47.141069999999999"/>
  </r>
  <r>
    <s v="Datasaurus Dozen"/>
    <n v="1319"/>
    <x v="9"/>
    <n v="34.7637"/>
    <n v="47.6248"/>
  </r>
  <r>
    <s v="Datasaurus Dozen"/>
    <n v="1320"/>
    <x v="9"/>
    <n v="37.026629999999997"/>
    <n v="44.462290000000003"/>
  </r>
  <r>
    <s v="Datasaurus Dozen"/>
    <n v="1321"/>
    <x v="9"/>
    <n v="36.455570000000002"/>
    <n v="40.791840000000001"/>
  </r>
  <r>
    <s v="Datasaurus Dozen"/>
    <n v="1322"/>
    <x v="9"/>
    <n v="35.537660000000002"/>
    <n v="48.729390000000002"/>
  </r>
  <r>
    <s v="Datasaurus Dozen"/>
    <n v="1323"/>
    <x v="9"/>
    <n v="20.408950000000001"/>
    <n v="32.203029999999998"/>
  </r>
  <r>
    <s v="Datasaurus Dozen"/>
    <n v="1324"/>
    <x v="9"/>
    <n v="23.495709999999999"/>
    <n v="25.322469999999999"/>
  </r>
  <r>
    <s v="Datasaurus Dozen"/>
    <n v="1325"/>
    <x v="9"/>
    <n v="29.557539999999999"/>
    <n v="21.36478"/>
  </r>
  <r>
    <s v="Datasaurus Dozen"/>
    <n v="1326"/>
    <x v="9"/>
    <n v="33.008229999999998"/>
    <n v="15.98507"/>
  </r>
  <r>
    <s v="Datasaurus Dozen"/>
    <n v="1327"/>
    <x v="9"/>
    <n v="53.980400000000003"/>
    <n v="29.350989999999999"/>
  </r>
  <r>
    <s v="Datasaurus Dozen"/>
    <n v="1328"/>
    <x v="9"/>
    <n v="52.234310000000001"/>
    <n v="29.711670000000002"/>
  </r>
  <r>
    <s v="Datasaurus Dozen"/>
    <n v="1329"/>
    <x v="9"/>
    <n v="59.503079999999997"/>
    <n v="30.66967"/>
  </r>
  <r>
    <s v="Datasaurus Dozen"/>
    <n v="1330"/>
    <x v="9"/>
    <n v="41.163780000000003"/>
    <n v="34.315759999999997"/>
  </r>
  <r>
    <s v="Datasaurus Dozen"/>
    <n v="1331"/>
    <x v="9"/>
    <n v="48.993040000000001"/>
    <n v="32.030360000000002"/>
  </r>
  <r>
    <s v="Datasaurus Dozen"/>
    <n v="1332"/>
    <x v="9"/>
    <n v="59.269280000000002"/>
    <n v="29.640699999999999"/>
  </r>
  <r>
    <s v="Datasaurus Dozen"/>
    <n v="1333"/>
    <x v="9"/>
    <n v="45.469180000000001"/>
    <n v="33.831189999999999"/>
  </r>
  <r>
    <s v="Datasaurus Dozen"/>
    <n v="1334"/>
    <x v="9"/>
    <n v="62.691270000000003"/>
    <n v="30.290369999999999"/>
  </r>
  <r>
    <s v="Datasaurus Dozen"/>
    <n v="1335"/>
    <x v="9"/>
    <n v="73.428669999999997"/>
    <n v="48.577860000000001"/>
  </r>
  <r>
    <s v="Datasaurus Dozen"/>
    <n v="1336"/>
    <x v="9"/>
    <n v="70.846429999999998"/>
    <n v="52.282249999999998"/>
  </r>
  <r>
    <s v="Datasaurus Dozen"/>
    <n v="1337"/>
    <x v="9"/>
    <n v="71.539019999999994"/>
    <n v="45.521810000000002"/>
  </r>
  <r>
    <s v="Datasaurus Dozen"/>
    <n v="1338"/>
    <x v="9"/>
    <n v="67.620869999999996"/>
    <n v="38.00656"/>
  </r>
  <r>
    <s v="Datasaurus Dozen"/>
    <n v="1339"/>
    <x v="9"/>
    <n v="72.470950000000002"/>
    <n v="51.122129999999999"/>
  </r>
  <r>
    <s v="Datasaurus Dozen"/>
    <n v="1340"/>
    <x v="9"/>
    <n v="64.812240000000003"/>
    <n v="62.810920000000003"/>
  </r>
  <r>
    <s v="Datasaurus Dozen"/>
    <n v="1341"/>
    <x v="9"/>
    <n v="60.853679999999997"/>
    <n v="65.49915"/>
  </r>
  <r>
    <s v="Datasaurus Dozen"/>
    <n v="1342"/>
    <x v="9"/>
    <n v="67.789500000000004"/>
    <n v="61.363700000000001"/>
  </r>
  <r>
    <s v="Datasaurus Dozen"/>
    <n v="1343"/>
    <x v="9"/>
    <n v="41.609560000000002"/>
    <n v="83.848690000000005"/>
  </r>
  <r>
    <s v="Datasaurus Dozen"/>
    <n v="1344"/>
    <x v="9"/>
    <n v="53.003030000000003"/>
    <n v="84.674800000000005"/>
  </r>
  <r>
    <s v="Datasaurus Dozen"/>
    <n v="1345"/>
    <x v="9"/>
    <n v="54.714170000000003"/>
    <n v="84.043130000000005"/>
  </r>
  <r>
    <s v="Datasaurus Dozen"/>
    <n v="1346"/>
    <x v="9"/>
    <n v="44.291670000000003"/>
    <n v="82.909440000000004"/>
  </r>
  <r>
    <s v="Datasaurus Dozen"/>
    <n v="1347"/>
    <x v="9"/>
    <n v="49.191719999999997"/>
    <n v="85.876230000000007"/>
  </r>
  <r>
    <s v="Datasaurus Dozen"/>
    <n v="1348"/>
    <x v="9"/>
    <n v="53.101379999999999"/>
    <n v="84.547659999999993"/>
  </r>
  <r>
    <s v="Datasaurus Dozen"/>
    <n v="1349"/>
    <x v="9"/>
    <n v="51.599850000000004"/>
    <n v="84.819820000000007"/>
  </r>
  <r>
    <s v="Datasaurus Dozen"/>
    <n v="1350"/>
    <x v="9"/>
    <n v="54.379719999999999"/>
    <n v="84.240359999999995"/>
  </r>
  <r>
    <s v="Datasaurus Dozen"/>
    <n v="1351"/>
    <x v="9"/>
    <n v="46.48077"/>
    <n v="83.518209999999996"/>
  </r>
  <r>
    <s v="Datasaurus Dozen"/>
    <n v="1352"/>
    <x v="9"/>
    <n v="53.174660000000003"/>
    <n v="84.260570000000001"/>
  </r>
  <r>
    <s v="Datasaurus Dozen"/>
    <n v="1353"/>
    <x v="9"/>
    <n v="45.271999999999998"/>
    <n v="85.237080000000006"/>
  </r>
  <r>
    <s v="Datasaurus Dozen"/>
    <n v="1354"/>
    <x v="9"/>
    <n v="36.0334"/>
    <n v="53.371690000000001"/>
  </r>
  <r>
    <s v="Datasaurus Dozen"/>
    <n v="1355"/>
    <x v="9"/>
    <n v="28.271190000000001"/>
    <n v="72.840230000000005"/>
  </r>
  <r>
    <s v="Datasaurus Dozen"/>
    <n v="1356"/>
    <x v="9"/>
    <n v="25.05481"/>
    <n v="71.548599999999993"/>
  </r>
  <r>
    <s v="Datasaurus Dozen"/>
    <n v="1357"/>
    <x v="9"/>
    <n v="64.758889999999994"/>
    <n v="82.315219999999997"/>
  </r>
  <r>
    <s v="Datasaurus Dozen"/>
    <n v="1358"/>
    <x v="9"/>
    <n v="63.144530000000003"/>
    <n v="85.236699999999999"/>
  </r>
  <r>
    <s v="Datasaurus Dozen"/>
    <n v="1359"/>
    <x v="9"/>
    <n v="50.424680000000002"/>
    <n v="85.174750000000003"/>
  </r>
  <r>
    <s v="Datasaurus Dozen"/>
    <n v="1360"/>
    <x v="9"/>
    <n v="70.644999999999996"/>
    <n v="82.43092"/>
  </r>
  <r>
    <s v="Datasaurus Dozen"/>
    <n v="1361"/>
    <x v="9"/>
    <n v="63.149050000000003"/>
    <n v="83.946860000000001"/>
  </r>
  <r>
    <s v="Datasaurus Dozen"/>
    <n v="1362"/>
    <x v="9"/>
    <n v="62.824019999999997"/>
    <n v="84.966189999999997"/>
  </r>
  <r>
    <s v="Datasaurus Dozen"/>
    <n v="1363"/>
    <x v="9"/>
    <n v="70.236869999999996"/>
    <n v="82.171149999999997"/>
  </r>
  <r>
    <s v="Datasaurus Dozen"/>
    <n v="1364"/>
    <x v="9"/>
    <n v="70.042739999999995"/>
    <n v="80.385019999999997"/>
  </r>
  <r>
    <s v="Datasaurus Dozen"/>
    <n v="1365"/>
    <x v="9"/>
    <n v="72.570620000000005"/>
    <n v="80.971220000000002"/>
  </r>
  <r>
    <s v="Datasaurus Dozen"/>
    <n v="1366"/>
    <x v="9"/>
    <n v="75.130719999999997"/>
    <n v="79.984089999999995"/>
  </r>
  <r>
    <s v="Datasaurus Dozen"/>
    <n v="1367"/>
    <x v="9"/>
    <n v="83.293909999999997"/>
    <n v="70.77843"/>
  </r>
  <r>
    <s v="Datasaurus Dozen"/>
    <n v="1368"/>
    <x v="9"/>
    <n v="79.664259999999999"/>
    <n v="73.932310000000001"/>
  </r>
  <r>
    <s v="Datasaurus Dozen"/>
    <n v="1369"/>
    <x v="9"/>
    <n v="88.432100000000005"/>
    <n v="64.624250000000004"/>
  </r>
  <r>
    <s v="Datasaurus Dozen"/>
    <n v="1370"/>
    <x v="9"/>
    <n v="89.115560000000002"/>
    <n v="64.001509999999996"/>
  </r>
  <r>
    <s v="Datasaurus Dozen"/>
    <n v="1371"/>
    <x v="9"/>
    <n v="89.092200000000005"/>
    <n v="57.768189999999997"/>
  </r>
  <r>
    <s v="Datasaurus Dozen"/>
    <n v="1372"/>
    <x v="9"/>
    <n v="91.726010000000002"/>
    <n v="52.623350000000002"/>
  </r>
  <r>
    <s v="Datasaurus Dozen"/>
    <n v="1373"/>
    <x v="9"/>
    <n v="91.73554"/>
    <n v="48.970210000000002"/>
  </r>
  <r>
    <s v="Datasaurus Dozen"/>
    <n v="1374"/>
    <x v="9"/>
    <n v="91.507890000000003"/>
    <n v="53.312649999999998"/>
  </r>
  <r>
    <s v="Datasaurus Dozen"/>
    <n v="1375"/>
    <x v="9"/>
    <n v="88.239000000000004"/>
    <n v="31.477429999999998"/>
  </r>
  <r>
    <s v="Datasaurus Dozen"/>
    <n v="1376"/>
    <x v="9"/>
    <n v="88.530519999999996"/>
    <n v="30.476030000000002"/>
  </r>
  <r>
    <s v="Datasaurus Dozen"/>
    <n v="1377"/>
    <x v="9"/>
    <n v="55.365160000000003"/>
    <n v="30.44585"/>
  </r>
  <r>
    <s v="Datasaurus Dozen"/>
    <n v="1378"/>
    <x v="9"/>
    <n v="62.56026"/>
    <n v="30.447140000000001"/>
  </r>
  <r>
    <s v="Datasaurus Dozen"/>
    <n v="1379"/>
    <x v="9"/>
    <n v="58.00667"/>
    <n v="30.253720000000001"/>
  </r>
  <r>
    <s v="Datasaurus Dozen"/>
    <n v="1380"/>
    <x v="9"/>
    <n v="55.067120000000003"/>
    <n v="29.01154"/>
  </r>
  <r>
    <s v="Datasaurus Dozen"/>
    <n v="1381"/>
    <x v="9"/>
    <n v="61.614780000000003"/>
    <n v="29.994389999999999"/>
  </r>
  <r>
    <s v="Datasaurus Dozen"/>
    <n v="1382"/>
    <x v="9"/>
    <n v="68.543139999999994"/>
    <n v="35.657829999999997"/>
  </r>
  <r>
    <s v="Datasaurus Dozen"/>
    <n v="1383"/>
    <x v="9"/>
    <n v="77.706109999999995"/>
    <n v="20.304259999999999"/>
  </r>
  <r>
    <s v="Datasaurus Dozen"/>
    <n v="1384"/>
    <x v="9"/>
    <n v="68.453050000000005"/>
    <n v="13.03553"/>
  </r>
  <r>
    <s v="Datasaurus Dozen"/>
    <n v="1385"/>
    <x v="9"/>
    <n v="68.257210000000001"/>
    <n v="12.384639999999999"/>
  </r>
  <r>
    <s v="Datasaurus Dozen"/>
    <n v="1386"/>
    <x v="9"/>
    <n v="70.255470000000003"/>
    <n v="13.25038"/>
  </r>
  <r>
    <s v="Datasaurus Dozen"/>
    <n v="1387"/>
    <x v="9"/>
    <n v="65.044330000000002"/>
    <n v="11.00084"/>
  </r>
  <r>
    <s v="Datasaurus Dozen"/>
    <n v="1388"/>
    <x v="9"/>
    <n v="60.09225"/>
    <n v="11.872109999999999"/>
  </r>
  <r>
    <s v="Datasaurus Dozen"/>
    <n v="1389"/>
    <x v="9"/>
    <n v="52.99203"/>
    <n v="9.9066679999999998"/>
  </r>
  <r>
    <s v="Datasaurus Dozen"/>
    <n v="1390"/>
    <x v="9"/>
    <n v="50.144629999999999"/>
    <n v="12.211539999999999"/>
  </r>
  <r>
    <s v="Datasaurus Dozen"/>
    <n v="1391"/>
    <x v="9"/>
    <n v="46.508609999999997"/>
    <n v="11.207129999999999"/>
  </r>
  <r>
    <s v="Datasaurus Dozen"/>
    <n v="1392"/>
    <x v="9"/>
    <n v="43.807029999999997"/>
    <n v="11.31894"/>
  </r>
  <r>
    <s v="Datasaurus Dozen"/>
    <n v="1393"/>
    <x v="9"/>
    <n v="57.81785"/>
    <n v="10.94514"/>
  </r>
  <r>
    <s v="Datasaurus Dozen"/>
    <n v="1394"/>
    <x v="9"/>
    <n v="50.940489999999997"/>
    <n v="9.6915469999999999"/>
  </r>
  <r>
    <s v="Datasaurus Dozen"/>
    <n v="1395"/>
    <x v="9"/>
    <n v="63.497320000000002"/>
    <n v="11.914070000000001"/>
  </r>
  <r>
    <s v="Datasaurus Dozen"/>
    <n v="1396"/>
    <x v="9"/>
    <n v="50.016480000000001"/>
    <n v="11.93385"/>
  </r>
  <r>
    <s v="Datasaurus Dozen"/>
    <n v="1397"/>
    <x v="9"/>
    <n v="58.636769999999999"/>
    <n v="11.97472"/>
  </r>
  <r>
    <s v="Datasaurus Dozen"/>
    <n v="1398"/>
    <x v="9"/>
    <n v="54.730289999999997"/>
    <n v="11.412879999999999"/>
  </r>
  <r>
    <s v="Datasaurus Dozen"/>
    <n v="1399"/>
    <x v="9"/>
    <n v="65.875550000000004"/>
    <n v="11.73244"/>
  </r>
  <r>
    <s v="Datasaurus Dozen"/>
    <n v="1400"/>
    <x v="9"/>
    <n v="57.060980000000001"/>
    <n v="9.9205609999999993"/>
  </r>
  <r>
    <s v="Datasaurus Dozen"/>
    <n v="1401"/>
    <x v="9"/>
    <n v="46.81991"/>
    <n v="10.49465"/>
  </r>
  <r>
    <s v="Datasaurus Dozen"/>
    <n v="1402"/>
    <x v="9"/>
    <n v="38.359389999999998"/>
    <n v="13.431319999999999"/>
  </r>
  <r>
    <s v="Datasaurus Dozen"/>
    <n v="1403"/>
    <x v="9"/>
    <n v="47.315420000000003"/>
    <n v="12.85345"/>
  </r>
  <r>
    <s v="Datasaurus Dozen"/>
    <n v="1404"/>
    <x v="9"/>
    <n v="55.051920000000003"/>
    <n v="11.94999"/>
  </r>
  <r>
    <s v="Datasaurus Dozen"/>
    <n v="1405"/>
    <x v="9"/>
    <n v="50.51596"/>
    <n v="9.7655919999999998"/>
  </r>
  <r>
    <s v="Datasaurus Dozen"/>
    <n v="1406"/>
    <x v="9"/>
    <n v="49.677410000000002"/>
    <n v="10.38313"/>
  </r>
  <r>
    <s v="Datasaurus Dozen"/>
    <n v="1407"/>
    <x v="9"/>
    <n v="67.280659999999997"/>
    <n v="14.12865"/>
  </r>
  <r>
    <s v="Datasaurus Dozen"/>
    <n v="1408"/>
    <x v="9"/>
    <n v="66.173019999999994"/>
    <n v="12.03792"/>
  </r>
  <r>
    <s v="Datasaurus Dozen"/>
    <n v="1409"/>
    <x v="9"/>
    <n v="61.088540000000002"/>
    <n v="10.084530000000001"/>
  </r>
  <r>
    <s v="Datasaurus Dozen"/>
    <n v="1410"/>
    <x v="9"/>
    <n v="66.053089999999997"/>
    <n v="13.380229999999999"/>
  </r>
  <r>
    <s v="Datasaurus Dozen"/>
    <n v="1411"/>
    <x v="9"/>
    <n v="72.669989999999999"/>
    <n v="15.23423"/>
  </r>
  <r>
    <s v="Datasaurus Dozen"/>
    <n v="1412"/>
    <x v="9"/>
    <n v="61.50347"/>
    <n v="10.82841"/>
  </r>
  <r>
    <s v="Datasaurus Dozen"/>
    <n v="1413"/>
    <x v="9"/>
    <n v="68.99503"/>
    <n v="13.99431"/>
  </r>
  <r>
    <s v="Datasaurus Dozen"/>
    <n v="1414"/>
    <x v="9"/>
    <n v="78.249920000000003"/>
    <n v="17.883240000000001"/>
  </r>
  <r>
    <s v="Datasaurus Dozen"/>
    <n v="1415"/>
    <x v="9"/>
    <n v="36.48198"/>
    <n v="15.16276"/>
  </r>
  <r>
    <s v="Datasaurus Dozen"/>
    <n v="1416"/>
    <x v="9"/>
    <n v="50.967750000000002"/>
    <n v="29.679770000000001"/>
  </r>
  <r>
    <s v="Datasaurus Dozen"/>
    <n v="1417"/>
    <x v="9"/>
    <n v="91.191050000000004"/>
    <n v="46.674340000000001"/>
  </r>
  <r>
    <s v="Datasaurus Dozen"/>
    <n v="1418"/>
    <x v="9"/>
    <n v="55.863770000000002"/>
    <n v="85.336489999999998"/>
  </r>
  <r>
    <s v="Datasaurus Dozen"/>
    <n v="1419"/>
    <x v="9"/>
    <n v="49.280589999999997"/>
    <n v="84.048820000000006"/>
  </r>
  <r>
    <s v="Datasaurus Dozen"/>
    <n v="1420"/>
    <x v="9"/>
    <n v="43.368499999999997"/>
    <n v="84.332179999999994"/>
  </r>
  <r>
    <s v="Datasaurus Dozen"/>
    <n v="1421"/>
    <x v="10"/>
    <n v="47.6952"/>
    <n v="95.241190000000003"/>
  </r>
  <r>
    <s v="Datasaurus Dozen"/>
    <n v="1422"/>
    <x v="10"/>
    <n v="44.60998"/>
    <n v="93.075839999999999"/>
  </r>
  <r>
    <s v="Datasaurus Dozen"/>
    <n v="1423"/>
    <x v="10"/>
    <n v="43.856380000000001"/>
    <n v="94.08587"/>
  </r>
  <r>
    <s v="Datasaurus Dozen"/>
    <n v="1424"/>
    <x v="10"/>
    <n v="41.57893"/>
    <n v="90.303569999999993"/>
  </r>
  <r>
    <s v="Datasaurus Dozen"/>
    <n v="1425"/>
    <x v="10"/>
    <n v="49.177419999999998"/>
    <n v="96.610529999999997"/>
  </r>
  <r>
    <s v="Datasaurus Dozen"/>
    <n v="1426"/>
    <x v="10"/>
    <n v="42.652250000000002"/>
    <n v="90.560640000000006"/>
  </r>
  <r>
    <s v="Datasaurus Dozen"/>
    <n v="1427"/>
    <x v="10"/>
    <n v="30.123329999999999"/>
    <n v="81.144300000000001"/>
  </r>
  <r>
    <s v="Datasaurus Dozen"/>
    <n v="1428"/>
    <x v="10"/>
    <n v="31.915520000000001"/>
    <n v="79.790409999999994"/>
  </r>
  <r>
    <s v="Datasaurus Dozen"/>
    <n v="1429"/>
    <x v="10"/>
    <n v="27.887720000000002"/>
    <n v="75.445580000000007"/>
  </r>
  <r>
    <s v="Datasaurus Dozen"/>
    <n v="1430"/>
    <x v="10"/>
    <n v="27.54823"/>
    <n v="75.164760000000001"/>
  </r>
  <r>
    <s v="Datasaurus Dozen"/>
    <n v="1431"/>
    <x v="10"/>
    <n v="20.209779999999999"/>
    <n v="67.516639999999995"/>
  </r>
  <r>
    <s v="Datasaurus Dozen"/>
    <n v="1432"/>
    <x v="10"/>
    <n v="24.443449999999999"/>
    <n v="54.473660000000002"/>
  </r>
  <r>
    <s v="Datasaurus Dozen"/>
    <n v="1433"/>
    <x v="10"/>
    <n v="24.63083"/>
    <n v="53.395740000000004"/>
  </r>
  <r>
    <s v="Datasaurus Dozen"/>
    <n v="1434"/>
    <x v="10"/>
    <n v="21.037970000000001"/>
    <n v="49.829300000000003"/>
  </r>
  <r>
    <s v="Datasaurus Dozen"/>
    <n v="1435"/>
    <x v="10"/>
    <n v="27.10624"/>
    <n v="54.719549999999998"/>
  </r>
  <r>
    <s v="Datasaurus Dozen"/>
    <n v="1436"/>
    <x v="10"/>
    <n v="28.08962"/>
    <n v="60.512210000000003"/>
  </r>
  <r>
    <s v="Datasaurus Dozen"/>
    <n v="1437"/>
    <x v="10"/>
    <n v="31.135729999999999"/>
    <n v="61.431910000000002"/>
  </r>
  <r>
    <s v="Datasaurus Dozen"/>
    <n v="1438"/>
    <x v="10"/>
    <n v="37.700839999999999"/>
    <n v="68.418409999999994"/>
  </r>
  <r>
    <s v="Datasaurus Dozen"/>
    <n v="1439"/>
    <x v="10"/>
    <n v="43.392690000000002"/>
    <n v="43.597589999999997"/>
  </r>
  <r>
    <s v="Datasaurus Dozen"/>
    <n v="1440"/>
    <x v="10"/>
    <n v="51.2624"/>
    <n v="49.666510000000002"/>
  </r>
  <r>
    <s v="Datasaurus Dozen"/>
    <n v="1441"/>
    <x v="10"/>
    <n v="43.286709999999999"/>
    <n v="43.05686"/>
  </r>
  <r>
    <s v="Datasaurus Dozen"/>
    <n v="1442"/>
    <x v="10"/>
    <n v="55.905920000000002"/>
    <n v="54.252670000000002"/>
  </r>
  <r>
    <s v="Datasaurus Dozen"/>
    <n v="1443"/>
    <x v="10"/>
    <n v="50.19896"/>
    <n v="52.225029999999997"/>
  </r>
  <r>
    <s v="Datasaurus Dozen"/>
    <n v="1444"/>
    <x v="10"/>
    <n v="55.761589999999998"/>
    <n v="54.030520000000003"/>
  </r>
  <r>
    <s v="Datasaurus Dozen"/>
    <n v="1445"/>
    <x v="10"/>
    <n v="58.323140000000002"/>
    <n v="60.031059999999997"/>
  </r>
  <r>
    <s v="Datasaurus Dozen"/>
    <n v="1446"/>
    <x v="10"/>
    <n v="70.171459999999996"/>
    <n v="70.282219999999995"/>
  </r>
  <r>
    <s v="Datasaurus Dozen"/>
    <n v="1447"/>
    <x v="10"/>
    <n v="60.600279999999998"/>
    <n v="59.753309999999999"/>
  </r>
  <r>
    <s v="Datasaurus Dozen"/>
    <n v="1448"/>
    <x v="10"/>
    <n v="63.760280000000002"/>
    <n v="61.185639999999999"/>
  </r>
  <r>
    <s v="Datasaurus Dozen"/>
    <n v="1449"/>
    <x v="10"/>
    <n v="54.389499999999998"/>
    <n v="53.811900000000001"/>
  </r>
  <r>
    <s v="Datasaurus Dozen"/>
    <n v="1450"/>
    <x v="10"/>
    <n v="55.241300000000003"/>
    <n v="52.59357"/>
  </r>
  <r>
    <s v="Datasaurus Dozen"/>
    <n v="1451"/>
    <x v="10"/>
    <n v="49.070129999999999"/>
    <n v="48.896940000000001"/>
  </r>
  <r>
    <s v="Datasaurus Dozen"/>
    <n v="1452"/>
    <x v="10"/>
    <n v="46.018120000000003"/>
    <n v="46.257719999999999"/>
  </r>
  <r>
    <s v="Datasaurus Dozen"/>
    <n v="1453"/>
    <x v="10"/>
    <n v="44.759590000000003"/>
    <n v="41.974609999999998"/>
  </r>
  <r>
    <s v="Datasaurus Dozen"/>
    <n v="1454"/>
    <x v="10"/>
    <n v="51.600619999999999"/>
    <n v="50.032470000000004"/>
  </r>
  <r>
    <s v="Datasaurus Dozen"/>
    <n v="1455"/>
    <x v="10"/>
    <n v="36.465879999999999"/>
    <n v="35.524189999999997"/>
  </r>
  <r>
    <s v="Datasaurus Dozen"/>
    <n v="1456"/>
    <x v="10"/>
    <n v="33.394799999999996"/>
    <n v="35.016800000000003"/>
  </r>
  <r>
    <s v="Datasaurus Dozen"/>
    <n v="1457"/>
    <x v="10"/>
    <n v="37.580069999999999"/>
    <n v="38.831569999999999"/>
  </r>
  <r>
    <s v="Datasaurus Dozen"/>
    <n v="1458"/>
    <x v="10"/>
    <n v="36.619720000000001"/>
    <n v="36.811410000000002"/>
  </r>
  <r>
    <s v="Datasaurus Dozen"/>
    <n v="1459"/>
    <x v="10"/>
    <n v="36.163469999999997"/>
    <n v="33.819310000000002"/>
  </r>
  <r>
    <s v="Datasaurus Dozen"/>
    <n v="1460"/>
    <x v="10"/>
    <n v="33.167760000000001"/>
    <n v="31.24774"/>
  </r>
  <r>
    <s v="Datasaurus Dozen"/>
    <n v="1461"/>
    <x v="10"/>
    <n v="42.644979999999997"/>
    <n v="40.154319999999998"/>
  </r>
  <r>
    <s v="Datasaurus Dozen"/>
    <n v="1462"/>
    <x v="10"/>
    <n v="47.225029999999997"/>
    <n v="44.575650000000003"/>
  </r>
  <r>
    <s v="Datasaurus Dozen"/>
    <n v="1463"/>
    <x v="10"/>
    <n v="48.392359999999996"/>
    <n v="50.331530000000001"/>
  </r>
  <r>
    <s v="Datasaurus Dozen"/>
    <n v="1464"/>
    <x v="10"/>
    <n v="27.245190000000001"/>
    <n v="29.819510000000001"/>
  </r>
  <r>
    <s v="Datasaurus Dozen"/>
    <n v="1465"/>
    <x v="10"/>
    <n v="30.404309999999999"/>
    <n v="29.079540000000001"/>
  </r>
  <r>
    <s v="Datasaurus Dozen"/>
    <n v="1466"/>
    <x v="10"/>
    <n v="30.0808"/>
    <n v="27.58803"/>
  </r>
  <r>
    <s v="Datasaurus Dozen"/>
    <n v="1467"/>
    <x v="10"/>
    <n v="33.980629999999998"/>
    <n v="35.033059999999999"/>
  </r>
  <r>
    <s v="Datasaurus Dozen"/>
    <n v="1468"/>
    <x v="10"/>
    <n v="34.250610000000002"/>
    <n v="34.441589999999998"/>
  </r>
  <r>
    <s v="Datasaurus Dozen"/>
    <n v="1469"/>
    <x v="10"/>
    <n v="51.141179999999999"/>
    <n v="20.618320000000001"/>
  </r>
  <r>
    <s v="Datasaurus Dozen"/>
    <n v="1470"/>
    <x v="10"/>
    <n v="49.899590000000003"/>
    <n v="19.564080000000001"/>
  </r>
  <r>
    <s v="Datasaurus Dozen"/>
    <n v="1471"/>
    <x v="10"/>
    <n v="55.589880000000001"/>
    <n v="26.299250000000001"/>
  </r>
  <r>
    <s v="Datasaurus Dozen"/>
    <n v="1472"/>
    <x v="10"/>
    <n v="55.482059999999997"/>
    <n v="22.827470000000002"/>
  </r>
  <r>
    <s v="Datasaurus Dozen"/>
    <n v="1473"/>
    <x v="10"/>
    <n v="63.572940000000003"/>
    <n v="32.93862"/>
  </r>
  <r>
    <s v="Datasaurus Dozen"/>
    <n v="1474"/>
    <x v="10"/>
    <n v="59.025080000000003"/>
    <n v="28.322089999999999"/>
  </r>
  <r>
    <s v="Datasaurus Dozen"/>
    <n v="1475"/>
    <x v="10"/>
    <n v="62.423780000000001"/>
    <n v="33.486600000000003"/>
  </r>
  <r>
    <s v="Datasaurus Dozen"/>
    <n v="1476"/>
    <x v="10"/>
    <n v="47.849910000000001"/>
    <n v="48.556620000000002"/>
  </r>
  <r>
    <s v="Datasaurus Dozen"/>
    <n v="1477"/>
    <x v="10"/>
    <n v="52.268560000000001"/>
    <n v="52.805239999999998"/>
  </r>
  <r>
    <s v="Datasaurus Dozen"/>
    <n v="1478"/>
    <x v="10"/>
    <n v="68.851020000000005"/>
    <n v="39.573430000000002"/>
  </r>
  <r>
    <s v="Datasaurus Dozen"/>
    <n v="1479"/>
    <x v="10"/>
    <n v="65.676400000000001"/>
    <n v="35.109319999999997"/>
  </r>
  <r>
    <s v="Datasaurus Dozen"/>
    <n v="1480"/>
    <x v="10"/>
    <n v="77.746889999999993"/>
    <n v="47.37182"/>
  </r>
  <r>
    <s v="Datasaurus Dozen"/>
    <n v="1481"/>
    <x v="10"/>
    <n v="80.352930000000001"/>
    <n v="47.8003"/>
  </r>
  <r>
    <s v="Datasaurus Dozen"/>
    <n v="1482"/>
    <x v="10"/>
    <n v="60.337589999999999"/>
    <n v="63.034959999999998"/>
  </r>
  <r>
    <s v="Datasaurus Dozen"/>
    <n v="1483"/>
    <x v="10"/>
    <n v="61.658720000000002"/>
    <n v="64.100020000000001"/>
  </r>
  <r>
    <s v="Datasaurus Dozen"/>
    <n v="1484"/>
    <x v="10"/>
    <n v="71.54504"/>
    <n v="72.657719999999998"/>
  </r>
  <r>
    <s v="Datasaurus Dozen"/>
    <n v="1485"/>
    <x v="10"/>
    <n v="49.040959999999998"/>
    <n v="77.362579999999994"/>
  </r>
  <r>
    <s v="Datasaurus Dozen"/>
    <n v="1486"/>
    <x v="10"/>
    <n v="51.886890000000001"/>
    <n v="80.113609999999994"/>
  </r>
  <r>
    <s v="Datasaurus Dozen"/>
    <n v="1487"/>
    <x v="10"/>
    <n v="57.968980000000002"/>
    <n v="85.356049999999996"/>
  </r>
  <r>
    <s v="Datasaurus Dozen"/>
    <n v="1488"/>
    <x v="10"/>
    <n v="54.85566"/>
    <n v="83.7834"/>
  </r>
  <r>
    <s v="Datasaurus Dozen"/>
    <n v="1489"/>
    <x v="10"/>
    <n v="54.133200000000002"/>
    <n v="83.793999999999997"/>
  </r>
  <r>
    <s v="Datasaurus Dozen"/>
    <n v="1490"/>
    <x v="10"/>
    <n v="51.30883"/>
    <n v="80.136390000000006"/>
  </r>
  <r>
    <s v="Datasaurus Dozen"/>
    <n v="1491"/>
    <x v="10"/>
    <n v="61.12039"/>
    <n v="88.704049999999995"/>
  </r>
  <r>
    <s v="Datasaurus Dozen"/>
    <n v="1492"/>
    <x v="10"/>
    <n v="55.563870000000001"/>
    <n v="85.810379999999995"/>
  </r>
  <r>
    <s v="Datasaurus Dozen"/>
    <n v="1493"/>
    <x v="10"/>
    <n v="55.044119999999999"/>
    <n v="83.541409999999999"/>
  </r>
  <r>
    <s v="Datasaurus Dozen"/>
    <n v="1494"/>
    <x v="10"/>
    <n v="50.444189999999999"/>
    <n v="78.195890000000006"/>
  </r>
  <r>
    <s v="Datasaurus Dozen"/>
    <n v="1495"/>
    <x v="10"/>
    <n v="43.827710000000003"/>
    <n v="71.047049999999999"/>
  </r>
  <r>
    <s v="Datasaurus Dozen"/>
    <n v="1496"/>
    <x v="10"/>
    <n v="37.791429999999998"/>
    <n v="66.854640000000003"/>
  </r>
  <r>
    <s v="Datasaurus Dozen"/>
    <n v="1497"/>
    <x v="10"/>
    <n v="29.29278"/>
    <n v="59.792000000000002"/>
  </r>
  <r>
    <s v="Datasaurus Dozen"/>
    <n v="1498"/>
    <x v="10"/>
    <n v="32.192100000000003"/>
    <n v="60.200650000000003"/>
  </r>
  <r>
    <s v="Datasaurus Dozen"/>
    <n v="1499"/>
    <x v="10"/>
    <n v="51.43394"/>
    <n v="99.256870000000006"/>
  </r>
  <r>
    <s v="Datasaurus Dozen"/>
    <n v="1500"/>
    <x v="10"/>
    <n v="67.46414"/>
    <n v="95.999960000000002"/>
  </r>
  <r>
    <s v="Datasaurus Dozen"/>
    <n v="1501"/>
    <x v="10"/>
    <n v="65.150710000000004"/>
    <n v="92.502629999999996"/>
  </r>
  <r>
    <s v="Datasaurus Dozen"/>
    <n v="1502"/>
    <x v="10"/>
    <n v="65.583430000000007"/>
    <n v="93.517060000000001"/>
  </r>
  <r>
    <s v="Datasaurus Dozen"/>
    <n v="1503"/>
    <x v="10"/>
    <n v="69.288970000000006"/>
    <n v="99.579589999999996"/>
  </r>
  <r>
    <s v="Datasaurus Dozen"/>
    <n v="1504"/>
    <x v="10"/>
    <n v="81.269440000000003"/>
    <n v="80.635940000000005"/>
  </r>
  <r>
    <s v="Datasaurus Dozen"/>
    <n v="1505"/>
    <x v="10"/>
    <n v="78.575739999999996"/>
    <n v="76.815700000000007"/>
  </r>
  <r>
    <s v="Datasaurus Dozen"/>
    <n v="1506"/>
    <x v="10"/>
    <n v="74.186769999999996"/>
    <n v="74.344200000000001"/>
  </r>
  <r>
    <s v="Datasaurus Dozen"/>
    <n v="1507"/>
    <x v="10"/>
    <n v="72.622209999999995"/>
    <n v="74.526970000000006"/>
  </r>
  <r>
    <s v="Datasaurus Dozen"/>
    <n v="1508"/>
    <x v="10"/>
    <n v="75.14152"/>
    <n v="73.819670000000002"/>
  </r>
  <r>
    <s v="Datasaurus Dozen"/>
    <n v="1509"/>
    <x v="10"/>
    <n v="75.168670000000006"/>
    <n v="73.900440000000003"/>
  </r>
  <r>
    <s v="Datasaurus Dozen"/>
    <n v="1510"/>
    <x v="10"/>
    <n v="85.324200000000005"/>
    <n v="55.388579999999997"/>
  </r>
  <r>
    <s v="Datasaurus Dozen"/>
    <n v="1511"/>
    <x v="10"/>
    <n v="84.090509999999995"/>
    <n v="56.301969999999997"/>
  </r>
  <r>
    <s v="Datasaurus Dozen"/>
    <n v="1512"/>
    <x v="10"/>
    <n v="86.256219999999999"/>
    <n v="55.830930000000002"/>
  </r>
  <r>
    <s v="Datasaurus Dozen"/>
    <n v="1513"/>
    <x v="10"/>
    <n v="92.548789999999997"/>
    <n v="42.901910000000001"/>
  </r>
  <r>
    <s v="Datasaurus Dozen"/>
    <n v="1514"/>
    <x v="10"/>
    <n v="90.34263"/>
    <n v="37.780389999999997"/>
  </r>
  <r>
    <s v="Datasaurus Dozen"/>
    <n v="1515"/>
    <x v="10"/>
    <n v="85.819159999999997"/>
    <n v="37.571390000000001"/>
  </r>
  <r>
    <s v="Datasaurus Dozen"/>
    <n v="1516"/>
    <x v="10"/>
    <n v="90.441820000000007"/>
    <n v="40.133110000000002"/>
  </r>
  <r>
    <s v="Datasaurus Dozen"/>
    <n v="1517"/>
    <x v="10"/>
    <n v="92.017560000000003"/>
    <n v="39.917929999999998"/>
  </r>
  <r>
    <s v="Datasaurus Dozen"/>
    <n v="1518"/>
    <x v="10"/>
    <n v="95.260530000000003"/>
    <n v="46.008830000000003"/>
  </r>
  <r>
    <s v="Datasaurus Dozen"/>
    <n v="1519"/>
    <x v="10"/>
    <n v="41.290300000000002"/>
    <n v="42.311549999999997"/>
  </r>
  <r>
    <s v="Datasaurus Dozen"/>
    <n v="1520"/>
    <x v="10"/>
    <n v="66.431319999999999"/>
    <n v="36.536110000000001"/>
  </r>
  <r>
    <s v="Datasaurus Dozen"/>
    <n v="1521"/>
    <x v="10"/>
    <n v="63.986350000000002"/>
    <n v="32.713430000000002"/>
  </r>
  <r>
    <s v="Datasaurus Dozen"/>
    <n v="1522"/>
    <x v="10"/>
    <n v="61.269680000000001"/>
    <n v="29.385719999999999"/>
  </r>
  <r>
    <s v="Datasaurus Dozen"/>
    <n v="1523"/>
    <x v="10"/>
    <n v="60.749389999999998"/>
    <n v="28.051739999999999"/>
  </r>
  <r>
    <s v="Datasaurus Dozen"/>
    <n v="1524"/>
    <x v="10"/>
    <n v="64.655230000000003"/>
    <n v="16.612279999999998"/>
  </r>
  <r>
    <s v="Datasaurus Dozen"/>
    <n v="1525"/>
    <x v="10"/>
    <n v="68.638279999999995"/>
    <n v="18.508009999999999"/>
  </r>
  <r>
    <s v="Datasaurus Dozen"/>
    <n v="1526"/>
    <x v="10"/>
    <n v="65.776669999999996"/>
    <n v="16.787659999999999"/>
  </r>
  <r>
    <s v="Datasaurus Dozen"/>
    <n v="1527"/>
    <x v="10"/>
    <n v="71.134129999999999"/>
    <n v="19.385960000000001"/>
  </r>
  <r>
    <s v="Datasaurus Dozen"/>
    <n v="1528"/>
    <x v="10"/>
    <n v="63.723179999999999"/>
    <n v="14.521420000000001"/>
  </r>
  <r>
    <s v="Datasaurus Dozen"/>
    <n v="1529"/>
    <x v="10"/>
    <n v="73.001490000000004"/>
    <n v="24.073810000000002"/>
  </r>
  <r>
    <s v="Datasaurus Dozen"/>
    <n v="1530"/>
    <x v="10"/>
    <n v="72.436660000000003"/>
    <n v="20.57835"/>
  </r>
  <r>
    <s v="Datasaurus Dozen"/>
    <n v="1531"/>
    <x v="10"/>
    <n v="68.412769999999995"/>
    <n v="19.913129999999999"/>
  </r>
  <r>
    <s v="Datasaurus Dozen"/>
    <n v="1532"/>
    <x v="10"/>
    <n v="52.858319999999999"/>
    <n v="20.235060000000001"/>
  </r>
  <r>
    <s v="Datasaurus Dozen"/>
    <n v="1533"/>
    <x v="10"/>
    <n v="53.529949999999999"/>
    <n v="24.24192"/>
  </r>
  <r>
    <s v="Datasaurus Dozen"/>
    <n v="1534"/>
    <x v="10"/>
    <n v="50.759740000000001"/>
    <n v="18.089390000000002"/>
  </r>
  <r>
    <s v="Datasaurus Dozen"/>
    <n v="1535"/>
    <x v="10"/>
    <n v="42.53481"/>
    <n v="10.16987"/>
  </r>
  <r>
    <s v="Datasaurus Dozen"/>
    <n v="1536"/>
    <x v="10"/>
    <n v="41.5304"/>
    <n v="13.39629"/>
  </r>
  <r>
    <s v="Datasaurus Dozen"/>
    <n v="1537"/>
    <x v="10"/>
    <n v="46.71452"/>
    <n v="15.61327"/>
  </r>
  <r>
    <s v="Datasaurus Dozen"/>
    <n v="1538"/>
    <x v="10"/>
    <n v="48.450620000000001"/>
    <n v="16.21228"/>
  </r>
  <r>
    <s v="Datasaurus Dozen"/>
    <n v="1539"/>
    <x v="10"/>
    <n v="59.63261"/>
    <n v="7.0580369999999997"/>
  </r>
  <r>
    <s v="Datasaurus Dozen"/>
    <n v="1540"/>
    <x v="10"/>
    <n v="61.618569999999998"/>
    <n v="13.410819999999999"/>
  </r>
  <r>
    <s v="Datasaurus Dozen"/>
    <n v="1541"/>
    <x v="10"/>
    <n v="48.83399"/>
    <n v="17.725960000000001"/>
  </r>
  <r>
    <s v="Datasaurus Dozen"/>
    <n v="1542"/>
    <x v="10"/>
    <n v="45.342649999999999"/>
    <n v="13.908810000000001"/>
  </r>
  <r>
    <s v="Datasaurus Dozen"/>
    <n v="1543"/>
    <x v="10"/>
    <n v="42.415010000000002"/>
    <n v="11.69378"/>
  </r>
  <r>
    <s v="Datasaurus Dozen"/>
    <n v="1544"/>
    <x v="10"/>
    <n v="58.93477"/>
    <n v="9.3692010000000003"/>
  </r>
  <r>
    <s v="Datasaurus Dozen"/>
    <n v="1545"/>
    <x v="10"/>
    <n v="60.683630000000001"/>
    <n v="10.63264"/>
  </r>
  <r>
    <s v="Datasaurus Dozen"/>
    <n v="1546"/>
    <x v="10"/>
    <n v="54.811799999999998"/>
    <n v="6.5696490000000001"/>
  </r>
  <r>
    <s v="Datasaurus Dozen"/>
    <n v="1547"/>
    <x v="10"/>
    <n v="61.586840000000002"/>
    <n v="11.02759"/>
  </r>
  <r>
    <s v="Datasaurus Dozen"/>
    <n v="1548"/>
    <x v="10"/>
    <n v="59.716009999999997"/>
    <n v="11.5191"/>
  </r>
  <r>
    <s v="Datasaurus Dozen"/>
    <n v="1549"/>
    <x v="10"/>
    <n v="58.416379999999997"/>
    <n v="5.6457769999999998"/>
  </r>
  <r>
    <s v="Datasaurus Dozen"/>
    <n v="1550"/>
    <x v="10"/>
    <n v="59.243810000000003"/>
    <n v="10.540139999999999"/>
  </r>
  <r>
    <s v="Datasaurus Dozen"/>
    <n v="1551"/>
    <x v="10"/>
    <n v="56.594360000000002"/>
    <n v="8.9173439999999999"/>
  </r>
  <r>
    <s v="Datasaurus Dozen"/>
    <n v="1552"/>
    <x v="10"/>
    <n v="68.492509999999996"/>
    <n v="17.987359999999999"/>
  </r>
  <r>
    <s v="Datasaurus Dozen"/>
    <n v="1553"/>
    <x v="10"/>
    <n v="65.005939999999995"/>
    <n v="15.91267"/>
  </r>
  <r>
    <s v="Datasaurus Dozen"/>
    <n v="1554"/>
    <x v="10"/>
    <n v="63.921039999999998"/>
    <n v="15.62096"/>
  </r>
  <r>
    <s v="Datasaurus Dozen"/>
    <n v="1555"/>
    <x v="10"/>
    <n v="53.512970000000003"/>
    <n v="5.8751100000000003"/>
  </r>
  <r>
    <s v="Datasaurus Dozen"/>
    <n v="1556"/>
    <x v="10"/>
    <n v="57.832810000000002"/>
    <n v="9.2223849999999992"/>
  </r>
  <r>
    <s v="Datasaurus Dozen"/>
    <n v="1557"/>
    <x v="10"/>
    <n v="31.032920000000001"/>
    <n v="28.928139999999999"/>
  </r>
  <r>
    <s v="Datasaurus Dozen"/>
    <n v="1558"/>
    <x v="10"/>
    <n v="31.33324"/>
    <n v="32.53857"/>
  </r>
  <r>
    <s v="Datasaurus Dozen"/>
    <n v="1559"/>
    <x v="10"/>
    <n v="86.40155"/>
    <n v="38.746929999999999"/>
  </r>
  <r>
    <s v="Datasaurus Dozen"/>
    <n v="1560"/>
    <x v="10"/>
    <n v="47.44211"/>
    <n v="98.184299999999993"/>
  </r>
  <r>
    <s v="Datasaurus Dozen"/>
    <n v="1561"/>
    <x v="10"/>
    <n v="46.264740000000003"/>
    <n v="94.116190000000003"/>
  </r>
  <r>
    <s v="Datasaurus Dozen"/>
    <n v="1562"/>
    <x v="10"/>
    <n v="40.163820000000001"/>
    <n v="87.448670000000007"/>
  </r>
  <r>
    <s v="Datasaurus Dozen"/>
    <n v="1563"/>
    <x v="11"/>
    <n v="52.872019999999999"/>
    <n v="97.343220000000002"/>
  </r>
  <r>
    <s v="Datasaurus Dozen"/>
    <n v="1564"/>
    <x v="11"/>
    <n v="59.014139999999998"/>
    <n v="93.574870000000004"/>
  </r>
  <r>
    <s v="Datasaurus Dozen"/>
    <n v="1565"/>
    <x v="11"/>
    <n v="56.375109999999999"/>
    <n v="96.305149999999998"/>
  </r>
  <r>
    <s v="Datasaurus Dozen"/>
    <n v="1566"/>
    <x v="11"/>
    <n v="37.839199999999998"/>
    <n v="94.359440000000006"/>
  </r>
  <r>
    <s v="Datasaurus Dozen"/>
    <n v="1567"/>
    <x v="11"/>
    <n v="39.885370000000002"/>
    <n v="90.634659999999997"/>
  </r>
  <r>
    <s v="Datasaurus Dozen"/>
    <n v="1568"/>
    <x v="11"/>
    <n v="44.07741"/>
    <n v="84.12585"/>
  </r>
  <r>
    <s v="Datasaurus Dozen"/>
    <n v="1569"/>
    <x v="11"/>
    <n v="31.497029999999999"/>
    <n v="67.912559999999999"/>
  </r>
  <r>
    <s v="Datasaurus Dozen"/>
    <n v="1570"/>
    <x v="11"/>
    <n v="25.9526"/>
    <n v="73.033180000000002"/>
  </r>
  <r>
    <s v="Datasaurus Dozen"/>
    <n v="1571"/>
    <x v="11"/>
    <n v="36.434719999999999"/>
    <n v="62.294049999999999"/>
  </r>
  <r>
    <s v="Datasaurus Dozen"/>
    <n v="1572"/>
    <x v="11"/>
    <n v="24.997479999999999"/>
    <n v="75.441559999999996"/>
  </r>
  <r>
    <s v="Datasaurus Dozen"/>
    <n v="1573"/>
    <x v="11"/>
    <n v="32.246279999999999"/>
    <n v="70.110590000000002"/>
  </r>
  <r>
    <s v="Datasaurus Dozen"/>
    <n v="1574"/>
    <x v="11"/>
    <n v="18.109470000000002"/>
    <n v="53.708109999999998"/>
  </r>
  <r>
    <s v="Datasaurus Dozen"/>
    <n v="1575"/>
    <x v="11"/>
    <n v="21.796099999999999"/>
    <n v="49.49953"/>
  </r>
  <r>
    <s v="Datasaurus Dozen"/>
    <n v="1576"/>
    <x v="11"/>
    <n v="24.150490000000001"/>
    <n v="47.18853"/>
  </r>
  <r>
    <s v="Datasaurus Dozen"/>
    <n v="1577"/>
    <x v="11"/>
    <n v="28.603200000000001"/>
    <n v="44.22372"/>
  </r>
  <r>
    <s v="Datasaurus Dozen"/>
    <n v="1578"/>
    <x v="11"/>
    <n v="20.931999999999999"/>
    <n v="51.646239999999999"/>
  </r>
  <r>
    <s v="Datasaurus Dozen"/>
    <n v="1579"/>
    <x v="11"/>
    <n v="35.43553"/>
    <n v="34.961039999999997"/>
  </r>
  <r>
    <s v="Datasaurus Dozen"/>
    <n v="1580"/>
    <x v="11"/>
    <n v="44.377380000000002"/>
    <n v="57.684739999999998"/>
  </r>
  <r>
    <s v="Datasaurus Dozen"/>
    <n v="1581"/>
    <x v="11"/>
    <n v="46.313690000000001"/>
    <n v="55.685589999999998"/>
  </r>
  <r>
    <s v="Datasaurus Dozen"/>
    <n v="1582"/>
    <x v="11"/>
    <n v="46.386069999999997"/>
    <n v="51.002160000000003"/>
  </r>
  <r>
    <s v="Datasaurus Dozen"/>
    <n v="1583"/>
    <x v="11"/>
    <n v="42.495440000000002"/>
    <n v="56.903680000000001"/>
  </r>
  <r>
    <s v="Datasaurus Dozen"/>
    <n v="1584"/>
    <x v="11"/>
    <n v="44.300519999999999"/>
    <n v="58.132959999999997"/>
  </r>
  <r>
    <s v="Datasaurus Dozen"/>
    <n v="1585"/>
    <x v="11"/>
    <n v="46.988280000000003"/>
    <n v="55.420639999999999"/>
  </r>
  <r>
    <s v="Datasaurus Dozen"/>
    <n v="1586"/>
    <x v="11"/>
    <n v="52.421520000000001"/>
    <n v="47.867010000000001"/>
  </r>
  <r>
    <s v="Datasaurus Dozen"/>
    <n v="1587"/>
    <x v="11"/>
    <n v="64.090999999999994"/>
    <n v="68.650989999999993"/>
  </r>
  <r>
    <s v="Datasaurus Dozen"/>
    <n v="1588"/>
    <x v="11"/>
    <n v="63.016869999999997"/>
    <n v="68.225260000000006"/>
  </r>
  <r>
    <s v="Datasaurus Dozen"/>
    <n v="1589"/>
    <x v="11"/>
    <n v="67.302580000000006"/>
    <n v="64.413460000000001"/>
  </r>
  <r>
    <s v="Datasaurus Dozen"/>
    <n v="1590"/>
    <x v="11"/>
    <n v="67.225960000000001"/>
    <n v="62.476410000000001"/>
  </r>
  <r>
    <s v="Datasaurus Dozen"/>
    <n v="1591"/>
    <x v="11"/>
    <n v="50.309989999999999"/>
    <n v="47.267879999999998"/>
  </r>
  <r>
    <s v="Datasaurus Dozen"/>
    <n v="1592"/>
    <x v="11"/>
    <n v="45.412640000000003"/>
    <n v="53.870800000000003"/>
  </r>
  <r>
    <s v="Datasaurus Dozen"/>
    <n v="1593"/>
    <x v="11"/>
    <n v="54.020609999999998"/>
    <n v="47.2699"/>
  </r>
  <r>
    <s v="Datasaurus Dozen"/>
    <n v="1594"/>
    <x v="11"/>
    <n v="49.842019999999998"/>
    <n v="50.576549999999997"/>
  </r>
  <r>
    <s v="Datasaurus Dozen"/>
    <n v="1595"/>
    <x v="11"/>
    <n v="50.713299999999997"/>
    <n v="48.772289999999998"/>
  </r>
  <r>
    <s v="Datasaurus Dozen"/>
    <n v="1596"/>
    <x v="11"/>
    <n v="55.045549999999999"/>
    <n v="45.986269999999998"/>
  </r>
  <r>
    <s v="Datasaurus Dozen"/>
    <n v="1597"/>
    <x v="11"/>
    <n v="37.543700000000001"/>
    <n v="32.88402"/>
  </r>
  <r>
    <s v="Datasaurus Dozen"/>
    <n v="1598"/>
    <x v="11"/>
    <n v="39.795900000000003"/>
    <n v="28.44322"/>
  </r>
  <r>
    <s v="Datasaurus Dozen"/>
    <n v="1599"/>
    <x v="11"/>
    <n v="28.523389999999999"/>
    <n v="39.796669999999999"/>
  </r>
  <r>
    <s v="Datasaurus Dozen"/>
    <n v="1600"/>
    <x v="11"/>
    <n v="31.399650000000001"/>
    <n v="39.265259999999998"/>
  </r>
  <r>
    <s v="Datasaurus Dozen"/>
    <n v="1601"/>
    <x v="11"/>
    <n v="39.241570000000003"/>
    <n v="33.361420000000003"/>
  </r>
  <r>
    <s v="Datasaurus Dozen"/>
    <n v="1602"/>
    <x v="11"/>
    <n v="27.71406"/>
    <n v="42.250050000000002"/>
  </r>
  <r>
    <s v="Datasaurus Dozen"/>
    <n v="1603"/>
    <x v="11"/>
    <n v="32.960700000000003"/>
    <n v="35.82311"/>
  </r>
  <r>
    <s v="Datasaurus Dozen"/>
    <n v="1604"/>
    <x v="11"/>
    <n v="35.404739999999997"/>
    <n v="31.939160000000001"/>
  </r>
  <r>
    <s v="Datasaurus Dozen"/>
    <n v="1605"/>
    <x v="11"/>
    <n v="51.642229999999998"/>
    <n v="50.838340000000002"/>
  </r>
  <r>
    <s v="Datasaurus Dozen"/>
    <n v="1606"/>
    <x v="11"/>
    <n v="34.207619999999999"/>
    <n v="33.593809999999998"/>
  </r>
  <r>
    <s v="Datasaurus Dozen"/>
    <n v="1607"/>
    <x v="11"/>
    <n v="36.523490000000002"/>
    <n v="35.671050000000001"/>
  </r>
  <r>
    <s v="Datasaurus Dozen"/>
    <n v="1608"/>
    <x v="11"/>
    <n v="28.4192"/>
    <n v="21.315750000000001"/>
  </r>
  <r>
    <s v="Datasaurus Dozen"/>
    <n v="1609"/>
    <x v="11"/>
    <n v="26.160499999999999"/>
    <n v="23.04223"/>
  </r>
  <r>
    <s v="Datasaurus Dozen"/>
    <n v="1610"/>
    <x v="11"/>
    <n v="40.43533"/>
    <n v="27.640070000000001"/>
  </r>
  <r>
    <s v="Datasaurus Dozen"/>
    <n v="1611"/>
    <x v="11"/>
    <n v="44.544960000000003"/>
    <n v="27.36224"/>
  </r>
  <r>
    <s v="Datasaurus Dozen"/>
    <n v="1612"/>
    <x v="11"/>
    <n v="40.123730000000002"/>
    <n v="30.073160000000001"/>
  </r>
  <r>
    <s v="Datasaurus Dozen"/>
    <n v="1613"/>
    <x v="11"/>
    <n v="42.184809999999999"/>
    <n v="28.57367"/>
  </r>
  <r>
    <s v="Datasaurus Dozen"/>
    <n v="1614"/>
    <x v="11"/>
    <n v="40.002659999999999"/>
    <n v="27.48751"/>
  </r>
  <r>
    <s v="Datasaurus Dozen"/>
    <n v="1615"/>
    <x v="11"/>
    <n v="57.125230000000002"/>
    <n v="42.739019999999996"/>
  </r>
  <r>
    <s v="Datasaurus Dozen"/>
    <n v="1616"/>
    <x v="11"/>
    <n v="60.37574"/>
    <n v="41.356459999999998"/>
  </r>
  <r>
    <s v="Datasaurus Dozen"/>
    <n v="1617"/>
    <x v="11"/>
    <n v="55.105899999999998"/>
    <n v="46.149050000000003"/>
  </r>
  <r>
    <s v="Datasaurus Dozen"/>
    <n v="1618"/>
    <x v="11"/>
    <n v="61.737270000000002"/>
    <n v="38.58484"/>
  </r>
  <r>
    <s v="Datasaurus Dozen"/>
    <n v="1619"/>
    <x v="11"/>
    <n v="55.741239999999998"/>
    <n v="46.653579999999998"/>
  </r>
  <r>
    <s v="Datasaurus Dozen"/>
    <n v="1620"/>
    <x v="11"/>
    <n v="58.296410000000002"/>
    <n v="41.583199999999998"/>
  </r>
  <r>
    <s v="Datasaurus Dozen"/>
    <n v="1621"/>
    <x v="11"/>
    <n v="57.042549999999999"/>
    <n v="42.418759999999999"/>
  </r>
  <r>
    <s v="Datasaurus Dozen"/>
    <n v="1622"/>
    <x v="11"/>
    <n v="76.77561"/>
    <n v="55.254600000000003"/>
  </r>
  <r>
    <s v="Datasaurus Dozen"/>
    <n v="1623"/>
    <x v="11"/>
    <n v="71.887079999999997"/>
    <n v="59.26699"/>
  </r>
  <r>
    <s v="Datasaurus Dozen"/>
    <n v="1624"/>
    <x v="11"/>
    <n v="73.78837"/>
    <n v="58.620809999999999"/>
  </r>
  <r>
    <s v="Datasaurus Dozen"/>
    <n v="1625"/>
    <x v="11"/>
    <n v="75.139679999999998"/>
    <n v="54.244549999999997"/>
  </r>
  <r>
    <s v="Datasaurus Dozen"/>
    <n v="1626"/>
    <x v="11"/>
    <n v="64.596320000000006"/>
    <n v="65.952510000000004"/>
  </r>
  <r>
    <s v="Datasaurus Dozen"/>
    <n v="1627"/>
    <x v="11"/>
    <n v="46.90954"/>
    <n v="85.602260000000001"/>
  </r>
  <r>
    <s v="Datasaurus Dozen"/>
    <n v="1628"/>
    <x v="11"/>
    <n v="46.905099999999997"/>
    <n v="81.565640000000002"/>
  </r>
  <r>
    <s v="Datasaurus Dozen"/>
    <n v="1629"/>
    <x v="11"/>
    <n v="49.806989999999999"/>
    <n v="82.085030000000003"/>
  </r>
  <r>
    <s v="Datasaurus Dozen"/>
    <n v="1630"/>
    <x v="11"/>
    <n v="48.863239999999998"/>
    <n v="83.158360000000002"/>
  </r>
  <r>
    <s v="Datasaurus Dozen"/>
    <n v="1631"/>
    <x v="11"/>
    <n v="66.748189999999994"/>
    <n v="84.004829999999998"/>
  </r>
  <r>
    <s v="Datasaurus Dozen"/>
    <n v="1632"/>
    <x v="11"/>
    <n v="62.359769999999997"/>
    <n v="90.243660000000006"/>
  </r>
  <r>
    <s v="Datasaurus Dozen"/>
    <n v="1633"/>
    <x v="11"/>
    <n v="47.374899999999997"/>
    <n v="83.471559999999997"/>
  </r>
  <r>
    <s v="Datasaurus Dozen"/>
    <n v="1634"/>
    <x v="11"/>
    <n v="47.446469999999998"/>
    <n v="82.622119999999995"/>
  </r>
  <r>
    <s v="Datasaurus Dozen"/>
    <n v="1635"/>
    <x v="11"/>
    <n v="53.385280000000002"/>
    <n v="78.871139999999997"/>
  </r>
  <r>
    <s v="Datasaurus Dozen"/>
    <n v="1636"/>
    <x v="11"/>
    <n v="49.452710000000003"/>
    <n v="79.930599999999998"/>
  </r>
  <r>
    <s v="Datasaurus Dozen"/>
    <n v="1637"/>
    <x v="11"/>
    <n v="54.802680000000002"/>
    <n v="75.363979999999998"/>
  </r>
  <r>
    <s v="Datasaurus Dozen"/>
    <n v="1638"/>
    <x v="11"/>
    <n v="37.088250000000002"/>
    <n v="60.857230000000001"/>
  </r>
  <r>
    <s v="Datasaurus Dozen"/>
    <n v="1639"/>
    <x v="11"/>
    <n v="32.375959999999999"/>
    <n v="68.510819999999995"/>
  </r>
  <r>
    <s v="Datasaurus Dozen"/>
    <n v="1640"/>
    <x v="11"/>
    <n v="37.47701"/>
    <n v="63.788690000000003"/>
  </r>
  <r>
    <s v="Datasaurus Dozen"/>
    <n v="1641"/>
    <x v="11"/>
    <n v="52.406649999999999"/>
    <n v="96.425420000000003"/>
  </r>
  <r>
    <s v="Datasaurus Dozen"/>
    <n v="1642"/>
    <x v="11"/>
    <n v="50.297040000000003"/>
    <n v="99.644180000000006"/>
  </r>
  <r>
    <s v="Datasaurus Dozen"/>
    <n v="1643"/>
    <x v="11"/>
    <n v="61.563319999999997"/>
    <n v="89.864140000000006"/>
  </r>
  <r>
    <s v="Datasaurus Dozen"/>
    <n v="1644"/>
    <x v="11"/>
    <n v="61.086559999999999"/>
    <n v="89.224360000000004"/>
  </r>
  <r>
    <s v="Datasaurus Dozen"/>
    <n v="1645"/>
    <x v="11"/>
    <n v="59.236490000000003"/>
    <n v="91.481099999999998"/>
  </r>
  <r>
    <s v="Datasaurus Dozen"/>
    <n v="1646"/>
    <x v="11"/>
    <n v="66.15401"/>
    <n v="84.111940000000004"/>
  </r>
  <r>
    <s v="Datasaurus Dozen"/>
    <n v="1647"/>
    <x v="11"/>
    <n v="67.23133"/>
    <n v="85.055639999999997"/>
  </r>
  <r>
    <s v="Datasaurus Dozen"/>
    <n v="1648"/>
    <x v="11"/>
    <n v="73.709909999999994"/>
    <n v="78.270610000000005"/>
  </r>
  <r>
    <s v="Datasaurus Dozen"/>
    <n v="1649"/>
    <x v="11"/>
    <n v="76.580449999999999"/>
    <n v="72.891530000000003"/>
  </r>
  <r>
    <s v="Datasaurus Dozen"/>
    <n v="1650"/>
    <x v="11"/>
    <n v="78.876580000000004"/>
    <n v="71.562529999999995"/>
  </r>
  <r>
    <s v="Datasaurus Dozen"/>
    <n v="1651"/>
    <x v="11"/>
    <n v="77.448999999999998"/>
    <n v="72.447310000000002"/>
  </r>
  <r>
    <s v="Datasaurus Dozen"/>
    <n v="1652"/>
    <x v="11"/>
    <n v="86.853710000000007"/>
    <n v="65.543319999999994"/>
  </r>
  <r>
    <s v="Datasaurus Dozen"/>
    <n v="1653"/>
    <x v="11"/>
    <n v="79.806529999999995"/>
    <n v="52.723179999999999"/>
  </r>
  <r>
    <s v="Datasaurus Dozen"/>
    <n v="1654"/>
    <x v="11"/>
    <n v="76.98827"/>
    <n v="54.202779999999997"/>
  </r>
  <r>
    <s v="Datasaurus Dozen"/>
    <n v="1655"/>
    <x v="11"/>
    <n v="79.47936"/>
    <n v="49.141019999999997"/>
  </r>
  <r>
    <s v="Datasaurus Dozen"/>
    <n v="1656"/>
    <x v="11"/>
    <n v="82.304159999999996"/>
    <n v="46.990900000000003"/>
  </r>
  <r>
    <s v="Datasaurus Dozen"/>
    <n v="1657"/>
    <x v="11"/>
    <n v="90.700689999999994"/>
    <n v="41.466700000000003"/>
  </r>
  <r>
    <s v="Datasaurus Dozen"/>
    <n v="1658"/>
    <x v="11"/>
    <n v="95.443489999999997"/>
    <n v="36.189700000000002"/>
  </r>
  <r>
    <s v="Datasaurus Dozen"/>
    <n v="1659"/>
    <x v="11"/>
    <n v="94.997489999999999"/>
    <n v="35.095300000000002"/>
  </r>
  <r>
    <s v="Datasaurus Dozen"/>
    <n v="1660"/>
    <x v="11"/>
    <n v="91.517849999999996"/>
    <n v="36.890259999999998"/>
  </r>
  <r>
    <s v="Datasaurus Dozen"/>
    <n v="1661"/>
    <x v="11"/>
    <n v="62.292639999999999"/>
    <n v="40.029530000000001"/>
  </r>
  <r>
    <s v="Datasaurus Dozen"/>
    <n v="1662"/>
    <x v="11"/>
    <n v="59.203479999999999"/>
    <n v="41.270679999999999"/>
  </r>
  <r>
    <s v="Datasaurus Dozen"/>
    <n v="1663"/>
    <x v="11"/>
    <n v="65.256389999999996"/>
    <n v="32.854100000000003"/>
  </r>
  <r>
    <s v="Datasaurus Dozen"/>
    <n v="1664"/>
    <x v="11"/>
    <n v="62.444740000000003"/>
    <n v="35.414999999999999"/>
  </r>
  <r>
    <s v="Datasaurus Dozen"/>
    <n v="1665"/>
    <x v="11"/>
    <n v="72.462410000000006"/>
    <n v="27.62426"/>
  </r>
  <r>
    <s v="Datasaurus Dozen"/>
    <n v="1666"/>
    <x v="11"/>
    <n v="69.919430000000006"/>
    <n v="29.31109"/>
  </r>
  <r>
    <s v="Datasaurus Dozen"/>
    <n v="1667"/>
    <x v="11"/>
    <n v="77.762860000000003"/>
    <n v="23.49137"/>
  </r>
  <r>
    <s v="Datasaurus Dozen"/>
    <n v="1668"/>
    <x v="11"/>
    <n v="72.778409999999994"/>
    <n v="26.900539999999999"/>
  </r>
  <r>
    <s v="Datasaurus Dozen"/>
    <n v="1669"/>
    <x v="11"/>
    <n v="65.198319999999995"/>
    <n v="33.027169999999998"/>
  </r>
  <r>
    <s v="Datasaurus Dozen"/>
    <n v="1670"/>
    <x v="11"/>
    <n v="69.459860000000006"/>
    <n v="30.197030000000002"/>
  </r>
  <r>
    <s v="Datasaurus Dozen"/>
    <n v="1671"/>
    <x v="11"/>
    <n v="59.315060000000003"/>
    <n v="12.35431"/>
  </r>
  <r>
    <s v="Datasaurus Dozen"/>
    <n v="1672"/>
    <x v="11"/>
    <n v="51.48771"/>
    <n v="20.843610000000002"/>
  </r>
  <r>
    <s v="Datasaurus Dozen"/>
    <n v="1673"/>
    <x v="11"/>
    <n v="57.112450000000003"/>
    <n v="15.32179"/>
  </r>
  <r>
    <s v="Datasaurus Dozen"/>
    <n v="1674"/>
    <x v="11"/>
    <n v="50.224420000000002"/>
    <n v="19.170970000000001"/>
  </r>
  <r>
    <s v="Datasaurus Dozen"/>
    <n v="1675"/>
    <x v="11"/>
    <n v="50.433860000000003"/>
    <n v="18.534870000000002"/>
  </r>
  <r>
    <s v="Datasaurus Dozen"/>
    <n v="1676"/>
    <x v="11"/>
    <n v="56.380310000000001"/>
    <n v="14.788460000000001"/>
  </r>
  <r>
    <s v="Datasaurus Dozen"/>
    <n v="1677"/>
    <x v="11"/>
    <n v="54.863500000000002"/>
    <n v="14.00961"/>
  </r>
  <r>
    <s v="Datasaurus Dozen"/>
    <n v="1678"/>
    <x v="11"/>
    <n v="45.499859999999998"/>
    <n v="3.9854259999999999"/>
  </r>
  <r>
    <s v="Datasaurus Dozen"/>
    <n v="1679"/>
    <x v="11"/>
    <n v="49.936750000000004"/>
    <n v="21.5901"/>
  </r>
  <r>
    <s v="Datasaurus Dozen"/>
    <n v="1680"/>
    <x v="11"/>
    <n v="53.809869999999997"/>
    <n v="17.76641"/>
  </r>
  <r>
    <s v="Datasaurus Dozen"/>
    <n v="1681"/>
    <x v="11"/>
    <n v="59.852679999999999"/>
    <n v="9.0399499999999993"/>
  </r>
  <r>
    <s v="Datasaurus Dozen"/>
    <n v="1682"/>
    <x v="11"/>
    <n v="48.175660000000001"/>
    <n v="19.52122"/>
  </r>
  <r>
    <s v="Datasaurus Dozen"/>
    <n v="1683"/>
    <x v="11"/>
    <n v="50.741720000000001"/>
    <n v="17.83841"/>
  </r>
  <r>
    <s v="Datasaurus Dozen"/>
    <n v="1684"/>
    <x v="11"/>
    <n v="58.459760000000003"/>
    <n v="14.14866"/>
  </r>
  <r>
    <s v="Datasaurus Dozen"/>
    <n v="1685"/>
    <x v="11"/>
    <n v="50.114600000000003"/>
    <n v="1.7414620000000001"/>
  </r>
  <r>
    <s v="Datasaurus Dozen"/>
    <n v="1686"/>
    <x v="11"/>
    <n v="45.420380000000002"/>
    <n v="5.3724090000000002"/>
  </r>
  <r>
    <s v="Datasaurus Dozen"/>
    <n v="1687"/>
    <x v="11"/>
    <n v="51.353270000000002"/>
    <n v="0.30387199999999998"/>
  </r>
  <r>
    <s v="Datasaurus Dozen"/>
    <n v="1688"/>
    <x v="11"/>
    <n v="53.091700000000003"/>
    <n v="19.290030000000002"/>
  </r>
  <r>
    <s v="Datasaurus Dozen"/>
    <n v="1689"/>
    <x v="11"/>
    <n v="58.943170000000002"/>
    <n v="11.612880000000001"/>
  </r>
  <r>
    <s v="Datasaurus Dozen"/>
    <n v="1690"/>
    <x v="11"/>
    <n v="59.310989999999997"/>
    <n v="10.572139999999999"/>
  </r>
  <r>
    <s v="Datasaurus Dozen"/>
    <n v="1691"/>
    <x v="11"/>
    <n v="68.222200000000001"/>
    <n v="1.13388"/>
  </r>
  <r>
    <s v="Datasaurus Dozen"/>
    <n v="1692"/>
    <x v="11"/>
    <n v="62.511769999999999"/>
    <n v="7.4912320000000001"/>
  </r>
  <r>
    <s v="Datasaurus Dozen"/>
    <n v="1693"/>
    <x v="11"/>
    <n v="69.38006"/>
    <n v="1.488132"/>
  </r>
  <r>
    <s v="Datasaurus Dozen"/>
    <n v="1694"/>
    <x v="11"/>
    <n v="82.800250000000005"/>
    <n v="18.52938"/>
  </r>
  <r>
    <s v="Datasaurus Dozen"/>
    <n v="1695"/>
    <x v="11"/>
    <n v="85.160330000000002"/>
    <n v="15.018370000000001"/>
  </r>
  <r>
    <s v="Datasaurus Dozen"/>
    <n v="1696"/>
    <x v="11"/>
    <n v="67.095849999999999"/>
    <n v="0.601491"/>
  </r>
  <r>
    <s v="Datasaurus Dozen"/>
    <n v="1697"/>
    <x v="11"/>
    <n v="62.307749999999999"/>
    <n v="5.7499750000000001"/>
  </r>
  <r>
    <s v="Datasaurus Dozen"/>
    <n v="1698"/>
    <x v="11"/>
    <n v="59.970419999999997"/>
    <n v="7.9133100000000001"/>
  </r>
  <r>
    <s v="Datasaurus Dozen"/>
    <n v="1699"/>
    <x v="11"/>
    <n v="39.911639999999998"/>
    <n v="32.144019999999998"/>
  </r>
  <r>
    <s v="Datasaurus Dozen"/>
    <n v="1700"/>
    <x v="11"/>
    <n v="39.596499999999999"/>
    <n v="32.136130000000001"/>
  </r>
  <r>
    <s v="Datasaurus Dozen"/>
    <n v="1701"/>
    <x v="11"/>
    <n v="95.593419999999995"/>
    <n v="33.23413"/>
  </r>
  <r>
    <s v="Datasaurus Dozen"/>
    <n v="1702"/>
    <x v="11"/>
    <n v="52.772289999999998"/>
    <n v="99.613470000000007"/>
  </r>
  <r>
    <s v="Datasaurus Dozen"/>
    <n v="1703"/>
    <x v="11"/>
    <n v="53.178609999999999"/>
    <n v="98.603859999999997"/>
  </r>
  <r>
    <s v="Datasaurus Dozen"/>
    <n v="1704"/>
    <x v="11"/>
    <n v="37.627049999999997"/>
    <n v="93.060670000000002"/>
  </r>
  <r>
    <s v="Datasaurus Dozen"/>
    <n v="1705"/>
    <x v="12"/>
    <n v="65.815539999999999"/>
    <n v="95.588369999999998"/>
  </r>
  <r>
    <s v="Datasaurus Dozen"/>
    <n v="1706"/>
    <x v="12"/>
    <n v="65.672269999999997"/>
    <n v="91.933400000000006"/>
  </r>
  <r>
    <s v="Datasaurus Dozen"/>
    <n v="1707"/>
    <x v="12"/>
    <n v="39.002719999999997"/>
    <n v="92.261840000000007"/>
  </r>
  <r>
    <s v="Datasaurus Dozen"/>
    <n v="1708"/>
    <x v="12"/>
    <n v="37.795299999999997"/>
    <n v="93.53246"/>
  </r>
  <r>
    <s v="Datasaurus Dozen"/>
    <n v="1709"/>
    <x v="12"/>
    <n v="35.5139"/>
    <n v="89.599189999999993"/>
  </r>
  <r>
    <s v="Datasaurus Dozen"/>
    <n v="1710"/>
    <x v="12"/>
    <n v="39.219450000000002"/>
    <n v="83.543480000000002"/>
  </r>
  <r>
    <s v="Datasaurus Dozen"/>
    <n v="1711"/>
    <x v="12"/>
    <n v="31.588200000000001"/>
    <n v="77.028049999999993"/>
  </r>
  <r>
    <s v="Datasaurus Dozen"/>
    <n v="1712"/>
    <x v="12"/>
    <n v="32.657780000000002"/>
    <n v="80.113860000000003"/>
  </r>
  <r>
    <s v="Datasaurus Dozen"/>
    <n v="1713"/>
    <x v="12"/>
    <n v="31.6416"/>
    <n v="77.610830000000007"/>
  </r>
  <r>
    <s v="Datasaurus Dozen"/>
    <n v="1714"/>
    <x v="12"/>
    <n v="30.98714"/>
    <n v="63.944029999999998"/>
  </r>
  <r>
    <s v="Datasaurus Dozen"/>
    <n v="1715"/>
    <x v="12"/>
    <n v="27.439630000000001"/>
    <n v="65.744460000000004"/>
  </r>
  <r>
    <s v="Datasaurus Dozen"/>
    <n v="1716"/>
    <x v="12"/>
    <n v="30.57837"/>
    <n v="65.521950000000004"/>
  </r>
  <r>
    <s v="Datasaurus Dozen"/>
    <n v="1717"/>
    <x v="12"/>
    <n v="28.8094"/>
    <n v="59.621000000000002"/>
  </r>
  <r>
    <s v="Datasaurus Dozen"/>
    <n v="1718"/>
    <x v="12"/>
    <n v="27.939520000000002"/>
    <n v="50.985059999999997"/>
  </r>
  <r>
    <s v="Datasaurus Dozen"/>
    <n v="1719"/>
    <x v="12"/>
    <n v="33.84995"/>
    <n v="46.284469999999999"/>
  </r>
  <r>
    <s v="Datasaurus Dozen"/>
    <n v="1720"/>
    <x v="12"/>
    <n v="32.628459999999997"/>
    <n v="54.063720000000004"/>
  </r>
  <r>
    <s v="Datasaurus Dozen"/>
    <n v="1721"/>
    <x v="12"/>
    <n v="32.438650000000003"/>
    <n v="49.903019999999998"/>
  </r>
  <r>
    <s v="Datasaurus Dozen"/>
    <n v="1722"/>
    <x v="12"/>
    <n v="35.838290000000001"/>
    <n v="53.351489999999998"/>
  </r>
  <r>
    <s v="Datasaurus Dozen"/>
    <n v="1723"/>
    <x v="12"/>
    <n v="37.142040000000001"/>
    <n v="49.741990000000001"/>
  </r>
  <r>
    <s v="Datasaurus Dozen"/>
    <n v="1724"/>
    <x v="12"/>
    <n v="34.644550000000002"/>
    <n v="54.444110000000002"/>
  </r>
  <r>
    <s v="Datasaurus Dozen"/>
    <n v="1725"/>
    <x v="12"/>
    <n v="35.675400000000003"/>
    <n v="49.625639999999997"/>
  </r>
  <r>
    <s v="Datasaurus Dozen"/>
    <n v="1726"/>
    <x v="12"/>
    <n v="64.994590000000002"/>
    <n v="49.46217"/>
  </r>
  <r>
    <s v="Datasaurus Dozen"/>
    <n v="1727"/>
    <x v="12"/>
    <n v="66.129149999999996"/>
    <n v="61.643720000000002"/>
  </r>
  <r>
    <s v="Datasaurus Dozen"/>
    <n v="1728"/>
    <x v="12"/>
    <n v="65.790649999999999"/>
    <n v="55.945369999999997"/>
  </r>
  <r>
    <s v="Datasaurus Dozen"/>
    <n v="1729"/>
    <x v="12"/>
    <n v="67.501779999999997"/>
    <n v="60.850230000000003"/>
  </r>
  <r>
    <s v="Datasaurus Dozen"/>
    <n v="1730"/>
    <x v="12"/>
    <n v="67.629509999999996"/>
    <n v="61.429110000000001"/>
  </r>
  <r>
    <s v="Datasaurus Dozen"/>
    <n v="1731"/>
    <x v="12"/>
    <n v="63.910060000000001"/>
    <n v="62.972329999999999"/>
  </r>
  <r>
    <s v="Datasaurus Dozen"/>
    <n v="1732"/>
    <x v="12"/>
    <n v="66.549359999999993"/>
    <n v="67.725589999999997"/>
  </r>
  <r>
    <s v="Datasaurus Dozen"/>
    <n v="1733"/>
    <x v="12"/>
    <n v="64.051540000000003"/>
    <n v="48.82009"/>
  </r>
  <r>
    <s v="Datasaurus Dozen"/>
    <n v="1734"/>
    <x v="12"/>
    <n v="68.193290000000005"/>
    <n v="46.54354"/>
  </r>
  <r>
    <s v="Datasaurus Dozen"/>
    <n v="1735"/>
    <x v="12"/>
    <n v="65.278390000000002"/>
    <n v="44.820349999999998"/>
  </r>
  <r>
    <s v="Datasaurus Dozen"/>
    <n v="1736"/>
    <x v="12"/>
    <n v="34.997660000000003"/>
    <n v="28.632989999999999"/>
  </r>
  <r>
    <s v="Datasaurus Dozen"/>
    <n v="1737"/>
    <x v="12"/>
    <n v="33.923769999999998"/>
    <n v="53.558689999999999"/>
  </r>
  <r>
    <s v="Datasaurus Dozen"/>
    <n v="1738"/>
    <x v="12"/>
    <n v="66.004450000000006"/>
    <n v="52.684669999999997"/>
  </r>
  <r>
    <s v="Datasaurus Dozen"/>
    <n v="1739"/>
    <x v="12"/>
    <n v="37.023260000000001"/>
    <n v="32.118479999999998"/>
  </r>
  <r>
    <s v="Datasaurus Dozen"/>
    <n v="1740"/>
    <x v="12"/>
    <n v="34.698270000000001"/>
    <n v="36.475349999999999"/>
  </r>
  <r>
    <s v="Datasaurus Dozen"/>
    <n v="1741"/>
    <x v="12"/>
    <n v="34.863439999999997"/>
    <n v="30.93927"/>
  </r>
  <r>
    <s v="Datasaurus Dozen"/>
    <n v="1742"/>
    <x v="12"/>
    <n v="31.090070000000001"/>
    <n v="32.383749999999999"/>
  </r>
  <r>
    <s v="Datasaurus Dozen"/>
    <n v="1743"/>
    <x v="12"/>
    <n v="34.921309999999998"/>
    <n v="35.418439999999997"/>
  </r>
  <r>
    <s v="Datasaurus Dozen"/>
    <n v="1744"/>
    <x v="12"/>
    <n v="30.343360000000001"/>
    <n v="32.524560000000001"/>
  </r>
  <r>
    <s v="Datasaurus Dozen"/>
    <n v="1745"/>
    <x v="12"/>
    <n v="35.483330000000002"/>
    <n v="44.491630000000001"/>
  </r>
  <r>
    <s v="Datasaurus Dozen"/>
    <n v="1746"/>
    <x v="12"/>
    <n v="33.234909999999999"/>
    <n v="38.502479999999998"/>
  </r>
  <r>
    <s v="Datasaurus Dozen"/>
    <n v="1747"/>
    <x v="12"/>
    <n v="35.43994"/>
    <n v="47.797519999999999"/>
  </r>
  <r>
    <s v="Datasaurus Dozen"/>
    <n v="1748"/>
    <x v="12"/>
    <n v="33.873510000000003"/>
    <n v="37.05603"/>
  </r>
  <r>
    <s v="Datasaurus Dozen"/>
    <n v="1749"/>
    <x v="12"/>
    <n v="28.564139999999998"/>
    <n v="34.626399999999997"/>
  </r>
  <r>
    <s v="Datasaurus Dozen"/>
    <n v="1750"/>
    <x v="12"/>
    <n v="31.31955"/>
    <n v="31.663989999999998"/>
  </r>
  <r>
    <s v="Datasaurus Dozen"/>
    <n v="1751"/>
    <x v="12"/>
    <n v="30.79617"/>
    <n v="23.519030000000001"/>
  </r>
  <r>
    <s v="Datasaurus Dozen"/>
    <n v="1752"/>
    <x v="12"/>
    <n v="34.233359999999998"/>
    <n v="22.495909999999999"/>
  </r>
  <r>
    <s v="Datasaurus Dozen"/>
    <n v="1753"/>
    <x v="12"/>
    <n v="36.630789999999998"/>
    <n v="31.47683"/>
  </r>
  <r>
    <s v="Datasaurus Dozen"/>
    <n v="1754"/>
    <x v="12"/>
    <n v="34.54862"/>
    <n v="26.111090000000001"/>
  </r>
  <r>
    <s v="Datasaurus Dozen"/>
    <n v="1755"/>
    <x v="12"/>
    <n v="37.519640000000003"/>
    <n v="29.267610000000001"/>
  </r>
  <r>
    <s v="Datasaurus Dozen"/>
    <n v="1756"/>
    <x v="12"/>
    <n v="62.425699999999999"/>
    <n v="34.04421"/>
  </r>
  <r>
    <s v="Datasaurus Dozen"/>
    <n v="1757"/>
    <x v="12"/>
    <n v="64.32038"/>
    <n v="31.785630000000001"/>
  </r>
  <r>
    <s v="Datasaurus Dozen"/>
    <n v="1758"/>
    <x v="12"/>
    <n v="65.445530000000005"/>
    <n v="43.273499999999999"/>
  </r>
  <r>
    <s v="Datasaurus Dozen"/>
    <n v="1759"/>
    <x v="12"/>
    <n v="64.325630000000004"/>
    <n v="41.61598"/>
  </r>
  <r>
    <s v="Datasaurus Dozen"/>
    <n v="1760"/>
    <x v="12"/>
    <n v="65.264340000000004"/>
    <n v="35.71754"/>
  </r>
  <r>
    <s v="Datasaurus Dozen"/>
    <n v="1761"/>
    <x v="12"/>
    <n v="66.3887"/>
    <n v="38.844740000000002"/>
  </r>
  <r>
    <s v="Datasaurus Dozen"/>
    <n v="1762"/>
    <x v="12"/>
    <n v="68.191419999999994"/>
    <n v="45.169490000000003"/>
  </r>
  <r>
    <s v="Datasaurus Dozen"/>
    <n v="1763"/>
    <x v="12"/>
    <n v="68.540660000000003"/>
    <n v="48.43853"/>
  </r>
  <r>
    <s v="Datasaurus Dozen"/>
    <n v="1764"/>
    <x v="12"/>
    <n v="67.661429999999996"/>
    <n v="51.068579999999997"/>
  </r>
  <r>
    <s v="Datasaurus Dozen"/>
    <n v="1765"/>
    <x v="12"/>
    <n v="68.675520000000006"/>
    <n v="50.465229999999998"/>
  </r>
  <r>
    <s v="Datasaurus Dozen"/>
    <n v="1766"/>
    <x v="12"/>
    <n v="69.081710000000001"/>
    <n v="55.474049999999998"/>
  </r>
  <r>
    <s v="Datasaurus Dozen"/>
    <n v="1767"/>
    <x v="12"/>
    <n v="69.048720000000003"/>
    <n v="66.366050000000001"/>
  </r>
  <r>
    <s v="Datasaurus Dozen"/>
    <n v="1768"/>
    <x v="12"/>
    <n v="67.308220000000006"/>
    <n v="71.590299999999999"/>
  </r>
  <r>
    <s v="Datasaurus Dozen"/>
    <n v="1769"/>
    <x v="12"/>
    <n v="38.7149"/>
    <n v="76.396979999999999"/>
  </r>
  <r>
    <s v="Datasaurus Dozen"/>
    <n v="1770"/>
    <x v="12"/>
    <n v="35.548090000000002"/>
    <n v="89.30498"/>
  </r>
  <r>
    <s v="Datasaurus Dozen"/>
    <n v="1771"/>
    <x v="12"/>
    <n v="36.71067"/>
    <n v="86.074969999999993"/>
  </r>
  <r>
    <s v="Datasaurus Dozen"/>
    <n v="1772"/>
    <x v="12"/>
    <n v="64.912660000000002"/>
    <n v="87.645799999999994"/>
  </r>
  <r>
    <s v="Datasaurus Dozen"/>
    <n v="1773"/>
    <x v="12"/>
    <n v="66.064139999999995"/>
    <n v="89.208669999999998"/>
  </r>
  <r>
    <s v="Datasaurus Dozen"/>
    <n v="1774"/>
    <x v="12"/>
    <n v="64.935929999999999"/>
    <n v="87.072140000000005"/>
  </r>
  <r>
    <s v="Datasaurus Dozen"/>
    <n v="1775"/>
    <x v="12"/>
    <n v="67.02655"/>
    <n v="76.222520000000003"/>
  </r>
  <r>
    <s v="Datasaurus Dozen"/>
    <n v="1776"/>
    <x v="12"/>
    <n v="65.314030000000002"/>
    <n v="77.938739999999996"/>
  </r>
  <r>
    <s v="Datasaurus Dozen"/>
    <n v="1777"/>
    <x v="12"/>
    <n v="64.29522"/>
    <n v="84.125860000000003"/>
  </r>
  <r>
    <s v="Datasaurus Dozen"/>
    <n v="1778"/>
    <x v="12"/>
    <n v="38.798009999999998"/>
    <n v="74.61063"/>
  </r>
  <r>
    <s v="Datasaurus Dozen"/>
    <n v="1779"/>
    <x v="12"/>
    <n v="34.675759999999997"/>
    <n v="79.637600000000006"/>
  </r>
  <r>
    <s v="Datasaurus Dozen"/>
    <n v="1780"/>
    <x v="12"/>
    <n v="30.719259999999998"/>
    <n v="58.812060000000002"/>
  </r>
  <r>
    <s v="Datasaurus Dozen"/>
    <n v="1781"/>
    <x v="12"/>
    <n v="34.105150000000002"/>
    <n v="64.129199999999997"/>
  </r>
  <r>
    <s v="Datasaurus Dozen"/>
    <n v="1782"/>
    <x v="12"/>
    <n v="33.423369999999998"/>
    <n v="67.095740000000006"/>
  </r>
  <r>
    <s v="Datasaurus Dozen"/>
    <n v="1783"/>
    <x v="12"/>
    <n v="66.313810000000004"/>
    <n v="98.931030000000007"/>
  </r>
  <r>
    <s v="Datasaurus Dozen"/>
    <n v="1784"/>
    <x v="12"/>
    <n v="65.309629999999999"/>
    <n v="98.16516"/>
  </r>
  <r>
    <s v="Datasaurus Dozen"/>
    <n v="1785"/>
    <x v="12"/>
    <n v="65.714079999999996"/>
    <n v="99.283760000000001"/>
  </r>
  <r>
    <s v="Datasaurus Dozen"/>
    <n v="1786"/>
    <x v="12"/>
    <n v="67.593450000000004"/>
    <n v="90.951909999999998"/>
  </r>
  <r>
    <s v="Datasaurus Dozen"/>
    <n v="1787"/>
    <x v="12"/>
    <n v="66.388019999999997"/>
    <n v="89.281229999999994"/>
  </r>
  <r>
    <s v="Datasaurus Dozen"/>
    <n v="1788"/>
    <x v="12"/>
    <n v="67.806190000000001"/>
    <n v="91.688180000000003"/>
  </r>
  <r>
    <s v="Datasaurus Dozen"/>
    <n v="1789"/>
    <x v="12"/>
    <n v="70.962609999999998"/>
    <n v="86.518119999999996"/>
  </r>
  <r>
    <s v="Datasaurus Dozen"/>
    <n v="1790"/>
    <x v="12"/>
    <n v="71.993639999999999"/>
    <n v="78.820949999999996"/>
  </r>
  <r>
    <s v="Datasaurus Dozen"/>
    <n v="1791"/>
    <x v="12"/>
    <n v="72.479830000000007"/>
    <n v="80.80068"/>
  </r>
  <r>
    <s v="Datasaurus Dozen"/>
    <n v="1792"/>
    <x v="12"/>
    <n v="74.078429999999997"/>
    <n v="72.951530000000005"/>
  </r>
  <r>
    <s v="Datasaurus Dozen"/>
    <n v="1793"/>
    <x v="12"/>
    <n v="72.036289999999994"/>
    <n v="69.716049999999996"/>
  </r>
  <r>
    <s v="Datasaurus Dozen"/>
    <n v="1794"/>
    <x v="12"/>
    <n v="72.998189999999994"/>
    <n v="59.665640000000003"/>
  </r>
  <r>
    <s v="Datasaurus Dozen"/>
    <n v="1795"/>
    <x v="12"/>
    <n v="74.812129999999996"/>
    <n v="57.589880000000001"/>
  </r>
  <r>
    <s v="Datasaurus Dozen"/>
    <n v="1796"/>
    <x v="12"/>
    <n v="73.02731"/>
    <n v="46.274189999999997"/>
  </r>
  <r>
    <s v="Datasaurus Dozen"/>
    <n v="1797"/>
    <x v="12"/>
    <n v="77.06711"/>
    <n v="51.486919999999998"/>
  </r>
  <r>
    <s v="Datasaurus Dozen"/>
    <n v="1798"/>
    <x v="12"/>
    <n v="75.017139999999998"/>
    <n v="46.622439999999997"/>
  </r>
  <r>
    <s v="Datasaurus Dozen"/>
    <n v="1799"/>
    <x v="12"/>
    <n v="76.665310000000005"/>
    <n v="38.440249999999999"/>
  </r>
  <r>
    <s v="Datasaurus Dozen"/>
    <n v="1800"/>
    <x v="12"/>
    <n v="77.915869999999998"/>
    <n v="45.926839999999999"/>
  </r>
  <r>
    <s v="Datasaurus Dozen"/>
    <n v="1801"/>
    <x v="12"/>
    <n v="73.742050000000006"/>
    <n v="39.120989999999999"/>
  </r>
  <r>
    <s v="Datasaurus Dozen"/>
    <n v="1802"/>
    <x v="12"/>
    <n v="75.329819999999998"/>
    <n v="32.830350000000003"/>
  </r>
  <r>
    <s v="Datasaurus Dozen"/>
    <n v="1803"/>
    <x v="12"/>
    <n v="63.410440000000001"/>
    <n v="38.377740000000003"/>
  </r>
  <r>
    <s v="Datasaurus Dozen"/>
    <n v="1804"/>
    <x v="12"/>
    <n v="68.856489999999994"/>
    <n v="43.084150000000001"/>
  </r>
  <r>
    <s v="Datasaurus Dozen"/>
    <n v="1805"/>
    <x v="12"/>
    <n v="66.337789999999998"/>
    <n v="33.306510000000003"/>
  </r>
  <r>
    <s v="Datasaurus Dozen"/>
    <n v="1806"/>
    <x v="12"/>
    <n v="64.203720000000004"/>
    <n v="26.644110000000001"/>
  </r>
  <r>
    <s v="Datasaurus Dozen"/>
    <n v="1807"/>
    <x v="12"/>
    <n v="64.498630000000006"/>
    <n v="22.863499999999998"/>
  </r>
  <r>
    <s v="Datasaurus Dozen"/>
    <n v="1808"/>
    <x v="12"/>
    <n v="68.890990000000002"/>
    <n v="27.296209999999999"/>
  </r>
  <r>
    <s v="Datasaurus Dozen"/>
    <n v="1809"/>
    <x v="12"/>
    <n v="72.371520000000004"/>
    <n v="21.961639999999999"/>
  </r>
  <r>
    <s v="Datasaurus Dozen"/>
    <n v="1810"/>
    <x v="12"/>
    <n v="69.765420000000006"/>
    <n v="19.999849999999999"/>
  </r>
  <r>
    <s v="Datasaurus Dozen"/>
    <n v="1811"/>
    <x v="12"/>
    <n v="68.621309999999994"/>
    <n v="18.915679999999998"/>
  </r>
  <r>
    <s v="Datasaurus Dozen"/>
    <n v="1812"/>
    <x v="12"/>
    <n v="64.297740000000005"/>
    <n v="20.428750000000001"/>
  </r>
  <r>
    <s v="Datasaurus Dozen"/>
    <n v="1813"/>
    <x v="12"/>
    <n v="66.699269999999999"/>
    <n v="18.591090000000001"/>
  </r>
  <r>
    <s v="Datasaurus Dozen"/>
    <n v="1814"/>
    <x v="12"/>
    <n v="67.544529999999995"/>
    <n v="16.447939999999999"/>
  </r>
  <r>
    <s v="Datasaurus Dozen"/>
    <n v="1815"/>
    <x v="12"/>
    <n v="63.946950000000001"/>
    <n v="18.69285"/>
  </r>
  <r>
    <s v="Datasaurus Dozen"/>
    <n v="1816"/>
    <x v="12"/>
    <n v="64.388189999999994"/>
    <n v="15.77281"/>
  </r>
  <r>
    <s v="Datasaurus Dozen"/>
    <n v="1817"/>
    <x v="12"/>
    <n v="65.570049999999995"/>
    <n v="23.76576"/>
  </r>
  <r>
    <s v="Datasaurus Dozen"/>
    <n v="1818"/>
    <x v="12"/>
    <n v="38.402839999999998"/>
    <n v="19.046859999999999"/>
  </r>
  <r>
    <s v="Datasaurus Dozen"/>
    <n v="1819"/>
    <x v="12"/>
    <n v="37.832360000000001"/>
    <n v="14.46949"/>
  </r>
  <r>
    <s v="Datasaurus Dozen"/>
    <n v="1820"/>
    <x v="12"/>
    <n v="36.904159999999997"/>
    <n v="13.583819999999999"/>
  </r>
  <r>
    <s v="Datasaurus Dozen"/>
    <n v="1821"/>
    <x v="12"/>
    <n v="36.286140000000003"/>
    <n v="17.10577"/>
  </r>
  <r>
    <s v="Datasaurus Dozen"/>
    <n v="1822"/>
    <x v="12"/>
    <n v="62.786630000000002"/>
    <n v="13.918990000000001"/>
  </r>
  <r>
    <s v="Datasaurus Dozen"/>
    <n v="1823"/>
    <x v="12"/>
    <n v="66.817679999999996"/>
    <n v="11.4125"/>
  </r>
  <r>
    <s v="Datasaurus Dozen"/>
    <n v="1824"/>
    <x v="12"/>
    <n v="66.755020000000002"/>
    <n v="18.08531"/>
  </r>
  <r>
    <s v="Datasaurus Dozen"/>
    <n v="1825"/>
    <x v="12"/>
    <n v="65.415530000000004"/>
    <n v="10.463509999999999"/>
  </r>
  <r>
    <s v="Datasaurus Dozen"/>
    <n v="1826"/>
    <x v="12"/>
    <n v="36.946330000000003"/>
    <n v="13.514379999999999"/>
  </r>
  <r>
    <s v="Datasaurus Dozen"/>
    <n v="1827"/>
    <x v="12"/>
    <n v="37.825429999999997"/>
    <n v="9.6010340000000003"/>
  </r>
  <r>
    <s v="Datasaurus Dozen"/>
    <n v="1828"/>
    <x v="12"/>
    <n v="36.722839999999998"/>
    <n v="9.3333019999999998"/>
  </r>
  <r>
    <s v="Datasaurus Dozen"/>
    <n v="1829"/>
    <x v="12"/>
    <n v="67.073319999999995"/>
    <n v="6.0492150000000002"/>
  </r>
  <r>
    <s v="Datasaurus Dozen"/>
    <n v="1830"/>
    <x v="12"/>
    <n v="64.601820000000004"/>
    <n v="12.00192"/>
  </r>
  <r>
    <s v="Datasaurus Dozen"/>
    <n v="1831"/>
    <x v="12"/>
    <n v="65.437280000000001"/>
    <n v="15.545389999999999"/>
  </r>
  <r>
    <s v="Datasaurus Dozen"/>
    <n v="1832"/>
    <x v="12"/>
    <n v="67.004019999999997"/>
    <n v="15.345829999999999"/>
  </r>
  <r>
    <s v="Datasaurus Dozen"/>
    <n v="1833"/>
    <x v="12"/>
    <n v="66.724189999999993"/>
    <n v="5.2498050000000003"/>
  </r>
  <r>
    <s v="Datasaurus Dozen"/>
    <n v="1834"/>
    <x v="12"/>
    <n v="68.30762"/>
    <n v="13.28092"/>
  </r>
  <r>
    <s v="Datasaurus Dozen"/>
    <n v="1835"/>
    <x v="12"/>
    <n v="68.768050000000002"/>
    <n v="13.521459999999999"/>
  </r>
  <r>
    <s v="Datasaurus Dozen"/>
    <n v="1836"/>
    <x v="12"/>
    <n v="74.167270000000002"/>
    <n v="5.3498809999999999"/>
  </r>
  <r>
    <s v="Datasaurus Dozen"/>
    <n v="1837"/>
    <x v="12"/>
    <n v="64.900360000000006"/>
    <n v="16.245259999999998"/>
  </r>
  <r>
    <s v="Datasaurus Dozen"/>
    <n v="1838"/>
    <x v="12"/>
    <n v="68.76343"/>
    <n v="8.7005730000000003"/>
  </r>
  <r>
    <s v="Datasaurus Dozen"/>
    <n v="1839"/>
    <x v="12"/>
    <n v="66.816909999999993"/>
    <n v="12.273289999999999"/>
  </r>
  <r>
    <s v="Datasaurus Dozen"/>
    <n v="1840"/>
    <x v="12"/>
    <n v="67.309349999999995"/>
    <n v="0.217006"/>
  </r>
  <r>
    <s v="Datasaurus Dozen"/>
    <n v="1841"/>
    <x v="12"/>
    <n v="34.731830000000002"/>
    <n v="19.601800000000001"/>
  </r>
  <r>
    <s v="Datasaurus Dozen"/>
    <n v="1842"/>
    <x v="12"/>
    <n v="33.674439999999997"/>
    <n v="26.090489999999999"/>
  </r>
  <r>
    <s v="Datasaurus Dozen"/>
    <n v="1843"/>
    <x v="12"/>
    <n v="75.627260000000007"/>
    <n v="37.128749999999997"/>
  </r>
  <r>
    <s v="Datasaurus Dozen"/>
    <n v="1844"/>
    <x v="12"/>
    <n v="40.610129999999998"/>
    <n v="89.136240000000001"/>
  </r>
  <r>
    <s v="Datasaurus Dozen"/>
    <n v="1845"/>
    <x v="12"/>
    <n v="39.114370000000001"/>
    <n v="96.481750000000005"/>
  </r>
  <r>
    <s v="Datasaurus Dozen"/>
    <n v="1846"/>
    <x v="12"/>
    <n v="34.583829999999999"/>
    <n v="89.588899999999995"/>
  </r>
  <r>
    <s v="Anscombe Quartet"/>
    <n v="1847"/>
    <x v="13"/>
    <n v="10"/>
    <n v="8.0399999999999991"/>
  </r>
  <r>
    <s v="Anscombe Quartet"/>
    <n v="1848"/>
    <x v="13"/>
    <n v="8"/>
    <n v="6.95"/>
  </r>
  <r>
    <s v="Anscombe Quartet"/>
    <n v="1849"/>
    <x v="13"/>
    <n v="13"/>
    <n v="7.58"/>
  </r>
  <r>
    <s v="Anscombe Quartet"/>
    <n v="1850"/>
    <x v="13"/>
    <n v="9"/>
    <n v="8.81"/>
  </r>
  <r>
    <s v="Anscombe Quartet"/>
    <n v="1851"/>
    <x v="13"/>
    <n v="11"/>
    <n v="8.33"/>
  </r>
  <r>
    <s v="Anscombe Quartet"/>
    <n v="1852"/>
    <x v="13"/>
    <n v="14"/>
    <n v="9.9600000000000009"/>
  </r>
  <r>
    <s v="Anscombe Quartet"/>
    <n v="1853"/>
    <x v="13"/>
    <n v="6"/>
    <n v="7.24"/>
  </r>
  <r>
    <s v="Anscombe Quartet"/>
    <n v="1854"/>
    <x v="13"/>
    <n v="4"/>
    <n v="4.26"/>
  </r>
  <r>
    <s v="Anscombe Quartet"/>
    <n v="1855"/>
    <x v="13"/>
    <n v="12"/>
    <n v="10.84"/>
  </r>
  <r>
    <s v="Anscombe Quartet"/>
    <n v="1856"/>
    <x v="13"/>
    <n v="7"/>
    <n v="4.82"/>
  </r>
  <r>
    <s v="Anscombe Quartet"/>
    <n v="1857"/>
    <x v="13"/>
    <n v="5"/>
    <n v="5.68"/>
  </r>
  <r>
    <s v="Anscombe Quartet"/>
    <n v="1858"/>
    <x v="14"/>
    <n v="10"/>
    <n v="9.14"/>
  </r>
  <r>
    <s v="Anscombe Quartet"/>
    <n v="1859"/>
    <x v="14"/>
    <n v="8"/>
    <n v="8.14"/>
  </r>
  <r>
    <s v="Anscombe Quartet"/>
    <n v="1860"/>
    <x v="14"/>
    <n v="13"/>
    <n v="8.74"/>
  </r>
  <r>
    <s v="Anscombe Quartet"/>
    <n v="1861"/>
    <x v="14"/>
    <n v="9"/>
    <n v="8.77"/>
  </r>
  <r>
    <s v="Anscombe Quartet"/>
    <n v="1862"/>
    <x v="14"/>
    <n v="11"/>
    <n v="9.26"/>
  </r>
  <r>
    <s v="Anscombe Quartet"/>
    <n v="1863"/>
    <x v="14"/>
    <n v="14"/>
    <n v="8.1"/>
  </r>
  <r>
    <s v="Anscombe Quartet"/>
    <n v="1864"/>
    <x v="14"/>
    <n v="6"/>
    <n v="6.13"/>
  </r>
  <r>
    <s v="Anscombe Quartet"/>
    <n v="1865"/>
    <x v="14"/>
    <n v="4"/>
    <n v="3.1"/>
  </r>
  <r>
    <s v="Anscombe Quartet"/>
    <n v="1866"/>
    <x v="14"/>
    <n v="12"/>
    <n v="9.1300000000000008"/>
  </r>
  <r>
    <s v="Anscombe Quartet"/>
    <n v="1867"/>
    <x v="14"/>
    <n v="7"/>
    <n v="7.26"/>
  </r>
  <r>
    <s v="Anscombe Quartet"/>
    <n v="1868"/>
    <x v="14"/>
    <n v="5"/>
    <n v="4.74"/>
  </r>
  <r>
    <s v="Anscombe Quartet"/>
    <n v="1869"/>
    <x v="15"/>
    <n v="10"/>
    <n v="7.46"/>
  </r>
  <r>
    <s v="Anscombe Quartet"/>
    <n v="1870"/>
    <x v="15"/>
    <n v="8"/>
    <n v="6.77"/>
  </r>
  <r>
    <s v="Anscombe Quartet"/>
    <n v="1871"/>
    <x v="15"/>
    <n v="13"/>
    <n v="12.74"/>
  </r>
  <r>
    <s v="Anscombe Quartet"/>
    <n v="1872"/>
    <x v="15"/>
    <n v="9"/>
    <n v="7.11"/>
  </r>
  <r>
    <s v="Anscombe Quartet"/>
    <n v="1873"/>
    <x v="15"/>
    <n v="11"/>
    <n v="7.81"/>
  </r>
  <r>
    <s v="Anscombe Quartet"/>
    <n v="1874"/>
    <x v="15"/>
    <n v="14"/>
    <n v="8.84"/>
  </r>
  <r>
    <s v="Anscombe Quartet"/>
    <n v="1875"/>
    <x v="15"/>
    <n v="6"/>
    <n v="6.08"/>
  </r>
  <r>
    <s v="Anscombe Quartet"/>
    <n v="1876"/>
    <x v="15"/>
    <n v="4"/>
    <n v="5.39"/>
  </r>
  <r>
    <s v="Anscombe Quartet"/>
    <n v="1877"/>
    <x v="15"/>
    <n v="12"/>
    <n v="8.15"/>
  </r>
  <r>
    <s v="Anscombe Quartet"/>
    <n v="1878"/>
    <x v="15"/>
    <n v="7"/>
    <n v="6.42"/>
  </r>
  <r>
    <s v="Anscombe Quartet"/>
    <n v="1879"/>
    <x v="15"/>
    <n v="5"/>
    <n v="5.73"/>
  </r>
  <r>
    <s v="Anscombe Quartet"/>
    <n v="1880"/>
    <x v="16"/>
    <n v="8"/>
    <n v="6.58"/>
  </r>
  <r>
    <s v="Anscombe Quartet"/>
    <n v="1881"/>
    <x v="16"/>
    <n v="8"/>
    <n v="5.76"/>
  </r>
  <r>
    <s v="Anscombe Quartet"/>
    <n v="1882"/>
    <x v="16"/>
    <n v="8"/>
    <n v="7.71"/>
  </r>
  <r>
    <s v="Anscombe Quartet"/>
    <n v="1883"/>
    <x v="16"/>
    <n v="8"/>
    <n v="8.84"/>
  </r>
  <r>
    <s v="Anscombe Quartet"/>
    <n v="1884"/>
    <x v="16"/>
    <n v="8"/>
    <n v="8.4700000000000006"/>
  </r>
  <r>
    <s v="Anscombe Quartet"/>
    <n v="1885"/>
    <x v="16"/>
    <n v="8"/>
    <n v="7.04"/>
  </r>
  <r>
    <s v="Anscombe Quartet"/>
    <n v="1886"/>
    <x v="16"/>
    <n v="8"/>
    <n v="5.25"/>
  </r>
  <r>
    <s v="Anscombe Quartet"/>
    <n v="1887"/>
    <x v="16"/>
    <n v="19"/>
    <n v="12.5"/>
  </r>
  <r>
    <s v="Anscombe Quartet"/>
    <n v="1888"/>
    <x v="16"/>
    <n v="8"/>
    <n v="5.56"/>
  </r>
  <r>
    <s v="Anscombe Quartet"/>
    <n v="1889"/>
    <x v="16"/>
    <n v="8"/>
    <n v="7.91"/>
  </r>
  <r>
    <s v="Anscombe Quartet"/>
    <n v="1890"/>
    <x v="16"/>
    <n v="8"/>
    <n v="6.89"/>
  </r>
  <r>
    <s v="DataTrump"/>
    <n v="1891"/>
    <x v="17"/>
    <n v="6.1538000000000004"/>
    <n v="60.307699999999997"/>
  </r>
  <r>
    <s v="DataTrump"/>
    <n v="1892"/>
    <x v="17"/>
    <n v="7.4359000000000002"/>
    <n v="59.923099999999998"/>
  </r>
  <r>
    <s v="DataTrump"/>
    <n v="1893"/>
    <x v="17"/>
    <n v="10.256399999999999"/>
    <n v="59.923099999999998"/>
  </r>
  <r>
    <s v="DataTrump"/>
    <n v="1894"/>
    <x v="17"/>
    <n v="11.7949"/>
    <n v="61.461500000000001"/>
  </r>
  <r>
    <s v="DataTrump"/>
    <n v="1895"/>
    <x v="17"/>
    <n v="13.333299999999999"/>
    <n v="65.307699999999997"/>
  </r>
  <r>
    <s v="DataTrump"/>
    <n v="1896"/>
    <x v="17"/>
    <n v="14.8718"/>
    <n v="71.076899999999995"/>
  </r>
  <r>
    <s v="DataTrump"/>
    <n v="1897"/>
    <x v="17"/>
    <n v="15.897399999999999"/>
    <n v="79.153899999999993"/>
  </r>
  <r>
    <s v="DataTrump"/>
    <n v="1898"/>
    <x v="17"/>
    <n v="17.692299999999999"/>
    <n v="86.076899999999995"/>
  </r>
  <r>
    <s v="DataTrump"/>
    <n v="1899"/>
    <x v="17"/>
    <n v="19.487200000000001"/>
    <n v="93.384600000000006"/>
  </r>
  <r>
    <s v="DataTrump"/>
    <n v="1900"/>
    <x v="17"/>
    <n v="24.102599999999999"/>
    <n v="98.384600000000006"/>
  </r>
  <r>
    <s v="DataTrump"/>
    <n v="1901"/>
    <x v="17"/>
    <n v="30"/>
    <n v="100.3077"/>
  </r>
  <r>
    <s v="DataTrump"/>
    <n v="1902"/>
    <x v="17"/>
    <n v="38.7179"/>
    <n v="98"/>
  </r>
  <r>
    <s v="DataTrump"/>
    <n v="1903"/>
    <x v="17"/>
    <n v="35.384599999999999"/>
    <n v="99.923100000000005"/>
  </r>
  <r>
    <s v="DataTrump"/>
    <n v="1904"/>
    <x v="17"/>
    <n v="38.974400000000003"/>
    <n v="99.923100000000005"/>
  </r>
  <r>
    <s v="DataTrump"/>
    <n v="1905"/>
    <x v="17"/>
    <n v="41.794899999999998"/>
    <n v="98.384600000000006"/>
  </r>
  <r>
    <s v="DataTrump"/>
    <n v="1906"/>
    <x v="17"/>
    <n v="46.923099999999998"/>
    <n v="96.461500000000001"/>
  </r>
  <r>
    <s v="DataTrump"/>
    <n v="1907"/>
    <x v="17"/>
    <n v="51.025599999999997"/>
    <n v="92.230800000000002"/>
  </r>
  <r>
    <s v="DataTrump"/>
    <n v="1908"/>
    <x v="17"/>
    <n v="56.153799999999997"/>
    <n v="88"/>
  </r>
  <r>
    <s v="DataTrump"/>
    <n v="1909"/>
    <x v="17"/>
    <n v="60"/>
    <n v="84.923100000000005"/>
  </r>
  <r>
    <s v="DataTrump"/>
    <n v="1910"/>
    <x v="17"/>
    <n v="65.384600000000006"/>
    <n v="81.076899999999995"/>
  </r>
  <r>
    <s v="DataTrump"/>
    <n v="1911"/>
    <x v="17"/>
    <n v="69.743600000000001"/>
    <n v="80.307699999999997"/>
  </r>
  <r>
    <s v="DataTrump"/>
    <n v="1912"/>
    <x v="17"/>
    <n v="71.794899999999998"/>
    <n v="79.923100000000005"/>
  </r>
  <r>
    <s v="DataTrump"/>
    <n v="1913"/>
    <x v="17"/>
    <n v="76.410300000000007"/>
    <n v="79.153899999999993"/>
  </r>
  <r>
    <s v="DataTrump"/>
    <n v="1914"/>
    <x v="17"/>
    <n v="81.794899999999998"/>
    <n v="79.923100000000005"/>
  </r>
  <r>
    <s v="DataTrump"/>
    <n v="1915"/>
    <x v="17"/>
    <n v="87.948700000000002"/>
    <n v="81.076899999999995"/>
  </r>
  <r>
    <s v="DataTrump"/>
    <n v="1916"/>
    <x v="17"/>
    <n v="92.051299999999998"/>
    <n v="82.230800000000002"/>
  </r>
  <r>
    <s v="DataTrump"/>
    <n v="1917"/>
    <x v="17"/>
    <n v="86.923100000000005"/>
    <n v="79.153899999999993"/>
  </r>
  <r>
    <s v="DataTrump"/>
    <n v="1918"/>
    <x v="17"/>
    <n v="81.794899999999998"/>
    <n v="77.615399999999994"/>
  </r>
  <r>
    <s v="DataTrump"/>
    <n v="1919"/>
    <x v="17"/>
    <n v="72.051299999999998"/>
    <n v="76.076899999999995"/>
  </r>
  <r>
    <s v="DataTrump"/>
    <n v="1920"/>
    <x v="17"/>
    <n v="64.871799999999993"/>
    <n v="76.461500000000001"/>
  </r>
  <r>
    <s v="DataTrump"/>
    <n v="1921"/>
    <x v="17"/>
    <n v="60.256399999999999"/>
    <n v="78.384600000000006"/>
  </r>
  <r>
    <s v="DataTrump"/>
    <n v="1922"/>
    <x v="17"/>
    <n v="51.2821"/>
    <n v="79.923100000000005"/>
  </r>
  <r>
    <s v="DataTrump"/>
    <n v="1923"/>
    <x v="17"/>
    <n v="45.897399999999998"/>
    <n v="80.692300000000003"/>
  </r>
  <r>
    <s v="DataTrump"/>
    <n v="1924"/>
    <x v="17"/>
    <n v="41.2821"/>
    <n v="79.923100000000005"/>
  </r>
  <r>
    <s v="DataTrump"/>
    <n v="1925"/>
    <x v="17"/>
    <n v="38.7179"/>
    <n v="75.692300000000003"/>
  </r>
  <r>
    <s v="DataTrump"/>
    <n v="1926"/>
    <x v="17"/>
    <n v="36.923099999999998"/>
    <n v="68"/>
  </r>
  <r>
    <s v="DataTrump"/>
    <n v="1927"/>
    <x v="17"/>
    <n v="33.333300000000001"/>
    <n v="64.538499999999999"/>
  </r>
  <r>
    <s v="DataTrump"/>
    <n v="1928"/>
    <x v="17"/>
    <n v="28.7179"/>
    <n v="64.538499999999999"/>
  </r>
  <r>
    <s v="DataTrump"/>
    <n v="1929"/>
    <x v="17"/>
    <n v="26.1538"/>
    <n v="64.923100000000005"/>
  </r>
  <r>
    <s v="DataTrump"/>
    <n v="1930"/>
    <x v="17"/>
    <n v="22.307700000000001"/>
    <n v="63.384599999999999"/>
  </r>
  <r>
    <s v="DataTrump"/>
    <n v="1931"/>
    <x v="17"/>
    <n v="18.205100000000002"/>
    <n v="60.307699999999997"/>
  </r>
  <r>
    <s v="DataTrump"/>
    <n v="1932"/>
    <x v="17"/>
    <n v="16.1538"/>
    <n v="56.846200000000003"/>
  </r>
  <r>
    <s v="DataTrump"/>
    <n v="1933"/>
    <x v="17"/>
    <n v="35.640999999999998"/>
    <n v="61.076900000000002"/>
  </r>
  <r>
    <s v="DataTrump"/>
    <n v="1934"/>
    <x v="17"/>
    <n v="33.333300000000001"/>
    <n v="63"/>
  </r>
  <r>
    <s v="DataTrump"/>
    <n v="1935"/>
    <x v="17"/>
    <n v="29.487200000000001"/>
    <n v="63.769199999999998"/>
  </r>
  <r>
    <s v="DataTrump"/>
    <n v="1936"/>
    <x v="17"/>
    <n v="25.640999999999998"/>
    <n v="61.461500000000001"/>
  </r>
  <r>
    <s v="DataTrump"/>
    <n v="1937"/>
    <x v="17"/>
    <n v="25.640999999999998"/>
    <n v="57.230800000000002"/>
  </r>
  <r>
    <s v="DataTrump"/>
    <n v="1938"/>
    <x v="17"/>
    <n v="26.410299999999999"/>
    <n v="52.615400000000001"/>
  </r>
  <r>
    <s v="DataTrump"/>
    <n v="1939"/>
    <x v="17"/>
    <n v="27.948699999999999"/>
    <n v="49.1539"/>
  </r>
  <r>
    <s v="DataTrump"/>
    <n v="1940"/>
    <x v="17"/>
    <n v="30.512799999999999"/>
    <n v="43.769199999999998"/>
  </r>
  <r>
    <s v="DataTrump"/>
    <n v="1941"/>
    <x v="17"/>
    <n v="33.846200000000003"/>
    <n v="39.923099999999998"/>
  </r>
  <r>
    <s v="DataTrump"/>
    <n v="1942"/>
    <x v="17"/>
    <n v="38.461500000000001"/>
    <n v="39.1539"/>
  </r>
  <r>
    <s v="DataTrump"/>
    <n v="1943"/>
    <x v="17"/>
    <n v="40.256399999999999"/>
    <n v="43.384599999999999"/>
  </r>
  <r>
    <s v="DataTrump"/>
    <n v="1944"/>
    <x v="17"/>
    <n v="39.487200000000001"/>
    <n v="49.538499999999999"/>
  </r>
  <r>
    <s v="DataTrump"/>
    <n v="1945"/>
    <x v="17"/>
    <n v="23.8462"/>
    <n v="51.461500000000001"/>
  </r>
  <r>
    <s v="DataTrump"/>
    <n v="1946"/>
    <x v="17"/>
    <n v="22.307700000000001"/>
    <n v="49.1539"/>
  </r>
  <r>
    <s v="DataTrump"/>
    <n v="1947"/>
    <x v="17"/>
    <n v="16.410299999999999"/>
    <n v="48.384599999999999"/>
  </r>
  <r>
    <s v="DataTrump"/>
    <n v="1948"/>
    <x v="17"/>
    <n v="11.025600000000001"/>
    <n v="49.1539"/>
  </r>
  <r>
    <s v="DataTrump"/>
    <n v="1949"/>
    <x v="17"/>
    <n v="7.9486999999999997"/>
    <n v="51.461500000000001"/>
  </r>
  <r>
    <s v="DataTrump"/>
    <n v="1950"/>
    <x v="17"/>
    <n v="5.8974000000000002"/>
    <n v="54.1539"/>
  </r>
  <r>
    <s v="DataTrump"/>
    <n v="1951"/>
    <x v="17"/>
    <n v="4.8718000000000004"/>
    <n v="57.230800000000002"/>
  </r>
  <r>
    <s v="DataTrump"/>
    <n v="1952"/>
    <x v="17"/>
    <n v="63.333300000000001"/>
    <n v="76.846199999999996"/>
  </r>
  <r>
    <s v="DataTrump"/>
    <n v="1953"/>
    <x v="17"/>
    <n v="65.641000000000005"/>
    <n v="71.076899999999995"/>
  </r>
  <r>
    <s v="DataTrump"/>
    <n v="1954"/>
    <x v="17"/>
    <n v="65.128200000000007"/>
    <n v="68"/>
  </r>
  <r>
    <s v="DataTrump"/>
    <n v="1955"/>
    <x v="17"/>
    <n v="62.307699999999997"/>
    <n v="65.307699999999997"/>
  </r>
  <r>
    <s v="DataTrump"/>
    <n v="1956"/>
    <x v="17"/>
    <n v="64.102599999999995"/>
    <n v="60.692300000000003"/>
  </r>
  <r>
    <s v="DataTrump"/>
    <n v="1957"/>
    <x v="17"/>
    <n v="66.923100000000005"/>
    <n v="56.076900000000002"/>
  </r>
  <r>
    <s v="DataTrump"/>
    <n v="1958"/>
    <x v="17"/>
    <n v="69.487200000000001"/>
    <n v="51.076900000000002"/>
  </r>
  <r>
    <s v="DataTrump"/>
    <n v="1959"/>
    <x v="17"/>
    <n v="67.179500000000004"/>
    <n v="50.307699999999997"/>
  </r>
  <r>
    <s v="DataTrump"/>
    <n v="1960"/>
    <x v="17"/>
    <n v="63.846200000000003"/>
    <n v="49.923099999999998"/>
  </r>
  <r>
    <s v="DataTrump"/>
    <n v="1961"/>
    <x v="17"/>
    <n v="62.307699999999997"/>
    <n v="48.384599999999999"/>
  </r>
  <r>
    <s v="DataTrump"/>
    <n v="1962"/>
    <x v="17"/>
    <n v="62.820500000000003"/>
    <n v="44.1539"/>
  </r>
  <r>
    <s v="DataTrump"/>
    <n v="1963"/>
    <x v="17"/>
    <n v="65.128200000000007"/>
    <n v="43.384599999999999"/>
  </r>
  <r>
    <s v="DataTrump"/>
    <n v="1964"/>
    <x v="17"/>
    <n v="67.692300000000003"/>
    <n v="43"/>
  </r>
  <r>
    <s v="DataTrump"/>
    <n v="1965"/>
    <x v="17"/>
    <n v="67.692300000000003"/>
    <n v="39.923099999999998"/>
  </r>
  <r>
    <s v="DataTrump"/>
    <n v="1966"/>
    <x v="17"/>
    <n v="65.897400000000005"/>
    <n v="37.230800000000002"/>
  </r>
  <r>
    <s v="DataTrump"/>
    <n v="1967"/>
    <x v="17"/>
    <n v="62.820500000000003"/>
    <n v="36.846200000000003"/>
  </r>
  <r>
    <s v="DataTrump"/>
    <n v="1968"/>
    <x v="17"/>
    <n v="62.051299999999998"/>
    <n v="32.230800000000002"/>
  </r>
  <r>
    <s v="DataTrump"/>
    <n v="1969"/>
    <x v="17"/>
    <n v="62.820500000000003"/>
    <n v="29.923100000000002"/>
  </r>
  <r>
    <s v="DataTrump"/>
    <n v="1970"/>
    <x v="17"/>
    <n v="64.871799999999993"/>
    <n v="26.8462"/>
  </r>
  <r>
    <s v="DataTrump"/>
    <n v="1971"/>
    <x v="17"/>
    <n v="62.820500000000003"/>
    <n v="24.538499999999999"/>
  </r>
  <r>
    <s v="DataTrump"/>
    <n v="1972"/>
    <x v="17"/>
    <n v="60.512799999999999"/>
    <n v="24.538499999999999"/>
  </r>
  <r>
    <s v="DataTrump"/>
    <n v="1973"/>
    <x v="17"/>
    <n v="59.743600000000001"/>
    <n v="22.230799999999999"/>
  </r>
  <r>
    <s v="DataTrump"/>
    <n v="1974"/>
    <x v="17"/>
    <n v="61.2821"/>
    <n v="20.307700000000001"/>
  </r>
  <r>
    <s v="DataTrump"/>
    <n v="1975"/>
    <x v="17"/>
    <n v="60.512799999999999"/>
    <n v="16.461500000000001"/>
  </r>
  <r>
    <s v="DataTrump"/>
    <n v="1976"/>
    <x v="17"/>
    <n v="58.205100000000002"/>
    <n v="16.076899999999998"/>
  </r>
  <r>
    <s v="DataTrump"/>
    <n v="1977"/>
    <x v="17"/>
    <n v="55.384599999999999"/>
    <n v="16.461500000000001"/>
  </r>
  <r>
    <s v="DataTrump"/>
    <n v="1978"/>
    <x v="17"/>
    <n v="54.359000000000002"/>
    <n v="17.230799999999999"/>
  </r>
  <r>
    <s v="DataTrump"/>
    <n v="1979"/>
    <x v="17"/>
    <n v="51.794899999999998"/>
    <n v="19.1539"/>
  </r>
  <r>
    <s v="DataTrump"/>
    <n v="1980"/>
    <x v="17"/>
    <n v="56.153799999999997"/>
    <n v="15.307700000000001"/>
  </r>
  <r>
    <s v="DataTrump"/>
    <n v="1981"/>
    <x v="17"/>
    <n v="54.102600000000002"/>
    <n v="10.307700000000001"/>
  </r>
  <r>
    <s v="DataTrump"/>
    <n v="1982"/>
    <x v="17"/>
    <n v="50.512799999999999"/>
    <n v="8.3846000000000007"/>
  </r>
  <r>
    <s v="DataTrump"/>
    <n v="1983"/>
    <x v="17"/>
    <n v="46.153799999999997"/>
    <n v="6.8461999999999996"/>
  </r>
  <r>
    <s v="DataTrump"/>
    <n v="1984"/>
    <x v="17"/>
    <n v="41.2821"/>
    <n v="6.8461999999999996"/>
  </r>
  <r>
    <s v="DataTrump"/>
    <n v="1985"/>
    <x v="17"/>
    <n v="36.666699999999999"/>
    <n v="5.6923000000000004"/>
  </r>
  <r>
    <s v="DataTrump"/>
    <n v="1986"/>
    <x v="17"/>
    <n v="53.846200000000003"/>
    <n v="64.538499999999999"/>
  </r>
  <r>
    <s v="DataTrump"/>
    <n v="1987"/>
    <x v="17"/>
    <n v="56.923099999999998"/>
    <n v="64.538499999999999"/>
  </r>
  <r>
    <s v="DataTrump"/>
    <n v="1988"/>
    <x v="17"/>
    <n v="59.487200000000001"/>
    <n v="63.769199999999998"/>
  </r>
  <r>
    <s v="DataTrump"/>
    <n v="1989"/>
    <x v="17"/>
    <n v="55.384599999999999"/>
    <n v="70.692300000000003"/>
  </r>
  <r>
    <s v="DataTrump"/>
    <n v="1990"/>
    <x v="17"/>
    <n v="58.974400000000003"/>
    <n v="70.307699999999997"/>
  </r>
  <r>
    <s v="DataTrump"/>
    <n v="1991"/>
    <x v="17"/>
    <n v="59.743600000000001"/>
    <n v="66.846199999999996"/>
  </r>
  <r>
    <s v="DataTrump"/>
    <n v="1992"/>
    <x v="17"/>
    <n v="59.743600000000001"/>
    <n v="64.153899999999993"/>
  </r>
  <r>
    <s v="DataTrump"/>
    <n v="1993"/>
    <x v="17"/>
    <n v="59.743600000000001"/>
    <n v="63"/>
  </r>
  <r>
    <s v="DataTrump"/>
    <n v="1994"/>
    <x v="17"/>
    <n v="58.461500000000001"/>
    <n v="59.1539"/>
  </r>
  <r>
    <s v="DataTrump"/>
    <n v="1995"/>
    <x v="17"/>
    <n v="56.923099999999998"/>
    <n v="58.769199999999998"/>
  </r>
  <r>
    <s v="DataTrump"/>
    <n v="1996"/>
    <x v="17"/>
    <n v="54.615400000000001"/>
    <n v="58.769199999999998"/>
  </r>
  <r>
    <s v="DataTrump"/>
    <n v="1997"/>
    <x v="17"/>
    <n v="27.692299999999999"/>
    <n v="56.461500000000001"/>
  </r>
  <r>
    <s v="DataTrump"/>
    <n v="1998"/>
    <x v="17"/>
    <n v="30.512799999999999"/>
    <n v="57.615400000000001"/>
  </r>
  <r>
    <s v="DataTrump"/>
    <n v="1999"/>
    <x v="17"/>
    <n v="33.589700000000001"/>
    <n v="57.615400000000001"/>
  </r>
  <r>
    <s v="DataTrump"/>
    <n v="2000"/>
    <x v="17"/>
    <n v="34.102600000000002"/>
    <n v="55.692300000000003"/>
  </r>
  <r>
    <s v="DataTrump"/>
    <n v="2001"/>
    <x v="17"/>
    <n v="35.384599999999999"/>
    <n v="50.307699999999997"/>
  </r>
  <r>
    <s v="DataTrump"/>
    <n v="2002"/>
    <x v="17"/>
    <n v="33.846200000000003"/>
    <n v="49.538499999999999"/>
  </r>
  <r>
    <s v="DataTrump"/>
    <n v="2003"/>
    <x v="17"/>
    <n v="57.692300000000003"/>
    <n v="48.769199999999998"/>
  </r>
  <r>
    <s v="DataTrump"/>
    <n v="2004"/>
    <x v="17"/>
    <n v="58.461500000000001"/>
    <n v="42.615400000000001"/>
  </r>
  <r>
    <s v="DataTrump"/>
    <n v="2005"/>
    <x v="17"/>
    <n v="58.461500000000001"/>
    <n v="39.923099999999998"/>
  </r>
  <r>
    <s v="DataTrump"/>
    <n v="2006"/>
    <x v="17"/>
    <n v="57.948700000000002"/>
    <n v="37.230800000000002"/>
  </r>
  <r>
    <s v="DataTrump"/>
    <n v="2007"/>
    <x v="17"/>
    <n v="56.666699999999999"/>
    <n v="34.538499999999999"/>
  </r>
  <r>
    <s v="DataTrump"/>
    <n v="2008"/>
    <x v="17"/>
    <n v="54.8718"/>
    <n v="33"/>
  </r>
  <r>
    <s v="DataTrump"/>
    <n v="2009"/>
    <x v="17"/>
    <n v="54.102600000000002"/>
    <n v="63.384599999999999"/>
  </r>
  <r>
    <s v="DataTrump"/>
    <n v="2010"/>
    <x v="17"/>
    <n v="53.076900000000002"/>
    <n v="61.461500000000001"/>
  </r>
  <r>
    <s v="DataTrump"/>
    <n v="2011"/>
    <x v="17"/>
    <n v="60"/>
    <n v="53.384599999999999"/>
  </r>
  <r>
    <s v="DataTrump"/>
    <n v="2012"/>
    <x v="17"/>
    <n v="60"/>
    <n v="51.076900000000002"/>
  </r>
  <r>
    <s v="DataTrump"/>
    <n v="2013"/>
    <x v="17"/>
    <n v="61.2821"/>
    <n v="49.923099999999998"/>
  </r>
  <r>
    <s v="DataTrump"/>
    <n v="2014"/>
    <x v="17"/>
    <n v="62.564100000000003"/>
    <n v="36.461500000000001"/>
  </r>
  <r>
    <s v="DataTrump"/>
    <n v="2015"/>
    <x v="17"/>
    <n v="61.794899999999998"/>
    <n v="34.1539"/>
  </r>
  <r>
    <s v="DataTrump"/>
    <n v="2016"/>
    <x v="17"/>
    <n v="63.589700000000001"/>
    <n v="36.846200000000003"/>
  </r>
  <r>
    <s v="DataTrump"/>
    <n v="2017"/>
    <x v="17"/>
    <n v="65.384600000000006"/>
    <n v="36.846200000000003"/>
  </r>
  <r>
    <s v="DataTrump"/>
    <n v="2018"/>
    <x v="17"/>
    <n v="64.102599999999995"/>
    <n v="26.8462"/>
  </r>
  <r>
    <s v="DataTrump"/>
    <n v="2019"/>
    <x v="17"/>
    <n v="61.794899999999998"/>
    <n v="46.846200000000003"/>
  </r>
  <r>
    <s v="DataTrump"/>
    <n v="2020"/>
    <x v="17"/>
    <n v="64.358999999999995"/>
    <n v="49.923099999999998"/>
  </r>
  <r>
    <s v="DataTrump"/>
    <n v="2021"/>
    <x v="17"/>
    <n v="65.384600000000006"/>
    <n v="50.307699999999997"/>
  </r>
  <r>
    <s v="DataTrump"/>
    <n v="2022"/>
    <x v="17"/>
    <n v="67.948700000000002"/>
    <n v="51.461500000000001"/>
  </r>
  <r>
    <s v="DataTrump"/>
    <n v="2023"/>
    <x v="17"/>
    <n v="67.692300000000003"/>
    <n v="55.307699999999997"/>
  </r>
  <r>
    <s v="DataTrump"/>
    <n v="2024"/>
    <x v="17"/>
    <n v="65.897400000000005"/>
    <n v="57.615400000000001"/>
  </r>
  <r>
    <s v="DataTrump"/>
    <n v="2025"/>
    <x v="17"/>
    <n v="64.358999999999995"/>
    <n v="60.692300000000003"/>
  </r>
  <r>
    <s v="DataTrump"/>
    <n v="2026"/>
    <x v="17"/>
    <n v="63.076900000000002"/>
    <n v="63.384599999999999"/>
  </r>
  <r>
    <s v="DataTrump"/>
    <n v="2027"/>
    <x v="17"/>
    <n v="63.333300000000001"/>
    <n v="65.692300000000003"/>
  </r>
  <r>
    <s v="DataTrump"/>
    <n v="2028"/>
    <x v="17"/>
    <n v="64.871799999999993"/>
    <n v="67.615399999999994"/>
  </r>
  <r>
    <s v="DataTrump"/>
    <n v="2029"/>
    <x v="17"/>
    <n v="65.384600000000006"/>
    <n v="71.076899999999995"/>
  </r>
  <r>
    <s v="DataTrump"/>
    <n v="2030"/>
    <x v="17"/>
    <n v="65.384600000000006"/>
    <n v="73.769199999999998"/>
  </r>
  <r>
    <s v="DataTrump"/>
    <n v="2031"/>
    <x v="17"/>
    <n v="65.384600000000006"/>
    <n v="75.692300000000003"/>
  </r>
  <r>
    <s v="DataTrump"/>
    <n v="2032"/>
    <x v="17"/>
    <n v="55.640999999999998"/>
    <n v="14.1539"/>
  </r>
  <r>
    <s v="DataTrump"/>
    <n v="2033"/>
    <x v="17"/>
    <n v="54.102600000000002"/>
    <n v="9.9230999999999998"/>
  </r>
  <r>
    <s v="DataTrump"/>
    <n v="2034"/>
    <x v="17"/>
    <n v="52.051299999999998"/>
    <n v="8.7691999999999997"/>
  </r>
  <r>
    <s v="DataTrump"/>
    <n v="2035"/>
    <x v="17"/>
    <n v="49.743600000000001"/>
    <n v="8.3846000000000007"/>
  </r>
  <r>
    <s v="DataTrump"/>
    <n v="2036"/>
    <x v="17"/>
    <n v="46.923099999999998"/>
    <n v="7.2308000000000003"/>
  </r>
  <r>
    <s v="DataTrump"/>
    <n v="2037"/>
    <x v="17"/>
    <n v="43.846200000000003"/>
    <n v="7.2308000000000003"/>
  </r>
  <r>
    <s v="DataTrump"/>
    <n v="2038"/>
    <x v="17"/>
    <n v="42.051299999999998"/>
    <n v="7.2308000000000003"/>
  </r>
  <r>
    <s v="DataTrump"/>
    <n v="2039"/>
    <x v="17"/>
    <n v="38.461500000000001"/>
    <n v="5.3076999999999996"/>
  </r>
  <r>
    <s v="DataTrump"/>
    <n v="2040"/>
    <x v="17"/>
    <n v="36.153799999999997"/>
    <n v="4.9230999999999998"/>
  </r>
  <r>
    <s v="DataTrump"/>
    <n v="2041"/>
    <x v="17"/>
    <n v="34.359000000000002"/>
    <n v="3"/>
  </r>
  <r>
    <s v="DataTrump"/>
    <n v="2042"/>
    <x v="17"/>
    <n v="16.410299999999999"/>
    <n v="41.846200000000003"/>
  </r>
  <r>
    <s v="DataTrump"/>
    <n v="2043"/>
    <x v="17"/>
    <n v="19.743600000000001"/>
    <n v="39.538499999999999"/>
  </r>
  <r>
    <s v="DataTrump"/>
    <n v="2044"/>
    <x v="17"/>
    <n v="21.794899999999998"/>
    <n v="37.230800000000002"/>
  </r>
  <r>
    <s v="DataTrump"/>
    <n v="2045"/>
    <x v="17"/>
    <n v="24.102599999999999"/>
    <n v="32.615400000000001"/>
  </r>
  <r>
    <s v="DataTrump"/>
    <n v="2046"/>
    <x v="17"/>
    <n v="25.897400000000001"/>
    <n v="29.538499999999999"/>
  </r>
  <r>
    <s v="DataTrump"/>
    <n v="2047"/>
    <x v="17"/>
    <n v="26.923100000000002"/>
    <n v="26.461500000000001"/>
  </r>
  <r>
    <s v="DataTrump"/>
    <n v="2048"/>
    <x v="17"/>
    <n v="28.7179"/>
    <n v="21.8462"/>
  </r>
  <r>
    <s v="DataTrump"/>
    <n v="2049"/>
    <x v="17"/>
    <n v="29.743600000000001"/>
    <n v="18"/>
  </r>
  <r>
    <s v="DataTrump"/>
    <n v="2050"/>
    <x v="17"/>
    <n v="30.512799999999999"/>
    <n v="14.538500000000001"/>
  </r>
  <r>
    <s v="DataTrump"/>
    <n v="2051"/>
    <x v="17"/>
    <n v="32.564100000000003"/>
    <n v="8"/>
  </r>
  <r>
    <s v="DataTrump"/>
    <n v="2052"/>
    <x v="17"/>
    <n v="33.846200000000003"/>
    <n v="5.6923000000000004"/>
  </r>
  <r>
    <s v="DataTrump"/>
    <n v="2053"/>
    <x v="17"/>
    <n v="12.5641"/>
    <n v="45.692300000000003"/>
  </r>
  <r>
    <s v="DataTrump"/>
    <n v="2054"/>
    <x v="17"/>
    <n v="10"/>
    <n v="44.923099999999998"/>
  </r>
  <r>
    <s v="DataTrump"/>
    <n v="2055"/>
    <x v="17"/>
    <n v="13.589700000000001"/>
    <n v="68.769199999999998"/>
  </r>
  <r>
    <s v="DataTrump"/>
    <n v="2056"/>
    <x v="17"/>
    <n v="14.615399999999999"/>
    <n v="72.615399999999994"/>
  </r>
  <r>
    <s v="DataTrump"/>
    <n v="2057"/>
    <x v="17"/>
    <n v="14.8718"/>
    <n v="75.692300000000003"/>
  </r>
  <r>
    <s v="DataTrump"/>
    <n v="2058"/>
    <x v="17"/>
    <n v="15.641"/>
    <n v="78.769199999999998"/>
  </r>
  <r>
    <s v="DataTrump"/>
    <n v="2059"/>
    <x v="17"/>
    <n v="16.410299999999999"/>
    <n v="82.615399999999994"/>
  </r>
  <r>
    <s v="DataTrump"/>
    <n v="2060"/>
    <x v="17"/>
    <n v="17.692299999999999"/>
    <n v="86.846199999999996"/>
  </r>
  <r>
    <s v="DataTrump"/>
    <n v="2061"/>
    <x v="17"/>
    <n v="18.205100000000002"/>
    <n v="91.076899999999995"/>
  </r>
  <r>
    <s v="DataTrump"/>
    <n v="2062"/>
    <x v="17"/>
    <n v="19.743600000000001"/>
    <n v="93.769199999999998"/>
  </r>
  <r>
    <s v="DataTrump"/>
    <n v="2063"/>
    <x v="17"/>
    <n v="21.794899999999998"/>
    <n v="96.846199999999996"/>
  </r>
  <r>
    <s v="DataTrump"/>
    <n v="2064"/>
    <x v="17"/>
    <n v="24.359000000000002"/>
    <n v="98.769199999999998"/>
  </r>
  <r>
    <s v="DataTrump"/>
    <n v="2065"/>
    <x v="17"/>
    <n v="25.897400000000001"/>
    <n v="99.153899999999993"/>
  </r>
  <r>
    <s v="DataTrump"/>
    <n v="2066"/>
    <x v="17"/>
    <n v="27.948699999999999"/>
    <n v="100.6923"/>
  </r>
  <r>
    <s v="DataTrump"/>
    <n v="2067"/>
    <x v="17"/>
    <n v="31.2821"/>
    <n v="100.6923"/>
  </r>
  <r>
    <s v="DataTrump"/>
    <n v="2068"/>
    <x v="17"/>
    <n v="35.1282"/>
    <n v="100.6923"/>
  </r>
  <r>
    <s v="DataTrump"/>
    <n v="2069"/>
    <x v="17"/>
    <n v="38.461500000000001"/>
    <n v="101.07689999999999"/>
  </r>
  <r>
    <s v="DataTrump"/>
    <n v="2070"/>
    <x v="17"/>
    <n v="41.2821"/>
    <n v="100.6923"/>
  </r>
  <r>
    <s v="DataTrump"/>
    <n v="2071"/>
    <x v="17"/>
    <n v="44.102600000000002"/>
    <n v="99.538499999999999"/>
  </r>
  <r>
    <s v="DataTrump"/>
    <n v="2072"/>
    <x v="17"/>
    <n v="45.640999999999998"/>
    <n v="98.384600000000006"/>
  </r>
  <r>
    <s v="DataTrump"/>
    <n v="2073"/>
    <x v="17"/>
    <n v="46.410299999999999"/>
    <n v="97.615399999999994"/>
  </r>
  <r>
    <s v="DataTrump"/>
    <n v="2074"/>
    <x v="17"/>
    <n v="36.666699999999999"/>
    <n v="101.8462"/>
  </r>
  <r>
    <s v="DataTrump"/>
    <n v="2075"/>
    <x v="17"/>
    <n v="34.359000000000002"/>
    <n v="101.4615"/>
  </r>
  <r>
    <s v="DataTrump"/>
    <n v="2076"/>
    <x v="17"/>
    <n v="33.333300000000001"/>
    <n v="101.4615"/>
  </r>
  <r>
    <s v="DataTrump"/>
    <n v="2077"/>
    <x v="17"/>
    <n v="47.692300000000003"/>
    <n v="96.076899999999995"/>
  </r>
  <r>
    <s v="DataTrump"/>
    <n v="2078"/>
    <x v="17"/>
    <n v="50"/>
    <n v="94.153899999999993"/>
  </r>
  <r>
    <s v="DataTrump"/>
    <n v="2079"/>
    <x v="17"/>
    <n v="53.076900000000002"/>
    <n v="91.461500000000001"/>
  </r>
  <r>
    <s v="DataTrump"/>
    <n v="2080"/>
    <x v="17"/>
    <n v="54.615400000000001"/>
    <n v="90.307699999999997"/>
  </r>
  <r>
    <s v="DataTrump"/>
    <n v="2081"/>
    <x v="17"/>
    <n v="57.179499999999997"/>
    <n v="87.615399999999994"/>
  </r>
  <r>
    <s v="DataTrump"/>
    <n v="2082"/>
    <x v="17"/>
    <n v="59.743600000000001"/>
    <n v="86.461500000000001"/>
  </r>
  <r>
    <s v="DataTrump"/>
    <n v="2083"/>
    <x v="17"/>
    <n v="62.820500000000003"/>
    <n v="83.769199999999998"/>
  </r>
  <r>
    <s v="DataTrump"/>
    <n v="2084"/>
    <x v="17"/>
    <n v="65.384600000000006"/>
    <n v="82.230800000000002"/>
  </r>
  <r>
    <s v="DataTrump"/>
    <n v="2085"/>
    <x v="17"/>
    <n v="69.230800000000002"/>
    <n v="80.307699999999997"/>
  </r>
  <r>
    <s v="DataTrump"/>
    <n v="2086"/>
    <x v="17"/>
    <n v="74.871799999999993"/>
    <n v="80.307699999999997"/>
  </r>
  <r>
    <s v="DataTrump"/>
    <n v="2087"/>
    <x v="17"/>
    <n v="79.487200000000001"/>
    <n v="80.307699999999997"/>
  </r>
  <r>
    <s v="DataTrump"/>
    <n v="2088"/>
    <x v="17"/>
    <n v="13.0769"/>
    <n v="46.076900000000002"/>
  </r>
  <r>
    <s v="DataTrump"/>
    <n v="2089"/>
    <x v="17"/>
    <n v="15.1282"/>
    <n v="46.461500000000001"/>
  </r>
  <r>
    <s v="DataTrump"/>
    <n v="2090"/>
    <x v="17"/>
    <n v="17.692299999999999"/>
    <n v="46.846200000000003"/>
  </r>
  <r>
    <s v="DataTrump"/>
    <n v="2091"/>
    <x v="17"/>
    <n v="21.794899999999998"/>
    <n v="47.615400000000001"/>
  </r>
  <r>
    <s v="DataTrump"/>
    <n v="2092"/>
    <x v="17"/>
    <n v="24.102599999999999"/>
    <n v="50.692300000000003"/>
  </r>
  <r>
    <s v="DataTrump"/>
    <n v="2093"/>
    <x v="17"/>
    <n v="24.359000000000002"/>
    <n v="54.1539"/>
  </r>
  <r>
    <s v="DataTrump"/>
    <n v="2094"/>
    <x v="17"/>
    <n v="25.384599999999999"/>
    <n v="59.923099999999998"/>
  </r>
  <r>
    <s v="DataTrump"/>
    <n v="2095"/>
    <x v="17"/>
    <n v="26.410299999999999"/>
    <n v="66.461500000000001"/>
  </r>
  <r>
    <s v="DataTrump"/>
    <n v="2096"/>
    <x v="17"/>
    <n v="24.8718"/>
    <n v="55.307699999999997"/>
  </r>
  <r>
    <s v="DataTrump"/>
    <n v="2097"/>
    <x v="17"/>
    <n v="26.410299999999999"/>
    <n v="63.769199999999998"/>
  </r>
  <r>
    <s v="DataTrump"/>
    <n v="2098"/>
    <x v="17"/>
    <n v="27.948699999999999"/>
    <n v="63.769199999999998"/>
  </r>
  <r>
    <s v="DataTrump"/>
    <n v="2099"/>
    <x v="17"/>
    <n v="30.769200000000001"/>
    <n v="63.769199999999998"/>
  </r>
  <r>
    <s v="DataTrump"/>
    <n v="2100"/>
    <x v="17"/>
    <n v="31.538499999999999"/>
    <n v="63.769199999999998"/>
  </r>
  <r>
    <s v="DataTrump"/>
    <n v="2101"/>
    <x v="17"/>
    <n v="33.589700000000001"/>
    <n v="62.230800000000002"/>
  </r>
  <r>
    <s v="DataTrump"/>
    <n v="2102"/>
    <x v="17"/>
    <n v="34.615400000000001"/>
    <n v="61.461500000000001"/>
  </r>
  <r>
    <s v="DataTrump"/>
    <n v="2103"/>
    <x v="17"/>
    <n v="26.1538"/>
    <n v="56.846200000000003"/>
  </r>
  <r>
    <s v="DataTrump"/>
    <n v="2104"/>
    <x v="17"/>
    <n v="26.1538"/>
    <n v="52.615400000000001"/>
  </r>
  <r>
    <s v="DataTrump"/>
    <n v="2105"/>
    <x v="17"/>
    <n v="26.923100000000002"/>
    <n v="50.307699999999997"/>
  </r>
  <r>
    <s v="DataTrump"/>
    <n v="2106"/>
    <x v="17"/>
    <n v="27.948699999999999"/>
    <n v="48"/>
  </r>
  <r>
    <s v="DataTrump"/>
    <n v="2107"/>
    <x v="17"/>
    <n v="28.461500000000001"/>
    <n v="47.230800000000002"/>
  </r>
  <r>
    <s v="DataTrump"/>
    <n v="2108"/>
    <x v="17"/>
    <n v="29.487200000000001"/>
    <n v="44.923099999999998"/>
  </r>
  <r>
    <s v="DataTrump"/>
    <n v="2109"/>
    <x v="17"/>
    <n v="32.820500000000003"/>
    <n v="41.461500000000001"/>
  </r>
  <r>
    <s v="DataTrump"/>
    <n v="2110"/>
    <x v="17"/>
    <n v="34.8718"/>
    <n v="40.307699999999997"/>
  </r>
  <r>
    <s v="DataTrump"/>
    <n v="2111"/>
    <x v="17"/>
    <n v="36.666699999999999"/>
    <n v="40.307699999999997"/>
  </r>
  <r>
    <s v="DataTrump"/>
    <n v="2112"/>
    <x v="17"/>
    <n v="38.7179"/>
    <n v="41.846200000000003"/>
  </r>
  <r>
    <s v="DataTrump"/>
    <n v="2113"/>
    <x v="17"/>
    <n v="38.974400000000003"/>
    <n v="45.307699999999997"/>
  </r>
  <r>
    <s v="DataTrump"/>
    <n v="2114"/>
    <x v="17"/>
    <n v="28.974399999999999"/>
    <n v="58"/>
  </r>
  <r>
    <s v="DataTrump"/>
    <n v="2115"/>
    <x v="17"/>
    <n v="30.769200000000001"/>
    <n v="58.769199999999998"/>
  </r>
  <r>
    <s v="DataTrump"/>
    <n v="2116"/>
    <x v="17"/>
    <n v="32.307699999999997"/>
    <n v="58"/>
  </r>
  <r>
    <s v="DataTrump"/>
    <n v="2117"/>
    <x v="17"/>
    <n v="33.846200000000003"/>
    <n v="56.076900000000002"/>
  </r>
  <r>
    <s v="DataTrump"/>
    <n v="2118"/>
    <x v="17"/>
    <n v="34.615400000000001"/>
    <n v="54.1539"/>
  </r>
  <r>
    <s v="DataTrump"/>
    <n v="2119"/>
    <x v="17"/>
    <n v="35.1282"/>
    <n v="50.692300000000003"/>
  </r>
  <r>
    <s v="DataTrump"/>
    <n v="2120"/>
    <x v="17"/>
    <n v="34.8718"/>
    <n v="46.846200000000003"/>
  </r>
  <r>
    <s v="DataTrump"/>
    <n v="2121"/>
    <x v="17"/>
    <n v="34.102600000000002"/>
    <n v="44.923099999999998"/>
  </r>
  <r>
    <s v="DataTrump"/>
    <n v="2122"/>
    <x v="17"/>
    <n v="35.384599999999999"/>
    <n v="64.538499999999999"/>
  </r>
  <r>
    <s v="DataTrump"/>
    <n v="2123"/>
    <x v="17"/>
    <n v="35.897399999999998"/>
    <n v="67.615399999999994"/>
  </r>
  <r>
    <s v="DataTrump"/>
    <n v="2124"/>
    <x v="17"/>
    <n v="36.666699999999999"/>
    <n v="71.461500000000001"/>
  </r>
  <r>
    <s v="DataTrump"/>
    <n v="2125"/>
    <x v="17"/>
    <n v="37.692300000000003"/>
    <n v="75.307699999999997"/>
  </r>
  <r>
    <s v="DataTrump"/>
    <n v="2126"/>
    <x v="17"/>
    <n v="39.230800000000002"/>
    <n v="77.615399999999994"/>
  </r>
  <r>
    <s v="DataTrump"/>
    <n v="2127"/>
    <x v="17"/>
    <n v="42.307699999999997"/>
    <n v="80.307699999999997"/>
  </r>
  <r>
    <s v="DataTrump"/>
    <n v="2128"/>
    <x v="17"/>
    <n v="45.640999999999998"/>
    <n v="80.307699999999997"/>
  </r>
  <r>
    <s v="DataTrump"/>
    <n v="2129"/>
    <x v="17"/>
    <n v="48.461500000000001"/>
    <n v="79.923100000000005"/>
  </r>
  <r>
    <s v="DataTrump"/>
    <n v="2130"/>
    <x v="17"/>
    <n v="52.051299999999998"/>
    <n v="79.153899999999993"/>
  </r>
  <r>
    <s v="DataTrump"/>
    <n v="2131"/>
    <x v="17"/>
    <n v="56.153799999999997"/>
    <n v="78.769199999999998"/>
  </r>
  <r>
    <s v="DataTrump"/>
    <n v="2132"/>
    <x v="17"/>
    <n v="59.743600000000001"/>
    <n v="78.769199999999998"/>
  </r>
  <r>
    <s v="DataTrump"/>
    <n v="2133"/>
    <x v="17"/>
    <n v="63.333300000000001"/>
    <n v="77.230800000000002"/>
  </r>
  <r>
    <s v="DataTrump"/>
    <n v="2134"/>
    <x v="17"/>
    <n v="65.897400000000005"/>
    <n v="76.076899999999995"/>
  </r>
  <r>
    <s v="DataTrump"/>
    <n v="2135"/>
    <x v="17"/>
    <n v="67.692300000000003"/>
    <n v="75.692300000000003"/>
  </r>
  <r>
    <s v="DataTrump"/>
    <n v="2136"/>
    <x v="17"/>
    <n v="69.230800000000002"/>
    <n v="75.692300000000003"/>
  </r>
  <r>
    <s v="DataTrump"/>
    <n v="2137"/>
    <x v="17"/>
    <n v="71.2821"/>
    <n v="75.692300000000003"/>
  </r>
  <r>
    <s v="DataTrump"/>
    <n v="2138"/>
    <x v="17"/>
    <n v="73.589699999999993"/>
    <n v="75.692300000000003"/>
  </r>
  <r>
    <s v="DataTrump"/>
    <n v="2139"/>
    <x v="17"/>
    <n v="76.153800000000004"/>
    <n v="75.692300000000003"/>
  </r>
  <r>
    <s v="DataTrump"/>
    <n v="2140"/>
    <x v="17"/>
    <n v="79.230800000000002"/>
    <n v="76.076899999999995"/>
  </r>
  <r>
    <s v="DataTrump"/>
    <n v="2141"/>
    <x v="17"/>
    <n v="81.794899999999998"/>
    <n v="77.230800000000002"/>
  </r>
  <r>
    <s v="DataTrump"/>
    <n v="2142"/>
    <x v="17"/>
    <n v="82.820499999999996"/>
    <n v="78"/>
  </r>
  <r>
    <s v="DataTrump"/>
    <n v="2143"/>
    <x v="17"/>
    <n v="73.076899999999995"/>
    <n v="74.923100000000005"/>
  </r>
  <r>
    <s v="DataTrump"/>
    <n v="2144"/>
    <x v="17"/>
    <n v="70"/>
    <n v="73.769199999999998"/>
  </r>
  <r>
    <s v="DataTrump"/>
    <n v="2145"/>
    <x v="17"/>
    <n v="69.487200000000001"/>
    <n v="73.769199999999998"/>
  </r>
  <r>
    <s v="DataTrump"/>
    <n v="2146"/>
    <x v="17"/>
    <n v="67.435900000000004"/>
    <n v="73"/>
  </r>
  <r>
    <s v="DataTrump"/>
    <n v="2147"/>
    <x v="17"/>
    <n v="66.410300000000007"/>
    <n v="73"/>
  </r>
  <r>
    <s v="DataTrump"/>
    <n v="2148"/>
    <x v="17"/>
    <n v="55.1282"/>
    <n v="62.230800000000002"/>
  </r>
  <r>
    <s v="DataTrump"/>
    <n v="2149"/>
    <x v="17"/>
    <n v="55.897399999999998"/>
    <n v="62.230800000000002"/>
  </r>
  <r>
    <s v="DataTrump"/>
    <n v="2150"/>
    <x v="17"/>
    <n v="57.179499999999997"/>
    <n v="62.230800000000002"/>
  </r>
  <r>
    <s v="DataTrump"/>
    <n v="2151"/>
    <x v="17"/>
    <n v="57.179499999999997"/>
    <n v="62.230800000000002"/>
  </r>
  <r>
    <s v="DataTrump"/>
    <n v="2152"/>
    <x v="17"/>
    <n v="57.692300000000003"/>
    <n v="45.692300000000003"/>
  </r>
  <r>
    <s v="DataTrump"/>
    <n v="2153"/>
    <x v="17"/>
    <n v="61.2821"/>
    <n v="35.307699999999997"/>
  </r>
  <r>
    <s v="DataTrump"/>
    <n v="2154"/>
    <x v="17"/>
    <n v="23.8462"/>
    <n v="65.192300000000003"/>
  </r>
  <r>
    <s v="DataTrump"/>
    <n v="2155"/>
    <x v="17"/>
    <n v="21.794899999999998"/>
    <n v="63.269199999999998"/>
  </r>
  <r>
    <s v="DataTrump"/>
    <n v="2156"/>
    <x v="17"/>
    <n v="19.743600000000001"/>
    <n v="62.115400000000001"/>
  </r>
  <r>
    <s v="DataTrump"/>
    <n v="2157"/>
    <x v="17"/>
    <n v="17.4359"/>
    <n v="60.192300000000003"/>
  </r>
  <r>
    <s v="DataTrump"/>
    <n v="2158"/>
    <x v="17"/>
    <n v="10.256399999999999"/>
    <n v="45.961500000000001"/>
  </r>
  <r>
    <s v="DataTrump"/>
    <n v="2159"/>
    <x v="17"/>
    <n v="8.4614999999999991"/>
    <n v="45.961500000000001"/>
  </r>
  <r>
    <s v="DataTrump"/>
    <n v="2160"/>
    <x v="17"/>
    <n v="7.4359000000000002"/>
    <n v="45.961500000000001"/>
  </r>
  <r>
    <s v="DataTrump"/>
    <n v="2161"/>
    <x v="17"/>
    <n v="4.1025999999999998"/>
    <n v="45.961500000000001"/>
  </r>
  <r>
    <s v="DataTrump"/>
    <n v="2162"/>
    <x v="17"/>
    <n v="2.0512999999999999"/>
    <n v="45.576900000000002"/>
  </r>
  <r>
    <s v="DataTrump"/>
    <n v="2163"/>
    <x v="17"/>
    <n v="0.76919999999999999"/>
    <n v="43.653799999999997"/>
  </r>
  <r>
    <s v="DataTrump"/>
    <n v="2164"/>
    <x v="17"/>
    <n v="31.2821"/>
    <n v="12.884600000000001"/>
  </r>
  <r>
    <s v="DataTrump"/>
    <n v="2165"/>
    <x v="17"/>
    <n v="28.461500000000001"/>
    <n v="20.192299999999999"/>
  </r>
  <r>
    <s v="DataTrump"/>
    <n v="2166"/>
    <x v="17"/>
    <n v="25.640999999999998"/>
    <n v="27.5"/>
  </r>
  <r>
    <s v="DataTrump"/>
    <n v="2167"/>
    <x v="17"/>
    <n v="35.384599999999999"/>
    <n v="2.5"/>
  </r>
  <r>
    <s v="DataTrump"/>
    <n v="2168"/>
    <x v="17"/>
    <n v="37.435899999999997"/>
    <n v="1.3462000000000001"/>
  </r>
  <r>
    <s v="DataTrump"/>
    <n v="2169"/>
    <x v="17"/>
    <n v="66.923100000000005"/>
    <n v="42.115400000000001"/>
  </r>
  <r>
    <s v="DataTrump"/>
    <n v="2170"/>
    <x v="17"/>
    <n v="53.333300000000001"/>
    <n v="29.423100000000002"/>
  </r>
  <r>
    <s v="DataTrump"/>
    <n v="2171"/>
    <x v="17"/>
    <n v="52.307699999999997"/>
    <n v="27.115400000000001"/>
  </r>
  <r>
    <s v="DataTrump"/>
    <n v="2172"/>
    <x v="17"/>
    <n v="36.410299999999999"/>
    <n v="37.115400000000001"/>
  </r>
  <r>
    <s v="DataTrump"/>
    <n v="2173"/>
    <x v="17"/>
    <n v="36.923099999999998"/>
    <n v="34.423099999999998"/>
  </r>
  <r>
    <s v="DataTrump"/>
    <n v="2174"/>
    <x v="17"/>
    <n v="37.692300000000003"/>
    <n v="32.884599999999999"/>
  </r>
  <r>
    <s v="DataTrump"/>
    <n v="2175"/>
    <x v="17"/>
    <n v="38.974400000000003"/>
    <n v="30.576899999999998"/>
  </r>
  <r>
    <s v="DataTrump"/>
    <n v="2176"/>
    <x v="17"/>
    <n v="41.2821"/>
    <n v="28.269200000000001"/>
  </r>
  <r>
    <s v="DataTrump"/>
    <n v="2177"/>
    <x v="17"/>
    <n v="38.7179"/>
    <n v="12.5"/>
  </r>
  <r>
    <s v="DataTrump"/>
    <n v="2178"/>
    <x v="17"/>
    <n v="40.256399999999999"/>
    <n v="10.961499999999999"/>
  </r>
  <r>
    <s v="DataTrump"/>
    <n v="2179"/>
    <x v="17"/>
    <n v="41.794899999999998"/>
    <n v="10.192299999999999"/>
  </r>
  <r>
    <s v="DataTrump"/>
    <n v="2180"/>
    <x v="17"/>
    <n v="44.359000000000002"/>
    <n v="9.8077000000000005"/>
  </r>
  <r>
    <s v="DataTrump"/>
    <n v="2181"/>
    <x v="17"/>
    <n v="47.435899999999997"/>
    <n v="9.0385000000000009"/>
  </r>
  <r>
    <s v="DataTrump"/>
    <n v="2182"/>
    <x v="17"/>
    <n v="50"/>
    <n v="8.6538000000000004"/>
  </r>
  <r>
    <s v="DataTrump"/>
    <n v="2183"/>
    <x v="17"/>
    <n v="36.666699999999999"/>
    <n v="15.5769"/>
  </r>
  <r>
    <s v="DataTrump"/>
    <n v="2184"/>
    <x v="17"/>
    <n v="36.666699999999999"/>
    <n v="15.5769"/>
  </r>
  <r>
    <s v="DataTrump"/>
    <n v="2185"/>
    <x v="17"/>
    <n v="34.8718"/>
    <n v="17.5"/>
  </r>
  <r>
    <s v="DataTrump"/>
    <n v="2186"/>
    <x v="17"/>
    <n v="53.589700000000001"/>
    <n v="80.576899999999995"/>
  </r>
  <r>
    <s v="DataTrump"/>
    <n v="2187"/>
    <x v="17"/>
    <n v="55.640999999999998"/>
    <n v="78.653800000000004"/>
  </r>
  <r>
    <s v="DataTrump"/>
    <n v="2188"/>
    <x v="17"/>
    <n v="57.435899999999997"/>
    <n v="78.653800000000004"/>
  </r>
  <r>
    <s v="DataTrump"/>
    <n v="2189"/>
    <x v="17"/>
    <n v="47.948700000000002"/>
    <n v="79.807699999999997"/>
  </r>
  <r>
    <s v="DataTrump"/>
    <n v="2190"/>
    <x v="17"/>
    <n v="42.564100000000003"/>
    <n v="79.423100000000005"/>
  </r>
  <r>
    <s v="DataTrump"/>
    <n v="2191"/>
    <x v="17"/>
    <n v="24.359000000000002"/>
    <n v="74.423100000000005"/>
  </r>
  <r>
    <s v="DataTrump"/>
    <n v="2192"/>
    <x v="17"/>
    <n v="26.666699999999999"/>
    <n v="74.423100000000005"/>
  </r>
  <r>
    <s v="DataTrump"/>
    <n v="2193"/>
    <x v="17"/>
    <n v="28.205100000000002"/>
    <n v="75.192300000000003"/>
  </r>
  <r>
    <s v="DataTrump"/>
    <n v="2194"/>
    <x v="17"/>
    <n v="30.512799999999999"/>
    <n v="77.115399999999994"/>
  </r>
  <r>
    <s v="DataTrump"/>
    <n v="2195"/>
    <x v="17"/>
    <n v="32.307699999999997"/>
    <n v="78.269199999999998"/>
  </r>
  <r>
    <s v="DataTrump"/>
    <n v="2196"/>
    <x v="17"/>
    <n v="33.846200000000003"/>
    <n v="79.038499999999999"/>
  </r>
  <r>
    <s v="DataTrump"/>
    <n v="2197"/>
    <x v="17"/>
    <n v="35.384599999999999"/>
    <n v="79.807699999999997"/>
  </r>
  <r>
    <s v="DataTrump"/>
    <n v="2198"/>
    <x v="17"/>
    <n v="38.205100000000002"/>
    <n v="80.961500000000001"/>
  </r>
  <r>
    <s v="DataTrump"/>
    <n v="2199"/>
    <x v="17"/>
    <n v="40.512799999999999"/>
    <n v="80.961500000000001"/>
  </r>
  <r>
    <s v="DataTrump"/>
    <n v="2200"/>
    <x v="17"/>
    <n v="43.076900000000002"/>
    <n v="80.961500000000001"/>
  </r>
  <r>
    <s v="DataTrump"/>
    <n v="2201"/>
    <x v="17"/>
    <n v="57.179499999999997"/>
    <n v="23.6538"/>
  </r>
  <r>
    <s v="DataTrump"/>
    <n v="2202"/>
    <x v="17"/>
    <n v="58.461500000000001"/>
    <n v="23.6538"/>
  </r>
  <r>
    <s v="DataTrump"/>
    <n v="2203"/>
    <x v="17"/>
    <n v="60.769199999999998"/>
    <n v="35.576900000000002"/>
  </r>
  <r>
    <s v="DataTrump"/>
    <n v="2204"/>
    <x v="17"/>
    <n v="60"/>
    <n v="35.576900000000002"/>
  </r>
  <r>
    <s v="DataTrump"/>
    <n v="2205"/>
    <x v="17"/>
    <n v="59.230800000000002"/>
    <n v="35.576900000000002"/>
  </r>
  <r>
    <s v="DataTrump"/>
    <n v="2206"/>
    <x v="17"/>
    <n v="64.615399999999994"/>
    <n v="26.730799999999999"/>
  </r>
  <r>
    <s v="DataTrump"/>
    <n v="2207"/>
    <x v="17"/>
    <n v="55.1282"/>
    <n v="77.5"/>
  </r>
  <r>
    <s v="DataTrump"/>
    <n v="2208"/>
    <x v="17"/>
    <n v="52.564100000000003"/>
    <n v="76.346199999999996"/>
  </r>
  <r>
    <s v="DataTrump"/>
    <n v="2209"/>
    <x v="17"/>
    <n v="50.512799999999999"/>
    <n v="75.576899999999995"/>
  </r>
  <r>
    <s v="DataTrump"/>
    <n v="2210"/>
    <x v="17"/>
    <n v="47.435899999999997"/>
    <n v="74.807699999999997"/>
  </r>
  <r>
    <s v="DataTrump"/>
    <n v="2211"/>
    <x v="17"/>
    <n v="44.359000000000002"/>
    <n v="74.423100000000005"/>
  </r>
  <r>
    <s v="DataTrump"/>
    <n v="2212"/>
    <x v="17"/>
    <n v="42.051299999999998"/>
    <n v="74.423100000000005"/>
  </r>
  <r>
    <s v="DataTrump"/>
    <n v="2213"/>
    <x v="17"/>
    <n v="40.256399999999999"/>
    <n v="74.423100000000005"/>
  </r>
  <r>
    <s v="DataTrump"/>
    <n v="2214"/>
    <x v="17"/>
    <n v="67.948700000000002"/>
    <n v="1.3462000000000001"/>
  </r>
  <r>
    <s v="DataTrump"/>
    <n v="2215"/>
    <x v="17"/>
    <n v="67.948700000000002"/>
    <n v="4.8076999999999996"/>
  </r>
  <r>
    <s v="DataTrump"/>
    <n v="2216"/>
    <x v="17"/>
    <n v="68.205100000000002"/>
    <n v="7.8845999999999998"/>
  </r>
  <r>
    <s v="DataTrump"/>
    <n v="2217"/>
    <x v="17"/>
    <n v="68.461500000000001"/>
    <n v="10.961499999999999"/>
  </r>
  <r>
    <s v="DataTrump"/>
    <n v="2218"/>
    <x v="17"/>
    <n v="69.743600000000001"/>
    <n v="13.6538"/>
  </r>
  <r>
    <s v="DataTrump"/>
    <n v="2219"/>
    <x v="17"/>
    <n v="71.538499999999999"/>
    <n v="14.807700000000001"/>
  </r>
  <r>
    <s v="DataTrump"/>
    <n v="2220"/>
    <x v="17"/>
    <n v="72.564099999999996"/>
    <n v="15.5769"/>
  </r>
  <r>
    <s v="DataTrump"/>
    <n v="2221"/>
    <x v="17"/>
    <n v="75.384600000000006"/>
    <n v="15.5769"/>
  </r>
  <r>
    <s v="DataTrump"/>
    <n v="2222"/>
    <x v="17"/>
    <n v="76.923100000000005"/>
    <n v="15.5769"/>
  </r>
  <r>
    <s v="DataTrump"/>
    <n v="2223"/>
    <x v="17"/>
    <n v="78.461500000000001"/>
    <n v="14.4231"/>
  </r>
  <r>
    <s v="DataTrump"/>
    <n v="2224"/>
    <x v="17"/>
    <n v="78.7179"/>
    <n v="13.6538"/>
  </r>
  <r>
    <s v="DataTrump"/>
    <n v="2225"/>
    <x v="17"/>
    <n v="78.7179"/>
    <n v="10.961499999999999"/>
  </r>
  <r>
    <s v="DataTrump"/>
    <n v="2226"/>
    <x v="17"/>
    <n v="77.692300000000003"/>
    <n v="10.5769"/>
  </r>
  <r>
    <s v="DataTrump"/>
    <n v="2227"/>
    <x v="17"/>
    <n v="75.897400000000005"/>
    <n v="10.5769"/>
  </r>
  <r>
    <s v="DataTrump"/>
    <n v="2228"/>
    <x v="17"/>
    <n v="73.846199999999996"/>
    <n v="9.8077000000000005"/>
  </r>
  <r>
    <s v="DataTrump"/>
    <n v="2229"/>
    <x v="17"/>
    <n v="75.128200000000007"/>
    <n v="9.4230999999999998"/>
  </r>
  <r>
    <s v="DataTrump"/>
    <n v="2230"/>
    <x v="17"/>
    <n v="77.179500000000004"/>
    <n v="8.2691999999999997"/>
  </r>
  <r>
    <s v="DataTrump"/>
    <n v="2231"/>
    <x v="17"/>
    <n v="78.7179"/>
    <n v="5.9615"/>
  </r>
  <r>
    <s v="DataTrump"/>
    <n v="2232"/>
    <x v="17"/>
    <n v="78.7179"/>
    <n v="5.9615"/>
  </r>
  <r>
    <s v="DataTrump"/>
    <n v="2233"/>
    <x v="17"/>
    <n v="73.333299999999994"/>
    <n v="17.884599999999999"/>
  </r>
  <r>
    <s v="DataTrump"/>
    <n v="2234"/>
    <x v="17"/>
    <n v="75.384600000000006"/>
    <n v="22.115400000000001"/>
  </r>
  <r>
    <s v="DataTrump"/>
    <n v="2235"/>
    <x v="17"/>
    <n v="76.923100000000005"/>
    <n v="24.423100000000002"/>
  </r>
  <r>
    <s v="DataTrump"/>
    <n v="2236"/>
    <x v="17"/>
    <n v="78.7179"/>
    <n v="29.038499999999999"/>
  </r>
  <r>
    <s v="DataTrump"/>
    <n v="2237"/>
    <x v="17"/>
    <n v="79.743600000000001"/>
    <n v="31.730799999999999"/>
  </r>
  <r>
    <s v="DataTrump"/>
    <n v="2238"/>
    <x v="17"/>
    <n v="81.2821"/>
    <n v="35.576900000000002"/>
  </r>
  <r>
    <s v="DataTrump"/>
    <n v="2239"/>
    <x v="17"/>
    <n v="82.820499999999996"/>
    <n v="38.269199999999998"/>
  </r>
  <r>
    <s v="DataTrump"/>
    <n v="2240"/>
    <x v="17"/>
    <n v="84.102599999999995"/>
    <n v="38.269199999999998"/>
  </r>
  <r>
    <s v="DataTrump"/>
    <n v="2241"/>
    <x v="17"/>
    <n v="84.102599999999995"/>
    <n v="34.807699999999997"/>
  </r>
  <r>
    <s v="DataTrump"/>
    <n v="2242"/>
    <x v="17"/>
    <n v="83.589699999999993"/>
    <n v="32.115400000000001"/>
  </r>
  <r>
    <s v="DataTrump"/>
    <n v="2243"/>
    <x v="17"/>
    <n v="82.564099999999996"/>
    <n v="29.423100000000002"/>
  </r>
  <r>
    <s v="DataTrump"/>
    <n v="2244"/>
    <x v="17"/>
    <n v="82.051299999999998"/>
    <n v="26.730799999999999"/>
  </r>
  <r>
    <s v="DataTrump"/>
    <n v="2245"/>
    <x v="17"/>
    <n v="81.2821"/>
    <n v="24.423100000000002"/>
  </r>
  <r>
    <s v="DataTrump"/>
    <n v="2246"/>
    <x v="17"/>
    <n v="80.256399999999999"/>
    <n v="21.730799999999999"/>
  </r>
  <r>
    <s v="DataTrump"/>
    <n v="2247"/>
    <x v="17"/>
    <n v="81.794899999999998"/>
    <n v="22.5"/>
  </r>
  <r>
    <s v="DataTrump"/>
    <n v="2248"/>
    <x v="17"/>
    <n v="84.102599999999995"/>
    <n v="21.730799999999999"/>
  </r>
  <r>
    <s v="DataTrump"/>
    <n v="2249"/>
    <x v="17"/>
    <n v="84.615399999999994"/>
    <n v="19.423100000000002"/>
  </r>
  <r>
    <s v="DataTrump"/>
    <n v="2250"/>
    <x v="17"/>
    <n v="84.358999999999995"/>
    <n v="14.4231"/>
  </r>
  <r>
    <s v="DataTrump"/>
    <n v="2251"/>
    <x v="17"/>
    <n v="83.589699999999993"/>
    <n v="12.5"/>
  </r>
  <r>
    <s v="DataTrump"/>
    <n v="2252"/>
    <x v="17"/>
    <n v="82.820499999999996"/>
    <n v="9.4230999999999998"/>
  </r>
  <r>
    <s v="DataTrump"/>
    <n v="2253"/>
    <x v="17"/>
    <n v="80.256399999999999"/>
    <n v="9.4230999999999998"/>
  </r>
  <r>
    <s v="DataTrump"/>
    <n v="2254"/>
    <x v="17"/>
    <n v="80"/>
    <n v="11.3462"/>
  </r>
  <r>
    <s v="DataTrump"/>
    <n v="2255"/>
    <x v="17"/>
    <n v="80"/>
    <n v="15.5769"/>
  </r>
  <r>
    <s v="DataTrump"/>
    <n v="2256"/>
    <x v="17"/>
    <n v="80.256399999999999"/>
    <n v="17.5"/>
  </r>
  <r>
    <s v="DataTrump"/>
    <n v="2257"/>
    <x v="17"/>
    <n v="76.666700000000006"/>
    <n v="27.884599999999999"/>
  </r>
  <r>
    <s v="DataTrump"/>
    <n v="2258"/>
    <x v="17"/>
    <n v="85.641000000000005"/>
    <n v="17.884599999999999"/>
  </r>
  <r>
    <s v="DataTrump"/>
    <n v="2259"/>
    <x v="17"/>
    <n v="87.692300000000003"/>
    <n v="17.884599999999999"/>
  </r>
  <r>
    <s v="DataTrump"/>
    <n v="2260"/>
    <x v="17"/>
    <n v="88.7179"/>
    <n v="15.192299999999999"/>
  </r>
  <r>
    <s v="DataTrump"/>
    <n v="2261"/>
    <x v="17"/>
    <n v="88.7179"/>
    <n v="12.5"/>
  </r>
  <r>
    <s v="DataTrump"/>
    <n v="2262"/>
    <x v="17"/>
    <n v="87.179500000000004"/>
    <n v="9.0385000000000009"/>
  </r>
  <r>
    <s v="DataTrump"/>
    <n v="2263"/>
    <x v="17"/>
    <n v="85.897400000000005"/>
    <n v="7.1154000000000002"/>
  </r>
  <r>
    <s v="DataTrump"/>
    <n v="2264"/>
    <x v="17"/>
    <n v="83.846199999999996"/>
    <n v="5.5769000000000002"/>
  </r>
  <r>
    <s v="DataTrump"/>
    <n v="2265"/>
    <x v="17"/>
    <n v="82.564099999999996"/>
    <n v="5.1923000000000004"/>
  </r>
  <r>
    <s v="DataTrump"/>
    <n v="2266"/>
    <x v="17"/>
    <n v="89.487200000000001"/>
    <n v="13.6538"/>
  </r>
  <r>
    <s v="DataTrump"/>
    <n v="2267"/>
    <x v="17"/>
    <n v="90.512799999999999"/>
    <n v="10.192299999999999"/>
  </r>
  <r>
    <s v="DataTrump"/>
    <n v="2268"/>
    <x v="17"/>
    <n v="90.512799999999999"/>
    <n v="7.1154000000000002"/>
  </r>
  <r>
    <s v="DataTrump"/>
    <n v="2269"/>
    <x v="17"/>
    <n v="90"/>
    <n v="5.9615"/>
  </r>
  <r>
    <s v="DataTrump"/>
    <n v="2270"/>
    <x v="17"/>
    <n v="88.461500000000001"/>
    <n v="3.6537999999999999"/>
  </r>
  <r>
    <s v="DataTrump"/>
    <n v="2271"/>
    <x v="17"/>
    <n v="86.923100000000005"/>
    <n v="1.7307999999999999"/>
  </r>
  <r>
    <s v="DataTrump"/>
    <n v="2272"/>
    <x v="17"/>
    <n v="74.102599999999995"/>
    <n v="21.3462"/>
  </r>
  <r>
    <s v="DataTrump"/>
    <n v="2273"/>
    <x v="17"/>
    <n v="14.102600000000001"/>
    <n v="43.2691999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142C89-67CE-4028-A2F6-77A2D8C4237C}" name="PivotTable2" cacheId="0" applyNumberFormats="0" applyBorderFormats="0" applyFontFormats="0" applyPatternFormats="0" applyAlignmentFormats="0" applyWidthHeightFormats="1" dataCaption="Values" showError="1" updatedVersion="6" minRefreshableVersion="3" rowGrandTotals="0" itemPrintTitles="1" createdVersion="6" indent="0" compact="0" compactData="0" multipleFieldFilters="0">
  <location ref="H19:H20" firstHeaderRow="1" firstDataRow="1" firstDataCol="1"/>
  <pivotFields count="5">
    <pivotField compact="0" outline="0" showAll="0"/>
    <pivotField compact="0" outline="0" showAll="0"/>
    <pivotField axis="axisRow" compact="0" outline="0" showAll="0">
      <items count="19">
        <item x="13"/>
        <item h="1" x="14"/>
        <item h="1" x="15"/>
        <item h="1" x="16"/>
        <item h="1" x="1"/>
        <item h="1" x="8"/>
        <item h="1" x="7"/>
        <item h="1" x="5"/>
        <item h="1" x="17"/>
        <item h="1" x="9"/>
        <item h="1" x="6"/>
        <item h="1" x="10"/>
        <item h="1" x="11"/>
        <item h="1" x="4"/>
        <item h="1" x="12"/>
        <item h="1" x="2"/>
        <item h="1" x="3"/>
        <item h="1" x="0"/>
        <item t="default"/>
      </items>
    </pivotField>
    <pivotField compact="0" outline="0" showAll="0"/>
    <pivotField compact="0" outline="0" showAll="0"/>
  </pivotFields>
  <rowFields count="1">
    <field x="2"/>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8_dataset_slicer" xr10:uid="{6A1AF908-BA9C-4006-B693-77CC3AF62E3B}" sourceName="dataset">
  <pivotTables>
    <pivotTable tabId="4" name="PivotTable2"/>
  </pivotTables>
  <data>
    <tabular pivotCacheId="1717048350">
      <items count="18">
        <i x="13" s="1"/>
        <i x="14"/>
        <i x="15"/>
        <i x="16"/>
        <i x="1"/>
        <i x="9"/>
        <i x="8"/>
        <i x="0"/>
        <i x="7"/>
        <i x="6"/>
        <i x="2"/>
        <i x="11"/>
        <i x="10"/>
        <i x="5"/>
        <i x="17"/>
        <i x="3"/>
        <i x="12"/>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set" xr10:uid="{3AD08082-C6DE-481E-B020-C6FF492BE146}" cache="_08_dataset_slicer" caption="dataset" columnCount="9" showCaption="0" style="xlorla" rowHeight="184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B11ED4E-5538-4349-8874-1A11E19D759A}" name="_05_data" displayName="_05_data" ref="B19:F2292" totalsRowShown="0">
  <autoFilter ref="B19:F2292" xr:uid="{4CFEAEB7-D66A-4539-9649-FFB7A5AFEDCC}"/>
  <tableColumns count="5">
    <tableColumn id="1" xr3:uid="{9510832E-D979-48C2-BF8B-D9E26134575F}" name="set"/>
    <tableColumn id="2" xr3:uid="{08656C85-A16C-41A0-BA2A-650B60DB5749}" name="id_point" dataDxfId="13"/>
    <tableColumn id="3" xr3:uid="{0949B84E-CCCC-4B69-B2AA-C2AF429CC9F0}" name="dataset"/>
    <tableColumn id="4" xr3:uid="{EE308B73-E005-4983-9F51-707D5C6058F5}" name="x"/>
    <tableColumn id="5" xr3:uid="{819443DA-AE86-4038-B24B-6612C97027E9}" name="y"/>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551374-A98B-439E-8ACA-DADED4090812}" name="_01q_" displayName="_01q_" ref="F5:G16" totalsRowShown="0" headerRowDxfId="12" dataDxfId="11">
  <tableColumns count="2">
    <tableColumn id="1" xr3:uid="{3B111EDE-5F33-46FA-9CF8-DA87F3959BDD}" name="x1" dataDxfId="10"/>
    <tableColumn id="2" xr3:uid="{E97CC5CA-9A93-4434-A47B-BF1D57356522}" name="y1" dataDxfId="9"/>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B083E9-9101-4CEB-8334-B3608C81CBF1}" name="_02q_" displayName="_02q_" ref="U5:V16" totalsRowShown="0" headerRowDxfId="8">
  <tableColumns count="2">
    <tableColumn id="1" xr3:uid="{EBA16ECB-B1FF-4F38-8BDE-FFC9B1AD109F}" name="x2" dataDxfId="7"/>
    <tableColumn id="2" xr3:uid="{F0932FAF-6734-4CD3-B1F3-2B902C6549C4}" name="y2" dataDxfId="6"/>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AEBEB2D-05A7-4A43-A80E-6B3BDB00C117}" name="_03q_" displayName="_03q_" ref="F27:G38" totalsRowShown="0" headerRowDxfId="5">
  <tableColumns count="2">
    <tableColumn id="1" xr3:uid="{103B7BAC-A860-4ADE-9927-D0FFDC05CC2D}" name="x3" dataDxfId="4"/>
    <tableColumn id="2" xr3:uid="{8B662BB1-0E27-4D28-9D9D-D525372134B5}" name="y3" dataDxfId="3"/>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CE6A3E-DB2C-40C2-BACE-C084A608BC3E}" name="_04q_" displayName="_04q_" ref="U27:V38" totalsRowShown="0" headerRowDxfId="2">
  <tableColumns count="2">
    <tableColumn id="1" xr3:uid="{AAD945FE-CC3C-41D1-B81F-5832724B9960}" name="x4" dataDxfId="1"/>
    <tableColumn id="2" xr3:uid="{BB8B3D04-0435-4F27-8E3E-F167D2720C56}" name="y4"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xml"/><Relationship Id="rId3" Type="http://schemas.openxmlformats.org/officeDocument/2006/relationships/hyperlink" Target="https://www.autodesk.com/research/publications/same-stats-different-graphs" TargetMode="External"/><Relationship Id="rId7" Type="http://schemas.openxmlformats.org/officeDocument/2006/relationships/vmlDrawing" Target="../drawings/vmlDrawing1.vml"/><Relationship Id="rId2" Type="http://schemas.openxmlformats.org/officeDocument/2006/relationships/hyperlink" Target="http://www.thefunctionalart.com/2016/08/download-datasaurus-never-trust-summary.html" TargetMode="External"/><Relationship Id="rId1" Type="http://schemas.openxmlformats.org/officeDocument/2006/relationships/pivotTable" Target="../pivotTables/pivotTable1.xml"/><Relationship Id="rId6" Type="http://schemas.openxmlformats.org/officeDocument/2006/relationships/drawing" Target="../drawings/drawing2.xml"/><Relationship Id="rId11" Type="http://schemas.microsoft.com/office/2007/relationships/slicer" Target="../slicers/slicer1.xml"/><Relationship Id="rId5" Type="http://schemas.openxmlformats.org/officeDocument/2006/relationships/printerSettings" Target="../printerSettings/printerSettings1.bin"/><Relationship Id="rId10" Type="http://schemas.openxmlformats.org/officeDocument/2006/relationships/table" Target="../tables/table1.xml"/><Relationship Id="rId4" Type="http://schemas.openxmlformats.org/officeDocument/2006/relationships/hyperlink" Target="http://www.thefunctionalart.com/2016/12/datatrump.html" TargetMode="External"/><Relationship Id="rId9"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www.linkedin.com/in/ca-b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38819-4404-4E7C-96E7-CCCCAE763F38}">
  <dimension ref="A1:I10"/>
  <sheetViews>
    <sheetView zoomScale="50" zoomScaleNormal="50" workbookViewId="0">
      <selection activeCell="B3" sqref="B3:B4"/>
    </sheetView>
  </sheetViews>
  <sheetFormatPr defaultColWidth="0" defaultRowHeight="10.199999999999999" zeroHeight="1"/>
  <cols>
    <col min="1" max="2" width="9.140625" customWidth="1"/>
    <col min="3" max="3" width="52.85546875" customWidth="1"/>
    <col min="4" max="4" width="55.42578125" customWidth="1"/>
    <col min="5" max="6" width="9.140625" customWidth="1"/>
    <col min="7" max="8" width="9.140625" hidden="1" customWidth="1"/>
    <col min="9" max="9" width="8.42578125" hidden="1" customWidth="1"/>
    <col min="10" max="16384" width="9.140625" hidden="1"/>
  </cols>
  <sheetData>
    <row r="1" spans="2:4"/>
    <row r="2" spans="2:4">
      <c r="B2" t="s">
        <v>87</v>
      </c>
      <c r="C2" t="s">
        <v>88</v>
      </c>
    </row>
    <row r="3" spans="2:4" ht="184.2" customHeight="1">
      <c r="B3" s="99" t="s">
        <v>19</v>
      </c>
    </row>
    <row r="4" spans="2:4" ht="183.6" customHeight="1">
      <c r="B4" s="99" t="s">
        <v>90</v>
      </c>
    </row>
    <row r="5" spans="2:4">
      <c r="C5" t="s">
        <v>87</v>
      </c>
      <c r="D5" t="s">
        <v>89</v>
      </c>
    </row>
    <row r="6" spans="2:4" ht="234" customHeight="1">
      <c r="B6" s="99"/>
      <c r="C6" s="99" t="s">
        <v>19</v>
      </c>
    </row>
    <row r="7" spans="2:4" ht="233.4" customHeight="1">
      <c r="C7" s="99" t="s">
        <v>90</v>
      </c>
    </row>
    <row r="8" spans="2:4"/>
    <row r="9" spans="2:4"/>
    <row r="10" spans="2: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79999-C3AA-4AC9-883C-767AF4012EDA}">
  <dimension ref="A1:AM2300"/>
  <sheetViews>
    <sheetView showGridLines="0" zoomScaleNormal="100" workbookViewId="0"/>
  </sheetViews>
  <sheetFormatPr defaultColWidth="0" defaultRowHeight="10.199999999999999" zeroHeight="1"/>
  <cols>
    <col min="1" max="1" width="2.28515625" customWidth="1"/>
    <col min="2" max="2" width="21" customWidth="1"/>
    <col min="3" max="3" width="11" customWidth="1"/>
    <col min="4" max="4" width="14.7109375" bestFit="1" customWidth="1"/>
    <col min="5" max="6" width="9.140625" customWidth="1"/>
    <col min="7" max="7" width="2" customWidth="1"/>
    <col min="8" max="8" width="9.140625" customWidth="1"/>
    <col min="9" max="9" width="2" customWidth="1"/>
    <col min="10" max="38" width="9.140625" customWidth="1"/>
    <col min="39" max="39" width="6.140625" customWidth="1"/>
    <col min="40" max="16384" width="9.140625" hidden="1"/>
  </cols>
  <sheetData>
    <row r="1" spans="4:37"/>
    <row r="2" spans="4:37"/>
    <row r="3" spans="4:37">
      <c r="E3" s="2" t="s">
        <v>44</v>
      </c>
      <c r="F3" s="90">
        <f xml:space="preserve"> COUNT(_xlfn.ANCHORARRAY( J20) )</f>
        <v>11</v>
      </c>
    </row>
    <row r="4" spans="4:37">
      <c r="D4" s="83"/>
      <c r="E4" s="2" t="s">
        <v>81</v>
      </c>
      <c r="F4" s="90">
        <f xml:space="preserve"> AVERAGE(_xlfn.ANCHORARRAY( J20) )</f>
        <v>9</v>
      </c>
      <c r="AF4" s="100" t="s">
        <v>91</v>
      </c>
      <c r="AK4" s="100" t="s">
        <v>92</v>
      </c>
    </row>
    <row r="5" spans="4:37">
      <c r="E5" s="2" t="s">
        <v>82</v>
      </c>
      <c r="F5" s="90">
        <f xml:space="preserve"> AVERAGE(_xlfn.ANCHORARRAY( K20) )</f>
        <v>7.5009090909090927</v>
      </c>
      <c r="AF5" s="100" t="b">
        <v>0</v>
      </c>
      <c r="AK5" s="100" t="b">
        <v>0</v>
      </c>
    </row>
    <row r="6" spans="4:37">
      <c r="E6" s="2" t="s">
        <v>83</v>
      </c>
      <c r="F6" s="90">
        <f xml:space="preserve"> CORREL(_xlfn.ANCHORARRAY( J20),_xlfn.ANCHORARRAY( K20) )</f>
        <v>0.81642051634483992</v>
      </c>
      <c r="AF6" s="100" t="str">
        <f>IF(
     AF5,
     "Trump",
     "No photo" )</f>
        <v>No photo</v>
      </c>
      <c r="AK6" s="100" t="str">
        <f>IF(
     AK5,
     "Trump",
     "No photo" )</f>
        <v>No photo</v>
      </c>
    </row>
    <row r="7" spans="4:37">
      <c r="E7" s="2" t="s">
        <v>46</v>
      </c>
      <c r="F7" s="90">
        <f xml:space="preserve"> RSQ(_xlfn.ANCHORARRAY( K20),_xlfn.ANCHORARRAY( J20) )</f>
        <v>0.666542459508775</v>
      </c>
      <c r="AK7" s="100" t="str">
        <f>IF(AK5,"I didn´t say it. ","")</f>
        <v/>
      </c>
    </row>
    <row r="8" spans="4:37">
      <c r="E8" s="2" t="s">
        <v>41</v>
      </c>
      <c r="F8" s="90" t="str">
        <f xml:space="preserve"> "Y = "
   &amp; ROUND( INTERCEPT(_xlfn.ANCHORARRAY( K20),_xlfn.ANCHORARRAY( J20) ), 0 )
   &amp; " + "
   &amp; ROUND( SLOPE(_xlfn.ANCHORARRAY( K20),_xlfn.ANCHORARRAY( J20) ), 2 )
   &amp; "X"</f>
        <v>Y = 3 + 0.5X</v>
      </c>
    </row>
    <row r="9" spans="4:37">
      <c r="E9" s="2" t="s">
        <v>47</v>
      </c>
      <c r="F9" s="90" cm="1">
        <f t="array" ref="F9">SUM(
        ( INTERCEPT(_xlfn.ANCHORARRAY( K20),_xlfn.ANCHORARRAY( J20) )
        + SLOPE(_xlfn.ANCHORARRAY( K20),_xlfn.ANCHORARRAY(J20) )
        *_xlfn.ANCHORARRAY( J20) -_xlfn.ANCHORARRAY( K20) ) ^ 2
      )</f>
        <v>13.762689999999999</v>
      </c>
    </row>
    <row r="10" spans="4:37">
      <c r="E10" s="2" t="s">
        <v>61</v>
      </c>
      <c r="F10" s="90" cm="1">
        <f t="array" ref="F10" xml:space="preserve"> SUM( (_xlfn.ANCHORARRAY( K20) - F5 ) ^ 2 ) - F9</f>
        <v>27.510000909090913</v>
      </c>
    </row>
    <row r="11" spans="4:37">
      <c r="E11" s="2" t="s">
        <v>39</v>
      </c>
      <c r="F11" s="90" cm="1">
        <f t="array" ref="F11">SUM( (_xlfn.ANCHORARRAY( J20) - F4 ) * (_xlfn.ANCHORARRAY( J20) - F4) )</f>
        <v>110</v>
      </c>
    </row>
    <row r="12" spans="4:37">
      <c r="E12" s="2" t="s">
        <v>40</v>
      </c>
      <c r="F12" s="90">
        <f xml:space="preserve"> SQRT( F10 )
   / SQRT( F9 / ( F3 - 2 ) )</f>
        <v>4.2414552888928325</v>
      </c>
    </row>
    <row r="13" spans="4:37">
      <c r="E13" s="2" t="s">
        <v>84</v>
      </c>
      <c r="F13" s="90">
        <f xml:space="preserve"> STDEV(_xlfn.ANCHORARRAY( K20) )
   * SQRT( ( 1 - F6 ^ 2 ) *( F3 - 1 ) / ( F3 - 2 ) )
   / ( STDEV(_xlfn.ANCHORARRAY( J20) ) * SQRT( F3 - 1 ) )</f>
        <v>0.1179055005956334</v>
      </c>
      <c r="M13" t="s">
        <v>85</v>
      </c>
      <c r="N13" t="str">
        <f xml:space="preserve"> "Visualizing "&amp; H19 &amp; ": " &amp;H20</f>
        <v>Visualizing dataset: Anscombe 1</v>
      </c>
    </row>
    <row r="14" spans="4:37"/>
    <row r="15" spans="4:37"/>
    <row r="16" spans="4:37"/>
    <row r="17" spans="2:32">
      <c r="Z17" t="s">
        <v>86</v>
      </c>
      <c r="AF17" t="s">
        <v>86</v>
      </c>
    </row>
    <row r="18" spans="2:32"/>
    <row r="19" spans="2:32">
      <c r="B19" t="s">
        <v>65</v>
      </c>
      <c r="C19" t="s">
        <v>64</v>
      </c>
      <c r="D19" t="s">
        <v>12</v>
      </c>
      <c r="E19" t="s">
        <v>0</v>
      </c>
      <c r="F19" t="s">
        <v>1</v>
      </c>
      <c r="H19" s="7" t="s">
        <v>12</v>
      </c>
      <c r="J19" s="2" t="s">
        <v>80</v>
      </c>
      <c r="K19" s="2" t="s">
        <v>79</v>
      </c>
    </row>
    <row r="20" spans="2:32">
      <c r="B20" t="s">
        <v>13</v>
      </c>
      <c r="C20" s="98">
        <v>1</v>
      </c>
      <c r="D20" t="s">
        <v>78</v>
      </c>
      <c r="E20">
        <v>55.384599999999999</v>
      </c>
      <c r="F20">
        <v>97.179500000000004</v>
      </c>
      <c r="H20" t="s">
        <v>15</v>
      </c>
      <c r="J20" cm="1">
        <f t="array" ref="J20:J30" xml:space="preserve"> _xlfn._xlws.FILTER(
        _05_data[x],
        _05_data[dataset] = H20 )</f>
        <v>10</v>
      </c>
      <c r="K20" cm="1">
        <f t="array" ref="K20:K30" xml:space="preserve"> _xlfn._xlws.FILTER(
          _05_data[y],
          _05_data[dataset] = H20 )</f>
        <v>8.0399999999999991</v>
      </c>
    </row>
    <row r="21" spans="2:32">
      <c r="B21" t="s">
        <v>13</v>
      </c>
      <c r="C21" s="98">
        <v>2</v>
      </c>
      <c r="D21" t="s">
        <v>78</v>
      </c>
      <c r="E21">
        <v>51.538499999999999</v>
      </c>
      <c r="F21">
        <v>96.025599999999997</v>
      </c>
      <c r="J21">
        <v>8</v>
      </c>
      <c r="K21">
        <v>6.95</v>
      </c>
    </row>
    <row r="22" spans="2:32">
      <c r="B22" t="s">
        <v>13</v>
      </c>
      <c r="C22" s="98">
        <v>3</v>
      </c>
      <c r="D22" t="s">
        <v>78</v>
      </c>
      <c r="E22">
        <v>46.153799999999997</v>
      </c>
      <c r="F22">
        <v>94.487200000000001</v>
      </c>
      <c r="J22">
        <v>13</v>
      </c>
      <c r="K22">
        <v>7.58</v>
      </c>
    </row>
    <row r="23" spans="2:32">
      <c r="B23" t="s">
        <v>13</v>
      </c>
      <c r="C23" s="98">
        <v>4</v>
      </c>
      <c r="D23" t="s">
        <v>78</v>
      </c>
      <c r="E23">
        <v>42.820500000000003</v>
      </c>
      <c r="F23">
        <v>91.410300000000007</v>
      </c>
      <c r="J23">
        <v>9</v>
      </c>
      <c r="K23">
        <v>8.81</v>
      </c>
    </row>
    <row r="24" spans="2:32">
      <c r="B24" t="s">
        <v>13</v>
      </c>
      <c r="C24" s="98">
        <v>5</v>
      </c>
      <c r="D24" t="s">
        <v>78</v>
      </c>
      <c r="E24">
        <v>40.769199999999998</v>
      </c>
      <c r="F24">
        <v>88.333299999999994</v>
      </c>
      <c r="J24">
        <v>11</v>
      </c>
      <c r="K24">
        <v>8.33</v>
      </c>
    </row>
    <row r="25" spans="2:32">
      <c r="B25" t="s">
        <v>13</v>
      </c>
      <c r="C25" s="98">
        <v>6</v>
      </c>
      <c r="D25" t="s">
        <v>78</v>
      </c>
      <c r="E25">
        <v>38.7179</v>
      </c>
      <c r="F25">
        <v>84.871799999999993</v>
      </c>
      <c r="J25">
        <v>14</v>
      </c>
      <c r="K25">
        <v>9.9600000000000009</v>
      </c>
    </row>
    <row r="26" spans="2:32">
      <c r="B26" t="s">
        <v>13</v>
      </c>
      <c r="C26" s="98">
        <v>7</v>
      </c>
      <c r="D26" t="s">
        <v>78</v>
      </c>
      <c r="E26">
        <v>35.640999999999998</v>
      </c>
      <c r="F26">
        <v>79.871799999999993</v>
      </c>
      <c r="J26">
        <v>6</v>
      </c>
      <c r="K26">
        <v>7.24</v>
      </c>
    </row>
    <row r="27" spans="2:32">
      <c r="B27" t="s">
        <v>13</v>
      </c>
      <c r="C27" s="98">
        <v>8</v>
      </c>
      <c r="D27" t="s">
        <v>78</v>
      </c>
      <c r="E27">
        <v>33.076900000000002</v>
      </c>
      <c r="F27">
        <v>77.564099999999996</v>
      </c>
      <c r="J27">
        <v>4</v>
      </c>
      <c r="K27">
        <v>4.26</v>
      </c>
    </row>
    <row r="28" spans="2:32">
      <c r="B28" t="s">
        <v>13</v>
      </c>
      <c r="C28" s="98">
        <v>9</v>
      </c>
      <c r="D28" t="s">
        <v>78</v>
      </c>
      <c r="E28">
        <v>28.974399999999999</v>
      </c>
      <c r="F28">
        <v>74.487200000000001</v>
      </c>
      <c r="J28">
        <v>12</v>
      </c>
      <c r="K28">
        <v>10.84</v>
      </c>
    </row>
    <row r="29" spans="2:32">
      <c r="B29" t="s">
        <v>13</v>
      </c>
      <c r="C29" s="98">
        <v>10</v>
      </c>
      <c r="D29" t="s">
        <v>78</v>
      </c>
      <c r="E29">
        <v>26.1538</v>
      </c>
      <c r="F29">
        <v>71.410300000000007</v>
      </c>
      <c r="J29">
        <v>7</v>
      </c>
      <c r="K29">
        <v>4.82</v>
      </c>
    </row>
    <row r="30" spans="2:32">
      <c r="B30" t="s">
        <v>13</v>
      </c>
      <c r="C30" s="98">
        <v>11</v>
      </c>
      <c r="D30" t="s">
        <v>78</v>
      </c>
      <c r="E30">
        <v>23.076899999999998</v>
      </c>
      <c r="F30">
        <v>66.410300000000007</v>
      </c>
      <c r="J30">
        <v>5</v>
      </c>
      <c r="K30">
        <v>5.68</v>
      </c>
    </row>
    <row r="31" spans="2:32">
      <c r="B31" t="s">
        <v>13</v>
      </c>
      <c r="C31" s="98">
        <v>12</v>
      </c>
      <c r="D31" t="s">
        <v>78</v>
      </c>
      <c r="E31">
        <v>22.307700000000001</v>
      </c>
      <c r="F31">
        <v>61.794899999999998</v>
      </c>
    </row>
    <row r="32" spans="2:32">
      <c r="B32" t="s">
        <v>13</v>
      </c>
      <c r="C32" s="98">
        <v>13</v>
      </c>
      <c r="D32" t="s">
        <v>78</v>
      </c>
      <c r="E32">
        <v>22.307700000000001</v>
      </c>
      <c r="F32">
        <v>57.179499999999997</v>
      </c>
    </row>
    <row r="33" spans="2:6">
      <c r="B33" t="s">
        <v>13</v>
      </c>
      <c r="C33" s="98">
        <v>14</v>
      </c>
      <c r="D33" t="s">
        <v>78</v>
      </c>
      <c r="E33">
        <v>23.333300000000001</v>
      </c>
      <c r="F33">
        <v>52.948700000000002</v>
      </c>
    </row>
    <row r="34" spans="2:6">
      <c r="B34" t="s">
        <v>13</v>
      </c>
      <c r="C34" s="98">
        <v>15</v>
      </c>
      <c r="D34" t="s">
        <v>78</v>
      </c>
      <c r="E34">
        <v>25.897400000000001</v>
      </c>
      <c r="F34">
        <v>51.025599999999997</v>
      </c>
    </row>
    <row r="35" spans="2:6">
      <c r="B35" t="s">
        <v>13</v>
      </c>
      <c r="C35" s="98">
        <v>16</v>
      </c>
      <c r="D35" t="s">
        <v>78</v>
      </c>
      <c r="E35">
        <v>29.487200000000001</v>
      </c>
      <c r="F35">
        <v>51.025599999999997</v>
      </c>
    </row>
    <row r="36" spans="2:6">
      <c r="B36" t="s">
        <v>13</v>
      </c>
      <c r="C36" s="98">
        <v>17</v>
      </c>
      <c r="D36" t="s">
        <v>78</v>
      </c>
      <c r="E36">
        <v>32.820500000000003</v>
      </c>
      <c r="F36">
        <v>51.025599999999997</v>
      </c>
    </row>
    <row r="37" spans="2:6">
      <c r="B37" t="s">
        <v>13</v>
      </c>
      <c r="C37" s="98">
        <v>18</v>
      </c>
      <c r="D37" t="s">
        <v>78</v>
      </c>
      <c r="E37">
        <v>35.384599999999999</v>
      </c>
      <c r="F37">
        <v>51.410299999999999</v>
      </c>
    </row>
    <row r="38" spans="2:6">
      <c r="B38" t="s">
        <v>13</v>
      </c>
      <c r="C38" s="98">
        <v>19</v>
      </c>
      <c r="D38" t="s">
        <v>78</v>
      </c>
      <c r="E38">
        <v>40.256399999999999</v>
      </c>
      <c r="F38">
        <v>51.410299999999999</v>
      </c>
    </row>
    <row r="39" spans="2:6">
      <c r="B39" t="s">
        <v>13</v>
      </c>
      <c r="C39" s="98">
        <v>20</v>
      </c>
      <c r="D39" t="s">
        <v>78</v>
      </c>
      <c r="E39">
        <v>44.102600000000002</v>
      </c>
      <c r="F39">
        <v>52.948700000000002</v>
      </c>
    </row>
    <row r="40" spans="2:6">
      <c r="B40" t="s">
        <v>13</v>
      </c>
      <c r="C40" s="98">
        <v>21</v>
      </c>
      <c r="D40" t="s">
        <v>78</v>
      </c>
      <c r="E40">
        <v>46.666699999999999</v>
      </c>
      <c r="F40">
        <v>54.102600000000002</v>
      </c>
    </row>
    <row r="41" spans="2:6">
      <c r="B41" t="s">
        <v>13</v>
      </c>
      <c r="C41" s="98">
        <v>22</v>
      </c>
      <c r="D41" t="s">
        <v>78</v>
      </c>
      <c r="E41">
        <v>50</v>
      </c>
      <c r="F41">
        <v>55.256399999999999</v>
      </c>
    </row>
    <row r="42" spans="2:6">
      <c r="B42" t="s">
        <v>13</v>
      </c>
      <c r="C42" s="98">
        <v>23</v>
      </c>
      <c r="D42" t="s">
        <v>78</v>
      </c>
      <c r="E42">
        <v>53.076900000000002</v>
      </c>
      <c r="F42">
        <v>55.640999999999998</v>
      </c>
    </row>
    <row r="43" spans="2:6">
      <c r="B43" t="s">
        <v>13</v>
      </c>
      <c r="C43" s="98">
        <v>24</v>
      </c>
      <c r="D43" t="s">
        <v>78</v>
      </c>
      <c r="E43">
        <v>56.666699999999999</v>
      </c>
      <c r="F43">
        <v>56.025599999999997</v>
      </c>
    </row>
    <row r="44" spans="2:6">
      <c r="B44" t="s">
        <v>13</v>
      </c>
      <c r="C44" s="98">
        <v>25</v>
      </c>
      <c r="D44" t="s">
        <v>78</v>
      </c>
      <c r="E44">
        <v>59.230800000000002</v>
      </c>
      <c r="F44">
        <v>57.948700000000002</v>
      </c>
    </row>
    <row r="45" spans="2:6">
      <c r="B45" t="s">
        <v>13</v>
      </c>
      <c r="C45" s="98">
        <v>26</v>
      </c>
      <c r="D45" t="s">
        <v>78</v>
      </c>
      <c r="E45">
        <v>61.2821</v>
      </c>
      <c r="F45">
        <v>62.179499999999997</v>
      </c>
    </row>
    <row r="46" spans="2:6">
      <c r="B46" t="s">
        <v>13</v>
      </c>
      <c r="C46" s="98">
        <v>27</v>
      </c>
      <c r="D46" t="s">
        <v>78</v>
      </c>
      <c r="E46">
        <v>61.538499999999999</v>
      </c>
      <c r="F46">
        <v>66.410300000000007</v>
      </c>
    </row>
    <row r="47" spans="2:6">
      <c r="B47" t="s">
        <v>13</v>
      </c>
      <c r="C47" s="98">
        <v>28</v>
      </c>
      <c r="D47" t="s">
        <v>78</v>
      </c>
      <c r="E47">
        <v>61.794899999999998</v>
      </c>
      <c r="F47">
        <v>69.102599999999995</v>
      </c>
    </row>
    <row r="48" spans="2:6">
      <c r="B48" t="s">
        <v>13</v>
      </c>
      <c r="C48" s="98">
        <v>29</v>
      </c>
      <c r="D48" t="s">
        <v>78</v>
      </c>
      <c r="E48">
        <v>57.435899999999997</v>
      </c>
      <c r="F48">
        <v>55.256399999999999</v>
      </c>
    </row>
    <row r="49" spans="2:14">
      <c r="B49" t="s">
        <v>13</v>
      </c>
      <c r="C49" s="98">
        <v>30</v>
      </c>
      <c r="D49" t="s">
        <v>78</v>
      </c>
      <c r="E49">
        <v>54.8718</v>
      </c>
      <c r="F49">
        <v>49.8718</v>
      </c>
    </row>
    <row r="50" spans="2:14">
      <c r="B50" t="s">
        <v>13</v>
      </c>
      <c r="C50" s="98">
        <v>31</v>
      </c>
      <c r="D50" t="s">
        <v>78</v>
      </c>
      <c r="E50">
        <v>52.564100000000003</v>
      </c>
      <c r="F50">
        <v>46.025599999999997</v>
      </c>
    </row>
    <row r="51" spans="2:14">
      <c r="B51" t="s">
        <v>13</v>
      </c>
      <c r="C51" s="98">
        <v>32</v>
      </c>
      <c r="D51" t="s">
        <v>78</v>
      </c>
      <c r="E51">
        <v>48.205100000000002</v>
      </c>
      <c r="F51">
        <v>38.333300000000001</v>
      </c>
    </row>
    <row r="52" spans="2:14">
      <c r="B52" t="s">
        <v>13</v>
      </c>
      <c r="C52" s="98">
        <v>33</v>
      </c>
      <c r="D52" t="s">
        <v>78</v>
      </c>
      <c r="E52">
        <v>49.487200000000001</v>
      </c>
      <c r="F52">
        <v>42.179499999999997</v>
      </c>
    </row>
    <row r="53" spans="2:14">
      <c r="B53" t="s">
        <v>13</v>
      </c>
      <c r="C53" s="98">
        <v>34</v>
      </c>
      <c r="D53" t="s">
        <v>78</v>
      </c>
      <c r="E53">
        <v>51.025599999999997</v>
      </c>
      <c r="F53">
        <v>44.102600000000002</v>
      </c>
    </row>
    <row r="54" spans="2:14">
      <c r="B54" t="s">
        <v>13</v>
      </c>
      <c r="C54" s="98">
        <v>35</v>
      </c>
      <c r="D54" t="s">
        <v>78</v>
      </c>
      <c r="E54">
        <v>45.384599999999999</v>
      </c>
      <c r="F54">
        <v>36.410299999999999</v>
      </c>
    </row>
    <row r="55" spans="2:14">
      <c r="B55" t="s">
        <v>13</v>
      </c>
      <c r="C55" s="98">
        <v>36</v>
      </c>
      <c r="D55" t="s">
        <v>78</v>
      </c>
      <c r="E55">
        <v>42.820500000000003</v>
      </c>
      <c r="F55">
        <v>32.564100000000003</v>
      </c>
      <c r="N55" t="s">
        <v>97</v>
      </c>
    </row>
    <row r="56" spans="2:14">
      <c r="B56" t="s">
        <v>13</v>
      </c>
      <c r="C56" s="98">
        <v>37</v>
      </c>
      <c r="D56" t="s">
        <v>78</v>
      </c>
      <c r="E56">
        <v>38.7179</v>
      </c>
      <c r="F56">
        <v>31.410299999999999</v>
      </c>
      <c r="N56" s="6" t="s">
        <v>93</v>
      </c>
    </row>
    <row r="57" spans="2:14">
      <c r="B57" t="s">
        <v>13</v>
      </c>
      <c r="C57" s="98">
        <v>38</v>
      </c>
      <c r="D57" t="s">
        <v>78</v>
      </c>
      <c r="E57">
        <v>35.1282</v>
      </c>
      <c r="F57">
        <v>30.256399999999999</v>
      </c>
    </row>
    <row r="58" spans="2:14">
      <c r="B58" t="s">
        <v>13</v>
      </c>
      <c r="C58" s="98">
        <v>39</v>
      </c>
      <c r="D58" t="s">
        <v>78</v>
      </c>
      <c r="E58">
        <v>32.564100000000003</v>
      </c>
      <c r="F58">
        <v>32.179499999999997</v>
      </c>
      <c r="N58" t="s">
        <v>95</v>
      </c>
    </row>
    <row r="59" spans="2:14">
      <c r="B59" t="s">
        <v>13</v>
      </c>
      <c r="C59" s="98">
        <v>40</v>
      </c>
      <c r="D59" t="s">
        <v>78</v>
      </c>
      <c r="E59">
        <v>30</v>
      </c>
      <c r="F59">
        <v>36.794899999999998</v>
      </c>
      <c r="N59" s="6" t="s">
        <v>11</v>
      </c>
    </row>
    <row r="60" spans="2:14">
      <c r="B60" t="s">
        <v>13</v>
      </c>
      <c r="C60" s="98">
        <v>41</v>
      </c>
      <c r="D60" t="s">
        <v>78</v>
      </c>
      <c r="E60">
        <v>33.589700000000001</v>
      </c>
      <c r="F60">
        <v>41.410299999999999</v>
      </c>
    </row>
    <row r="61" spans="2:14">
      <c r="B61" t="s">
        <v>13</v>
      </c>
      <c r="C61" s="98">
        <v>42</v>
      </c>
      <c r="D61" t="s">
        <v>78</v>
      </c>
      <c r="E61">
        <v>36.666699999999999</v>
      </c>
      <c r="F61">
        <v>45.640999999999998</v>
      </c>
      <c r="N61" t="s">
        <v>96</v>
      </c>
    </row>
    <row r="62" spans="2:14">
      <c r="B62" t="s">
        <v>13</v>
      </c>
      <c r="C62" s="98">
        <v>43</v>
      </c>
      <c r="D62" t="s">
        <v>78</v>
      </c>
      <c r="E62">
        <v>38.205100000000002</v>
      </c>
      <c r="F62">
        <v>49.102600000000002</v>
      </c>
      <c r="N62" s="6" t="s">
        <v>94</v>
      </c>
    </row>
    <row r="63" spans="2:14">
      <c r="B63" t="s">
        <v>13</v>
      </c>
      <c r="C63" s="98">
        <v>44</v>
      </c>
      <c r="D63" t="s">
        <v>78</v>
      </c>
      <c r="E63">
        <v>29.743600000000001</v>
      </c>
      <c r="F63">
        <v>36.025599999999997</v>
      </c>
    </row>
    <row r="64" spans="2:14">
      <c r="B64" t="s">
        <v>13</v>
      </c>
      <c r="C64" s="98">
        <v>45</v>
      </c>
      <c r="D64" t="s">
        <v>78</v>
      </c>
      <c r="E64">
        <v>29.743600000000001</v>
      </c>
      <c r="F64">
        <v>32.179499999999997</v>
      </c>
    </row>
    <row r="65" spans="2:6">
      <c r="B65" t="s">
        <v>13</v>
      </c>
      <c r="C65" s="98">
        <v>46</v>
      </c>
      <c r="D65" t="s">
        <v>78</v>
      </c>
      <c r="E65">
        <v>30</v>
      </c>
      <c r="F65">
        <v>29.102599999999999</v>
      </c>
    </row>
    <row r="66" spans="2:6">
      <c r="B66" t="s">
        <v>13</v>
      </c>
      <c r="C66" s="98">
        <v>47</v>
      </c>
      <c r="D66" t="s">
        <v>78</v>
      </c>
      <c r="E66">
        <v>32.051299999999998</v>
      </c>
      <c r="F66">
        <v>26.794899999999998</v>
      </c>
    </row>
    <row r="67" spans="2:6">
      <c r="B67" t="s">
        <v>13</v>
      </c>
      <c r="C67" s="98">
        <v>48</v>
      </c>
      <c r="D67" t="s">
        <v>78</v>
      </c>
      <c r="E67">
        <v>35.897399999999998</v>
      </c>
      <c r="F67">
        <v>25.256399999999999</v>
      </c>
    </row>
    <row r="68" spans="2:6">
      <c r="B68" t="s">
        <v>13</v>
      </c>
      <c r="C68" s="98">
        <v>49</v>
      </c>
      <c r="D68" t="s">
        <v>78</v>
      </c>
      <c r="E68">
        <v>41.025599999999997</v>
      </c>
      <c r="F68">
        <v>25.256399999999999</v>
      </c>
    </row>
    <row r="69" spans="2:6">
      <c r="B69" t="s">
        <v>13</v>
      </c>
      <c r="C69" s="98">
        <v>50</v>
      </c>
      <c r="D69" t="s">
        <v>78</v>
      </c>
      <c r="E69">
        <v>44.102600000000002</v>
      </c>
      <c r="F69">
        <v>25.640999999999998</v>
      </c>
    </row>
    <row r="70" spans="2:6">
      <c r="B70" t="s">
        <v>13</v>
      </c>
      <c r="C70" s="98">
        <v>51</v>
      </c>
      <c r="D70" t="s">
        <v>78</v>
      </c>
      <c r="E70">
        <v>47.179499999999997</v>
      </c>
      <c r="F70">
        <v>28.718</v>
      </c>
    </row>
    <row r="71" spans="2:6">
      <c r="B71" t="s">
        <v>13</v>
      </c>
      <c r="C71" s="98">
        <v>52</v>
      </c>
      <c r="D71" t="s">
        <v>78</v>
      </c>
      <c r="E71">
        <v>49.487200000000001</v>
      </c>
      <c r="F71">
        <v>31.410299999999999</v>
      </c>
    </row>
    <row r="72" spans="2:6">
      <c r="B72" t="s">
        <v>13</v>
      </c>
      <c r="C72" s="98">
        <v>53</v>
      </c>
      <c r="D72" t="s">
        <v>78</v>
      </c>
      <c r="E72">
        <v>51.538499999999999</v>
      </c>
      <c r="F72">
        <v>34.8718</v>
      </c>
    </row>
    <row r="73" spans="2:6">
      <c r="B73" t="s">
        <v>13</v>
      </c>
      <c r="C73" s="98">
        <v>54</v>
      </c>
      <c r="D73" t="s">
        <v>78</v>
      </c>
      <c r="E73">
        <v>53.589700000000001</v>
      </c>
      <c r="F73">
        <v>37.564100000000003</v>
      </c>
    </row>
    <row r="74" spans="2:6">
      <c r="B74" t="s">
        <v>13</v>
      </c>
      <c r="C74" s="98">
        <v>55</v>
      </c>
      <c r="D74" t="s">
        <v>78</v>
      </c>
      <c r="E74">
        <v>55.1282</v>
      </c>
      <c r="F74">
        <v>40.640999999999998</v>
      </c>
    </row>
    <row r="75" spans="2:6">
      <c r="B75" t="s">
        <v>13</v>
      </c>
      <c r="C75" s="98">
        <v>56</v>
      </c>
      <c r="D75" t="s">
        <v>78</v>
      </c>
      <c r="E75">
        <v>56.666699999999999</v>
      </c>
      <c r="F75">
        <v>42.179499999999997</v>
      </c>
    </row>
    <row r="76" spans="2:6">
      <c r="B76" t="s">
        <v>13</v>
      </c>
      <c r="C76" s="98">
        <v>57</v>
      </c>
      <c r="D76" t="s">
        <v>78</v>
      </c>
      <c r="E76">
        <v>59.230800000000002</v>
      </c>
      <c r="F76">
        <v>44.487200000000001</v>
      </c>
    </row>
    <row r="77" spans="2:6">
      <c r="B77" t="s">
        <v>13</v>
      </c>
      <c r="C77" s="98">
        <v>58</v>
      </c>
      <c r="D77" t="s">
        <v>78</v>
      </c>
      <c r="E77">
        <v>62.307699999999997</v>
      </c>
      <c r="F77">
        <v>46.025599999999997</v>
      </c>
    </row>
    <row r="78" spans="2:6">
      <c r="B78" t="s">
        <v>13</v>
      </c>
      <c r="C78" s="98">
        <v>59</v>
      </c>
      <c r="D78" t="s">
        <v>78</v>
      </c>
      <c r="E78">
        <v>64.871799999999993</v>
      </c>
      <c r="F78">
        <v>46.794899999999998</v>
      </c>
    </row>
    <row r="79" spans="2:6">
      <c r="B79" t="s">
        <v>13</v>
      </c>
      <c r="C79" s="98">
        <v>60</v>
      </c>
      <c r="D79" t="s">
        <v>78</v>
      </c>
      <c r="E79">
        <v>67.948700000000002</v>
      </c>
      <c r="F79">
        <v>47.948700000000002</v>
      </c>
    </row>
    <row r="80" spans="2:6">
      <c r="B80" t="s">
        <v>13</v>
      </c>
      <c r="C80" s="98">
        <v>61</v>
      </c>
      <c r="D80" t="s">
        <v>78</v>
      </c>
      <c r="E80">
        <v>70.512799999999999</v>
      </c>
      <c r="F80">
        <v>53.718000000000004</v>
      </c>
    </row>
    <row r="81" spans="2:6">
      <c r="B81" t="s">
        <v>13</v>
      </c>
      <c r="C81" s="98">
        <v>62</v>
      </c>
      <c r="D81" t="s">
        <v>78</v>
      </c>
      <c r="E81">
        <v>71.538499999999999</v>
      </c>
      <c r="F81">
        <v>60.640999999999998</v>
      </c>
    </row>
    <row r="82" spans="2:6">
      <c r="B82" t="s">
        <v>13</v>
      </c>
      <c r="C82" s="98">
        <v>63</v>
      </c>
      <c r="D82" t="s">
        <v>78</v>
      </c>
      <c r="E82">
        <v>71.538499999999999</v>
      </c>
      <c r="F82">
        <v>64.487200000000001</v>
      </c>
    </row>
    <row r="83" spans="2:6">
      <c r="B83" t="s">
        <v>13</v>
      </c>
      <c r="C83" s="98">
        <v>64</v>
      </c>
      <c r="D83" t="s">
        <v>78</v>
      </c>
      <c r="E83">
        <v>69.487200000000001</v>
      </c>
      <c r="F83">
        <v>69.487200000000001</v>
      </c>
    </row>
    <row r="84" spans="2:6">
      <c r="B84" t="s">
        <v>13</v>
      </c>
      <c r="C84" s="98">
        <v>65</v>
      </c>
      <c r="D84" t="s">
        <v>78</v>
      </c>
      <c r="E84">
        <v>46.923099999999998</v>
      </c>
      <c r="F84">
        <v>79.871799999999993</v>
      </c>
    </row>
    <row r="85" spans="2:6">
      <c r="B85" t="s">
        <v>13</v>
      </c>
      <c r="C85" s="98">
        <v>66</v>
      </c>
      <c r="D85" t="s">
        <v>78</v>
      </c>
      <c r="E85">
        <v>48.205100000000002</v>
      </c>
      <c r="F85">
        <v>84.102599999999995</v>
      </c>
    </row>
    <row r="86" spans="2:6">
      <c r="B86" t="s">
        <v>13</v>
      </c>
      <c r="C86" s="98">
        <v>67</v>
      </c>
      <c r="D86" t="s">
        <v>78</v>
      </c>
      <c r="E86">
        <v>50</v>
      </c>
      <c r="F86">
        <v>85.256399999999999</v>
      </c>
    </row>
    <row r="87" spans="2:6">
      <c r="B87" t="s">
        <v>13</v>
      </c>
      <c r="C87" s="98">
        <v>68</v>
      </c>
      <c r="D87" t="s">
        <v>78</v>
      </c>
      <c r="E87">
        <v>53.076900000000002</v>
      </c>
      <c r="F87">
        <v>85.256399999999999</v>
      </c>
    </row>
    <row r="88" spans="2:6">
      <c r="B88" t="s">
        <v>13</v>
      </c>
      <c r="C88" s="98">
        <v>69</v>
      </c>
      <c r="D88" t="s">
        <v>78</v>
      </c>
      <c r="E88">
        <v>55.384599999999999</v>
      </c>
      <c r="F88">
        <v>86.025599999999997</v>
      </c>
    </row>
    <row r="89" spans="2:6">
      <c r="B89" t="s">
        <v>13</v>
      </c>
      <c r="C89" s="98">
        <v>70</v>
      </c>
      <c r="D89" t="s">
        <v>78</v>
      </c>
      <c r="E89">
        <v>56.666699999999999</v>
      </c>
      <c r="F89">
        <v>86.025599999999997</v>
      </c>
    </row>
    <row r="90" spans="2:6">
      <c r="B90" t="s">
        <v>13</v>
      </c>
      <c r="C90" s="98">
        <v>71</v>
      </c>
      <c r="D90" t="s">
        <v>78</v>
      </c>
      <c r="E90">
        <v>56.153799999999997</v>
      </c>
      <c r="F90">
        <v>82.948700000000002</v>
      </c>
    </row>
    <row r="91" spans="2:6">
      <c r="B91" t="s">
        <v>13</v>
      </c>
      <c r="C91" s="98">
        <v>72</v>
      </c>
      <c r="D91" t="s">
        <v>78</v>
      </c>
      <c r="E91">
        <v>53.846200000000003</v>
      </c>
      <c r="F91">
        <v>80.641000000000005</v>
      </c>
    </row>
    <row r="92" spans="2:6">
      <c r="B92" t="s">
        <v>13</v>
      </c>
      <c r="C92" s="98">
        <v>73</v>
      </c>
      <c r="D92" t="s">
        <v>78</v>
      </c>
      <c r="E92">
        <v>51.2821</v>
      </c>
      <c r="F92">
        <v>78.718000000000004</v>
      </c>
    </row>
    <row r="93" spans="2:6">
      <c r="B93" t="s">
        <v>13</v>
      </c>
      <c r="C93" s="98">
        <v>74</v>
      </c>
      <c r="D93" t="s">
        <v>78</v>
      </c>
      <c r="E93">
        <v>50</v>
      </c>
      <c r="F93">
        <v>78.718000000000004</v>
      </c>
    </row>
    <row r="94" spans="2:6">
      <c r="B94" t="s">
        <v>13</v>
      </c>
      <c r="C94" s="98">
        <v>75</v>
      </c>
      <c r="D94" t="s">
        <v>78</v>
      </c>
      <c r="E94">
        <v>47.948700000000002</v>
      </c>
      <c r="F94">
        <v>77.564099999999996</v>
      </c>
    </row>
    <row r="95" spans="2:6">
      <c r="B95" t="s">
        <v>13</v>
      </c>
      <c r="C95" s="98">
        <v>76</v>
      </c>
      <c r="D95" t="s">
        <v>78</v>
      </c>
      <c r="E95">
        <v>29.743600000000001</v>
      </c>
      <c r="F95">
        <v>59.8718</v>
      </c>
    </row>
    <row r="96" spans="2:6">
      <c r="B96" t="s">
        <v>13</v>
      </c>
      <c r="C96" s="98">
        <v>77</v>
      </c>
      <c r="D96" t="s">
        <v>78</v>
      </c>
      <c r="E96">
        <v>29.743600000000001</v>
      </c>
      <c r="F96">
        <v>62.179499999999997</v>
      </c>
    </row>
    <row r="97" spans="2:6">
      <c r="B97" t="s">
        <v>13</v>
      </c>
      <c r="C97" s="98">
        <v>78</v>
      </c>
      <c r="D97" t="s">
        <v>78</v>
      </c>
      <c r="E97">
        <v>31.2821</v>
      </c>
      <c r="F97">
        <v>62.564100000000003</v>
      </c>
    </row>
    <row r="98" spans="2:6">
      <c r="B98" t="s">
        <v>13</v>
      </c>
      <c r="C98" s="98">
        <v>79</v>
      </c>
      <c r="D98" t="s">
        <v>78</v>
      </c>
      <c r="E98">
        <v>57.948700000000002</v>
      </c>
      <c r="F98">
        <v>99.487200000000001</v>
      </c>
    </row>
    <row r="99" spans="2:6">
      <c r="B99" t="s">
        <v>13</v>
      </c>
      <c r="C99" s="98">
        <v>80</v>
      </c>
      <c r="D99" t="s">
        <v>78</v>
      </c>
      <c r="E99">
        <v>61.794899999999998</v>
      </c>
      <c r="F99">
        <v>99.102599999999995</v>
      </c>
    </row>
    <row r="100" spans="2:6">
      <c r="B100" t="s">
        <v>13</v>
      </c>
      <c r="C100" s="98">
        <v>81</v>
      </c>
      <c r="D100" t="s">
        <v>78</v>
      </c>
      <c r="E100">
        <v>64.871799999999993</v>
      </c>
      <c r="F100">
        <v>97.564099999999996</v>
      </c>
    </row>
    <row r="101" spans="2:6">
      <c r="B101" t="s">
        <v>13</v>
      </c>
      <c r="C101" s="98">
        <v>82</v>
      </c>
      <c r="D101" t="s">
        <v>78</v>
      </c>
      <c r="E101">
        <v>68.461500000000001</v>
      </c>
      <c r="F101">
        <v>94.102599999999995</v>
      </c>
    </row>
    <row r="102" spans="2:6">
      <c r="B102" t="s">
        <v>13</v>
      </c>
      <c r="C102" s="98">
        <v>83</v>
      </c>
      <c r="D102" t="s">
        <v>78</v>
      </c>
      <c r="E102">
        <v>70.769199999999998</v>
      </c>
      <c r="F102">
        <v>91.025599999999997</v>
      </c>
    </row>
    <row r="103" spans="2:6">
      <c r="B103" t="s">
        <v>13</v>
      </c>
      <c r="C103" s="98">
        <v>84</v>
      </c>
      <c r="D103" t="s">
        <v>78</v>
      </c>
      <c r="E103">
        <v>72.051299999999998</v>
      </c>
      <c r="F103">
        <v>86.410300000000007</v>
      </c>
    </row>
    <row r="104" spans="2:6">
      <c r="B104" t="s">
        <v>13</v>
      </c>
      <c r="C104" s="98">
        <v>85</v>
      </c>
      <c r="D104" t="s">
        <v>78</v>
      </c>
      <c r="E104">
        <v>73.846199999999996</v>
      </c>
      <c r="F104">
        <v>83.333299999999994</v>
      </c>
    </row>
    <row r="105" spans="2:6">
      <c r="B105" t="s">
        <v>13</v>
      </c>
      <c r="C105" s="98">
        <v>86</v>
      </c>
      <c r="D105" t="s">
        <v>78</v>
      </c>
      <c r="E105">
        <v>75.128200000000007</v>
      </c>
      <c r="F105">
        <v>79.102599999999995</v>
      </c>
    </row>
    <row r="106" spans="2:6">
      <c r="B106" t="s">
        <v>13</v>
      </c>
      <c r="C106" s="98">
        <v>87</v>
      </c>
      <c r="D106" t="s">
        <v>78</v>
      </c>
      <c r="E106">
        <v>76.666700000000006</v>
      </c>
      <c r="F106">
        <v>75.256399999999999</v>
      </c>
    </row>
    <row r="107" spans="2:6">
      <c r="B107" t="s">
        <v>13</v>
      </c>
      <c r="C107" s="98">
        <v>88</v>
      </c>
      <c r="D107" t="s">
        <v>78</v>
      </c>
      <c r="E107">
        <v>77.692300000000003</v>
      </c>
      <c r="F107">
        <v>71.410300000000007</v>
      </c>
    </row>
    <row r="108" spans="2:6">
      <c r="B108" t="s">
        <v>13</v>
      </c>
      <c r="C108" s="98">
        <v>89</v>
      </c>
      <c r="D108" t="s">
        <v>78</v>
      </c>
      <c r="E108">
        <v>79.743600000000001</v>
      </c>
      <c r="F108">
        <v>66.794899999999998</v>
      </c>
    </row>
    <row r="109" spans="2:6">
      <c r="B109" t="s">
        <v>13</v>
      </c>
      <c r="C109" s="98">
        <v>90</v>
      </c>
      <c r="D109" t="s">
        <v>78</v>
      </c>
      <c r="E109">
        <v>81.794899999999998</v>
      </c>
      <c r="F109">
        <v>60.256399999999999</v>
      </c>
    </row>
    <row r="110" spans="2:6">
      <c r="B110" t="s">
        <v>13</v>
      </c>
      <c r="C110" s="98">
        <v>91</v>
      </c>
      <c r="D110" t="s">
        <v>78</v>
      </c>
      <c r="E110">
        <v>83.333299999999994</v>
      </c>
      <c r="F110">
        <v>55.256399999999999</v>
      </c>
    </row>
    <row r="111" spans="2:6">
      <c r="B111" t="s">
        <v>13</v>
      </c>
      <c r="C111" s="98">
        <v>92</v>
      </c>
      <c r="D111" t="s">
        <v>78</v>
      </c>
      <c r="E111">
        <v>85.128200000000007</v>
      </c>
      <c r="F111">
        <v>51.410299999999999</v>
      </c>
    </row>
    <row r="112" spans="2:6">
      <c r="B112" t="s">
        <v>13</v>
      </c>
      <c r="C112" s="98">
        <v>93</v>
      </c>
      <c r="D112" t="s">
        <v>78</v>
      </c>
      <c r="E112">
        <v>86.410300000000007</v>
      </c>
      <c r="F112">
        <v>47.564100000000003</v>
      </c>
    </row>
    <row r="113" spans="2:6">
      <c r="B113" t="s">
        <v>13</v>
      </c>
      <c r="C113" s="98">
        <v>94</v>
      </c>
      <c r="D113" t="s">
        <v>78</v>
      </c>
      <c r="E113">
        <v>87.948700000000002</v>
      </c>
      <c r="F113">
        <v>46.025599999999997</v>
      </c>
    </row>
    <row r="114" spans="2:6">
      <c r="B114" t="s">
        <v>13</v>
      </c>
      <c r="C114" s="98">
        <v>95</v>
      </c>
      <c r="D114" t="s">
        <v>78</v>
      </c>
      <c r="E114">
        <v>89.487200000000001</v>
      </c>
      <c r="F114">
        <v>42.564100000000003</v>
      </c>
    </row>
    <row r="115" spans="2:6">
      <c r="B115" t="s">
        <v>13</v>
      </c>
      <c r="C115" s="98">
        <v>96</v>
      </c>
      <c r="D115" t="s">
        <v>78</v>
      </c>
      <c r="E115">
        <v>93.333299999999994</v>
      </c>
      <c r="F115">
        <v>39.8718</v>
      </c>
    </row>
    <row r="116" spans="2:6">
      <c r="B116" t="s">
        <v>13</v>
      </c>
      <c r="C116" s="98">
        <v>97</v>
      </c>
      <c r="D116" t="s">
        <v>78</v>
      </c>
      <c r="E116">
        <v>95.384600000000006</v>
      </c>
      <c r="F116">
        <v>36.794899999999998</v>
      </c>
    </row>
    <row r="117" spans="2:6">
      <c r="B117" t="s">
        <v>13</v>
      </c>
      <c r="C117" s="98">
        <v>98</v>
      </c>
      <c r="D117" t="s">
        <v>78</v>
      </c>
      <c r="E117">
        <v>98.205100000000002</v>
      </c>
      <c r="F117">
        <v>33.718000000000004</v>
      </c>
    </row>
    <row r="118" spans="2:6">
      <c r="B118" t="s">
        <v>13</v>
      </c>
      <c r="C118" s="98">
        <v>99</v>
      </c>
      <c r="D118" t="s">
        <v>78</v>
      </c>
      <c r="E118">
        <v>56.666699999999999</v>
      </c>
      <c r="F118">
        <v>40.640999999999998</v>
      </c>
    </row>
    <row r="119" spans="2:6">
      <c r="B119" t="s">
        <v>13</v>
      </c>
      <c r="C119" s="98">
        <v>100</v>
      </c>
      <c r="D119" t="s">
        <v>78</v>
      </c>
      <c r="E119">
        <v>59.230800000000002</v>
      </c>
      <c r="F119">
        <v>38.333300000000001</v>
      </c>
    </row>
    <row r="120" spans="2:6">
      <c r="B120" t="s">
        <v>13</v>
      </c>
      <c r="C120" s="98">
        <v>101</v>
      </c>
      <c r="D120" t="s">
        <v>78</v>
      </c>
      <c r="E120">
        <v>60.769199999999998</v>
      </c>
      <c r="F120">
        <v>33.718000000000004</v>
      </c>
    </row>
    <row r="121" spans="2:6">
      <c r="B121" t="s">
        <v>13</v>
      </c>
      <c r="C121" s="98">
        <v>102</v>
      </c>
      <c r="D121" t="s">
        <v>78</v>
      </c>
      <c r="E121">
        <v>63.076900000000002</v>
      </c>
      <c r="F121">
        <v>29.102599999999999</v>
      </c>
    </row>
    <row r="122" spans="2:6">
      <c r="B122" t="s">
        <v>13</v>
      </c>
      <c r="C122" s="98">
        <v>103</v>
      </c>
      <c r="D122" t="s">
        <v>78</v>
      </c>
      <c r="E122">
        <v>64.102599999999995</v>
      </c>
      <c r="F122">
        <v>25.256399999999999</v>
      </c>
    </row>
    <row r="123" spans="2:6">
      <c r="B123" t="s">
        <v>13</v>
      </c>
      <c r="C123" s="98">
        <v>104</v>
      </c>
      <c r="D123" t="s">
        <v>78</v>
      </c>
      <c r="E123">
        <v>64.358999999999995</v>
      </c>
      <c r="F123">
        <v>24.102599999999999</v>
      </c>
    </row>
    <row r="124" spans="2:6">
      <c r="B124" t="s">
        <v>13</v>
      </c>
      <c r="C124" s="98">
        <v>105</v>
      </c>
      <c r="D124" t="s">
        <v>78</v>
      </c>
      <c r="E124">
        <v>74.358999999999995</v>
      </c>
      <c r="F124">
        <v>22.948699999999999</v>
      </c>
    </row>
    <row r="125" spans="2:6">
      <c r="B125" t="s">
        <v>13</v>
      </c>
      <c r="C125" s="98">
        <v>106</v>
      </c>
      <c r="D125" t="s">
        <v>78</v>
      </c>
      <c r="E125">
        <v>71.2821</v>
      </c>
      <c r="F125">
        <v>22.948699999999999</v>
      </c>
    </row>
    <row r="126" spans="2:6">
      <c r="B126" t="s">
        <v>13</v>
      </c>
      <c r="C126" s="98">
        <v>107</v>
      </c>
      <c r="D126" t="s">
        <v>78</v>
      </c>
      <c r="E126">
        <v>67.948700000000002</v>
      </c>
      <c r="F126">
        <v>22.179500000000001</v>
      </c>
    </row>
    <row r="127" spans="2:6">
      <c r="B127" t="s">
        <v>13</v>
      </c>
      <c r="C127" s="98">
        <v>108</v>
      </c>
      <c r="D127" t="s">
        <v>78</v>
      </c>
      <c r="E127">
        <v>65.897400000000005</v>
      </c>
      <c r="F127">
        <v>20.256399999999999</v>
      </c>
    </row>
    <row r="128" spans="2:6">
      <c r="B128" t="s">
        <v>13</v>
      </c>
      <c r="C128" s="98">
        <v>109</v>
      </c>
      <c r="D128" t="s">
        <v>78</v>
      </c>
      <c r="E128">
        <v>63.076900000000002</v>
      </c>
      <c r="F128">
        <v>19.102599999999999</v>
      </c>
    </row>
    <row r="129" spans="2:6">
      <c r="B129" t="s">
        <v>13</v>
      </c>
      <c r="C129" s="98">
        <v>110</v>
      </c>
      <c r="D129" t="s">
        <v>78</v>
      </c>
      <c r="E129">
        <v>61.2821</v>
      </c>
      <c r="F129">
        <v>19.102599999999999</v>
      </c>
    </row>
    <row r="130" spans="2:6">
      <c r="B130" t="s">
        <v>13</v>
      </c>
      <c r="C130" s="98">
        <v>111</v>
      </c>
      <c r="D130" t="s">
        <v>78</v>
      </c>
      <c r="E130">
        <v>58.7179</v>
      </c>
      <c r="F130">
        <v>18.333300000000001</v>
      </c>
    </row>
    <row r="131" spans="2:6">
      <c r="B131" t="s">
        <v>13</v>
      </c>
      <c r="C131" s="98">
        <v>112</v>
      </c>
      <c r="D131" t="s">
        <v>78</v>
      </c>
      <c r="E131">
        <v>55.1282</v>
      </c>
      <c r="F131">
        <v>18.333300000000001</v>
      </c>
    </row>
    <row r="132" spans="2:6">
      <c r="B132" t="s">
        <v>13</v>
      </c>
      <c r="C132" s="98">
        <v>113</v>
      </c>
      <c r="D132" t="s">
        <v>78</v>
      </c>
      <c r="E132">
        <v>52.307699999999997</v>
      </c>
      <c r="F132">
        <v>18.333300000000001</v>
      </c>
    </row>
    <row r="133" spans="2:6">
      <c r="B133" t="s">
        <v>13</v>
      </c>
      <c r="C133" s="98">
        <v>114</v>
      </c>
      <c r="D133" t="s">
        <v>78</v>
      </c>
      <c r="E133">
        <v>49.743600000000001</v>
      </c>
      <c r="F133">
        <v>17.5641</v>
      </c>
    </row>
    <row r="134" spans="2:6">
      <c r="B134" t="s">
        <v>13</v>
      </c>
      <c r="C134" s="98">
        <v>115</v>
      </c>
      <c r="D134" t="s">
        <v>78</v>
      </c>
      <c r="E134">
        <v>47.435899999999997</v>
      </c>
      <c r="F134">
        <v>16.025600000000001</v>
      </c>
    </row>
    <row r="135" spans="2:6">
      <c r="B135" t="s">
        <v>13</v>
      </c>
      <c r="C135" s="98">
        <v>116</v>
      </c>
      <c r="D135" t="s">
        <v>78</v>
      </c>
      <c r="E135">
        <v>44.8718</v>
      </c>
      <c r="F135">
        <v>13.718</v>
      </c>
    </row>
    <row r="136" spans="2:6">
      <c r="B136" t="s">
        <v>13</v>
      </c>
      <c r="C136" s="98">
        <v>117</v>
      </c>
      <c r="D136" t="s">
        <v>78</v>
      </c>
      <c r="E136">
        <v>48.7179</v>
      </c>
      <c r="F136">
        <v>14.8718</v>
      </c>
    </row>
    <row r="137" spans="2:6">
      <c r="B137" t="s">
        <v>13</v>
      </c>
      <c r="C137" s="98">
        <v>118</v>
      </c>
      <c r="D137" t="s">
        <v>78</v>
      </c>
      <c r="E137">
        <v>51.2821</v>
      </c>
      <c r="F137">
        <v>14.8718</v>
      </c>
    </row>
    <row r="138" spans="2:6">
      <c r="B138" t="s">
        <v>13</v>
      </c>
      <c r="C138" s="98">
        <v>119</v>
      </c>
      <c r="D138" t="s">
        <v>78</v>
      </c>
      <c r="E138">
        <v>54.102600000000002</v>
      </c>
      <c r="F138">
        <v>14.8718</v>
      </c>
    </row>
    <row r="139" spans="2:6">
      <c r="B139" t="s">
        <v>13</v>
      </c>
      <c r="C139" s="98">
        <v>120</v>
      </c>
      <c r="D139" t="s">
        <v>78</v>
      </c>
      <c r="E139">
        <v>56.153799999999997</v>
      </c>
      <c r="F139">
        <v>14.102600000000001</v>
      </c>
    </row>
    <row r="140" spans="2:6">
      <c r="B140" t="s">
        <v>13</v>
      </c>
      <c r="C140" s="98">
        <v>121</v>
      </c>
      <c r="D140" t="s">
        <v>78</v>
      </c>
      <c r="E140">
        <v>52.051299999999998</v>
      </c>
      <c r="F140">
        <v>12.5641</v>
      </c>
    </row>
    <row r="141" spans="2:6">
      <c r="B141" t="s">
        <v>13</v>
      </c>
      <c r="C141" s="98">
        <v>122</v>
      </c>
      <c r="D141" t="s">
        <v>78</v>
      </c>
      <c r="E141">
        <v>48.7179</v>
      </c>
      <c r="F141">
        <v>11.025600000000001</v>
      </c>
    </row>
    <row r="142" spans="2:6">
      <c r="B142" t="s">
        <v>13</v>
      </c>
      <c r="C142" s="98">
        <v>123</v>
      </c>
      <c r="D142" t="s">
        <v>78</v>
      </c>
      <c r="E142">
        <v>47.179499999999997</v>
      </c>
      <c r="F142">
        <v>9.8718000000000004</v>
      </c>
    </row>
    <row r="143" spans="2:6">
      <c r="B143" t="s">
        <v>13</v>
      </c>
      <c r="C143" s="98">
        <v>124</v>
      </c>
      <c r="D143" t="s">
        <v>78</v>
      </c>
      <c r="E143">
        <v>46.153799999999997</v>
      </c>
      <c r="F143">
        <v>6.0255999999999998</v>
      </c>
    </row>
    <row r="144" spans="2:6">
      <c r="B144" t="s">
        <v>13</v>
      </c>
      <c r="C144" s="98">
        <v>125</v>
      </c>
      <c r="D144" t="s">
        <v>78</v>
      </c>
      <c r="E144">
        <v>50.512799999999999</v>
      </c>
      <c r="F144">
        <v>9.4871999999999996</v>
      </c>
    </row>
    <row r="145" spans="2:6">
      <c r="B145" t="s">
        <v>13</v>
      </c>
      <c r="C145" s="98">
        <v>126</v>
      </c>
      <c r="D145" t="s">
        <v>78</v>
      </c>
      <c r="E145">
        <v>53.846200000000003</v>
      </c>
      <c r="F145">
        <v>10.256399999999999</v>
      </c>
    </row>
    <row r="146" spans="2:6">
      <c r="B146" t="s">
        <v>13</v>
      </c>
      <c r="C146" s="98">
        <v>127</v>
      </c>
      <c r="D146" t="s">
        <v>78</v>
      </c>
      <c r="E146">
        <v>57.435899999999997</v>
      </c>
      <c r="F146">
        <v>10.256399999999999</v>
      </c>
    </row>
    <row r="147" spans="2:6">
      <c r="B147" t="s">
        <v>13</v>
      </c>
      <c r="C147" s="98">
        <v>128</v>
      </c>
      <c r="D147" t="s">
        <v>78</v>
      </c>
      <c r="E147">
        <v>60</v>
      </c>
      <c r="F147">
        <v>10.641</v>
      </c>
    </row>
    <row r="148" spans="2:6">
      <c r="B148" t="s">
        <v>13</v>
      </c>
      <c r="C148" s="98">
        <v>129</v>
      </c>
      <c r="D148" t="s">
        <v>78</v>
      </c>
      <c r="E148">
        <v>64.102599999999995</v>
      </c>
      <c r="F148">
        <v>10.641</v>
      </c>
    </row>
    <row r="149" spans="2:6">
      <c r="B149" t="s">
        <v>13</v>
      </c>
      <c r="C149" s="98">
        <v>130</v>
      </c>
      <c r="D149" t="s">
        <v>78</v>
      </c>
      <c r="E149">
        <v>66.923100000000005</v>
      </c>
      <c r="F149">
        <v>10.641</v>
      </c>
    </row>
    <row r="150" spans="2:6">
      <c r="B150" t="s">
        <v>13</v>
      </c>
      <c r="C150" s="98">
        <v>131</v>
      </c>
      <c r="D150" t="s">
        <v>78</v>
      </c>
      <c r="E150">
        <v>71.2821</v>
      </c>
      <c r="F150">
        <v>10.641</v>
      </c>
    </row>
    <row r="151" spans="2:6">
      <c r="B151" t="s">
        <v>13</v>
      </c>
      <c r="C151" s="98">
        <v>132</v>
      </c>
      <c r="D151" t="s">
        <v>78</v>
      </c>
      <c r="E151">
        <v>74.358999999999995</v>
      </c>
      <c r="F151">
        <v>10.641</v>
      </c>
    </row>
    <row r="152" spans="2:6">
      <c r="B152" t="s">
        <v>13</v>
      </c>
      <c r="C152" s="98">
        <v>133</v>
      </c>
      <c r="D152" t="s">
        <v>78</v>
      </c>
      <c r="E152">
        <v>78.205100000000002</v>
      </c>
      <c r="F152">
        <v>10.641</v>
      </c>
    </row>
    <row r="153" spans="2:6">
      <c r="B153" t="s">
        <v>13</v>
      </c>
      <c r="C153" s="98">
        <v>134</v>
      </c>
      <c r="D153" t="s">
        <v>78</v>
      </c>
      <c r="E153">
        <v>67.948700000000002</v>
      </c>
      <c r="F153">
        <v>8.718</v>
      </c>
    </row>
    <row r="154" spans="2:6">
      <c r="B154" t="s">
        <v>13</v>
      </c>
      <c r="C154" s="98">
        <v>135</v>
      </c>
      <c r="D154" t="s">
        <v>78</v>
      </c>
      <c r="E154">
        <v>68.461500000000001</v>
      </c>
      <c r="F154">
        <v>5.2564000000000002</v>
      </c>
    </row>
    <row r="155" spans="2:6">
      <c r="B155" t="s">
        <v>13</v>
      </c>
      <c r="C155" s="98">
        <v>136</v>
      </c>
      <c r="D155" t="s">
        <v>78</v>
      </c>
      <c r="E155">
        <v>68.205100000000002</v>
      </c>
      <c r="F155">
        <v>2.9487000000000001</v>
      </c>
    </row>
    <row r="156" spans="2:6">
      <c r="B156" t="s">
        <v>13</v>
      </c>
      <c r="C156" s="98">
        <v>137</v>
      </c>
      <c r="D156" t="s">
        <v>78</v>
      </c>
      <c r="E156">
        <v>37.692300000000003</v>
      </c>
      <c r="F156">
        <v>25.769200000000001</v>
      </c>
    </row>
    <row r="157" spans="2:6">
      <c r="B157" t="s">
        <v>13</v>
      </c>
      <c r="C157" s="98">
        <v>138</v>
      </c>
      <c r="D157" t="s">
        <v>78</v>
      </c>
      <c r="E157">
        <v>39.487200000000001</v>
      </c>
      <c r="F157">
        <v>25.384599999999999</v>
      </c>
    </row>
    <row r="158" spans="2:6">
      <c r="B158" t="s">
        <v>13</v>
      </c>
      <c r="C158" s="98">
        <v>139</v>
      </c>
      <c r="D158" t="s">
        <v>78</v>
      </c>
      <c r="E158">
        <v>91.2821</v>
      </c>
      <c r="F158">
        <v>41.538499999999999</v>
      </c>
    </row>
    <row r="159" spans="2:6">
      <c r="B159" t="s">
        <v>13</v>
      </c>
      <c r="C159" s="98">
        <v>140</v>
      </c>
      <c r="D159" t="s">
        <v>78</v>
      </c>
      <c r="E159">
        <v>50</v>
      </c>
      <c r="F159">
        <v>95.769199999999998</v>
      </c>
    </row>
    <row r="160" spans="2:6">
      <c r="B160" t="s">
        <v>13</v>
      </c>
      <c r="C160" s="98">
        <v>141</v>
      </c>
      <c r="D160" t="s">
        <v>78</v>
      </c>
      <c r="E160">
        <v>47.948700000000002</v>
      </c>
      <c r="F160">
        <v>95</v>
      </c>
    </row>
    <row r="161" spans="2:6">
      <c r="B161" t="s">
        <v>13</v>
      </c>
      <c r="C161" s="98">
        <v>142</v>
      </c>
      <c r="D161" t="s">
        <v>78</v>
      </c>
      <c r="E161">
        <v>44.102600000000002</v>
      </c>
      <c r="F161">
        <v>92.692300000000003</v>
      </c>
    </row>
    <row r="162" spans="2:6">
      <c r="B162" t="s">
        <v>13</v>
      </c>
      <c r="C162" s="98">
        <v>143</v>
      </c>
      <c r="D162" t="s">
        <v>66</v>
      </c>
      <c r="E162">
        <v>32.331110000000002</v>
      </c>
      <c r="F162">
        <v>61.411099999999998</v>
      </c>
    </row>
    <row r="163" spans="2:6">
      <c r="B163" t="s">
        <v>13</v>
      </c>
      <c r="C163" s="98">
        <v>144</v>
      </c>
      <c r="D163" t="s">
        <v>66</v>
      </c>
      <c r="E163">
        <v>53.421460000000003</v>
      </c>
      <c r="F163">
        <v>26.186879999999999</v>
      </c>
    </row>
    <row r="164" spans="2:6">
      <c r="B164" t="s">
        <v>13</v>
      </c>
      <c r="C164" s="98">
        <v>145</v>
      </c>
      <c r="D164" t="s">
        <v>66</v>
      </c>
      <c r="E164">
        <v>63.920200000000001</v>
      </c>
      <c r="F164">
        <v>30.832190000000001</v>
      </c>
    </row>
    <row r="165" spans="2:6">
      <c r="B165" t="s">
        <v>13</v>
      </c>
      <c r="C165" s="98">
        <v>146</v>
      </c>
      <c r="D165" t="s">
        <v>66</v>
      </c>
      <c r="E165">
        <v>70.289510000000007</v>
      </c>
      <c r="F165">
        <v>82.533649999999994</v>
      </c>
    </row>
    <row r="166" spans="2:6">
      <c r="B166" t="s">
        <v>13</v>
      </c>
      <c r="C166" s="98">
        <v>147</v>
      </c>
      <c r="D166" t="s">
        <v>66</v>
      </c>
      <c r="E166">
        <v>34.118830000000003</v>
      </c>
      <c r="F166">
        <v>45.734549999999999</v>
      </c>
    </row>
    <row r="167" spans="2:6">
      <c r="B167" t="s">
        <v>13</v>
      </c>
      <c r="C167" s="98">
        <v>148</v>
      </c>
      <c r="D167" t="s">
        <v>66</v>
      </c>
      <c r="E167">
        <v>67.670720000000003</v>
      </c>
      <c r="F167">
        <v>37.110950000000003</v>
      </c>
    </row>
    <row r="168" spans="2:6">
      <c r="B168" t="s">
        <v>13</v>
      </c>
      <c r="C168" s="98">
        <v>149</v>
      </c>
      <c r="D168" t="s">
        <v>66</v>
      </c>
      <c r="E168">
        <v>53.259129999999999</v>
      </c>
      <c r="F168">
        <v>97.475769999999997</v>
      </c>
    </row>
    <row r="169" spans="2:6">
      <c r="B169" t="s">
        <v>13</v>
      </c>
      <c r="C169" s="98">
        <v>150</v>
      </c>
      <c r="D169" t="s">
        <v>66</v>
      </c>
      <c r="E169">
        <v>63.514980000000001</v>
      </c>
      <c r="F169">
        <v>25.100079999999998</v>
      </c>
    </row>
    <row r="170" spans="2:6">
      <c r="B170" t="s">
        <v>13</v>
      </c>
      <c r="C170" s="98">
        <v>151</v>
      </c>
      <c r="D170" t="s">
        <v>66</v>
      </c>
      <c r="E170">
        <v>67.980540000000005</v>
      </c>
      <c r="F170">
        <v>80.957170000000005</v>
      </c>
    </row>
    <row r="171" spans="2:6">
      <c r="B171" t="s">
        <v>13</v>
      </c>
      <c r="C171" s="98">
        <v>152</v>
      </c>
      <c r="D171" t="s">
        <v>66</v>
      </c>
      <c r="E171">
        <v>67.372470000000007</v>
      </c>
      <c r="F171">
        <v>29.720400000000001</v>
      </c>
    </row>
    <row r="172" spans="2:6">
      <c r="B172" t="s">
        <v>13</v>
      </c>
      <c r="C172" s="98">
        <v>153</v>
      </c>
      <c r="D172" t="s">
        <v>66</v>
      </c>
      <c r="E172">
        <v>15.560750000000001</v>
      </c>
      <c r="F172">
        <v>80.065640000000002</v>
      </c>
    </row>
    <row r="173" spans="2:6">
      <c r="B173" t="s">
        <v>13</v>
      </c>
      <c r="C173" s="98">
        <v>154</v>
      </c>
      <c r="D173" t="s">
        <v>66</v>
      </c>
      <c r="E173">
        <v>71.790769999999995</v>
      </c>
      <c r="F173">
        <v>71.065470000000005</v>
      </c>
    </row>
    <row r="174" spans="2:6">
      <c r="B174" t="s">
        <v>13</v>
      </c>
      <c r="C174" s="98">
        <v>155</v>
      </c>
      <c r="D174" t="s">
        <v>66</v>
      </c>
      <c r="E174">
        <v>70.242549999999994</v>
      </c>
      <c r="F174">
        <v>24.1096</v>
      </c>
    </row>
    <row r="175" spans="2:6">
      <c r="B175" t="s">
        <v>13</v>
      </c>
      <c r="C175" s="98">
        <v>156</v>
      </c>
      <c r="D175" t="s">
        <v>66</v>
      </c>
      <c r="E175">
        <v>64.937439999999995</v>
      </c>
      <c r="F175">
        <v>81.554199999999994</v>
      </c>
    </row>
    <row r="176" spans="2:6">
      <c r="B176" t="s">
        <v>13</v>
      </c>
      <c r="C176" s="98">
        <v>157</v>
      </c>
      <c r="D176" t="s">
        <v>66</v>
      </c>
      <c r="E176">
        <v>62.213520000000003</v>
      </c>
      <c r="F176">
        <v>21.475840000000002</v>
      </c>
    </row>
    <row r="177" spans="2:6">
      <c r="B177" t="s">
        <v>13</v>
      </c>
      <c r="C177" s="98">
        <v>158</v>
      </c>
      <c r="D177" t="s">
        <v>66</v>
      </c>
      <c r="E177">
        <v>67.269400000000005</v>
      </c>
      <c r="F177">
        <v>18.708970000000001</v>
      </c>
    </row>
    <row r="178" spans="2:6">
      <c r="B178" t="s">
        <v>13</v>
      </c>
      <c r="C178" s="98">
        <v>159</v>
      </c>
      <c r="D178" t="s">
        <v>66</v>
      </c>
      <c r="E178">
        <v>40.5702</v>
      </c>
      <c r="F178">
        <v>79.372960000000006</v>
      </c>
    </row>
    <row r="179" spans="2:6">
      <c r="B179" t="s">
        <v>13</v>
      </c>
      <c r="C179" s="98">
        <v>160</v>
      </c>
      <c r="D179" t="s">
        <v>66</v>
      </c>
      <c r="E179">
        <v>74.74118</v>
      </c>
      <c r="F179">
        <v>21.10164</v>
      </c>
    </row>
    <row r="180" spans="2:6">
      <c r="B180" t="s">
        <v>13</v>
      </c>
      <c r="C180" s="98">
        <v>161</v>
      </c>
      <c r="D180" t="s">
        <v>66</v>
      </c>
      <c r="E180">
        <v>71.768320000000003</v>
      </c>
      <c r="F180">
        <v>20.011060000000001</v>
      </c>
    </row>
    <row r="181" spans="2:6">
      <c r="B181" t="s">
        <v>13</v>
      </c>
      <c r="C181" s="98">
        <v>162</v>
      </c>
      <c r="D181" t="s">
        <v>66</v>
      </c>
      <c r="E181">
        <v>76.166920000000005</v>
      </c>
      <c r="F181">
        <v>75.936170000000004</v>
      </c>
    </row>
    <row r="182" spans="2:6">
      <c r="B182" t="s">
        <v>13</v>
      </c>
      <c r="C182" s="98">
        <v>163</v>
      </c>
      <c r="D182" t="s">
        <v>66</v>
      </c>
      <c r="E182">
        <v>65.623660000000001</v>
      </c>
      <c r="F182">
        <v>15.582800000000001</v>
      </c>
    </row>
    <row r="183" spans="2:6">
      <c r="B183" t="s">
        <v>13</v>
      </c>
      <c r="C183" s="98">
        <v>164</v>
      </c>
      <c r="D183" t="s">
        <v>66</v>
      </c>
      <c r="E183">
        <v>50.850630000000002</v>
      </c>
      <c r="F183">
        <v>13.9876</v>
      </c>
    </row>
    <row r="184" spans="2:6">
      <c r="B184" t="s">
        <v>13</v>
      </c>
      <c r="C184" s="98">
        <v>165</v>
      </c>
      <c r="D184" t="s">
        <v>66</v>
      </c>
      <c r="E184">
        <v>33.024070000000002</v>
      </c>
      <c r="F184">
        <v>24.467829999999999</v>
      </c>
    </row>
    <row r="185" spans="2:6">
      <c r="B185" t="s">
        <v>13</v>
      </c>
      <c r="C185" s="98">
        <v>166</v>
      </c>
      <c r="D185" t="s">
        <v>66</v>
      </c>
      <c r="E185">
        <v>39.706330000000001</v>
      </c>
      <c r="F185">
        <v>84.275289999999998</v>
      </c>
    </row>
    <row r="186" spans="2:6">
      <c r="B186" t="s">
        <v>13</v>
      </c>
      <c r="C186" s="98">
        <v>167</v>
      </c>
      <c r="D186" t="s">
        <v>66</v>
      </c>
      <c r="E186">
        <v>45.59648</v>
      </c>
      <c r="F186">
        <v>9.7633489999999998</v>
      </c>
    </row>
    <row r="187" spans="2:6">
      <c r="B187" t="s">
        <v>13</v>
      </c>
      <c r="C187" s="98">
        <v>168</v>
      </c>
      <c r="D187" t="s">
        <v>66</v>
      </c>
      <c r="E187">
        <v>42.968049999999998</v>
      </c>
      <c r="F187">
        <v>17.945460000000001</v>
      </c>
    </row>
    <row r="188" spans="2:6">
      <c r="B188" t="s">
        <v>13</v>
      </c>
      <c r="C188" s="98">
        <v>169</v>
      </c>
      <c r="D188" t="s">
        <v>66</v>
      </c>
      <c r="E188">
        <v>52.494410000000002</v>
      </c>
      <c r="F188">
        <v>16.051110000000001</v>
      </c>
    </row>
    <row r="189" spans="2:6">
      <c r="B189" t="s">
        <v>13</v>
      </c>
      <c r="C189" s="98">
        <v>170</v>
      </c>
      <c r="D189" t="s">
        <v>66</v>
      </c>
      <c r="E189">
        <v>46.082279999999997</v>
      </c>
      <c r="F189">
        <v>23.11046</v>
      </c>
    </row>
    <row r="190" spans="2:6">
      <c r="B190" t="s">
        <v>13</v>
      </c>
      <c r="C190" s="98">
        <v>171</v>
      </c>
      <c r="D190" t="s">
        <v>66</v>
      </c>
      <c r="E190">
        <v>74.247709999999998</v>
      </c>
      <c r="F190">
        <v>20.31419</v>
      </c>
    </row>
    <row r="191" spans="2:6">
      <c r="B191" t="s">
        <v>13</v>
      </c>
      <c r="C191" s="98">
        <v>172</v>
      </c>
      <c r="D191" t="s">
        <v>66</v>
      </c>
      <c r="E191">
        <v>64.568259999999995</v>
      </c>
      <c r="F191">
        <v>83.639629999999997</v>
      </c>
    </row>
    <row r="192" spans="2:6">
      <c r="B192" t="s">
        <v>13</v>
      </c>
      <c r="C192" s="98">
        <v>173</v>
      </c>
      <c r="D192" t="s">
        <v>66</v>
      </c>
      <c r="E192">
        <v>74.021690000000007</v>
      </c>
      <c r="F192">
        <v>76.128270000000001</v>
      </c>
    </row>
    <row r="193" spans="2:6">
      <c r="B193" t="s">
        <v>13</v>
      </c>
      <c r="C193" s="98">
        <v>174</v>
      </c>
      <c r="D193" t="s">
        <v>66</v>
      </c>
      <c r="E193">
        <v>62.391179999999999</v>
      </c>
      <c r="F193">
        <v>5.6230710000000004</v>
      </c>
    </row>
    <row r="194" spans="2:6">
      <c r="B194" t="s">
        <v>13</v>
      </c>
      <c r="C194" s="98">
        <v>175</v>
      </c>
      <c r="D194" t="s">
        <v>66</v>
      </c>
      <c r="E194">
        <v>74.189040000000006</v>
      </c>
      <c r="F194">
        <v>68.133579999999995</v>
      </c>
    </row>
    <row r="195" spans="2:6">
      <c r="B195" t="s">
        <v>13</v>
      </c>
      <c r="C195" s="98">
        <v>176</v>
      </c>
      <c r="D195" t="s">
        <v>66</v>
      </c>
      <c r="E195">
        <v>28.23678</v>
      </c>
      <c r="F195">
        <v>56.139600000000002</v>
      </c>
    </row>
    <row r="196" spans="2:6">
      <c r="B196" t="s">
        <v>13</v>
      </c>
      <c r="C196" s="98">
        <v>177</v>
      </c>
      <c r="D196" t="s">
        <v>66</v>
      </c>
      <c r="E196">
        <v>75.771940000000001</v>
      </c>
      <c r="F196">
        <v>69.829229999999995</v>
      </c>
    </row>
    <row r="197" spans="2:6">
      <c r="B197" t="s">
        <v>13</v>
      </c>
      <c r="C197" s="98">
        <v>178</v>
      </c>
      <c r="D197" t="s">
        <v>66</v>
      </c>
      <c r="E197">
        <v>75.855230000000006</v>
      </c>
      <c r="F197">
        <v>62.517040000000001</v>
      </c>
    </row>
    <row r="198" spans="2:6">
      <c r="B198" t="s">
        <v>13</v>
      </c>
      <c r="C198" s="98">
        <v>179</v>
      </c>
      <c r="D198" t="s">
        <v>66</v>
      </c>
      <c r="E198">
        <v>65.970860000000002</v>
      </c>
      <c r="F198">
        <v>72.744860000000003</v>
      </c>
    </row>
    <row r="199" spans="2:6">
      <c r="B199" t="s">
        <v>13</v>
      </c>
      <c r="C199" s="98">
        <v>180</v>
      </c>
      <c r="D199" t="s">
        <v>66</v>
      </c>
      <c r="E199">
        <v>21.778040000000001</v>
      </c>
      <c r="F199">
        <v>6.616625</v>
      </c>
    </row>
    <row r="200" spans="2:6">
      <c r="B200" t="s">
        <v>13</v>
      </c>
      <c r="C200" s="98">
        <v>181</v>
      </c>
      <c r="D200" t="s">
        <v>66</v>
      </c>
      <c r="E200">
        <v>67.759799999999998</v>
      </c>
      <c r="F200">
        <v>72.421199999999999</v>
      </c>
    </row>
    <row r="201" spans="2:6">
      <c r="B201" t="s">
        <v>13</v>
      </c>
      <c r="C201" s="98">
        <v>182</v>
      </c>
      <c r="D201" t="s">
        <v>66</v>
      </c>
      <c r="E201">
        <v>78.617199999999997</v>
      </c>
      <c r="F201">
        <v>52.57526</v>
      </c>
    </row>
    <row r="202" spans="2:6">
      <c r="B202" t="s">
        <v>13</v>
      </c>
      <c r="C202" s="98">
        <v>183</v>
      </c>
      <c r="D202" t="s">
        <v>66</v>
      </c>
      <c r="E202">
        <v>68.507710000000003</v>
      </c>
      <c r="F202">
        <v>15.45692</v>
      </c>
    </row>
    <row r="203" spans="2:6">
      <c r="B203" t="s">
        <v>13</v>
      </c>
      <c r="C203" s="98">
        <v>184</v>
      </c>
      <c r="D203" t="s">
        <v>66</v>
      </c>
      <c r="E203">
        <v>74.885019999999997</v>
      </c>
      <c r="F203">
        <v>25.416609999999999</v>
      </c>
    </row>
    <row r="204" spans="2:6">
      <c r="B204" t="s">
        <v>13</v>
      </c>
      <c r="C204" s="98">
        <v>185</v>
      </c>
      <c r="D204" t="s">
        <v>66</v>
      </c>
      <c r="E204">
        <v>66.454899999999995</v>
      </c>
      <c r="F204">
        <v>19.83663</v>
      </c>
    </row>
    <row r="205" spans="2:6">
      <c r="B205" t="s">
        <v>13</v>
      </c>
      <c r="C205" s="98">
        <v>186</v>
      </c>
      <c r="D205" t="s">
        <v>66</v>
      </c>
      <c r="E205">
        <v>77.317800000000005</v>
      </c>
      <c r="F205">
        <v>48.398350000000001</v>
      </c>
    </row>
    <row r="206" spans="2:6">
      <c r="B206" t="s">
        <v>13</v>
      </c>
      <c r="C206" s="98">
        <v>187</v>
      </c>
      <c r="D206" t="s">
        <v>66</v>
      </c>
      <c r="E206">
        <v>58.912460000000003</v>
      </c>
      <c r="F206">
        <v>75.667760000000001</v>
      </c>
    </row>
    <row r="207" spans="2:6">
      <c r="B207" t="s">
        <v>13</v>
      </c>
      <c r="C207" s="98">
        <v>188</v>
      </c>
      <c r="D207" t="s">
        <v>66</v>
      </c>
      <c r="E207">
        <v>57.617449999999998</v>
      </c>
      <c r="F207">
        <v>8.194801</v>
      </c>
    </row>
    <row r="208" spans="2:6">
      <c r="B208" t="s">
        <v>13</v>
      </c>
      <c r="C208" s="98">
        <v>189</v>
      </c>
      <c r="D208" t="s">
        <v>66</v>
      </c>
      <c r="E208">
        <v>76.088229999999996</v>
      </c>
      <c r="F208">
        <v>59.679929999999999</v>
      </c>
    </row>
    <row r="209" spans="2:6">
      <c r="B209" t="s">
        <v>13</v>
      </c>
      <c r="C209" s="98">
        <v>190</v>
      </c>
      <c r="D209" t="s">
        <v>66</v>
      </c>
      <c r="E209">
        <v>57.466050000000003</v>
      </c>
      <c r="F209">
        <v>1.504418</v>
      </c>
    </row>
    <row r="210" spans="2:6">
      <c r="B210" t="s">
        <v>13</v>
      </c>
      <c r="C210" s="98">
        <v>191</v>
      </c>
      <c r="D210" t="s">
        <v>66</v>
      </c>
      <c r="E210">
        <v>79.428380000000004</v>
      </c>
      <c r="F210">
        <v>45.210790000000003</v>
      </c>
    </row>
    <row r="211" spans="2:6">
      <c r="B211" t="s">
        <v>13</v>
      </c>
      <c r="C211" s="98">
        <v>192</v>
      </c>
      <c r="D211" t="s">
        <v>66</v>
      </c>
      <c r="E211">
        <v>76.356520000000003</v>
      </c>
      <c r="F211">
        <v>10.418240000000001</v>
      </c>
    </row>
    <row r="212" spans="2:6">
      <c r="B212" t="s">
        <v>13</v>
      </c>
      <c r="C212" s="98">
        <v>193</v>
      </c>
      <c r="D212" t="s">
        <v>66</v>
      </c>
      <c r="E212">
        <v>64.405079999999998</v>
      </c>
      <c r="F212">
        <v>78.584180000000003</v>
      </c>
    </row>
    <row r="213" spans="2:6">
      <c r="B213" t="s">
        <v>13</v>
      </c>
      <c r="C213" s="98">
        <v>194</v>
      </c>
      <c r="D213" t="s">
        <v>66</v>
      </c>
      <c r="E213">
        <v>40.635039999999996</v>
      </c>
      <c r="F213">
        <v>73.394750000000002</v>
      </c>
    </row>
    <row r="214" spans="2:6">
      <c r="B214" t="s">
        <v>13</v>
      </c>
      <c r="C214" s="98">
        <v>195</v>
      </c>
      <c r="D214" t="s">
        <v>66</v>
      </c>
      <c r="E214">
        <v>43.949860000000001</v>
      </c>
      <c r="F214">
        <v>75.95872</v>
      </c>
    </row>
    <row r="215" spans="2:6">
      <c r="B215" t="s">
        <v>13</v>
      </c>
      <c r="C215" s="98">
        <v>196</v>
      </c>
      <c r="D215" t="s">
        <v>66</v>
      </c>
      <c r="E215">
        <v>30.996220000000001</v>
      </c>
      <c r="F215">
        <v>71.694400000000002</v>
      </c>
    </row>
    <row r="216" spans="2:6">
      <c r="B216" t="s">
        <v>13</v>
      </c>
      <c r="C216" s="98">
        <v>197</v>
      </c>
      <c r="D216" t="s">
        <v>66</v>
      </c>
      <c r="E216">
        <v>68.230770000000007</v>
      </c>
      <c r="F216">
        <v>80.872500000000002</v>
      </c>
    </row>
    <row r="217" spans="2:6">
      <c r="B217" t="s">
        <v>13</v>
      </c>
      <c r="C217" s="98">
        <v>198</v>
      </c>
      <c r="D217" t="s">
        <v>66</v>
      </c>
      <c r="E217">
        <v>72.046390000000002</v>
      </c>
      <c r="F217">
        <v>12.918010000000001</v>
      </c>
    </row>
    <row r="218" spans="2:6">
      <c r="B218" t="s">
        <v>13</v>
      </c>
      <c r="C218" s="98">
        <v>199</v>
      </c>
      <c r="D218" t="s">
        <v>66</v>
      </c>
      <c r="E218">
        <v>46.592770000000002</v>
      </c>
      <c r="F218">
        <v>84.972380000000001</v>
      </c>
    </row>
    <row r="219" spans="2:6">
      <c r="B219" t="s">
        <v>13</v>
      </c>
      <c r="C219" s="98">
        <v>200</v>
      </c>
      <c r="D219" t="s">
        <v>66</v>
      </c>
      <c r="E219">
        <v>49.257219999999997</v>
      </c>
      <c r="F219">
        <v>81.881399999999999</v>
      </c>
    </row>
    <row r="220" spans="2:6">
      <c r="B220" t="s">
        <v>13</v>
      </c>
      <c r="C220" s="98">
        <v>201</v>
      </c>
      <c r="D220" t="s">
        <v>66</v>
      </c>
      <c r="E220">
        <v>42.781759999999998</v>
      </c>
      <c r="F220">
        <v>12.99119</v>
      </c>
    </row>
    <row r="221" spans="2:6">
      <c r="B221" t="s">
        <v>13</v>
      </c>
      <c r="C221" s="98">
        <v>202</v>
      </c>
      <c r="D221" t="s">
        <v>66</v>
      </c>
      <c r="E221">
        <v>65.475949999999997</v>
      </c>
      <c r="F221">
        <v>14.27459</v>
      </c>
    </row>
    <row r="222" spans="2:6">
      <c r="B222" t="s">
        <v>13</v>
      </c>
      <c r="C222" s="98">
        <v>203</v>
      </c>
      <c r="D222" t="s">
        <v>66</v>
      </c>
      <c r="E222">
        <v>71.96508</v>
      </c>
      <c r="F222">
        <v>17.710239999999999</v>
      </c>
    </row>
    <row r="223" spans="2:6">
      <c r="B223" t="s">
        <v>13</v>
      </c>
      <c r="C223" s="98">
        <v>204</v>
      </c>
      <c r="D223" t="s">
        <v>66</v>
      </c>
      <c r="E223">
        <v>32.146459999999998</v>
      </c>
      <c r="F223">
        <v>43.48171</v>
      </c>
    </row>
    <row r="224" spans="2:6">
      <c r="B224" t="s">
        <v>13</v>
      </c>
      <c r="C224" s="98">
        <v>205</v>
      </c>
      <c r="D224" t="s">
        <v>66</v>
      </c>
      <c r="E224">
        <v>31.8385</v>
      </c>
      <c r="F224">
        <v>71.812169999999995</v>
      </c>
    </row>
    <row r="225" spans="2:6">
      <c r="B225" t="s">
        <v>13</v>
      </c>
      <c r="C225" s="98">
        <v>206</v>
      </c>
      <c r="D225" t="s">
        <v>66</v>
      </c>
      <c r="E225">
        <v>31.00526</v>
      </c>
      <c r="F225">
        <v>40.682499999999997</v>
      </c>
    </row>
    <row r="226" spans="2:6">
      <c r="B226" t="s">
        <v>13</v>
      </c>
      <c r="C226" s="98">
        <v>207</v>
      </c>
      <c r="D226" t="s">
        <v>66</v>
      </c>
      <c r="E226">
        <v>80.470889999999997</v>
      </c>
      <c r="F226">
        <v>49.50215</v>
      </c>
    </row>
    <row r="227" spans="2:6">
      <c r="B227" t="s">
        <v>13</v>
      </c>
      <c r="C227" s="98">
        <v>208</v>
      </c>
      <c r="D227" t="s">
        <v>66</v>
      </c>
      <c r="E227">
        <v>71.964169999999996</v>
      </c>
      <c r="F227">
        <v>41.874279999999999</v>
      </c>
    </row>
    <row r="228" spans="2:6">
      <c r="B228" t="s">
        <v>13</v>
      </c>
      <c r="C228" s="98">
        <v>209</v>
      </c>
      <c r="D228" t="s">
        <v>66</v>
      </c>
      <c r="E228">
        <v>78.079419999999999</v>
      </c>
      <c r="F228">
        <v>93.133319999999998</v>
      </c>
    </row>
    <row r="229" spans="2:6">
      <c r="B229" t="s">
        <v>13</v>
      </c>
      <c r="C229" s="98">
        <v>210</v>
      </c>
      <c r="D229" t="s">
        <v>66</v>
      </c>
      <c r="E229">
        <v>41.677599999999998</v>
      </c>
      <c r="F229">
        <v>30.201260000000001</v>
      </c>
    </row>
    <row r="230" spans="2:6">
      <c r="B230" t="s">
        <v>13</v>
      </c>
      <c r="C230" s="98">
        <v>211</v>
      </c>
      <c r="D230" t="s">
        <v>66</v>
      </c>
      <c r="E230">
        <v>65.953599999999994</v>
      </c>
      <c r="F230">
        <v>31.147410000000001</v>
      </c>
    </row>
    <row r="231" spans="2:6">
      <c r="B231" t="s">
        <v>13</v>
      </c>
      <c r="C231" s="98">
        <v>212</v>
      </c>
      <c r="D231" t="s">
        <v>66</v>
      </c>
      <c r="E231">
        <v>62.934460000000001</v>
      </c>
      <c r="F231">
        <v>31.91639</v>
      </c>
    </row>
    <row r="232" spans="2:6">
      <c r="B232" t="s">
        <v>13</v>
      </c>
      <c r="C232" s="98">
        <v>213</v>
      </c>
      <c r="D232" t="s">
        <v>66</v>
      </c>
      <c r="E232">
        <v>64.373800000000003</v>
      </c>
      <c r="F232">
        <v>28.862580000000001</v>
      </c>
    </row>
    <row r="233" spans="2:6">
      <c r="B233" t="s">
        <v>13</v>
      </c>
      <c r="C233" s="98">
        <v>214</v>
      </c>
      <c r="D233" t="s">
        <v>66</v>
      </c>
      <c r="E233">
        <v>72.509330000000006</v>
      </c>
      <c r="F233">
        <v>39.540129999999998</v>
      </c>
    </row>
    <row r="234" spans="2:6">
      <c r="B234" t="s">
        <v>13</v>
      </c>
      <c r="C234" s="98">
        <v>215</v>
      </c>
      <c r="D234" t="s">
        <v>66</v>
      </c>
      <c r="E234">
        <v>30.052289999999999</v>
      </c>
      <c r="F234">
        <v>96.617540000000005</v>
      </c>
    </row>
    <row r="235" spans="2:6">
      <c r="B235" t="s">
        <v>13</v>
      </c>
      <c r="C235" s="98">
        <v>216</v>
      </c>
      <c r="D235" t="s">
        <v>66</v>
      </c>
      <c r="E235">
        <v>28.003319999999999</v>
      </c>
      <c r="F235">
        <v>46.672190000000001</v>
      </c>
    </row>
    <row r="236" spans="2:6">
      <c r="B236" t="s">
        <v>13</v>
      </c>
      <c r="C236" s="98">
        <v>217</v>
      </c>
      <c r="D236" t="s">
        <v>66</v>
      </c>
      <c r="E236">
        <v>75.401229999999998</v>
      </c>
      <c r="F236">
        <v>88.639080000000007</v>
      </c>
    </row>
    <row r="237" spans="2:6">
      <c r="B237" t="s">
        <v>13</v>
      </c>
      <c r="C237" s="98">
        <v>218</v>
      </c>
      <c r="D237" t="s">
        <v>66</v>
      </c>
      <c r="E237">
        <v>38.980020000000003</v>
      </c>
      <c r="F237">
        <v>87.322159999999997</v>
      </c>
    </row>
    <row r="238" spans="2:6">
      <c r="B238" t="s">
        <v>13</v>
      </c>
      <c r="C238" s="98">
        <v>219</v>
      </c>
      <c r="D238" t="s">
        <v>66</v>
      </c>
      <c r="E238">
        <v>65.219909999999999</v>
      </c>
      <c r="F238">
        <v>84.682950000000005</v>
      </c>
    </row>
    <row r="239" spans="2:6">
      <c r="B239" t="s">
        <v>13</v>
      </c>
      <c r="C239" s="98">
        <v>220</v>
      </c>
      <c r="D239" t="s">
        <v>66</v>
      </c>
      <c r="E239">
        <v>73.053989999999999</v>
      </c>
      <c r="F239">
        <v>29.38081</v>
      </c>
    </row>
    <row r="240" spans="2:6">
      <c r="B240" t="s">
        <v>13</v>
      </c>
      <c r="C240" s="98">
        <v>221</v>
      </c>
      <c r="D240" t="s">
        <v>66</v>
      </c>
      <c r="E240">
        <v>34.398359999999997</v>
      </c>
      <c r="F240">
        <v>59.544449999999998</v>
      </c>
    </row>
    <row r="241" spans="2:6">
      <c r="B241" t="s">
        <v>13</v>
      </c>
      <c r="C241" s="98">
        <v>222</v>
      </c>
      <c r="D241" t="s">
        <v>66</v>
      </c>
      <c r="E241">
        <v>43.490450000000003</v>
      </c>
      <c r="F241">
        <v>40.782539999999997</v>
      </c>
    </row>
    <row r="242" spans="2:6">
      <c r="B242" t="s">
        <v>13</v>
      </c>
      <c r="C242" s="98">
        <v>223</v>
      </c>
      <c r="D242" t="s">
        <v>66</v>
      </c>
      <c r="E242">
        <v>55.138739999999999</v>
      </c>
      <c r="F242">
        <v>30.725760000000001</v>
      </c>
    </row>
    <row r="243" spans="2:6">
      <c r="B243" t="s">
        <v>13</v>
      </c>
      <c r="C243" s="98">
        <v>224</v>
      </c>
      <c r="D243" t="s">
        <v>66</v>
      </c>
      <c r="E243">
        <v>43.68439</v>
      </c>
      <c r="F243">
        <v>32.823009999999996</v>
      </c>
    </row>
    <row r="244" spans="2:6">
      <c r="B244" t="s">
        <v>13</v>
      </c>
      <c r="C244" s="98">
        <v>225</v>
      </c>
      <c r="D244" t="s">
        <v>66</v>
      </c>
      <c r="E244">
        <v>35.90361</v>
      </c>
      <c r="F244">
        <v>91.111859999999993</v>
      </c>
    </row>
    <row r="245" spans="2:6">
      <c r="B245" t="s">
        <v>13</v>
      </c>
      <c r="C245" s="98">
        <v>226</v>
      </c>
      <c r="D245" t="s">
        <v>66</v>
      </c>
      <c r="E245">
        <v>45.378019999999999</v>
      </c>
      <c r="F245">
        <v>29.169219999999999</v>
      </c>
    </row>
    <row r="246" spans="2:6">
      <c r="B246" t="s">
        <v>13</v>
      </c>
      <c r="C246" s="98">
        <v>227</v>
      </c>
      <c r="D246" t="s">
        <v>66</v>
      </c>
      <c r="E246">
        <v>39.777479999999997</v>
      </c>
      <c r="F246">
        <v>43.75582</v>
      </c>
    </row>
    <row r="247" spans="2:6">
      <c r="B247" t="s">
        <v>13</v>
      </c>
      <c r="C247" s="98">
        <v>228</v>
      </c>
      <c r="D247" t="s">
        <v>66</v>
      </c>
      <c r="E247">
        <v>38.664459999999998</v>
      </c>
      <c r="F247">
        <v>33.317239999999998</v>
      </c>
    </row>
    <row r="248" spans="2:6">
      <c r="B248" t="s">
        <v>13</v>
      </c>
      <c r="C248" s="98">
        <v>229</v>
      </c>
      <c r="D248" t="s">
        <v>66</v>
      </c>
      <c r="E248">
        <v>39.044040000000003</v>
      </c>
      <c r="F248">
        <v>84.676010000000005</v>
      </c>
    </row>
    <row r="249" spans="2:6">
      <c r="B249" t="s">
        <v>13</v>
      </c>
      <c r="C249" s="98">
        <v>230</v>
      </c>
      <c r="D249" t="s">
        <v>66</v>
      </c>
      <c r="E249">
        <v>91.639960000000002</v>
      </c>
      <c r="F249">
        <v>79.406599999999997</v>
      </c>
    </row>
    <row r="250" spans="2:6">
      <c r="B250" t="s">
        <v>13</v>
      </c>
      <c r="C250" s="98">
        <v>231</v>
      </c>
      <c r="D250" t="s">
        <v>66</v>
      </c>
      <c r="E250">
        <v>47.488129999999998</v>
      </c>
      <c r="F250">
        <v>85.389930000000007</v>
      </c>
    </row>
    <row r="251" spans="2:6">
      <c r="B251" t="s">
        <v>13</v>
      </c>
      <c r="C251" s="98">
        <v>232</v>
      </c>
      <c r="D251" t="s">
        <v>66</v>
      </c>
      <c r="E251">
        <v>44.590209999999999</v>
      </c>
      <c r="F251">
        <v>22.034009999999999</v>
      </c>
    </row>
    <row r="252" spans="2:6">
      <c r="B252" t="s">
        <v>13</v>
      </c>
      <c r="C252" s="98">
        <v>233</v>
      </c>
      <c r="D252" t="s">
        <v>66</v>
      </c>
      <c r="E252">
        <v>39.08961</v>
      </c>
      <c r="F252">
        <v>70.466189999999997</v>
      </c>
    </row>
    <row r="253" spans="2:6">
      <c r="B253" t="s">
        <v>13</v>
      </c>
      <c r="C253" s="98">
        <v>234</v>
      </c>
      <c r="D253" t="s">
        <v>66</v>
      </c>
      <c r="E253">
        <v>42.229379999999999</v>
      </c>
      <c r="F253">
        <v>19.914069999999999</v>
      </c>
    </row>
    <row r="254" spans="2:6">
      <c r="B254" t="s">
        <v>13</v>
      </c>
      <c r="C254" s="98">
        <v>235</v>
      </c>
      <c r="D254" t="s">
        <v>66</v>
      </c>
      <c r="E254">
        <v>37.000390000000003</v>
      </c>
      <c r="F254">
        <v>60.264279999999999</v>
      </c>
    </row>
    <row r="255" spans="2:6">
      <c r="B255" t="s">
        <v>13</v>
      </c>
      <c r="C255" s="98">
        <v>236</v>
      </c>
      <c r="D255" t="s">
        <v>66</v>
      </c>
      <c r="E255">
        <v>39.05209</v>
      </c>
      <c r="F255">
        <v>70.652500000000003</v>
      </c>
    </row>
    <row r="256" spans="2:6">
      <c r="B256" t="s">
        <v>13</v>
      </c>
      <c r="C256" s="98">
        <v>237</v>
      </c>
      <c r="D256" t="s">
        <v>66</v>
      </c>
      <c r="E256">
        <v>37.488410000000002</v>
      </c>
      <c r="F256">
        <v>60.814399999999999</v>
      </c>
    </row>
    <row r="257" spans="2:6">
      <c r="B257" t="s">
        <v>13</v>
      </c>
      <c r="C257" s="98">
        <v>238</v>
      </c>
      <c r="D257" t="s">
        <v>66</v>
      </c>
      <c r="E257">
        <v>69.359560000000002</v>
      </c>
      <c r="F257">
        <v>65.521349999999998</v>
      </c>
    </row>
    <row r="258" spans="2:6">
      <c r="B258" t="s">
        <v>13</v>
      </c>
      <c r="C258" s="98">
        <v>239</v>
      </c>
      <c r="D258" t="s">
        <v>66</v>
      </c>
      <c r="E258">
        <v>43.54278</v>
      </c>
      <c r="F258">
        <v>62.46031</v>
      </c>
    </row>
    <row r="259" spans="2:6">
      <c r="B259" t="s">
        <v>13</v>
      </c>
      <c r="C259" s="98">
        <v>240</v>
      </c>
      <c r="D259" t="s">
        <v>66</v>
      </c>
      <c r="E259">
        <v>39.811230000000002</v>
      </c>
      <c r="F259">
        <v>65.334829999999997</v>
      </c>
    </row>
    <row r="260" spans="2:6">
      <c r="B260" t="s">
        <v>13</v>
      </c>
      <c r="C260" s="98">
        <v>241</v>
      </c>
      <c r="D260" t="s">
        <v>66</v>
      </c>
      <c r="E260">
        <v>70.068929999999995</v>
      </c>
      <c r="F260">
        <v>7.5934660000000003</v>
      </c>
    </row>
    <row r="261" spans="2:6">
      <c r="B261" t="s">
        <v>13</v>
      </c>
      <c r="C261" s="98">
        <v>242</v>
      </c>
      <c r="D261" t="s">
        <v>66</v>
      </c>
      <c r="E261">
        <v>70.040539999999993</v>
      </c>
      <c r="F261">
        <v>77.143810000000002</v>
      </c>
    </row>
    <row r="262" spans="2:6">
      <c r="B262" t="s">
        <v>13</v>
      </c>
      <c r="C262" s="98">
        <v>243</v>
      </c>
      <c r="D262" t="s">
        <v>66</v>
      </c>
      <c r="E262">
        <v>39.505789999999998</v>
      </c>
      <c r="F262">
        <v>74.85163</v>
      </c>
    </row>
    <row r="263" spans="2:6">
      <c r="B263" t="s">
        <v>13</v>
      </c>
      <c r="C263" s="98">
        <v>244</v>
      </c>
      <c r="D263" t="s">
        <v>66</v>
      </c>
      <c r="E263">
        <v>62.516889999999997</v>
      </c>
      <c r="F263">
        <v>66.484729999999999</v>
      </c>
    </row>
    <row r="264" spans="2:6">
      <c r="B264" t="s">
        <v>13</v>
      </c>
      <c r="C264" s="98">
        <v>245</v>
      </c>
      <c r="D264" t="s">
        <v>66</v>
      </c>
      <c r="E264">
        <v>72.139930000000007</v>
      </c>
      <c r="F264">
        <v>1.5119E-2</v>
      </c>
    </row>
    <row r="265" spans="2:6">
      <c r="B265" t="s">
        <v>13</v>
      </c>
      <c r="C265" s="98">
        <v>246</v>
      </c>
      <c r="D265" t="s">
        <v>66</v>
      </c>
      <c r="E265">
        <v>45.251579999999997</v>
      </c>
      <c r="F265">
        <v>70.003420000000006</v>
      </c>
    </row>
    <row r="266" spans="2:6">
      <c r="B266" t="s">
        <v>13</v>
      </c>
      <c r="C266" s="98">
        <v>247</v>
      </c>
      <c r="D266" t="s">
        <v>66</v>
      </c>
      <c r="E266">
        <v>42.063299999999998</v>
      </c>
      <c r="F266">
        <v>2.335197</v>
      </c>
    </row>
    <row r="267" spans="2:6">
      <c r="B267" t="s">
        <v>13</v>
      </c>
      <c r="C267" s="98">
        <v>248</v>
      </c>
      <c r="D267" t="s">
        <v>66</v>
      </c>
      <c r="E267">
        <v>36.355699999999999</v>
      </c>
      <c r="F267">
        <v>6.0058490000000004</v>
      </c>
    </row>
    <row r="268" spans="2:6">
      <c r="B268" t="s">
        <v>13</v>
      </c>
      <c r="C268" s="98">
        <v>249</v>
      </c>
      <c r="D268" t="s">
        <v>66</v>
      </c>
      <c r="E268">
        <v>30.391829999999999</v>
      </c>
      <c r="F268">
        <v>42.759610000000002</v>
      </c>
    </row>
    <row r="269" spans="2:6">
      <c r="B269" t="s">
        <v>13</v>
      </c>
      <c r="C269" s="98">
        <v>250</v>
      </c>
      <c r="D269" t="s">
        <v>66</v>
      </c>
      <c r="E269">
        <v>36.448999999999998</v>
      </c>
      <c r="F269">
        <v>50.54627</v>
      </c>
    </row>
    <row r="270" spans="2:6">
      <c r="B270" t="s">
        <v>13</v>
      </c>
      <c r="C270" s="98">
        <v>251</v>
      </c>
      <c r="D270" t="s">
        <v>66</v>
      </c>
      <c r="E270">
        <v>40.467579999999998</v>
      </c>
      <c r="F270">
        <v>60.027509999999999</v>
      </c>
    </row>
    <row r="271" spans="2:6">
      <c r="B271" t="s">
        <v>13</v>
      </c>
      <c r="C271" s="98">
        <v>252</v>
      </c>
      <c r="D271" t="s">
        <v>66</v>
      </c>
      <c r="E271">
        <v>81.724620000000002</v>
      </c>
      <c r="F271">
        <v>6.0375449999999997</v>
      </c>
    </row>
    <row r="272" spans="2:6">
      <c r="B272" t="s">
        <v>13</v>
      </c>
      <c r="C272" s="98">
        <v>253</v>
      </c>
      <c r="D272" t="s">
        <v>66</v>
      </c>
      <c r="E272">
        <v>48.8232</v>
      </c>
      <c r="F272">
        <v>76.635329999999996</v>
      </c>
    </row>
    <row r="273" spans="2:6">
      <c r="B273" t="s">
        <v>13</v>
      </c>
      <c r="C273" s="98">
        <v>254</v>
      </c>
      <c r="D273" t="s">
        <v>66</v>
      </c>
      <c r="E273">
        <v>35.620559999999998</v>
      </c>
      <c r="F273">
        <v>57.286020000000001</v>
      </c>
    </row>
    <row r="274" spans="2:6">
      <c r="B274" t="s">
        <v>13</v>
      </c>
      <c r="C274" s="98">
        <v>255</v>
      </c>
      <c r="D274" t="s">
        <v>66</v>
      </c>
      <c r="E274">
        <v>50.583959999999998</v>
      </c>
      <c r="F274">
        <v>71.806619999999995</v>
      </c>
    </row>
    <row r="275" spans="2:6">
      <c r="B275" t="s">
        <v>13</v>
      </c>
      <c r="C275" s="98">
        <v>256</v>
      </c>
      <c r="D275" t="s">
        <v>66</v>
      </c>
      <c r="E275">
        <v>61.856470000000002</v>
      </c>
      <c r="F275">
        <v>71.792739999999995</v>
      </c>
    </row>
    <row r="276" spans="2:6">
      <c r="B276" t="s">
        <v>13</v>
      </c>
      <c r="C276" s="98">
        <v>257</v>
      </c>
      <c r="D276" t="s">
        <v>66</v>
      </c>
      <c r="E276">
        <v>39.32376</v>
      </c>
      <c r="F276">
        <v>59.300820000000002</v>
      </c>
    </row>
    <row r="277" spans="2:6">
      <c r="B277" t="s">
        <v>13</v>
      </c>
      <c r="C277" s="98">
        <v>258</v>
      </c>
      <c r="D277" t="s">
        <v>66</v>
      </c>
      <c r="E277">
        <v>42.185679999999998</v>
      </c>
      <c r="F277">
        <v>66.034899999999993</v>
      </c>
    </row>
    <row r="278" spans="2:6">
      <c r="B278" t="s">
        <v>13</v>
      </c>
      <c r="C278" s="98">
        <v>259</v>
      </c>
      <c r="D278" t="s">
        <v>66</v>
      </c>
      <c r="E278">
        <v>30.846920000000001</v>
      </c>
      <c r="F278">
        <v>37.341639999999998</v>
      </c>
    </row>
    <row r="279" spans="2:6">
      <c r="B279" t="s">
        <v>13</v>
      </c>
      <c r="C279" s="98">
        <v>260</v>
      </c>
      <c r="D279" t="s">
        <v>66</v>
      </c>
      <c r="E279">
        <v>29.3462</v>
      </c>
      <c r="F279">
        <v>42.148739999999997</v>
      </c>
    </row>
    <row r="280" spans="2:6">
      <c r="B280" t="s">
        <v>13</v>
      </c>
      <c r="C280" s="98">
        <v>261</v>
      </c>
      <c r="D280" t="s">
        <v>66</v>
      </c>
      <c r="E280">
        <v>82.110560000000007</v>
      </c>
      <c r="F280">
        <v>1.2105520000000001</v>
      </c>
    </row>
    <row r="281" spans="2:6">
      <c r="B281" t="s">
        <v>13</v>
      </c>
      <c r="C281" s="98">
        <v>262</v>
      </c>
      <c r="D281" t="s">
        <v>66</v>
      </c>
      <c r="E281">
        <v>38.302010000000003</v>
      </c>
      <c r="F281">
        <v>60.017789999999998</v>
      </c>
    </row>
    <row r="282" spans="2:6">
      <c r="B282" t="s">
        <v>13</v>
      </c>
      <c r="C282" s="98">
        <v>263</v>
      </c>
      <c r="D282" t="s">
        <v>66</v>
      </c>
      <c r="E282">
        <v>56.584150000000001</v>
      </c>
      <c r="F282">
        <v>70.512510000000006</v>
      </c>
    </row>
    <row r="283" spans="2:6">
      <c r="B283" t="s">
        <v>13</v>
      </c>
      <c r="C283" s="98">
        <v>264</v>
      </c>
      <c r="D283" t="s">
        <v>66</v>
      </c>
      <c r="E283">
        <v>33.339370000000002</v>
      </c>
      <c r="F283">
        <v>0.50910699999999998</v>
      </c>
    </row>
    <row r="284" spans="2:6">
      <c r="B284" t="s">
        <v>13</v>
      </c>
      <c r="C284" s="98">
        <v>265</v>
      </c>
      <c r="D284" t="s">
        <v>66</v>
      </c>
      <c r="E284">
        <v>78.774240000000006</v>
      </c>
      <c r="F284">
        <v>35.484099999999998</v>
      </c>
    </row>
    <row r="285" spans="2:6">
      <c r="B285" t="s">
        <v>13</v>
      </c>
      <c r="C285" s="98">
        <v>266</v>
      </c>
      <c r="D285" t="s">
        <v>66</v>
      </c>
      <c r="E285">
        <v>27.922640000000001</v>
      </c>
      <c r="F285">
        <v>25.986879999999999</v>
      </c>
    </row>
    <row r="286" spans="2:6">
      <c r="B286" t="s">
        <v>13</v>
      </c>
      <c r="C286" s="98">
        <v>267</v>
      </c>
      <c r="D286" t="s">
        <v>66</v>
      </c>
      <c r="E286">
        <v>71.697869999999995</v>
      </c>
      <c r="F286">
        <v>10.86814</v>
      </c>
    </row>
    <row r="287" spans="2:6">
      <c r="B287" t="s">
        <v>13</v>
      </c>
      <c r="C287" s="98">
        <v>268</v>
      </c>
      <c r="D287" t="s">
        <v>66</v>
      </c>
      <c r="E287">
        <v>74.138329999999996</v>
      </c>
      <c r="F287">
        <v>49.173920000000003</v>
      </c>
    </row>
    <row r="288" spans="2:6">
      <c r="B288" t="s">
        <v>13</v>
      </c>
      <c r="C288" s="98">
        <v>269</v>
      </c>
      <c r="D288" t="s">
        <v>66</v>
      </c>
      <c r="E288">
        <v>32.57902</v>
      </c>
      <c r="F288">
        <v>1.8081160000000001</v>
      </c>
    </row>
    <row r="289" spans="2:6">
      <c r="B289" t="s">
        <v>13</v>
      </c>
      <c r="C289" s="98">
        <v>270</v>
      </c>
      <c r="D289" t="s">
        <v>66</v>
      </c>
      <c r="E289">
        <v>59.832189999999997</v>
      </c>
      <c r="F289">
        <v>69.152510000000007</v>
      </c>
    </row>
    <row r="290" spans="2:6">
      <c r="B290" t="s">
        <v>13</v>
      </c>
      <c r="C290" s="98">
        <v>271</v>
      </c>
      <c r="D290" t="s">
        <v>66</v>
      </c>
      <c r="E290">
        <v>35.030630000000002</v>
      </c>
      <c r="F290">
        <v>12.53665</v>
      </c>
    </row>
    <row r="291" spans="2:6">
      <c r="B291" t="s">
        <v>13</v>
      </c>
      <c r="C291" s="98">
        <v>272</v>
      </c>
      <c r="D291" t="s">
        <v>66</v>
      </c>
      <c r="E291">
        <v>74.300120000000007</v>
      </c>
      <c r="F291">
        <v>42.477089999999997</v>
      </c>
    </row>
    <row r="292" spans="2:6">
      <c r="B292" t="s">
        <v>13</v>
      </c>
      <c r="C292" s="98">
        <v>273</v>
      </c>
      <c r="D292" t="s">
        <v>66</v>
      </c>
      <c r="E292">
        <v>63.2502</v>
      </c>
      <c r="F292">
        <v>65.952489999999997</v>
      </c>
    </row>
    <row r="293" spans="2:6">
      <c r="B293" t="s">
        <v>13</v>
      </c>
      <c r="C293" s="98">
        <v>274</v>
      </c>
      <c r="D293" t="s">
        <v>66</v>
      </c>
      <c r="E293">
        <v>34.173070000000003</v>
      </c>
      <c r="F293">
        <v>25.693670000000001</v>
      </c>
    </row>
    <row r="294" spans="2:6">
      <c r="B294" t="s">
        <v>13</v>
      </c>
      <c r="C294" s="98">
        <v>275</v>
      </c>
      <c r="D294" t="s">
        <v>66</v>
      </c>
      <c r="E294">
        <v>40.913829999999997</v>
      </c>
      <c r="F294">
        <v>38.559019999999997</v>
      </c>
    </row>
    <row r="295" spans="2:6">
      <c r="B295" t="s">
        <v>13</v>
      </c>
      <c r="C295" s="98">
        <v>276</v>
      </c>
      <c r="D295" t="s">
        <v>66</v>
      </c>
      <c r="E295">
        <v>62.833289999999998</v>
      </c>
      <c r="F295">
        <v>62.510890000000003</v>
      </c>
    </row>
    <row r="296" spans="2:6">
      <c r="B296" t="s">
        <v>13</v>
      </c>
      <c r="C296" s="98">
        <v>277</v>
      </c>
      <c r="D296" t="s">
        <v>66</v>
      </c>
      <c r="E296">
        <v>42.476790000000001</v>
      </c>
      <c r="F296">
        <v>56.731290000000001</v>
      </c>
    </row>
    <row r="297" spans="2:6">
      <c r="B297" t="s">
        <v>13</v>
      </c>
      <c r="C297" s="98">
        <v>278</v>
      </c>
      <c r="D297" t="s">
        <v>66</v>
      </c>
      <c r="E297">
        <v>52.033459999999998</v>
      </c>
      <c r="F297">
        <v>64.566659999999999</v>
      </c>
    </row>
    <row r="298" spans="2:6">
      <c r="B298" t="s">
        <v>13</v>
      </c>
      <c r="C298" s="98">
        <v>279</v>
      </c>
      <c r="D298" t="s">
        <v>66</v>
      </c>
      <c r="E298">
        <v>48.907040000000002</v>
      </c>
      <c r="F298">
        <v>74.287750000000003</v>
      </c>
    </row>
    <row r="299" spans="2:6">
      <c r="B299" t="s">
        <v>13</v>
      </c>
      <c r="C299" s="98">
        <v>280</v>
      </c>
      <c r="D299" t="s">
        <v>66</v>
      </c>
      <c r="E299">
        <v>59.851840000000003</v>
      </c>
      <c r="F299">
        <v>72.958389999999994</v>
      </c>
    </row>
    <row r="300" spans="2:6">
      <c r="B300" t="s">
        <v>13</v>
      </c>
      <c r="C300" s="98">
        <v>281</v>
      </c>
      <c r="D300" t="s">
        <v>66</v>
      </c>
      <c r="E300">
        <v>48.960459999999998</v>
      </c>
      <c r="F300">
        <v>72.629530000000003</v>
      </c>
    </row>
    <row r="301" spans="2:6">
      <c r="B301" t="s">
        <v>13</v>
      </c>
      <c r="C301" s="98">
        <v>282</v>
      </c>
      <c r="D301" t="s">
        <v>66</v>
      </c>
      <c r="E301">
        <v>46.844859999999997</v>
      </c>
      <c r="F301">
        <v>36.791710000000002</v>
      </c>
    </row>
    <row r="302" spans="2:6">
      <c r="B302" t="s">
        <v>13</v>
      </c>
      <c r="C302" s="98">
        <v>283</v>
      </c>
      <c r="D302" t="s">
        <v>66</v>
      </c>
      <c r="E302">
        <v>39.96302</v>
      </c>
      <c r="F302">
        <v>42.94491</v>
      </c>
    </row>
    <row r="303" spans="2:6">
      <c r="B303" t="s">
        <v>13</v>
      </c>
      <c r="C303" s="98">
        <v>284</v>
      </c>
      <c r="D303" t="s">
        <v>66</v>
      </c>
      <c r="E303">
        <v>66.704939999999993</v>
      </c>
      <c r="F303">
        <v>32.015099999999997</v>
      </c>
    </row>
    <row r="304" spans="2:6">
      <c r="B304" t="s">
        <v>13</v>
      </c>
      <c r="C304" s="98">
        <v>285</v>
      </c>
      <c r="D304" t="s">
        <v>77</v>
      </c>
      <c r="E304">
        <v>53.366570000000003</v>
      </c>
      <c r="F304">
        <v>90.208029999999994</v>
      </c>
    </row>
    <row r="305" spans="2:6">
      <c r="B305" t="s">
        <v>13</v>
      </c>
      <c r="C305" s="98">
        <v>286</v>
      </c>
      <c r="D305" t="s">
        <v>77</v>
      </c>
      <c r="E305">
        <v>52.80198</v>
      </c>
      <c r="F305">
        <v>90.088059999999999</v>
      </c>
    </row>
    <row r="306" spans="2:6">
      <c r="B306" t="s">
        <v>13</v>
      </c>
      <c r="C306" s="98">
        <v>287</v>
      </c>
      <c r="D306" t="s">
        <v>77</v>
      </c>
      <c r="E306">
        <v>47.054130000000001</v>
      </c>
      <c r="F306">
        <v>90.458939999999998</v>
      </c>
    </row>
    <row r="307" spans="2:6">
      <c r="B307" t="s">
        <v>13</v>
      </c>
      <c r="C307" s="98">
        <v>288</v>
      </c>
      <c r="D307" t="s">
        <v>77</v>
      </c>
      <c r="E307">
        <v>42.448430000000002</v>
      </c>
      <c r="F307">
        <v>89.5077</v>
      </c>
    </row>
    <row r="308" spans="2:6">
      <c r="B308" t="s">
        <v>13</v>
      </c>
      <c r="C308" s="98">
        <v>289</v>
      </c>
      <c r="D308" t="s">
        <v>77</v>
      </c>
      <c r="E308">
        <v>42.704039999999999</v>
      </c>
      <c r="F308">
        <v>90.442629999999994</v>
      </c>
    </row>
    <row r="309" spans="2:6">
      <c r="B309" t="s">
        <v>13</v>
      </c>
      <c r="C309" s="98">
        <v>290</v>
      </c>
      <c r="D309" t="s">
        <v>77</v>
      </c>
      <c r="E309">
        <v>32.37894</v>
      </c>
      <c r="F309">
        <v>90.144139999999993</v>
      </c>
    </row>
    <row r="310" spans="2:6">
      <c r="B310" t="s">
        <v>13</v>
      </c>
      <c r="C310" s="98">
        <v>291</v>
      </c>
      <c r="D310" t="s">
        <v>77</v>
      </c>
      <c r="E310">
        <v>32.530700000000003</v>
      </c>
      <c r="F310">
        <v>70.157399999999996</v>
      </c>
    </row>
    <row r="311" spans="2:6">
      <c r="B311" t="s">
        <v>13</v>
      </c>
      <c r="C311" s="98">
        <v>292</v>
      </c>
      <c r="D311" t="s">
        <v>77</v>
      </c>
      <c r="E311">
        <v>33.365259999999999</v>
      </c>
      <c r="F311">
        <v>70.459339999999997</v>
      </c>
    </row>
    <row r="312" spans="2:6">
      <c r="B312" t="s">
        <v>13</v>
      </c>
      <c r="C312" s="98">
        <v>293</v>
      </c>
      <c r="D312" t="s">
        <v>77</v>
      </c>
      <c r="E312">
        <v>32.656100000000002</v>
      </c>
      <c r="F312">
        <v>70.051069999999996</v>
      </c>
    </row>
    <row r="313" spans="2:6">
      <c r="B313" t="s">
        <v>13</v>
      </c>
      <c r="C313" s="98">
        <v>294</v>
      </c>
      <c r="D313" t="s">
        <v>77</v>
      </c>
      <c r="E313">
        <v>22.955089999999998</v>
      </c>
      <c r="F313">
        <v>70.426900000000003</v>
      </c>
    </row>
    <row r="314" spans="2:6">
      <c r="B314" t="s">
        <v>13</v>
      </c>
      <c r="C314" s="98">
        <v>295</v>
      </c>
      <c r="D314" t="s">
        <v>77</v>
      </c>
      <c r="E314">
        <v>27.149840000000001</v>
      </c>
      <c r="F314">
        <v>70.210809999999995</v>
      </c>
    </row>
    <row r="315" spans="2:6">
      <c r="B315" t="s">
        <v>13</v>
      </c>
      <c r="C315" s="98">
        <v>296</v>
      </c>
      <c r="D315" t="s">
        <v>77</v>
      </c>
      <c r="E315">
        <v>26.166910000000001</v>
      </c>
      <c r="F315">
        <v>70.500320000000002</v>
      </c>
    </row>
    <row r="316" spans="2:6">
      <c r="B316" t="s">
        <v>13</v>
      </c>
      <c r="C316" s="98">
        <v>297</v>
      </c>
      <c r="D316" t="s">
        <v>77</v>
      </c>
      <c r="E316">
        <v>26.33146</v>
      </c>
      <c r="F316">
        <v>50.49456</v>
      </c>
    </row>
    <row r="317" spans="2:6">
      <c r="B317" t="s">
        <v>13</v>
      </c>
      <c r="C317" s="98">
        <v>298</v>
      </c>
      <c r="D317" t="s">
        <v>77</v>
      </c>
      <c r="E317">
        <v>22.003710000000002</v>
      </c>
      <c r="F317">
        <v>50.49944</v>
      </c>
    </row>
    <row r="318" spans="2:6">
      <c r="B318" t="s">
        <v>13</v>
      </c>
      <c r="C318" s="98">
        <v>299</v>
      </c>
      <c r="D318" t="s">
        <v>77</v>
      </c>
      <c r="E318">
        <v>23.284749999999999</v>
      </c>
      <c r="F318">
        <v>50.474350000000001</v>
      </c>
    </row>
    <row r="319" spans="2:6">
      <c r="B319" t="s">
        <v>13</v>
      </c>
      <c r="C319" s="98">
        <v>300</v>
      </c>
      <c r="D319" t="s">
        <v>77</v>
      </c>
      <c r="E319">
        <v>27.634039999999999</v>
      </c>
      <c r="F319">
        <v>50.50367</v>
      </c>
    </row>
    <row r="320" spans="2:6">
      <c r="B320" t="s">
        <v>13</v>
      </c>
      <c r="C320" s="98">
        <v>301</v>
      </c>
      <c r="D320" t="s">
        <v>77</v>
      </c>
      <c r="E320">
        <v>32.037109999999998</v>
      </c>
      <c r="F320">
        <v>50.500070000000001</v>
      </c>
    </row>
    <row r="321" spans="2:6">
      <c r="B321" t="s">
        <v>13</v>
      </c>
      <c r="C321" s="98">
        <v>302</v>
      </c>
      <c r="D321" t="s">
        <v>77</v>
      </c>
      <c r="E321">
        <v>29.336510000000001</v>
      </c>
      <c r="F321">
        <v>50.461889999999997</v>
      </c>
    </row>
    <row r="322" spans="2:6">
      <c r="B322" t="s">
        <v>13</v>
      </c>
      <c r="C322" s="98">
        <v>303</v>
      </c>
      <c r="D322" t="s">
        <v>77</v>
      </c>
      <c r="E322">
        <v>40.816949999999999</v>
      </c>
      <c r="F322">
        <v>50.487760000000002</v>
      </c>
    </row>
    <row r="323" spans="2:6">
      <c r="B323" t="s">
        <v>13</v>
      </c>
      <c r="C323" s="98">
        <v>304</v>
      </c>
      <c r="D323" t="s">
        <v>77</v>
      </c>
      <c r="E323">
        <v>42.739080000000001</v>
      </c>
      <c r="F323">
        <v>50.483159999999998</v>
      </c>
    </row>
    <row r="324" spans="2:6">
      <c r="B324" t="s">
        <v>13</v>
      </c>
      <c r="C324" s="98">
        <v>305</v>
      </c>
      <c r="D324" t="s">
        <v>77</v>
      </c>
      <c r="E324">
        <v>51.867890000000003</v>
      </c>
      <c r="F324">
        <v>50.493270000000003</v>
      </c>
    </row>
    <row r="325" spans="2:6">
      <c r="B325" t="s">
        <v>13</v>
      </c>
      <c r="C325" s="98">
        <v>306</v>
      </c>
      <c r="D325" t="s">
        <v>77</v>
      </c>
      <c r="E325">
        <v>43.371000000000002</v>
      </c>
      <c r="F325">
        <v>50.500839999999997</v>
      </c>
    </row>
    <row r="326" spans="2:6">
      <c r="B326" t="s">
        <v>13</v>
      </c>
      <c r="C326" s="98">
        <v>307</v>
      </c>
      <c r="D326" t="s">
        <v>77</v>
      </c>
      <c r="E326">
        <v>53.0428</v>
      </c>
      <c r="F326">
        <v>50.487499999999997</v>
      </c>
    </row>
    <row r="327" spans="2:6">
      <c r="B327" t="s">
        <v>13</v>
      </c>
      <c r="C327" s="98">
        <v>308</v>
      </c>
      <c r="D327" t="s">
        <v>77</v>
      </c>
      <c r="E327">
        <v>56.61891</v>
      </c>
      <c r="F327">
        <v>50.503369999999997</v>
      </c>
    </row>
    <row r="328" spans="2:6">
      <c r="B328" t="s">
        <v>13</v>
      </c>
      <c r="C328" s="98">
        <v>309</v>
      </c>
      <c r="D328" t="s">
        <v>77</v>
      </c>
      <c r="E328">
        <v>70.568290000000005</v>
      </c>
      <c r="F328">
        <v>50.49624</v>
      </c>
    </row>
    <row r="329" spans="2:6">
      <c r="B329" t="s">
        <v>13</v>
      </c>
      <c r="C329" s="98">
        <v>310</v>
      </c>
      <c r="D329" t="s">
        <v>77</v>
      </c>
      <c r="E329">
        <v>67.870890000000003</v>
      </c>
      <c r="F329">
        <v>70.068029999999993</v>
      </c>
    </row>
    <row r="330" spans="2:6">
      <c r="B330" t="s">
        <v>13</v>
      </c>
      <c r="C330" s="98">
        <v>311</v>
      </c>
      <c r="D330" t="s">
        <v>77</v>
      </c>
      <c r="E330">
        <v>58.821550000000002</v>
      </c>
      <c r="F330">
        <v>70.455780000000004</v>
      </c>
    </row>
    <row r="331" spans="2:6">
      <c r="B331" t="s">
        <v>13</v>
      </c>
      <c r="C331" s="98">
        <v>312</v>
      </c>
      <c r="D331" t="s">
        <v>77</v>
      </c>
      <c r="E331">
        <v>60.186929999999997</v>
      </c>
      <c r="F331">
        <v>70.483549999999994</v>
      </c>
    </row>
    <row r="332" spans="2:6">
      <c r="B332" t="s">
        <v>13</v>
      </c>
      <c r="C332" s="98">
        <v>313</v>
      </c>
      <c r="D332" t="s">
        <v>77</v>
      </c>
      <c r="E332">
        <v>59.435519999999997</v>
      </c>
      <c r="F332">
        <v>50.420630000000003</v>
      </c>
    </row>
    <row r="333" spans="2:6">
      <c r="B333" t="s">
        <v>13</v>
      </c>
      <c r="C333" s="98">
        <v>314</v>
      </c>
      <c r="D333" t="s">
        <v>77</v>
      </c>
      <c r="E333">
        <v>49.585839999999997</v>
      </c>
      <c r="F333">
        <v>50.434980000000003</v>
      </c>
    </row>
    <row r="334" spans="2:6">
      <c r="B334" t="s">
        <v>13</v>
      </c>
      <c r="C334" s="98">
        <v>315</v>
      </c>
      <c r="D334" t="s">
        <v>77</v>
      </c>
      <c r="E334">
        <v>41.779739999999997</v>
      </c>
      <c r="F334">
        <v>50.470640000000003</v>
      </c>
    </row>
    <row r="335" spans="2:6">
      <c r="B335" t="s">
        <v>13</v>
      </c>
      <c r="C335" s="98">
        <v>316</v>
      </c>
      <c r="D335" t="s">
        <v>77</v>
      </c>
      <c r="E335">
        <v>46.127690000000001</v>
      </c>
      <c r="F335">
        <v>30.44941</v>
      </c>
    </row>
    <row r="336" spans="2:6">
      <c r="B336" t="s">
        <v>13</v>
      </c>
      <c r="C336" s="98">
        <v>317</v>
      </c>
      <c r="D336" t="s">
        <v>77</v>
      </c>
      <c r="E336">
        <v>38.03378</v>
      </c>
      <c r="F336">
        <v>50.490900000000003</v>
      </c>
    </row>
    <row r="337" spans="2:6">
      <c r="B337" t="s">
        <v>13</v>
      </c>
      <c r="C337" s="98">
        <v>318</v>
      </c>
      <c r="D337" t="s">
        <v>77</v>
      </c>
      <c r="E337">
        <v>44.546840000000003</v>
      </c>
      <c r="F337">
        <v>50.415909999999997</v>
      </c>
    </row>
    <row r="338" spans="2:6">
      <c r="B338" t="s">
        <v>13</v>
      </c>
      <c r="C338" s="98">
        <v>319</v>
      </c>
      <c r="D338" t="s">
        <v>77</v>
      </c>
      <c r="E338">
        <v>46.238120000000002</v>
      </c>
      <c r="F338">
        <v>30.495609999999999</v>
      </c>
    </row>
    <row r="339" spans="2:6">
      <c r="B339" t="s">
        <v>13</v>
      </c>
      <c r="C339" s="98">
        <v>320</v>
      </c>
      <c r="D339" t="s">
        <v>77</v>
      </c>
      <c r="E339">
        <v>49.739750000000001</v>
      </c>
      <c r="F339">
        <v>30.472719999999999</v>
      </c>
    </row>
    <row r="340" spans="2:6">
      <c r="B340" t="s">
        <v>13</v>
      </c>
      <c r="C340" s="98">
        <v>321</v>
      </c>
      <c r="D340" t="s">
        <v>77</v>
      </c>
      <c r="E340">
        <v>39.110250000000001</v>
      </c>
      <c r="F340">
        <v>30.4787</v>
      </c>
    </row>
    <row r="341" spans="2:6">
      <c r="B341" t="s">
        <v>13</v>
      </c>
      <c r="C341" s="98">
        <v>322</v>
      </c>
      <c r="D341" t="s">
        <v>77</v>
      </c>
      <c r="E341">
        <v>39.14284</v>
      </c>
      <c r="F341">
        <v>30.792860000000001</v>
      </c>
    </row>
    <row r="342" spans="2:6">
      <c r="B342" t="s">
        <v>13</v>
      </c>
      <c r="C342" s="98">
        <v>323</v>
      </c>
      <c r="D342" t="s">
        <v>77</v>
      </c>
      <c r="E342">
        <v>34.62547</v>
      </c>
      <c r="F342">
        <v>30.499739999999999</v>
      </c>
    </row>
    <row r="343" spans="2:6">
      <c r="B343" t="s">
        <v>13</v>
      </c>
      <c r="C343" s="98">
        <v>324</v>
      </c>
      <c r="D343" t="s">
        <v>77</v>
      </c>
      <c r="E343">
        <v>34.75421</v>
      </c>
      <c r="F343">
        <v>30.49587</v>
      </c>
    </row>
    <row r="344" spans="2:6">
      <c r="B344" t="s">
        <v>13</v>
      </c>
      <c r="C344" s="98">
        <v>325</v>
      </c>
      <c r="D344" t="s">
        <v>77</v>
      </c>
      <c r="E344">
        <v>36.753700000000002</v>
      </c>
      <c r="F344">
        <v>50.529299999999999</v>
      </c>
    </row>
    <row r="345" spans="2:6">
      <c r="B345" t="s">
        <v>13</v>
      </c>
      <c r="C345" s="98">
        <v>326</v>
      </c>
      <c r="D345" t="s">
        <v>77</v>
      </c>
      <c r="E345">
        <v>37.019350000000003</v>
      </c>
      <c r="F345">
        <v>50.492669999999997</v>
      </c>
    </row>
    <row r="346" spans="2:6">
      <c r="B346" t="s">
        <v>13</v>
      </c>
      <c r="C346" s="98">
        <v>327</v>
      </c>
      <c r="D346" t="s">
        <v>77</v>
      </c>
      <c r="E346">
        <v>41.417119999999997</v>
      </c>
      <c r="F346">
        <v>50.469769999999997</v>
      </c>
    </row>
    <row r="347" spans="2:6">
      <c r="B347" t="s">
        <v>13</v>
      </c>
      <c r="C347" s="98">
        <v>328</v>
      </c>
      <c r="D347" t="s">
        <v>77</v>
      </c>
      <c r="E347">
        <v>22.81711</v>
      </c>
      <c r="F347">
        <v>30.436039999999998</v>
      </c>
    </row>
    <row r="348" spans="2:6">
      <c r="B348" t="s">
        <v>13</v>
      </c>
      <c r="C348" s="98">
        <v>329</v>
      </c>
      <c r="D348" t="s">
        <v>77</v>
      </c>
      <c r="E348">
        <v>34.800699999999999</v>
      </c>
      <c r="F348">
        <v>30.49793</v>
      </c>
    </row>
    <row r="349" spans="2:6">
      <c r="B349" t="s">
        <v>13</v>
      </c>
      <c r="C349" s="98">
        <v>330</v>
      </c>
      <c r="D349" t="s">
        <v>77</v>
      </c>
      <c r="E349">
        <v>27.89189</v>
      </c>
      <c r="F349">
        <v>30.484970000000001</v>
      </c>
    </row>
    <row r="350" spans="2:6">
      <c r="B350" t="s">
        <v>13</v>
      </c>
      <c r="C350" s="98">
        <v>331</v>
      </c>
      <c r="D350" t="s">
        <v>77</v>
      </c>
      <c r="E350">
        <v>32.870640000000002</v>
      </c>
      <c r="F350">
        <v>30.50234</v>
      </c>
    </row>
    <row r="351" spans="2:6">
      <c r="B351" t="s">
        <v>13</v>
      </c>
      <c r="C351" s="98">
        <v>332</v>
      </c>
      <c r="D351" t="s">
        <v>77</v>
      </c>
      <c r="E351">
        <v>37.794049999999999</v>
      </c>
      <c r="F351">
        <v>30.492640000000002</v>
      </c>
    </row>
    <row r="352" spans="2:6">
      <c r="B352" t="s">
        <v>13</v>
      </c>
      <c r="C352" s="98">
        <v>333</v>
      </c>
      <c r="D352" t="s">
        <v>77</v>
      </c>
      <c r="E352">
        <v>35.667319999999997</v>
      </c>
      <c r="F352">
        <v>30.522040000000001</v>
      </c>
    </row>
    <row r="353" spans="2:6">
      <c r="B353" t="s">
        <v>13</v>
      </c>
      <c r="C353" s="98">
        <v>334</v>
      </c>
      <c r="D353" t="s">
        <v>77</v>
      </c>
      <c r="E353">
        <v>48.442300000000003</v>
      </c>
      <c r="F353">
        <v>30.501719999999999</v>
      </c>
    </row>
    <row r="354" spans="2:6">
      <c r="B354" t="s">
        <v>13</v>
      </c>
      <c r="C354" s="98">
        <v>335</v>
      </c>
      <c r="D354" t="s">
        <v>77</v>
      </c>
      <c r="E354">
        <v>58.669370000000001</v>
      </c>
      <c r="F354">
        <v>30.50684</v>
      </c>
    </row>
    <row r="355" spans="2:6">
      <c r="B355" t="s">
        <v>13</v>
      </c>
      <c r="C355" s="98">
        <v>336</v>
      </c>
      <c r="D355" t="s">
        <v>77</v>
      </c>
      <c r="E355">
        <v>47.916960000000003</v>
      </c>
      <c r="F355">
        <v>30.486730000000001</v>
      </c>
    </row>
    <row r="356" spans="2:6">
      <c r="B356" t="s">
        <v>13</v>
      </c>
      <c r="C356" s="98">
        <v>337</v>
      </c>
      <c r="D356" t="s">
        <v>77</v>
      </c>
      <c r="E356">
        <v>51.894170000000003</v>
      </c>
      <c r="F356">
        <v>30.494759999999999</v>
      </c>
    </row>
    <row r="357" spans="2:6">
      <c r="B357" t="s">
        <v>13</v>
      </c>
      <c r="C357" s="98">
        <v>338</v>
      </c>
      <c r="D357" t="s">
        <v>77</v>
      </c>
      <c r="E357">
        <v>51.749090000000002</v>
      </c>
      <c r="F357">
        <v>30.472989999999999</v>
      </c>
    </row>
    <row r="358" spans="2:6">
      <c r="B358" t="s">
        <v>13</v>
      </c>
      <c r="C358" s="98">
        <v>339</v>
      </c>
      <c r="D358" t="s">
        <v>77</v>
      </c>
      <c r="E358">
        <v>58.246549999999999</v>
      </c>
      <c r="F358">
        <v>50.442869999999999</v>
      </c>
    </row>
    <row r="359" spans="2:6">
      <c r="B359" t="s">
        <v>13</v>
      </c>
      <c r="C359" s="98">
        <v>340</v>
      </c>
      <c r="D359" t="s">
        <v>77</v>
      </c>
      <c r="E359">
        <v>57.310699999999997</v>
      </c>
      <c r="F359">
        <v>50.482509999999998</v>
      </c>
    </row>
    <row r="360" spans="2:6">
      <c r="B360" t="s">
        <v>13</v>
      </c>
      <c r="C360" s="98">
        <v>341</v>
      </c>
      <c r="D360" t="s">
        <v>77</v>
      </c>
      <c r="E360">
        <v>67.968050000000005</v>
      </c>
      <c r="F360">
        <v>50.452159999999999</v>
      </c>
    </row>
    <row r="361" spans="2:6">
      <c r="B361" t="s">
        <v>13</v>
      </c>
      <c r="C361" s="98">
        <v>342</v>
      </c>
      <c r="D361" t="s">
        <v>77</v>
      </c>
      <c r="E361">
        <v>65.94932</v>
      </c>
      <c r="F361">
        <v>50.494239999999998</v>
      </c>
    </row>
    <row r="362" spans="2:6">
      <c r="B362" t="s">
        <v>13</v>
      </c>
      <c r="C362" s="98">
        <v>343</v>
      </c>
      <c r="D362" t="s">
        <v>77</v>
      </c>
      <c r="E362">
        <v>55.74709</v>
      </c>
      <c r="F362">
        <v>50.478969999999997</v>
      </c>
    </row>
    <row r="363" spans="2:6">
      <c r="B363" t="s">
        <v>13</v>
      </c>
      <c r="C363" s="98">
        <v>344</v>
      </c>
      <c r="D363" t="s">
        <v>77</v>
      </c>
      <c r="E363">
        <v>68.403009999999995</v>
      </c>
      <c r="F363">
        <v>50.498629999999999</v>
      </c>
    </row>
    <row r="364" spans="2:6">
      <c r="B364" t="s">
        <v>13</v>
      </c>
      <c r="C364" s="98">
        <v>345</v>
      </c>
      <c r="D364" t="s">
        <v>77</v>
      </c>
      <c r="E364">
        <v>76.696470000000005</v>
      </c>
      <c r="F364">
        <v>50.493830000000003</v>
      </c>
    </row>
    <row r="365" spans="2:6">
      <c r="B365" t="s">
        <v>13</v>
      </c>
      <c r="C365" s="98">
        <v>346</v>
      </c>
      <c r="D365" t="s">
        <v>77</v>
      </c>
      <c r="E365">
        <v>67.214839999999995</v>
      </c>
      <c r="F365">
        <v>70.26003</v>
      </c>
    </row>
    <row r="366" spans="2:6">
      <c r="B366" t="s">
        <v>13</v>
      </c>
      <c r="C366" s="98">
        <v>347</v>
      </c>
      <c r="D366" t="s">
        <v>77</v>
      </c>
      <c r="E366">
        <v>72.302009999999996</v>
      </c>
      <c r="F366">
        <v>70.220439999999996</v>
      </c>
    </row>
    <row r="367" spans="2:6">
      <c r="B367" t="s">
        <v>13</v>
      </c>
      <c r="C367" s="98">
        <v>348</v>
      </c>
      <c r="D367" t="s">
        <v>77</v>
      </c>
      <c r="E367">
        <v>66.763260000000002</v>
      </c>
      <c r="F367">
        <v>70.473860000000002</v>
      </c>
    </row>
    <row r="368" spans="2:6">
      <c r="B368" t="s">
        <v>13</v>
      </c>
      <c r="C368" s="98">
        <v>349</v>
      </c>
      <c r="D368" t="s">
        <v>77</v>
      </c>
      <c r="E368">
        <v>51.680300000000003</v>
      </c>
      <c r="F368">
        <v>89.997029999999995</v>
      </c>
    </row>
    <row r="369" spans="2:6">
      <c r="B369" t="s">
        <v>13</v>
      </c>
      <c r="C369" s="98">
        <v>350</v>
      </c>
      <c r="D369" t="s">
        <v>77</v>
      </c>
      <c r="E369">
        <v>53.096559999999997</v>
      </c>
      <c r="F369">
        <v>89.540239999999997</v>
      </c>
    </row>
    <row r="370" spans="2:6">
      <c r="B370" t="s">
        <v>13</v>
      </c>
      <c r="C370" s="98">
        <v>351</v>
      </c>
      <c r="D370" t="s">
        <v>77</v>
      </c>
      <c r="E370">
        <v>42.242289999999997</v>
      </c>
      <c r="F370">
        <v>89.708579999999998</v>
      </c>
    </row>
    <row r="371" spans="2:6">
      <c r="B371" t="s">
        <v>13</v>
      </c>
      <c r="C371" s="98">
        <v>352</v>
      </c>
      <c r="D371" t="s">
        <v>77</v>
      </c>
      <c r="E371">
        <v>56.233879999999999</v>
      </c>
      <c r="F371">
        <v>89.635310000000004</v>
      </c>
    </row>
    <row r="372" spans="2:6">
      <c r="B372" t="s">
        <v>13</v>
      </c>
      <c r="C372" s="98">
        <v>353</v>
      </c>
      <c r="D372" t="s">
        <v>77</v>
      </c>
      <c r="E372">
        <v>54.680990000000001</v>
      </c>
      <c r="F372">
        <v>89.964600000000004</v>
      </c>
    </row>
    <row r="373" spans="2:6">
      <c r="B373" t="s">
        <v>13</v>
      </c>
      <c r="C373" s="98">
        <v>354</v>
      </c>
      <c r="D373" t="s">
        <v>77</v>
      </c>
      <c r="E373">
        <v>57.90269</v>
      </c>
      <c r="F373">
        <v>89.618399999999994</v>
      </c>
    </row>
    <row r="374" spans="2:6">
      <c r="B374" t="s">
        <v>13</v>
      </c>
      <c r="C374" s="98">
        <v>355</v>
      </c>
      <c r="D374" t="s">
        <v>77</v>
      </c>
      <c r="E374">
        <v>51.820259999999998</v>
      </c>
      <c r="F374">
        <v>89.834130000000002</v>
      </c>
    </row>
    <row r="375" spans="2:6">
      <c r="B375" t="s">
        <v>13</v>
      </c>
      <c r="C375" s="98">
        <v>356</v>
      </c>
      <c r="D375" t="s">
        <v>77</v>
      </c>
      <c r="E375">
        <v>56.828400000000002</v>
      </c>
      <c r="F375">
        <v>89.583659999999995</v>
      </c>
    </row>
    <row r="376" spans="2:6">
      <c r="B376" t="s">
        <v>13</v>
      </c>
      <c r="C376" s="98">
        <v>357</v>
      </c>
      <c r="D376" t="s">
        <v>77</v>
      </c>
      <c r="E376">
        <v>58.272280000000002</v>
      </c>
      <c r="F376">
        <v>69.900270000000006</v>
      </c>
    </row>
    <row r="377" spans="2:6">
      <c r="B377" t="s">
        <v>13</v>
      </c>
      <c r="C377" s="98">
        <v>358</v>
      </c>
      <c r="D377" t="s">
        <v>77</v>
      </c>
      <c r="E377">
        <v>51.828130000000002</v>
      </c>
      <c r="F377">
        <v>70.352649999999997</v>
      </c>
    </row>
    <row r="378" spans="2:6">
      <c r="B378" t="s">
        <v>13</v>
      </c>
      <c r="C378" s="98">
        <v>359</v>
      </c>
      <c r="D378" t="s">
        <v>77</v>
      </c>
      <c r="E378">
        <v>44.849980000000002</v>
      </c>
      <c r="F378">
        <v>70.395200000000003</v>
      </c>
    </row>
    <row r="379" spans="2:6">
      <c r="B379" t="s">
        <v>13</v>
      </c>
      <c r="C379" s="98">
        <v>360</v>
      </c>
      <c r="D379" t="s">
        <v>77</v>
      </c>
      <c r="E379">
        <v>24.270379999999999</v>
      </c>
      <c r="F379">
        <v>50.485570000000003</v>
      </c>
    </row>
    <row r="380" spans="2:6">
      <c r="B380" t="s">
        <v>13</v>
      </c>
      <c r="C380" s="98">
        <v>361</v>
      </c>
      <c r="D380" t="s">
        <v>77</v>
      </c>
      <c r="E380">
        <v>34.742469999999997</v>
      </c>
      <c r="F380">
        <v>70.339929999999995</v>
      </c>
    </row>
    <row r="381" spans="2:6">
      <c r="B381" t="s">
        <v>13</v>
      </c>
      <c r="C381" s="98">
        <v>362</v>
      </c>
      <c r="D381" t="s">
        <v>77</v>
      </c>
      <c r="E381">
        <v>37.799309999999998</v>
      </c>
      <c r="F381">
        <v>70.469539999999995</v>
      </c>
    </row>
    <row r="382" spans="2:6">
      <c r="B382" t="s">
        <v>13</v>
      </c>
      <c r="C382" s="98">
        <v>363</v>
      </c>
      <c r="D382" t="s">
        <v>77</v>
      </c>
      <c r="E382">
        <v>49.786940000000001</v>
      </c>
      <c r="F382">
        <v>89.658050000000003</v>
      </c>
    </row>
    <row r="383" spans="2:6">
      <c r="B383" t="s">
        <v>13</v>
      </c>
      <c r="C383" s="98">
        <v>364</v>
      </c>
      <c r="D383" t="s">
        <v>77</v>
      </c>
      <c r="E383">
        <v>59.7515</v>
      </c>
      <c r="F383">
        <v>89.731930000000006</v>
      </c>
    </row>
    <row r="384" spans="2:6">
      <c r="B384" t="s">
        <v>13</v>
      </c>
      <c r="C384" s="98">
        <v>365</v>
      </c>
      <c r="D384" t="s">
        <v>77</v>
      </c>
      <c r="E384">
        <v>64.774799999999999</v>
      </c>
      <c r="F384">
        <v>90.132320000000007</v>
      </c>
    </row>
    <row r="385" spans="2:6">
      <c r="B385" t="s">
        <v>13</v>
      </c>
      <c r="C385" s="98">
        <v>366</v>
      </c>
      <c r="D385" t="s">
        <v>77</v>
      </c>
      <c r="E385">
        <v>70.844449999999995</v>
      </c>
      <c r="F385">
        <v>89.924210000000002</v>
      </c>
    </row>
    <row r="386" spans="2:6">
      <c r="B386" t="s">
        <v>13</v>
      </c>
      <c r="C386" s="98">
        <v>367</v>
      </c>
      <c r="D386" t="s">
        <v>77</v>
      </c>
      <c r="E386">
        <v>70.605950000000007</v>
      </c>
      <c r="F386">
        <v>90.042060000000006</v>
      </c>
    </row>
    <row r="387" spans="2:6">
      <c r="B387" t="s">
        <v>13</v>
      </c>
      <c r="C387" s="98">
        <v>368</v>
      </c>
      <c r="D387" t="s">
        <v>77</v>
      </c>
      <c r="E387">
        <v>78.642489999999995</v>
      </c>
      <c r="F387">
        <v>89.551199999999994</v>
      </c>
    </row>
    <row r="388" spans="2:6">
      <c r="B388" t="s">
        <v>13</v>
      </c>
      <c r="C388" s="98">
        <v>369</v>
      </c>
      <c r="D388" t="s">
        <v>77</v>
      </c>
      <c r="E388">
        <v>70.810689999999994</v>
      </c>
      <c r="F388">
        <v>89.592650000000006</v>
      </c>
    </row>
    <row r="389" spans="2:6">
      <c r="B389" t="s">
        <v>13</v>
      </c>
      <c r="C389" s="98">
        <v>370</v>
      </c>
      <c r="D389" t="s">
        <v>77</v>
      </c>
      <c r="E389">
        <v>66.769949999999994</v>
      </c>
      <c r="F389">
        <v>70.423379999999995</v>
      </c>
    </row>
    <row r="390" spans="2:6">
      <c r="B390" t="s">
        <v>13</v>
      </c>
      <c r="C390" s="98">
        <v>371</v>
      </c>
      <c r="D390" t="s">
        <v>77</v>
      </c>
      <c r="E390">
        <v>73.336370000000002</v>
      </c>
      <c r="F390">
        <v>70.316929999999999</v>
      </c>
    </row>
    <row r="391" spans="2:6">
      <c r="B391" t="s">
        <v>13</v>
      </c>
      <c r="C391" s="98">
        <v>372</v>
      </c>
      <c r="D391" t="s">
        <v>77</v>
      </c>
      <c r="E391">
        <v>73.105149999999995</v>
      </c>
      <c r="F391">
        <v>70.300510000000003</v>
      </c>
    </row>
    <row r="392" spans="2:6">
      <c r="B392" t="s">
        <v>13</v>
      </c>
      <c r="C392" s="98">
        <v>373</v>
      </c>
      <c r="D392" t="s">
        <v>77</v>
      </c>
      <c r="E392">
        <v>74.678250000000006</v>
      </c>
      <c r="F392">
        <v>70.445310000000006</v>
      </c>
    </row>
    <row r="393" spans="2:6">
      <c r="B393" t="s">
        <v>13</v>
      </c>
      <c r="C393" s="98">
        <v>374</v>
      </c>
      <c r="D393" t="s">
        <v>77</v>
      </c>
      <c r="E393">
        <v>80.240250000000003</v>
      </c>
      <c r="F393">
        <v>70.354309999999998</v>
      </c>
    </row>
    <row r="394" spans="2:6">
      <c r="B394" t="s">
        <v>13</v>
      </c>
      <c r="C394" s="98">
        <v>375</v>
      </c>
      <c r="D394" t="s">
        <v>77</v>
      </c>
      <c r="E394">
        <v>70.946849999999998</v>
      </c>
      <c r="F394">
        <v>50.472700000000003</v>
      </c>
    </row>
    <row r="395" spans="2:6">
      <c r="B395" t="s">
        <v>13</v>
      </c>
      <c r="C395" s="98">
        <v>376</v>
      </c>
      <c r="D395" t="s">
        <v>77</v>
      </c>
      <c r="E395">
        <v>88.662660000000002</v>
      </c>
      <c r="F395">
        <v>50.455329999999996</v>
      </c>
    </row>
    <row r="396" spans="2:6">
      <c r="B396" t="s">
        <v>13</v>
      </c>
      <c r="C396" s="98">
        <v>377</v>
      </c>
      <c r="D396" t="s">
        <v>77</v>
      </c>
      <c r="E396">
        <v>84.405950000000004</v>
      </c>
      <c r="F396">
        <v>50.494869999999999</v>
      </c>
    </row>
    <row r="397" spans="2:6">
      <c r="B397" t="s">
        <v>13</v>
      </c>
      <c r="C397" s="98">
        <v>378</v>
      </c>
      <c r="D397" t="s">
        <v>77</v>
      </c>
      <c r="E397">
        <v>75.987099999999998</v>
      </c>
      <c r="F397">
        <v>50.491970000000002</v>
      </c>
    </row>
    <row r="398" spans="2:6">
      <c r="B398" t="s">
        <v>13</v>
      </c>
      <c r="C398" s="98">
        <v>379</v>
      </c>
      <c r="D398" t="s">
        <v>77</v>
      </c>
      <c r="E398">
        <v>91.112089999999995</v>
      </c>
      <c r="F398">
        <v>50.48939</v>
      </c>
    </row>
    <row r="399" spans="2:6">
      <c r="B399" t="s">
        <v>13</v>
      </c>
      <c r="C399" s="98">
        <v>380</v>
      </c>
      <c r="D399" t="s">
        <v>77</v>
      </c>
      <c r="E399">
        <v>98.288120000000006</v>
      </c>
      <c r="F399">
        <v>30.603919999999999</v>
      </c>
    </row>
    <row r="400" spans="2:6">
      <c r="B400" t="s">
        <v>13</v>
      </c>
      <c r="C400" s="98">
        <v>381</v>
      </c>
      <c r="D400" t="s">
        <v>77</v>
      </c>
      <c r="E400">
        <v>95.065269999999998</v>
      </c>
      <c r="F400">
        <v>30.500399999999999</v>
      </c>
    </row>
    <row r="401" spans="2:6">
      <c r="B401" t="s">
        <v>13</v>
      </c>
      <c r="C401" s="98">
        <v>382</v>
      </c>
      <c r="D401" t="s">
        <v>77</v>
      </c>
      <c r="E401">
        <v>95.249229999999997</v>
      </c>
      <c r="F401">
        <v>30.45945</v>
      </c>
    </row>
    <row r="402" spans="2:6">
      <c r="B402" t="s">
        <v>13</v>
      </c>
      <c r="C402" s="98">
        <v>383</v>
      </c>
      <c r="D402" t="s">
        <v>77</v>
      </c>
      <c r="E402">
        <v>49.656129999999997</v>
      </c>
      <c r="F402">
        <v>50.431319999999999</v>
      </c>
    </row>
    <row r="403" spans="2:6">
      <c r="B403" t="s">
        <v>13</v>
      </c>
      <c r="C403" s="98">
        <v>384</v>
      </c>
      <c r="D403" t="s">
        <v>77</v>
      </c>
      <c r="E403">
        <v>63.018599999999999</v>
      </c>
      <c r="F403">
        <v>30.49258</v>
      </c>
    </row>
    <row r="404" spans="2:6">
      <c r="B404" t="s">
        <v>13</v>
      </c>
      <c r="C404" s="98">
        <v>385</v>
      </c>
      <c r="D404" t="s">
        <v>77</v>
      </c>
      <c r="E404">
        <v>70.538200000000003</v>
      </c>
      <c r="F404">
        <v>30.483560000000001</v>
      </c>
    </row>
    <row r="405" spans="2:6">
      <c r="B405" t="s">
        <v>13</v>
      </c>
      <c r="C405" s="98">
        <v>386</v>
      </c>
      <c r="D405" t="s">
        <v>77</v>
      </c>
      <c r="E405">
        <v>70.086870000000005</v>
      </c>
      <c r="F405">
        <v>30.51004</v>
      </c>
    </row>
    <row r="406" spans="2:6">
      <c r="B406" t="s">
        <v>13</v>
      </c>
      <c r="C406" s="98">
        <v>387</v>
      </c>
      <c r="D406" t="s">
        <v>77</v>
      </c>
      <c r="E406">
        <v>62.685690000000001</v>
      </c>
      <c r="F406">
        <v>30.546420000000001</v>
      </c>
    </row>
    <row r="407" spans="2:6">
      <c r="B407" t="s">
        <v>13</v>
      </c>
      <c r="C407" s="98">
        <v>388</v>
      </c>
      <c r="D407" t="s">
        <v>77</v>
      </c>
      <c r="E407">
        <v>69.239419999999996</v>
      </c>
      <c r="F407">
        <v>30.50601</v>
      </c>
    </row>
    <row r="408" spans="2:6">
      <c r="B408" t="s">
        <v>13</v>
      </c>
      <c r="C408" s="98">
        <v>389</v>
      </c>
      <c r="D408" t="s">
        <v>77</v>
      </c>
      <c r="E408">
        <v>80.400229999999993</v>
      </c>
      <c r="F408">
        <v>30.485009999999999</v>
      </c>
    </row>
    <row r="409" spans="2:6">
      <c r="B409" t="s">
        <v>13</v>
      </c>
      <c r="C409" s="98">
        <v>390</v>
      </c>
      <c r="D409" t="s">
        <v>77</v>
      </c>
      <c r="E409">
        <v>74.647880000000001</v>
      </c>
      <c r="F409">
        <v>30.673860000000001</v>
      </c>
    </row>
    <row r="410" spans="2:6">
      <c r="B410" t="s">
        <v>13</v>
      </c>
      <c r="C410" s="98">
        <v>391</v>
      </c>
      <c r="D410" t="s">
        <v>77</v>
      </c>
      <c r="E410">
        <v>65.995270000000005</v>
      </c>
      <c r="F410">
        <v>30.475020000000001</v>
      </c>
    </row>
    <row r="411" spans="2:6">
      <c r="B411" t="s">
        <v>13</v>
      </c>
      <c r="C411" s="98">
        <v>392</v>
      </c>
      <c r="D411" t="s">
        <v>77</v>
      </c>
      <c r="E411">
        <v>67.088560000000001</v>
      </c>
      <c r="F411">
        <v>30.494520000000001</v>
      </c>
    </row>
    <row r="412" spans="2:6">
      <c r="B412" t="s">
        <v>13</v>
      </c>
      <c r="C412" s="98">
        <v>393</v>
      </c>
      <c r="D412" t="s">
        <v>77</v>
      </c>
      <c r="E412">
        <v>59.852580000000003</v>
      </c>
      <c r="F412">
        <v>10.543189999999999</v>
      </c>
    </row>
    <row r="413" spans="2:6">
      <c r="B413" t="s">
        <v>13</v>
      </c>
      <c r="C413" s="98">
        <v>394</v>
      </c>
      <c r="D413" t="s">
        <v>77</v>
      </c>
      <c r="E413">
        <v>53.748989999999999</v>
      </c>
      <c r="F413">
        <v>10.52257</v>
      </c>
    </row>
    <row r="414" spans="2:6">
      <c r="B414" t="s">
        <v>13</v>
      </c>
      <c r="C414" s="98">
        <v>395</v>
      </c>
      <c r="D414" t="s">
        <v>77</v>
      </c>
      <c r="E414">
        <v>58.239100000000001</v>
      </c>
      <c r="F414">
        <v>10.494899999999999</v>
      </c>
    </row>
    <row r="415" spans="2:6">
      <c r="B415" t="s">
        <v>13</v>
      </c>
      <c r="C415" s="98">
        <v>396</v>
      </c>
      <c r="D415" t="s">
        <v>77</v>
      </c>
      <c r="E415">
        <v>54.810299999999998</v>
      </c>
      <c r="F415">
        <v>10.724930000000001</v>
      </c>
    </row>
    <row r="416" spans="2:6">
      <c r="B416" t="s">
        <v>13</v>
      </c>
      <c r="C416" s="98">
        <v>397</v>
      </c>
      <c r="D416" t="s">
        <v>77</v>
      </c>
      <c r="E416">
        <v>52.976709999999997</v>
      </c>
      <c r="F416">
        <v>10.859489999999999</v>
      </c>
    </row>
    <row r="417" spans="2:6">
      <c r="B417" t="s">
        <v>13</v>
      </c>
      <c r="C417" s="98">
        <v>398</v>
      </c>
      <c r="D417" t="s">
        <v>77</v>
      </c>
      <c r="E417">
        <v>52.203890000000001</v>
      </c>
      <c r="F417">
        <v>10.49564</v>
      </c>
    </row>
    <row r="418" spans="2:6">
      <c r="B418" t="s">
        <v>13</v>
      </c>
      <c r="C418" s="98">
        <v>399</v>
      </c>
      <c r="D418" t="s">
        <v>77</v>
      </c>
      <c r="E418">
        <v>50.745159999999998</v>
      </c>
      <c r="F418">
        <v>10.52491</v>
      </c>
    </row>
    <row r="419" spans="2:6">
      <c r="B419" t="s">
        <v>13</v>
      </c>
      <c r="C419" s="98">
        <v>400</v>
      </c>
      <c r="D419" t="s">
        <v>77</v>
      </c>
      <c r="E419">
        <v>42.713189999999997</v>
      </c>
      <c r="F419">
        <v>10.487550000000001</v>
      </c>
    </row>
    <row r="420" spans="2:6">
      <c r="B420" t="s">
        <v>13</v>
      </c>
      <c r="C420" s="98">
        <v>401</v>
      </c>
      <c r="D420" t="s">
        <v>77</v>
      </c>
      <c r="E420">
        <v>45.317230000000002</v>
      </c>
      <c r="F420">
        <v>10.49587</v>
      </c>
    </row>
    <row r="421" spans="2:6">
      <c r="B421" t="s">
        <v>13</v>
      </c>
      <c r="C421" s="98">
        <v>402</v>
      </c>
      <c r="D421" t="s">
        <v>77</v>
      </c>
      <c r="E421">
        <v>53.11692</v>
      </c>
      <c r="F421">
        <v>10.50686</v>
      </c>
    </row>
    <row r="422" spans="2:6">
      <c r="B422" t="s">
        <v>13</v>
      </c>
      <c r="C422" s="98">
        <v>403</v>
      </c>
      <c r="D422" t="s">
        <v>77</v>
      </c>
      <c r="E422">
        <v>57.049799999999998</v>
      </c>
      <c r="F422">
        <v>10.508139999999999</v>
      </c>
    </row>
    <row r="423" spans="2:6">
      <c r="B423" t="s">
        <v>13</v>
      </c>
      <c r="C423" s="98">
        <v>404</v>
      </c>
      <c r="D423" t="s">
        <v>77</v>
      </c>
      <c r="E423">
        <v>54.85463</v>
      </c>
      <c r="F423">
        <v>10.46392</v>
      </c>
    </row>
    <row r="424" spans="2:6">
      <c r="B424" t="s">
        <v>13</v>
      </c>
      <c r="C424" s="98">
        <v>405</v>
      </c>
      <c r="D424" t="s">
        <v>77</v>
      </c>
      <c r="E424">
        <v>54.924840000000003</v>
      </c>
      <c r="F424">
        <v>10.498329999999999</v>
      </c>
    </row>
    <row r="425" spans="2:6">
      <c r="B425" t="s">
        <v>13</v>
      </c>
      <c r="C425" s="98">
        <v>406</v>
      </c>
      <c r="D425" t="s">
        <v>77</v>
      </c>
      <c r="E425">
        <v>63.309550000000002</v>
      </c>
      <c r="F425">
        <v>10.488810000000001</v>
      </c>
    </row>
    <row r="426" spans="2:6">
      <c r="B426" t="s">
        <v>13</v>
      </c>
      <c r="C426" s="98">
        <v>407</v>
      </c>
      <c r="D426" t="s">
        <v>77</v>
      </c>
      <c r="E426">
        <v>49.749499999999998</v>
      </c>
      <c r="F426">
        <v>10.485799999999999</v>
      </c>
    </row>
    <row r="427" spans="2:6">
      <c r="B427" t="s">
        <v>13</v>
      </c>
      <c r="C427" s="98">
        <v>408</v>
      </c>
      <c r="D427" t="s">
        <v>77</v>
      </c>
      <c r="E427">
        <v>41.169310000000003</v>
      </c>
      <c r="F427">
        <v>10.497299999999999</v>
      </c>
    </row>
    <row r="428" spans="2:6">
      <c r="B428" t="s">
        <v>13</v>
      </c>
      <c r="C428" s="98">
        <v>409</v>
      </c>
      <c r="D428" t="s">
        <v>77</v>
      </c>
      <c r="E428">
        <v>46.688339999999997</v>
      </c>
      <c r="F428">
        <v>10.507529999999999</v>
      </c>
    </row>
    <row r="429" spans="2:6">
      <c r="B429" t="s">
        <v>13</v>
      </c>
      <c r="C429" s="98">
        <v>410</v>
      </c>
      <c r="D429" t="s">
        <v>77</v>
      </c>
      <c r="E429">
        <v>52.41892</v>
      </c>
      <c r="F429">
        <v>10.49591</v>
      </c>
    </row>
    <row r="430" spans="2:6">
      <c r="B430" t="s">
        <v>13</v>
      </c>
      <c r="C430" s="98">
        <v>411</v>
      </c>
      <c r="D430" t="s">
        <v>77</v>
      </c>
      <c r="E430">
        <v>50.878489999999999</v>
      </c>
      <c r="F430">
        <v>10.50309</v>
      </c>
    </row>
    <row r="431" spans="2:6">
      <c r="B431" t="s">
        <v>13</v>
      </c>
      <c r="C431" s="98">
        <v>412</v>
      </c>
      <c r="D431" t="s">
        <v>77</v>
      </c>
      <c r="E431">
        <v>57.053310000000003</v>
      </c>
      <c r="F431">
        <v>10.51407</v>
      </c>
    </row>
    <row r="432" spans="2:6">
      <c r="B432" t="s">
        <v>13</v>
      </c>
      <c r="C432" s="98">
        <v>413</v>
      </c>
      <c r="D432" t="s">
        <v>77</v>
      </c>
      <c r="E432">
        <v>70.786450000000002</v>
      </c>
      <c r="F432">
        <v>10.5137</v>
      </c>
    </row>
    <row r="433" spans="2:6">
      <c r="B433" t="s">
        <v>13</v>
      </c>
      <c r="C433" s="98">
        <v>414</v>
      </c>
      <c r="D433" t="s">
        <v>77</v>
      </c>
      <c r="E433">
        <v>56.772150000000003</v>
      </c>
      <c r="F433">
        <v>10.503270000000001</v>
      </c>
    </row>
    <row r="434" spans="2:6">
      <c r="B434" t="s">
        <v>13</v>
      </c>
      <c r="C434" s="98">
        <v>415</v>
      </c>
      <c r="D434" t="s">
        <v>77</v>
      </c>
      <c r="E434">
        <v>75.477220000000003</v>
      </c>
      <c r="F434">
        <v>10.51857</v>
      </c>
    </row>
    <row r="435" spans="2:6">
      <c r="B435" t="s">
        <v>13</v>
      </c>
      <c r="C435" s="98">
        <v>416</v>
      </c>
      <c r="D435" t="s">
        <v>77</v>
      </c>
      <c r="E435">
        <v>76.765910000000005</v>
      </c>
      <c r="F435">
        <v>10.497</v>
      </c>
    </row>
    <row r="436" spans="2:6">
      <c r="B436" t="s">
        <v>13</v>
      </c>
      <c r="C436" s="98">
        <v>417</v>
      </c>
      <c r="D436" t="s">
        <v>77</v>
      </c>
      <c r="E436">
        <v>77.621049999999997</v>
      </c>
      <c r="F436">
        <v>10.49587</v>
      </c>
    </row>
    <row r="437" spans="2:6">
      <c r="B437" t="s">
        <v>13</v>
      </c>
      <c r="C437" s="98">
        <v>418</v>
      </c>
      <c r="D437" t="s">
        <v>77</v>
      </c>
      <c r="E437">
        <v>65.414490000000001</v>
      </c>
      <c r="F437">
        <v>10.681839999999999</v>
      </c>
    </row>
    <row r="438" spans="2:6">
      <c r="B438" t="s">
        <v>13</v>
      </c>
      <c r="C438" s="98">
        <v>419</v>
      </c>
      <c r="D438" t="s">
        <v>77</v>
      </c>
      <c r="E438">
        <v>69.964780000000005</v>
      </c>
      <c r="F438">
        <v>10.50723</v>
      </c>
    </row>
    <row r="439" spans="2:6">
      <c r="B439" t="s">
        <v>13</v>
      </c>
      <c r="C439" s="98">
        <v>420</v>
      </c>
      <c r="D439" t="s">
        <v>77</v>
      </c>
      <c r="E439">
        <v>64.969740000000002</v>
      </c>
      <c r="F439">
        <v>10.48216</v>
      </c>
    </row>
    <row r="440" spans="2:6">
      <c r="B440" t="s">
        <v>13</v>
      </c>
      <c r="C440" s="98">
        <v>421</v>
      </c>
      <c r="D440" t="s">
        <v>77</v>
      </c>
      <c r="E440">
        <v>38.050240000000002</v>
      </c>
      <c r="F440">
        <v>30.40795</v>
      </c>
    </row>
    <row r="441" spans="2:6">
      <c r="B441" t="s">
        <v>13</v>
      </c>
      <c r="C441" s="98">
        <v>422</v>
      </c>
      <c r="D441" t="s">
        <v>77</v>
      </c>
      <c r="E441">
        <v>42.224119999999999</v>
      </c>
      <c r="F441">
        <v>30.49804</v>
      </c>
    </row>
    <row r="442" spans="2:6">
      <c r="B442" t="s">
        <v>13</v>
      </c>
      <c r="C442" s="98">
        <v>423</v>
      </c>
      <c r="D442" t="s">
        <v>77</v>
      </c>
      <c r="E442">
        <v>87.698459999999997</v>
      </c>
      <c r="F442">
        <v>50.489939999999997</v>
      </c>
    </row>
    <row r="443" spans="2:6">
      <c r="B443" t="s">
        <v>13</v>
      </c>
      <c r="C443" s="98">
        <v>424</v>
      </c>
      <c r="D443" t="s">
        <v>77</v>
      </c>
      <c r="E443">
        <v>52.360329999999998</v>
      </c>
      <c r="F443">
        <v>89.704319999999996</v>
      </c>
    </row>
    <row r="444" spans="2:6">
      <c r="B444" t="s">
        <v>13</v>
      </c>
      <c r="C444" s="98">
        <v>425</v>
      </c>
      <c r="D444" t="s">
        <v>77</v>
      </c>
      <c r="E444">
        <v>51.406790000000001</v>
      </c>
      <c r="F444">
        <v>89.712140000000005</v>
      </c>
    </row>
    <row r="445" spans="2:6">
      <c r="B445" t="s">
        <v>13</v>
      </c>
      <c r="C445" s="98">
        <v>426</v>
      </c>
      <c r="D445" t="s">
        <v>77</v>
      </c>
      <c r="E445">
        <v>43.588470000000001</v>
      </c>
      <c r="F445">
        <v>89.745540000000005</v>
      </c>
    </row>
    <row r="446" spans="2:6">
      <c r="B446" t="s">
        <v>13</v>
      </c>
      <c r="C446" s="98">
        <v>427</v>
      </c>
      <c r="D446" t="s">
        <v>76</v>
      </c>
      <c r="E446">
        <v>50.48151</v>
      </c>
      <c r="F446">
        <v>93.222700000000003</v>
      </c>
    </row>
    <row r="447" spans="2:6">
      <c r="B447" t="s">
        <v>13</v>
      </c>
      <c r="C447" s="98">
        <v>428</v>
      </c>
      <c r="D447" t="s">
        <v>76</v>
      </c>
      <c r="E447">
        <v>50.282409999999999</v>
      </c>
      <c r="F447">
        <v>97.609979999999993</v>
      </c>
    </row>
    <row r="448" spans="2:6">
      <c r="B448" t="s">
        <v>13</v>
      </c>
      <c r="C448" s="98">
        <v>429</v>
      </c>
      <c r="D448" t="s">
        <v>76</v>
      </c>
      <c r="E448">
        <v>50.186700000000002</v>
      </c>
      <c r="F448">
        <v>99.694680000000005</v>
      </c>
    </row>
    <row r="449" spans="2:6">
      <c r="B449" t="s">
        <v>13</v>
      </c>
      <c r="C449" s="98">
        <v>430</v>
      </c>
      <c r="D449" t="s">
        <v>76</v>
      </c>
      <c r="E449">
        <v>50.326909999999998</v>
      </c>
      <c r="F449">
        <v>90.022049999999993</v>
      </c>
    </row>
    <row r="450" spans="2:6">
      <c r="B450" t="s">
        <v>13</v>
      </c>
      <c r="C450" s="98">
        <v>431</v>
      </c>
      <c r="D450" t="s">
        <v>76</v>
      </c>
      <c r="E450">
        <v>50.456209999999999</v>
      </c>
      <c r="F450">
        <v>89.987409999999997</v>
      </c>
    </row>
    <row r="451" spans="2:6">
      <c r="B451" t="s">
        <v>13</v>
      </c>
      <c r="C451" s="98">
        <v>432</v>
      </c>
      <c r="D451" t="s">
        <v>76</v>
      </c>
      <c r="E451">
        <v>30.464849999999998</v>
      </c>
      <c r="F451">
        <v>82.089230000000001</v>
      </c>
    </row>
    <row r="452" spans="2:6">
      <c r="B452" t="s">
        <v>13</v>
      </c>
      <c r="C452" s="98">
        <v>433</v>
      </c>
      <c r="D452" t="s">
        <v>76</v>
      </c>
      <c r="E452">
        <v>30.5016</v>
      </c>
      <c r="F452">
        <v>82.307130000000001</v>
      </c>
    </row>
    <row r="453" spans="2:6">
      <c r="B453" t="s">
        <v>13</v>
      </c>
      <c r="C453" s="98">
        <v>434</v>
      </c>
      <c r="D453" t="s">
        <v>76</v>
      </c>
      <c r="E453">
        <v>30.489570000000001</v>
      </c>
      <c r="F453">
        <v>77.729879999999994</v>
      </c>
    </row>
    <row r="454" spans="2:6">
      <c r="B454" t="s">
        <v>13</v>
      </c>
      <c r="C454" s="98">
        <v>435</v>
      </c>
      <c r="D454" t="s">
        <v>76</v>
      </c>
      <c r="E454">
        <v>30.45025</v>
      </c>
      <c r="F454">
        <v>79.834890000000001</v>
      </c>
    </row>
    <row r="455" spans="2:6">
      <c r="B455" t="s">
        <v>13</v>
      </c>
      <c r="C455" s="98">
        <v>436</v>
      </c>
      <c r="D455" t="s">
        <v>76</v>
      </c>
      <c r="E455">
        <v>30.51839</v>
      </c>
      <c r="F455">
        <v>68.252579999999995</v>
      </c>
    </row>
    <row r="456" spans="2:6">
      <c r="B456" t="s">
        <v>13</v>
      </c>
      <c r="C456" s="98">
        <v>437</v>
      </c>
      <c r="D456" t="s">
        <v>76</v>
      </c>
      <c r="E456">
        <v>30.511659999999999</v>
      </c>
      <c r="F456">
        <v>66.093720000000005</v>
      </c>
    </row>
    <row r="457" spans="2:6">
      <c r="B457" t="s">
        <v>13</v>
      </c>
      <c r="C457" s="98">
        <v>438</v>
      </c>
      <c r="D457" t="s">
        <v>76</v>
      </c>
      <c r="E457">
        <v>30.498080000000002</v>
      </c>
      <c r="F457">
        <v>62.384990000000002</v>
      </c>
    </row>
    <row r="458" spans="2:6">
      <c r="B458" t="s">
        <v>13</v>
      </c>
      <c r="C458" s="98">
        <v>439</v>
      </c>
      <c r="D458" t="s">
        <v>76</v>
      </c>
      <c r="E458">
        <v>30.620229999999999</v>
      </c>
      <c r="F458">
        <v>60.860080000000004</v>
      </c>
    </row>
    <row r="459" spans="2:6">
      <c r="B459" t="s">
        <v>13</v>
      </c>
      <c r="C459" s="98">
        <v>440</v>
      </c>
      <c r="D459" t="s">
        <v>76</v>
      </c>
      <c r="E459">
        <v>30.492190000000001</v>
      </c>
      <c r="F459">
        <v>55.878920000000001</v>
      </c>
    </row>
    <row r="460" spans="2:6">
      <c r="B460" t="s">
        <v>13</v>
      </c>
      <c r="C460" s="98">
        <v>441</v>
      </c>
      <c r="D460" t="s">
        <v>76</v>
      </c>
      <c r="E460">
        <v>30.474630000000001</v>
      </c>
      <c r="F460">
        <v>52.322159999999997</v>
      </c>
    </row>
    <row r="461" spans="2:6">
      <c r="B461" t="s">
        <v>13</v>
      </c>
      <c r="C461" s="98">
        <v>442</v>
      </c>
      <c r="D461" t="s">
        <v>76</v>
      </c>
      <c r="E461">
        <v>30.501000000000001</v>
      </c>
      <c r="F461">
        <v>48.069699999999997</v>
      </c>
    </row>
    <row r="462" spans="2:6">
      <c r="B462" t="s">
        <v>13</v>
      </c>
      <c r="C462" s="98">
        <v>443</v>
      </c>
      <c r="D462" t="s">
        <v>76</v>
      </c>
      <c r="E462">
        <v>30.494420000000002</v>
      </c>
      <c r="F462">
        <v>45.773479999999999</v>
      </c>
    </row>
    <row r="463" spans="2:6">
      <c r="B463" t="s">
        <v>13</v>
      </c>
      <c r="C463" s="98">
        <v>444</v>
      </c>
      <c r="D463" t="s">
        <v>76</v>
      </c>
      <c r="E463">
        <v>30.49954</v>
      </c>
      <c r="F463">
        <v>49.382100000000001</v>
      </c>
    </row>
    <row r="464" spans="2:6">
      <c r="B464" t="s">
        <v>13</v>
      </c>
      <c r="C464" s="98">
        <v>445</v>
      </c>
      <c r="D464" t="s">
        <v>76</v>
      </c>
      <c r="E464">
        <v>50.144390000000001</v>
      </c>
      <c r="F464">
        <v>47.014279999999999</v>
      </c>
    </row>
    <row r="465" spans="2:6">
      <c r="B465" t="s">
        <v>13</v>
      </c>
      <c r="C465" s="98">
        <v>446</v>
      </c>
      <c r="D465" t="s">
        <v>76</v>
      </c>
      <c r="E465">
        <v>49.9129</v>
      </c>
      <c r="F465">
        <v>55.58784</v>
      </c>
    </row>
    <row r="466" spans="2:6">
      <c r="B466" t="s">
        <v>13</v>
      </c>
      <c r="C466" s="98">
        <v>447</v>
      </c>
      <c r="D466" t="s">
        <v>76</v>
      </c>
      <c r="E466">
        <v>50.337429999999998</v>
      </c>
      <c r="F466">
        <v>57.955309999999997</v>
      </c>
    </row>
    <row r="467" spans="2:6">
      <c r="B467" t="s">
        <v>13</v>
      </c>
      <c r="C467" s="98">
        <v>448</v>
      </c>
      <c r="D467" t="s">
        <v>76</v>
      </c>
      <c r="E467">
        <v>50.418979999999998</v>
      </c>
      <c r="F467">
        <v>60.524909999999998</v>
      </c>
    </row>
    <row r="468" spans="2:6">
      <c r="B468" t="s">
        <v>13</v>
      </c>
      <c r="C468" s="98">
        <v>449</v>
      </c>
      <c r="D468" t="s">
        <v>76</v>
      </c>
      <c r="E468">
        <v>50.205260000000003</v>
      </c>
      <c r="F468">
        <v>57.924219999999998</v>
      </c>
    </row>
    <row r="469" spans="2:6">
      <c r="B469" t="s">
        <v>13</v>
      </c>
      <c r="C469" s="98">
        <v>450</v>
      </c>
      <c r="D469" t="s">
        <v>76</v>
      </c>
      <c r="E469">
        <v>50.435319999999997</v>
      </c>
      <c r="F469">
        <v>56.439320000000002</v>
      </c>
    </row>
    <row r="470" spans="2:6">
      <c r="B470" t="s">
        <v>13</v>
      </c>
      <c r="C470" s="98">
        <v>451</v>
      </c>
      <c r="D470" t="s">
        <v>76</v>
      </c>
      <c r="E470">
        <v>69.505790000000005</v>
      </c>
      <c r="F470">
        <v>59.28492</v>
      </c>
    </row>
    <row r="471" spans="2:6">
      <c r="B471" t="s">
        <v>13</v>
      </c>
      <c r="C471" s="98">
        <v>452</v>
      </c>
      <c r="D471" t="s">
        <v>76</v>
      </c>
      <c r="E471">
        <v>69.53407</v>
      </c>
      <c r="F471">
        <v>64.892979999999994</v>
      </c>
    </row>
    <row r="472" spans="2:6">
      <c r="B472" t="s">
        <v>13</v>
      </c>
      <c r="C472" s="98">
        <v>453</v>
      </c>
      <c r="D472" t="s">
        <v>76</v>
      </c>
      <c r="E472">
        <v>69.510109999999997</v>
      </c>
      <c r="F472">
        <v>61.329619999999998</v>
      </c>
    </row>
    <row r="473" spans="2:6">
      <c r="B473" t="s">
        <v>13</v>
      </c>
      <c r="C473" s="98">
        <v>454</v>
      </c>
      <c r="D473" t="s">
        <v>76</v>
      </c>
      <c r="E473">
        <v>69.526319999999998</v>
      </c>
      <c r="F473">
        <v>56.995280000000001</v>
      </c>
    </row>
    <row r="474" spans="2:6">
      <c r="B474" t="s">
        <v>13</v>
      </c>
      <c r="C474" s="98">
        <v>455</v>
      </c>
      <c r="D474" t="s">
        <v>76</v>
      </c>
      <c r="E474">
        <v>49.947240000000001</v>
      </c>
      <c r="F474">
        <v>48.229579999999999</v>
      </c>
    </row>
    <row r="475" spans="2:6">
      <c r="B475" t="s">
        <v>13</v>
      </c>
      <c r="C475" s="98">
        <v>456</v>
      </c>
      <c r="D475" t="s">
        <v>76</v>
      </c>
      <c r="E475">
        <v>50.063099999999999</v>
      </c>
      <c r="F475">
        <v>58.085039999999999</v>
      </c>
    </row>
    <row r="476" spans="2:6">
      <c r="B476" t="s">
        <v>13</v>
      </c>
      <c r="C476" s="98">
        <v>457</v>
      </c>
      <c r="D476" t="s">
        <v>76</v>
      </c>
      <c r="E476">
        <v>50.489899999999999</v>
      </c>
      <c r="F476">
        <v>39.205410000000001</v>
      </c>
    </row>
    <row r="477" spans="2:6">
      <c r="B477" t="s">
        <v>13</v>
      </c>
      <c r="C477" s="98">
        <v>458</v>
      </c>
      <c r="D477" t="s">
        <v>76</v>
      </c>
      <c r="E477">
        <v>49.688859999999998</v>
      </c>
      <c r="F477">
        <v>42.018509999999999</v>
      </c>
    </row>
    <row r="478" spans="2:6">
      <c r="B478" t="s">
        <v>13</v>
      </c>
      <c r="C478" s="98">
        <v>459</v>
      </c>
      <c r="D478" t="s">
        <v>76</v>
      </c>
      <c r="E478">
        <v>50.333480000000002</v>
      </c>
      <c r="F478">
        <v>43.58867</v>
      </c>
    </row>
    <row r="479" spans="2:6">
      <c r="B479" t="s">
        <v>13</v>
      </c>
      <c r="C479" s="98">
        <v>460</v>
      </c>
      <c r="D479" t="s">
        <v>76</v>
      </c>
      <c r="E479">
        <v>50.446750000000002</v>
      </c>
      <c r="F479">
        <v>57.230589999999999</v>
      </c>
    </row>
    <row r="480" spans="2:6">
      <c r="B480" t="s">
        <v>13</v>
      </c>
      <c r="C480" s="98">
        <v>461</v>
      </c>
      <c r="D480" t="s">
        <v>76</v>
      </c>
      <c r="E480">
        <v>50.420909999999999</v>
      </c>
      <c r="F480">
        <v>43.34796</v>
      </c>
    </row>
    <row r="481" spans="2:6">
      <c r="B481" t="s">
        <v>13</v>
      </c>
      <c r="C481" s="98">
        <v>462</v>
      </c>
      <c r="D481" t="s">
        <v>76</v>
      </c>
      <c r="E481">
        <v>50.374049999999997</v>
      </c>
      <c r="F481">
        <v>32.918239999999997</v>
      </c>
    </row>
    <row r="482" spans="2:6">
      <c r="B482" t="s">
        <v>13</v>
      </c>
      <c r="C482" s="98">
        <v>463</v>
      </c>
      <c r="D482" t="s">
        <v>76</v>
      </c>
      <c r="E482">
        <v>30.47683</v>
      </c>
      <c r="F482">
        <v>39.424610000000001</v>
      </c>
    </row>
    <row r="483" spans="2:6">
      <c r="B483" t="s">
        <v>13</v>
      </c>
      <c r="C483" s="98">
        <v>464</v>
      </c>
      <c r="D483" t="s">
        <v>76</v>
      </c>
      <c r="E483">
        <v>30.50347</v>
      </c>
      <c r="F483">
        <v>38.348559999999999</v>
      </c>
    </row>
    <row r="484" spans="2:6">
      <c r="B484" t="s">
        <v>13</v>
      </c>
      <c r="C484" s="98">
        <v>465</v>
      </c>
      <c r="D484" t="s">
        <v>76</v>
      </c>
      <c r="E484">
        <v>30.504829999999998</v>
      </c>
      <c r="F484">
        <v>28.77149</v>
      </c>
    </row>
    <row r="485" spans="2:6">
      <c r="B485" t="s">
        <v>13</v>
      </c>
      <c r="C485" s="98">
        <v>466</v>
      </c>
      <c r="D485" t="s">
        <v>76</v>
      </c>
      <c r="E485">
        <v>30.462219999999999</v>
      </c>
      <c r="F485">
        <v>32.75047</v>
      </c>
    </row>
    <row r="486" spans="2:6">
      <c r="B486" t="s">
        <v>13</v>
      </c>
      <c r="C486" s="98">
        <v>467</v>
      </c>
      <c r="D486" t="s">
        <v>76</v>
      </c>
      <c r="E486">
        <v>30.491299999999999</v>
      </c>
      <c r="F486">
        <v>43.561369999999997</v>
      </c>
    </row>
    <row r="487" spans="2:6">
      <c r="B487" t="s">
        <v>13</v>
      </c>
      <c r="C487" s="98">
        <v>468</v>
      </c>
      <c r="D487" t="s">
        <v>76</v>
      </c>
      <c r="E487">
        <v>30.449649999999998</v>
      </c>
      <c r="F487">
        <v>44.99512</v>
      </c>
    </row>
    <row r="488" spans="2:6">
      <c r="B488" t="s">
        <v>13</v>
      </c>
      <c r="C488" s="98">
        <v>469</v>
      </c>
      <c r="D488" t="s">
        <v>76</v>
      </c>
      <c r="E488">
        <v>30.485990000000001</v>
      </c>
      <c r="F488">
        <v>47.347949999999997</v>
      </c>
    </row>
    <row r="489" spans="2:6">
      <c r="B489" t="s">
        <v>13</v>
      </c>
      <c r="C489" s="98">
        <v>470</v>
      </c>
      <c r="D489" t="s">
        <v>76</v>
      </c>
      <c r="E489">
        <v>30.502079999999999</v>
      </c>
      <c r="F489">
        <v>36.441209999999998</v>
      </c>
    </row>
    <row r="490" spans="2:6">
      <c r="B490" t="s">
        <v>13</v>
      </c>
      <c r="C490" s="98">
        <v>471</v>
      </c>
      <c r="D490" t="s">
        <v>76</v>
      </c>
      <c r="E490">
        <v>30.478059999999999</v>
      </c>
      <c r="F490">
        <v>28.020579999999999</v>
      </c>
    </row>
    <row r="491" spans="2:6">
      <c r="B491" t="s">
        <v>13</v>
      </c>
      <c r="C491" s="98">
        <v>472</v>
      </c>
      <c r="D491" t="s">
        <v>76</v>
      </c>
      <c r="E491">
        <v>30.501159999999999</v>
      </c>
      <c r="F491">
        <v>38.314140000000002</v>
      </c>
    </row>
    <row r="492" spans="2:6">
      <c r="B492" t="s">
        <v>13</v>
      </c>
      <c r="C492" s="98">
        <v>473</v>
      </c>
      <c r="D492" t="s">
        <v>76</v>
      </c>
      <c r="E492">
        <v>30.504770000000001</v>
      </c>
      <c r="F492">
        <v>26.416630000000001</v>
      </c>
    </row>
    <row r="493" spans="2:6">
      <c r="B493" t="s">
        <v>13</v>
      </c>
      <c r="C493" s="98">
        <v>474</v>
      </c>
      <c r="D493" t="s">
        <v>76</v>
      </c>
      <c r="E493">
        <v>30.509119999999999</v>
      </c>
      <c r="F493">
        <v>22.82555</v>
      </c>
    </row>
    <row r="494" spans="2:6">
      <c r="B494" t="s">
        <v>13</v>
      </c>
      <c r="C494" s="98">
        <v>475</v>
      </c>
      <c r="D494" t="s">
        <v>76</v>
      </c>
      <c r="E494">
        <v>50.115630000000003</v>
      </c>
      <c r="F494">
        <v>16.694009999999999</v>
      </c>
    </row>
    <row r="495" spans="2:6">
      <c r="B495" t="s">
        <v>13</v>
      </c>
      <c r="C495" s="98">
        <v>476</v>
      </c>
      <c r="D495" t="s">
        <v>76</v>
      </c>
      <c r="E495">
        <v>50.448300000000003</v>
      </c>
      <c r="F495">
        <v>21.640260000000001</v>
      </c>
    </row>
    <row r="496" spans="2:6">
      <c r="B496" t="s">
        <v>13</v>
      </c>
      <c r="C496" s="98">
        <v>477</v>
      </c>
      <c r="D496" t="s">
        <v>76</v>
      </c>
      <c r="E496">
        <v>50.173180000000002</v>
      </c>
      <c r="F496">
        <v>29.177859999999999</v>
      </c>
    </row>
    <row r="497" spans="2:6">
      <c r="B497" t="s">
        <v>13</v>
      </c>
      <c r="C497" s="98">
        <v>478</v>
      </c>
      <c r="D497" t="s">
        <v>76</v>
      </c>
      <c r="E497">
        <v>49.922739999999997</v>
      </c>
      <c r="F497">
        <v>38.440469999999998</v>
      </c>
    </row>
    <row r="498" spans="2:6">
      <c r="B498" t="s">
        <v>13</v>
      </c>
      <c r="C498" s="98">
        <v>479</v>
      </c>
      <c r="D498" t="s">
        <v>76</v>
      </c>
      <c r="E498">
        <v>50.311300000000003</v>
      </c>
      <c r="F498">
        <v>26.860489999999999</v>
      </c>
    </row>
    <row r="499" spans="2:6">
      <c r="B499" t="s">
        <v>13</v>
      </c>
      <c r="C499" s="98">
        <v>480</v>
      </c>
      <c r="D499" t="s">
        <v>76</v>
      </c>
      <c r="E499">
        <v>50.399410000000003</v>
      </c>
      <c r="F499">
        <v>38.963839999999998</v>
      </c>
    </row>
    <row r="500" spans="2:6">
      <c r="B500" t="s">
        <v>13</v>
      </c>
      <c r="C500" s="98">
        <v>481</v>
      </c>
      <c r="D500" t="s">
        <v>76</v>
      </c>
      <c r="E500">
        <v>50.337359999999997</v>
      </c>
      <c r="F500">
        <v>40.91339</v>
      </c>
    </row>
    <row r="501" spans="2:6">
      <c r="B501" t="s">
        <v>13</v>
      </c>
      <c r="C501" s="98">
        <v>482</v>
      </c>
      <c r="D501" t="s">
        <v>76</v>
      </c>
      <c r="E501">
        <v>50.20232</v>
      </c>
      <c r="F501">
        <v>47.212949999999999</v>
      </c>
    </row>
    <row r="502" spans="2:6">
      <c r="B502" t="s">
        <v>13</v>
      </c>
      <c r="C502" s="98">
        <v>483</v>
      </c>
      <c r="D502" t="s">
        <v>76</v>
      </c>
      <c r="E502">
        <v>50.274929999999998</v>
      </c>
      <c r="F502">
        <v>49.6235</v>
      </c>
    </row>
    <row r="503" spans="2:6">
      <c r="B503" t="s">
        <v>13</v>
      </c>
      <c r="C503" s="98">
        <v>484</v>
      </c>
      <c r="D503" t="s">
        <v>76</v>
      </c>
      <c r="E503">
        <v>69.494380000000007</v>
      </c>
      <c r="F503">
        <v>52.612409999999997</v>
      </c>
    </row>
    <row r="504" spans="2:6">
      <c r="B504" t="s">
        <v>13</v>
      </c>
      <c r="C504" s="98">
        <v>485</v>
      </c>
      <c r="D504" t="s">
        <v>76</v>
      </c>
      <c r="E504">
        <v>69.51934</v>
      </c>
      <c r="F504">
        <v>47.384529999999998</v>
      </c>
    </row>
    <row r="505" spans="2:6">
      <c r="B505" t="s">
        <v>13</v>
      </c>
      <c r="C505" s="98">
        <v>486</v>
      </c>
      <c r="D505" t="s">
        <v>76</v>
      </c>
      <c r="E505">
        <v>69.529179999999997</v>
      </c>
      <c r="F505">
        <v>57.841270000000002</v>
      </c>
    </row>
    <row r="506" spans="2:6">
      <c r="B506" t="s">
        <v>13</v>
      </c>
      <c r="C506" s="98">
        <v>487</v>
      </c>
      <c r="D506" t="s">
        <v>76</v>
      </c>
      <c r="E506">
        <v>69.495760000000004</v>
      </c>
      <c r="F506">
        <v>58.785069999999997</v>
      </c>
    </row>
    <row r="507" spans="2:6">
      <c r="B507" t="s">
        <v>13</v>
      </c>
      <c r="C507" s="98">
        <v>488</v>
      </c>
      <c r="D507" t="s">
        <v>76</v>
      </c>
      <c r="E507">
        <v>69.199060000000003</v>
      </c>
      <c r="F507">
        <v>60.418959999999998</v>
      </c>
    </row>
    <row r="508" spans="2:6">
      <c r="B508" t="s">
        <v>13</v>
      </c>
      <c r="C508" s="98">
        <v>489</v>
      </c>
      <c r="D508" t="s">
        <v>76</v>
      </c>
      <c r="E508">
        <v>69.551090000000002</v>
      </c>
      <c r="F508">
        <v>58.4011</v>
      </c>
    </row>
    <row r="509" spans="2:6">
      <c r="B509" t="s">
        <v>13</v>
      </c>
      <c r="C509" s="98">
        <v>490</v>
      </c>
      <c r="D509" t="s">
        <v>76</v>
      </c>
      <c r="E509">
        <v>69.506680000000003</v>
      </c>
      <c r="F509">
        <v>68.084469999999996</v>
      </c>
    </row>
    <row r="510" spans="2:6">
      <c r="B510" t="s">
        <v>13</v>
      </c>
      <c r="C510" s="98">
        <v>491</v>
      </c>
      <c r="D510" t="s">
        <v>76</v>
      </c>
      <c r="E510">
        <v>50.444119999999998</v>
      </c>
      <c r="F510">
        <v>75.013300000000001</v>
      </c>
    </row>
    <row r="511" spans="2:6">
      <c r="B511" t="s">
        <v>13</v>
      </c>
      <c r="C511" s="98">
        <v>492</v>
      </c>
      <c r="D511" t="s">
        <v>76</v>
      </c>
      <c r="E511">
        <v>50.467230000000001</v>
      </c>
      <c r="F511">
        <v>90.281459999999996</v>
      </c>
    </row>
    <row r="512" spans="2:6">
      <c r="B512" t="s">
        <v>13</v>
      </c>
      <c r="C512" s="98">
        <v>493</v>
      </c>
      <c r="D512" t="s">
        <v>76</v>
      </c>
      <c r="E512">
        <v>50.210880000000003</v>
      </c>
      <c r="F512">
        <v>80.941770000000005</v>
      </c>
    </row>
    <row r="513" spans="2:6">
      <c r="B513" t="s">
        <v>13</v>
      </c>
      <c r="C513" s="98">
        <v>494</v>
      </c>
      <c r="D513" t="s">
        <v>76</v>
      </c>
      <c r="E513">
        <v>50.205410000000001</v>
      </c>
      <c r="F513">
        <v>90.640540000000001</v>
      </c>
    </row>
    <row r="514" spans="2:6">
      <c r="B514" t="s">
        <v>13</v>
      </c>
      <c r="C514" s="98">
        <v>495</v>
      </c>
      <c r="D514" t="s">
        <v>76</v>
      </c>
      <c r="E514">
        <v>50.438290000000002</v>
      </c>
      <c r="F514">
        <v>92.354759999999999</v>
      </c>
    </row>
    <row r="515" spans="2:6">
      <c r="B515" t="s">
        <v>13</v>
      </c>
      <c r="C515" s="98">
        <v>496</v>
      </c>
      <c r="D515" t="s">
        <v>76</v>
      </c>
      <c r="E515">
        <v>50.373519999999999</v>
      </c>
      <c r="F515">
        <v>82.219210000000004</v>
      </c>
    </row>
    <row r="516" spans="2:6">
      <c r="B516" t="s">
        <v>13</v>
      </c>
      <c r="C516" s="98">
        <v>497</v>
      </c>
      <c r="D516" t="s">
        <v>76</v>
      </c>
      <c r="E516">
        <v>50.253680000000003</v>
      </c>
      <c r="F516">
        <v>81.743830000000003</v>
      </c>
    </row>
    <row r="517" spans="2:6">
      <c r="B517" t="s">
        <v>13</v>
      </c>
      <c r="C517" s="98">
        <v>498</v>
      </c>
      <c r="D517" t="s">
        <v>76</v>
      </c>
      <c r="E517">
        <v>50.25047</v>
      </c>
      <c r="F517">
        <v>71.951390000000004</v>
      </c>
    </row>
    <row r="518" spans="2:6">
      <c r="B518" t="s">
        <v>13</v>
      </c>
      <c r="C518" s="98">
        <v>499</v>
      </c>
      <c r="D518" t="s">
        <v>76</v>
      </c>
      <c r="E518">
        <v>50.087060000000001</v>
      </c>
      <c r="F518">
        <v>73.95187</v>
      </c>
    </row>
    <row r="519" spans="2:6">
      <c r="B519" t="s">
        <v>13</v>
      </c>
      <c r="C519" s="98">
        <v>500</v>
      </c>
      <c r="D519" t="s">
        <v>76</v>
      </c>
      <c r="E519">
        <v>50.231070000000003</v>
      </c>
      <c r="F519">
        <v>80.647390000000001</v>
      </c>
    </row>
    <row r="520" spans="2:6">
      <c r="B520" t="s">
        <v>13</v>
      </c>
      <c r="C520" s="98">
        <v>501</v>
      </c>
      <c r="D520" t="s">
        <v>76</v>
      </c>
      <c r="E520">
        <v>50.207740000000001</v>
      </c>
      <c r="F520">
        <v>73.114500000000007</v>
      </c>
    </row>
    <row r="521" spans="2:6">
      <c r="B521" t="s">
        <v>13</v>
      </c>
      <c r="C521" s="98">
        <v>502</v>
      </c>
      <c r="D521" t="s">
        <v>76</v>
      </c>
      <c r="E521">
        <v>30.499510000000001</v>
      </c>
      <c r="F521">
        <v>53.61253</v>
      </c>
    </row>
    <row r="522" spans="2:6">
      <c r="B522" t="s">
        <v>13</v>
      </c>
      <c r="C522" s="98">
        <v>503</v>
      </c>
      <c r="D522" t="s">
        <v>76</v>
      </c>
      <c r="E522">
        <v>30.52036</v>
      </c>
      <c r="F522">
        <v>65.100409999999997</v>
      </c>
    </row>
    <row r="523" spans="2:6">
      <c r="B523" t="s">
        <v>13</v>
      </c>
      <c r="C523" s="98">
        <v>504</v>
      </c>
      <c r="D523" t="s">
        <v>76</v>
      </c>
      <c r="E523">
        <v>30.45496</v>
      </c>
      <c r="F523">
        <v>63.501779999999997</v>
      </c>
    </row>
    <row r="524" spans="2:6">
      <c r="B524" t="s">
        <v>13</v>
      </c>
      <c r="C524" s="98">
        <v>505</v>
      </c>
      <c r="D524" t="s">
        <v>76</v>
      </c>
      <c r="E524">
        <v>50.41648</v>
      </c>
      <c r="F524">
        <v>97.269689999999997</v>
      </c>
    </row>
    <row r="525" spans="2:6">
      <c r="B525" t="s">
        <v>13</v>
      </c>
      <c r="C525" s="98">
        <v>506</v>
      </c>
      <c r="D525" t="s">
        <v>76</v>
      </c>
      <c r="E525">
        <v>69.525069999999999</v>
      </c>
      <c r="F525">
        <v>93.598050000000001</v>
      </c>
    </row>
    <row r="526" spans="2:6">
      <c r="B526" t="s">
        <v>13</v>
      </c>
      <c r="C526" s="98">
        <v>507</v>
      </c>
      <c r="D526" t="s">
        <v>76</v>
      </c>
      <c r="E526">
        <v>69.520259999999993</v>
      </c>
      <c r="F526">
        <v>97.193879999999993</v>
      </c>
    </row>
    <row r="527" spans="2:6">
      <c r="B527" t="s">
        <v>13</v>
      </c>
      <c r="C527" s="98">
        <v>508</v>
      </c>
      <c r="D527" t="s">
        <v>76</v>
      </c>
      <c r="E527">
        <v>69.49897</v>
      </c>
      <c r="F527">
        <v>92.120490000000004</v>
      </c>
    </row>
    <row r="528" spans="2:6">
      <c r="B528" t="s">
        <v>13</v>
      </c>
      <c r="C528" s="98">
        <v>509</v>
      </c>
      <c r="D528" t="s">
        <v>76</v>
      </c>
      <c r="E528">
        <v>69.528620000000004</v>
      </c>
      <c r="F528">
        <v>91.62209</v>
      </c>
    </row>
    <row r="529" spans="2:6">
      <c r="B529" t="s">
        <v>13</v>
      </c>
      <c r="C529" s="98">
        <v>510</v>
      </c>
      <c r="D529" t="s">
        <v>76</v>
      </c>
      <c r="E529">
        <v>69.499769999999998</v>
      </c>
      <c r="F529">
        <v>84.479680000000002</v>
      </c>
    </row>
    <row r="530" spans="2:6">
      <c r="B530" t="s">
        <v>13</v>
      </c>
      <c r="C530" s="98">
        <v>511</v>
      </c>
      <c r="D530" t="s">
        <v>76</v>
      </c>
      <c r="E530">
        <v>69.503799999999998</v>
      </c>
      <c r="F530">
        <v>81.81541</v>
      </c>
    </row>
    <row r="531" spans="2:6">
      <c r="B531" t="s">
        <v>13</v>
      </c>
      <c r="C531" s="98">
        <v>512</v>
      </c>
      <c r="D531" t="s">
        <v>76</v>
      </c>
      <c r="E531">
        <v>69.487589999999997</v>
      </c>
      <c r="F531">
        <v>81.835989999999995</v>
      </c>
    </row>
    <row r="532" spans="2:6">
      <c r="B532" t="s">
        <v>13</v>
      </c>
      <c r="C532" s="98">
        <v>513</v>
      </c>
      <c r="D532" t="s">
        <v>76</v>
      </c>
      <c r="E532">
        <v>69.519120000000001</v>
      </c>
      <c r="F532">
        <v>71.115970000000004</v>
      </c>
    </row>
    <row r="533" spans="2:6">
      <c r="B533" t="s">
        <v>13</v>
      </c>
      <c r="C533" s="98">
        <v>514</v>
      </c>
      <c r="D533" t="s">
        <v>76</v>
      </c>
      <c r="E533">
        <v>69.504379999999998</v>
      </c>
      <c r="F533">
        <v>70.493440000000007</v>
      </c>
    </row>
    <row r="534" spans="2:6">
      <c r="B534" t="s">
        <v>13</v>
      </c>
      <c r="C534" s="98">
        <v>515</v>
      </c>
      <c r="D534" t="s">
        <v>76</v>
      </c>
      <c r="E534">
        <v>69.512569999999997</v>
      </c>
      <c r="F534">
        <v>61.49756</v>
      </c>
    </row>
    <row r="535" spans="2:6">
      <c r="B535" t="s">
        <v>13</v>
      </c>
      <c r="C535" s="98">
        <v>516</v>
      </c>
      <c r="D535" t="s">
        <v>76</v>
      </c>
      <c r="E535">
        <v>89.494200000000006</v>
      </c>
      <c r="F535">
        <v>62.23433</v>
      </c>
    </row>
    <row r="536" spans="2:6">
      <c r="B536" t="s">
        <v>13</v>
      </c>
      <c r="C536" s="98">
        <v>517</v>
      </c>
      <c r="D536" t="s">
        <v>76</v>
      </c>
      <c r="E536">
        <v>89.500119999999995</v>
      </c>
      <c r="F536">
        <v>53.216329999999999</v>
      </c>
    </row>
    <row r="537" spans="2:6">
      <c r="B537" t="s">
        <v>13</v>
      </c>
      <c r="C537" s="98">
        <v>518</v>
      </c>
      <c r="D537" t="s">
        <v>76</v>
      </c>
      <c r="E537">
        <v>89.490250000000003</v>
      </c>
      <c r="F537">
        <v>48.890799999999999</v>
      </c>
    </row>
    <row r="538" spans="2:6">
      <c r="B538" t="s">
        <v>13</v>
      </c>
      <c r="C538" s="98">
        <v>519</v>
      </c>
      <c r="D538" t="s">
        <v>76</v>
      </c>
      <c r="E538">
        <v>89.497789999999995</v>
      </c>
      <c r="F538">
        <v>46.629910000000002</v>
      </c>
    </row>
    <row r="539" spans="2:6">
      <c r="B539" t="s">
        <v>13</v>
      </c>
      <c r="C539" s="98">
        <v>520</v>
      </c>
      <c r="D539" t="s">
        <v>76</v>
      </c>
      <c r="E539">
        <v>89.504850000000005</v>
      </c>
      <c r="F539">
        <v>48.423409999999997</v>
      </c>
    </row>
    <row r="540" spans="2:6">
      <c r="B540" t="s">
        <v>13</v>
      </c>
      <c r="C540" s="98">
        <v>521</v>
      </c>
      <c r="D540" t="s">
        <v>76</v>
      </c>
      <c r="E540">
        <v>89.501050000000006</v>
      </c>
      <c r="F540">
        <v>43.347340000000003</v>
      </c>
    </row>
    <row r="541" spans="2:6">
      <c r="B541" t="s">
        <v>13</v>
      </c>
      <c r="C541" s="98">
        <v>522</v>
      </c>
      <c r="D541" t="s">
        <v>76</v>
      </c>
      <c r="E541">
        <v>89.488839999999996</v>
      </c>
      <c r="F541">
        <v>40.62509</v>
      </c>
    </row>
    <row r="542" spans="2:6">
      <c r="B542" t="s">
        <v>13</v>
      </c>
      <c r="C542" s="98">
        <v>523</v>
      </c>
      <c r="D542" t="s">
        <v>76</v>
      </c>
      <c r="E542">
        <v>89.501620000000003</v>
      </c>
      <c r="F542">
        <v>45.815179999999998</v>
      </c>
    </row>
    <row r="543" spans="2:6">
      <c r="B543" t="s">
        <v>13</v>
      </c>
      <c r="C543" s="98">
        <v>524</v>
      </c>
      <c r="D543" t="s">
        <v>76</v>
      </c>
      <c r="E543">
        <v>89.497529999999998</v>
      </c>
      <c r="F543">
        <v>33.90137</v>
      </c>
    </row>
    <row r="544" spans="2:6">
      <c r="B544" t="s">
        <v>13</v>
      </c>
      <c r="C544" s="98">
        <v>525</v>
      </c>
      <c r="D544" t="s">
        <v>76</v>
      </c>
      <c r="E544">
        <v>50.43909</v>
      </c>
      <c r="F544">
        <v>37.670769999999997</v>
      </c>
    </row>
    <row r="545" spans="2:6">
      <c r="B545" t="s">
        <v>13</v>
      </c>
      <c r="C545" s="98">
        <v>526</v>
      </c>
      <c r="D545" t="s">
        <v>76</v>
      </c>
      <c r="E545">
        <v>50.179850000000002</v>
      </c>
      <c r="F545">
        <v>36.807560000000002</v>
      </c>
    </row>
    <row r="546" spans="2:6">
      <c r="B546" t="s">
        <v>13</v>
      </c>
      <c r="C546" s="98">
        <v>527</v>
      </c>
      <c r="D546" t="s">
        <v>76</v>
      </c>
      <c r="E546">
        <v>69.505070000000003</v>
      </c>
      <c r="F546">
        <v>33.74015</v>
      </c>
    </row>
    <row r="547" spans="2:6">
      <c r="B547" t="s">
        <v>13</v>
      </c>
      <c r="C547" s="98">
        <v>528</v>
      </c>
      <c r="D547" t="s">
        <v>76</v>
      </c>
      <c r="E547">
        <v>69.57987</v>
      </c>
      <c r="F547">
        <v>21.93524</v>
      </c>
    </row>
    <row r="548" spans="2:6">
      <c r="B548" t="s">
        <v>13</v>
      </c>
      <c r="C548" s="98">
        <v>529</v>
      </c>
      <c r="D548" t="s">
        <v>76</v>
      </c>
      <c r="E548">
        <v>69.506469999999993</v>
      </c>
      <c r="F548">
        <v>22.728660000000001</v>
      </c>
    </row>
    <row r="549" spans="2:6">
      <c r="B549" t="s">
        <v>13</v>
      </c>
      <c r="C549" s="98">
        <v>530</v>
      </c>
      <c r="D549" t="s">
        <v>76</v>
      </c>
      <c r="E549">
        <v>69.499480000000005</v>
      </c>
      <c r="F549">
        <v>16.33747</v>
      </c>
    </row>
    <row r="550" spans="2:6">
      <c r="B550" t="s">
        <v>13</v>
      </c>
      <c r="C550" s="98">
        <v>531</v>
      </c>
      <c r="D550" t="s">
        <v>76</v>
      </c>
      <c r="E550">
        <v>69.500259999999997</v>
      </c>
      <c r="F550">
        <v>27.136019999999998</v>
      </c>
    </row>
    <row r="551" spans="2:6">
      <c r="B551" t="s">
        <v>13</v>
      </c>
      <c r="C551" s="98">
        <v>532</v>
      </c>
      <c r="D551" t="s">
        <v>76</v>
      </c>
      <c r="E551">
        <v>69.504159999999999</v>
      </c>
      <c r="F551">
        <v>23.66892</v>
      </c>
    </row>
    <row r="552" spans="2:6">
      <c r="B552" t="s">
        <v>13</v>
      </c>
      <c r="C552" s="98">
        <v>533</v>
      </c>
      <c r="D552" t="s">
        <v>76</v>
      </c>
      <c r="E552">
        <v>69.53228</v>
      </c>
      <c r="F552">
        <v>21.850899999999999</v>
      </c>
    </row>
    <row r="553" spans="2:6">
      <c r="B553" t="s">
        <v>13</v>
      </c>
      <c r="C553" s="98">
        <v>534</v>
      </c>
      <c r="D553" t="s">
        <v>76</v>
      </c>
      <c r="E553">
        <v>69.500110000000006</v>
      </c>
      <c r="F553">
        <v>11.79163</v>
      </c>
    </row>
    <row r="554" spans="2:6">
      <c r="B554" t="s">
        <v>13</v>
      </c>
      <c r="C554" s="98">
        <v>535</v>
      </c>
      <c r="D554" t="s">
        <v>76</v>
      </c>
      <c r="E554">
        <v>69.504819999999995</v>
      </c>
      <c r="F554">
        <v>15.61436</v>
      </c>
    </row>
    <row r="555" spans="2:6">
      <c r="B555" t="s">
        <v>13</v>
      </c>
      <c r="C555" s="98">
        <v>536</v>
      </c>
      <c r="D555" t="s">
        <v>76</v>
      </c>
      <c r="E555">
        <v>69.503469999999993</v>
      </c>
      <c r="F555">
        <v>17.169090000000001</v>
      </c>
    </row>
    <row r="556" spans="2:6">
      <c r="B556" t="s">
        <v>13</v>
      </c>
      <c r="C556" s="98">
        <v>537</v>
      </c>
      <c r="D556" t="s">
        <v>76</v>
      </c>
      <c r="E556">
        <v>50.377400000000002</v>
      </c>
      <c r="F556">
        <v>16.506019999999999</v>
      </c>
    </row>
    <row r="557" spans="2:6">
      <c r="B557" t="s">
        <v>13</v>
      </c>
      <c r="C557" s="98">
        <v>538</v>
      </c>
      <c r="D557" t="s">
        <v>76</v>
      </c>
      <c r="E557">
        <v>50.33943</v>
      </c>
      <c r="F557">
        <v>18.72345</v>
      </c>
    </row>
    <row r="558" spans="2:6">
      <c r="B558" t="s">
        <v>13</v>
      </c>
      <c r="C558" s="98">
        <v>539</v>
      </c>
      <c r="D558" t="s">
        <v>76</v>
      </c>
      <c r="E558">
        <v>50.093649999999997</v>
      </c>
      <c r="F558">
        <v>11.607710000000001</v>
      </c>
    </row>
    <row r="559" spans="2:6">
      <c r="B559" t="s">
        <v>13</v>
      </c>
      <c r="C559" s="98">
        <v>540</v>
      </c>
      <c r="D559" t="s">
        <v>76</v>
      </c>
      <c r="E559">
        <v>49.934130000000003</v>
      </c>
      <c r="F559">
        <v>22.256139999999998</v>
      </c>
    </row>
    <row r="560" spans="2:6">
      <c r="B560" t="s">
        <v>13</v>
      </c>
      <c r="C560" s="98">
        <v>541</v>
      </c>
      <c r="D560" t="s">
        <v>76</v>
      </c>
      <c r="E560">
        <v>50.288820000000001</v>
      </c>
      <c r="F560">
        <v>13.43641</v>
      </c>
    </row>
    <row r="561" spans="2:6">
      <c r="B561" t="s">
        <v>13</v>
      </c>
      <c r="C561" s="98">
        <v>542</v>
      </c>
      <c r="D561" t="s">
        <v>76</v>
      </c>
      <c r="E561">
        <v>50.287990000000001</v>
      </c>
      <c r="F561">
        <v>12.87228</v>
      </c>
    </row>
    <row r="562" spans="2:6">
      <c r="B562" t="s">
        <v>13</v>
      </c>
      <c r="C562" s="98">
        <v>543</v>
      </c>
      <c r="D562" t="s">
        <v>76</v>
      </c>
      <c r="E562">
        <v>50.234720000000003</v>
      </c>
      <c r="F562">
        <v>20.40447</v>
      </c>
    </row>
    <row r="563" spans="2:6">
      <c r="B563" t="s">
        <v>13</v>
      </c>
      <c r="C563" s="98">
        <v>544</v>
      </c>
      <c r="D563" t="s">
        <v>76</v>
      </c>
      <c r="E563">
        <v>50.279699999999998</v>
      </c>
      <c r="F563">
        <v>15.608739999999999</v>
      </c>
    </row>
    <row r="564" spans="2:6">
      <c r="B564" t="s">
        <v>13</v>
      </c>
      <c r="C564" s="98">
        <v>545</v>
      </c>
      <c r="D564" t="s">
        <v>76</v>
      </c>
      <c r="E564">
        <v>50.253010000000003</v>
      </c>
      <c r="F564">
        <v>11.30208</v>
      </c>
    </row>
    <row r="565" spans="2:6">
      <c r="B565" t="s">
        <v>13</v>
      </c>
      <c r="C565" s="98">
        <v>546</v>
      </c>
      <c r="D565" t="s">
        <v>76</v>
      </c>
      <c r="E565">
        <v>50.474139999999998</v>
      </c>
      <c r="F565">
        <v>12.462</v>
      </c>
    </row>
    <row r="566" spans="2:6">
      <c r="B566" t="s">
        <v>13</v>
      </c>
      <c r="C566" s="98">
        <v>547</v>
      </c>
      <c r="D566" t="s">
        <v>76</v>
      </c>
      <c r="E566">
        <v>50.108440000000002</v>
      </c>
      <c r="F566">
        <v>18.259039999999999</v>
      </c>
    </row>
    <row r="567" spans="2:6">
      <c r="B567" t="s">
        <v>13</v>
      </c>
      <c r="C567" s="98">
        <v>548</v>
      </c>
      <c r="D567" t="s">
        <v>76</v>
      </c>
      <c r="E567">
        <v>49.919060000000002</v>
      </c>
      <c r="F567">
        <v>3.7168540000000001</v>
      </c>
    </row>
    <row r="568" spans="2:6">
      <c r="B568" t="s">
        <v>13</v>
      </c>
      <c r="C568" s="98">
        <v>549</v>
      </c>
      <c r="D568" t="s">
        <v>76</v>
      </c>
      <c r="E568">
        <v>50.083660000000002</v>
      </c>
      <c r="F568">
        <v>10.23588</v>
      </c>
    </row>
    <row r="569" spans="2:6">
      <c r="B569" t="s">
        <v>13</v>
      </c>
      <c r="C569" s="98">
        <v>550</v>
      </c>
      <c r="D569" t="s">
        <v>76</v>
      </c>
      <c r="E569">
        <v>50.352260000000001</v>
      </c>
      <c r="F569">
        <v>12.4686</v>
      </c>
    </row>
    <row r="570" spans="2:6">
      <c r="B570" t="s">
        <v>13</v>
      </c>
      <c r="C570" s="98">
        <v>551</v>
      </c>
      <c r="D570" t="s">
        <v>76</v>
      </c>
      <c r="E570">
        <v>50.497570000000003</v>
      </c>
      <c r="F570">
        <v>7.4096250000000001</v>
      </c>
    </row>
    <row r="571" spans="2:6">
      <c r="B571" t="s">
        <v>13</v>
      </c>
      <c r="C571" s="98">
        <v>552</v>
      </c>
      <c r="D571" t="s">
        <v>76</v>
      </c>
      <c r="E571">
        <v>50.016309999999997</v>
      </c>
      <c r="F571">
        <v>16.253679999999999</v>
      </c>
    </row>
    <row r="572" spans="2:6">
      <c r="B572" t="s">
        <v>13</v>
      </c>
      <c r="C572" s="98">
        <v>553</v>
      </c>
      <c r="D572" t="s">
        <v>76</v>
      </c>
      <c r="E572">
        <v>50.468220000000002</v>
      </c>
      <c r="F572">
        <v>13.3567</v>
      </c>
    </row>
    <row r="573" spans="2:6">
      <c r="B573" t="s">
        <v>13</v>
      </c>
      <c r="C573" s="98">
        <v>554</v>
      </c>
      <c r="D573" t="s">
        <v>76</v>
      </c>
      <c r="E573">
        <v>69.55068</v>
      </c>
      <c r="F573">
        <v>9.0329879999999996</v>
      </c>
    </row>
    <row r="574" spans="2:6">
      <c r="B574" t="s">
        <v>13</v>
      </c>
      <c r="C574" s="98">
        <v>555</v>
      </c>
      <c r="D574" t="s">
        <v>76</v>
      </c>
      <c r="E574">
        <v>69.51867</v>
      </c>
      <c r="F574">
        <v>15.180490000000001</v>
      </c>
    </row>
    <row r="575" spans="2:6">
      <c r="B575" t="s">
        <v>13</v>
      </c>
      <c r="C575" s="98">
        <v>556</v>
      </c>
      <c r="D575" t="s">
        <v>76</v>
      </c>
      <c r="E575">
        <v>69.503460000000004</v>
      </c>
      <c r="F575">
        <v>16.878309999999999</v>
      </c>
    </row>
    <row r="576" spans="2:6">
      <c r="B576" t="s">
        <v>13</v>
      </c>
      <c r="C576" s="98">
        <v>557</v>
      </c>
      <c r="D576" t="s">
        <v>76</v>
      </c>
      <c r="E576">
        <v>69.499489999999994</v>
      </c>
      <c r="F576">
        <v>10.20783</v>
      </c>
    </row>
    <row r="577" spans="2:6">
      <c r="B577" t="s">
        <v>13</v>
      </c>
      <c r="C577" s="98">
        <v>558</v>
      </c>
      <c r="D577" t="s">
        <v>76</v>
      </c>
      <c r="E577">
        <v>69.527529999999999</v>
      </c>
      <c r="F577">
        <v>9.9922970000000007</v>
      </c>
    </row>
    <row r="578" spans="2:6">
      <c r="B578" t="s">
        <v>13</v>
      </c>
      <c r="C578" s="98">
        <v>559</v>
      </c>
      <c r="D578" t="s">
        <v>76</v>
      </c>
      <c r="E578">
        <v>69.519099999999995</v>
      </c>
      <c r="F578">
        <v>11.422689999999999</v>
      </c>
    </row>
    <row r="579" spans="2:6">
      <c r="B579" t="s">
        <v>13</v>
      </c>
      <c r="C579" s="98">
        <v>560</v>
      </c>
      <c r="D579" t="s">
        <v>76</v>
      </c>
      <c r="E579">
        <v>69.561899999999994</v>
      </c>
      <c r="F579">
        <v>15.9998</v>
      </c>
    </row>
    <row r="580" spans="2:6">
      <c r="B580" t="s">
        <v>13</v>
      </c>
      <c r="C580" s="98">
        <v>561</v>
      </c>
      <c r="D580" t="s">
        <v>76</v>
      </c>
      <c r="E580">
        <v>69.501040000000003</v>
      </c>
      <c r="F580">
        <v>5.9558340000000003</v>
      </c>
    </row>
    <row r="581" spans="2:6">
      <c r="B581" t="s">
        <v>13</v>
      </c>
      <c r="C581" s="98">
        <v>562</v>
      </c>
      <c r="D581" t="s">
        <v>76</v>
      </c>
      <c r="E581">
        <v>69.524640000000005</v>
      </c>
      <c r="F581">
        <v>2.7347600000000001</v>
      </c>
    </row>
    <row r="582" spans="2:6">
      <c r="B582" t="s">
        <v>13</v>
      </c>
      <c r="C582" s="98">
        <v>563</v>
      </c>
      <c r="D582" t="s">
        <v>76</v>
      </c>
      <c r="E582">
        <v>30.499590000000001</v>
      </c>
      <c r="F582">
        <v>26.085560000000001</v>
      </c>
    </row>
    <row r="583" spans="2:6">
      <c r="B583" t="s">
        <v>13</v>
      </c>
      <c r="C583" s="98">
        <v>564</v>
      </c>
      <c r="D583" t="s">
        <v>76</v>
      </c>
      <c r="E583">
        <v>30.487390000000001</v>
      </c>
      <c r="F583">
        <v>19.77947</v>
      </c>
    </row>
    <row r="584" spans="2:6">
      <c r="B584" t="s">
        <v>13</v>
      </c>
      <c r="C584" s="98">
        <v>565</v>
      </c>
      <c r="D584" t="s">
        <v>76</v>
      </c>
      <c r="E584">
        <v>89.50018</v>
      </c>
      <c r="F584">
        <v>31.978919999999999</v>
      </c>
    </row>
    <row r="585" spans="2:6">
      <c r="B585" t="s">
        <v>13</v>
      </c>
      <c r="C585" s="98">
        <v>566</v>
      </c>
      <c r="D585" t="s">
        <v>76</v>
      </c>
      <c r="E585">
        <v>50.410269999999997</v>
      </c>
      <c r="F585">
        <v>98.628370000000004</v>
      </c>
    </row>
    <row r="586" spans="2:6">
      <c r="B586" t="s">
        <v>13</v>
      </c>
      <c r="C586" s="98">
        <v>567</v>
      </c>
      <c r="D586" t="s">
        <v>76</v>
      </c>
      <c r="E586">
        <v>50.325920000000004</v>
      </c>
      <c r="F586">
        <v>94.994630000000001</v>
      </c>
    </row>
    <row r="587" spans="2:6">
      <c r="B587" t="s">
        <v>13</v>
      </c>
      <c r="C587" s="98">
        <v>568</v>
      </c>
      <c r="D587" t="s">
        <v>76</v>
      </c>
      <c r="E587">
        <v>50.104030000000002</v>
      </c>
      <c r="F587">
        <v>95.088539999999995</v>
      </c>
    </row>
    <row r="588" spans="2:6">
      <c r="B588" t="s">
        <v>13</v>
      </c>
      <c r="C588" s="98">
        <v>569</v>
      </c>
      <c r="D588" t="s">
        <v>75</v>
      </c>
      <c r="E588">
        <v>38.337760000000003</v>
      </c>
      <c r="F588">
        <v>92.472719999999995</v>
      </c>
    </row>
    <row r="589" spans="2:6">
      <c r="B589" t="s">
        <v>13</v>
      </c>
      <c r="C589" s="98">
        <v>570</v>
      </c>
      <c r="D589" t="s">
        <v>75</v>
      </c>
      <c r="E589">
        <v>35.751869999999997</v>
      </c>
      <c r="F589">
        <v>94.116770000000002</v>
      </c>
    </row>
    <row r="590" spans="2:6">
      <c r="B590" t="s">
        <v>13</v>
      </c>
      <c r="C590" s="98">
        <v>571</v>
      </c>
      <c r="D590" t="s">
        <v>75</v>
      </c>
      <c r="E590">
        <v>32.767220000000002</v>
      </c>
      <c r="F590">
        <v>88.518289999999993</v>
      </c>
    </row>
    <row r="591" spans="2:6">
      <c r="B591" t="s">
        <v>13</v>
      </c>
      <c r="C591" s="98">
        <v>572</v>
      </c>
      <c r="D591" t="s">
        <v>75</v>
      </c>
      <c r="E591">
        <v>33.729610000000001</v>
      </c>
      <c r="F591">
        <v>88.62227</v>
      </c>
    </row>
    <row r="592" spans="2:6">
      <c r="B592" t="s">
        <v>13</v>
      </c>
      <c r="C592" s="98">
        <v>573</v>
      </c>
      <c r="D592" t="s">
        <v>75</v>
      </c>
      <c r="E592">
        <v>37.238250000000001</v>
      </c>
      <c r="F592">
        <v>83.724930000000001</v>
      </c>
    </row>
    <row r="593" spans="2:6">
      <c r="B593" t="s">
        <v>13</v>
      </c>
      <c r="C593" s="98">
        <v>574</v>
      </c>
      <c r="D593" t="s">
        <v>75</v>
      </c>
      <c r="E593">
        <v>36.027200000000001</v>
      </c>
      <c r="F593">
        <v>82.040779999999998</v>
      </c>
    </row>
    <row r="594" spans="2:6">
      <c r="B594" t="s">
        <v>13</v>
      </c>
      <c r="C594" s="98">
        <v>575</v>
      </c>
      <c r="D594" t="s">
        <v>75</v>
      </c>
      <c r="E594">
        <v>39.239280000000001</v>
      </c>
      <c r="F594">
        <v>79.263720000000006</v>
      </c>
    </row>
    <row r="595" spans="2:6">
      <c r="B595" t="s">
        <v>13</v>
      </c>
      <c r="C595" s="98">
        <v>576</v>
      </c>
      <c r="D595" t="s">
        <v>75</v>
      </c>
      <c r="E595">
        <v>39.784520000000001</v>
      </c>
      <c r="F595">
        <v>82.260570000000001</v>
      </c>
    </row>
    <row r="596" spans="2:6">
      <c r="B596" t="s">
        <v>13</v>
      </c>
      <c r="C596" s="98">
        <v>577</v>
      </c>
      <c r="D596" t="s">
        <v>75</v>
      </c>
      <c r="E596">
        <v>35.166029999999999</v>
      </c>
      <c r="F596">
        <v>84.156490000000005</v>
      </c>
    </row>
    <row r="597" spans="2:6">
      <c r="B597" t="s">
        <v>13</v>
      </c>
      <c r="C597" s="98">
        <v>578</v>
      </c>
      <c r="D597" t="s">
        <v>75</v>
      </c>
      <c r="E597">
        <v>40.622120000000002</v>
      </c>
      <c r="F597">
        <v>78.542100000000005</v>
      </c>
    </row>
    <row r="598" spans="2:6">
      <c r="B598" t="s">
        <v>13</v>
      </c>
      <c r="C598" s="98">
        <v>579</v>
      </c>
      <c r="D598" t="s">
        <v>75</v>
      </c>
      <c r="E598">
        <v>39.181910000000002</v>
      </c>
      <c r="F598">
        <v>79.819040000000001</v>
      </c>
    </row>
    <row r="599" spans="2:6">
      <c r="B599" t="s">
        <v>13</v>
      </c>
      <c r="C599" s="98">
        <v>580</v>
      </c>
      <c r="D599" t="s">
        <v>75</v>
      </c>
      <c r="E599">
        <v>42.430889999999998</v>
      </c>
      <c r="F599">
        <v>75.133629999999997</v>
      </c>
    </row>
    <row r="600" spans="2:6">
      <c r="B600" t="s">
        <v>13</v>
      </c>
      <c r="C600" s="98">
        <v>581</v>
      </c>
      <c r="D600" t="s">
        <v>75</v>
      </c>
      <c r="E600">
        <v>43.08126</v>
      </c>
      <c r="F600">
        <v>75.346699999999998</v>
      </c>
    </row>
    <row r="601" spans="2:6">
      <c r="B601" t="s">
        <v>13</v>
      </c>
      <c r="C601" s="98">
        <v>582</v>
      </c>
      <c r="D601" t="s">
        <v>75</v>
      </c>
      <c r="E601">
        <v>44.360720000000001</v>
      </c>
      <c r="F601">
        <v>70.474209999999999</v>
      </c>
    </row>
    <row r="602" spans="2:6">
      <c r="B602" t="s">
        <v>13</v>
      </c>
      <c r="C602" s="98">
        <v>583</v>
      </c>
      <c r="D602" t="s">
        <v>75</v>
      </c>
      <c r="E602">
        <v>44.324779999999997</v>
      </c>
      <c r="F602">
        <v>71.045900000000003</v>
      </c>
    </row>
    <row r="603" spans="2:6">
      <c r="B603" t="s">
        <v>13</v>
      </c>
      <c r="C603" s="98">
        <v>584</v>
      </c>
      <c r="D603" t="s">
        <v>75</v>
      </c>
      <c r="E603">
        <v>47.552160000000001</v>
      </c>
      <c r="F603">
        <v>66.460400000000007</v>
      </c>
    </row>
    <row r="604" spans="2:6">
      <c r="B604" t="s">
        <v>13</v>
      </c>
      <c r="C604" s="98">
        <v>585</v>
      </c>
      <c r="D604" t="s">
        <v>75</v>
      </c>
      <c r="E604">
        <v>48.664920000000002</v>
      </c>
      <c r="F604">
        <v>64.960999999999999</v>
      </c>
    </row>
    <row r="605" spans="2:6">
      <c r="B605" t="s">
        <v>13</v>
      </c>
      <c r="C605" s="98">
        <v>586</v>
      </c>
      <c r="D605" t="s">
        <v>75</v>
      </c>
      <c r="E605">
        <v>46.280630000000002</v>
      </c>
      <c r="F605">
        <v>68.028419999999997</v>
      </c>
    </row>
    <row r="606" spans="2:6">
      <c r="B606" t="s">
        <v>13</v>
      </c>
      <c r="C606" s="98">
        <v>587</v>
      </c>
      <c r="D606" t="s">
        <v>75</v>
      </c>
      <c r="E606">
        <v>50.56324</v>
      </c>
      <c r="F606">
        <v>62.623829999999998</v>
      </c>
    </row>
    <row r="607" spans="2:6">
      <c r="B607" t="s">
        <v>13</v>
      </c>
      <c r="C607" s="98">
        <v>588</v>
      </c>
      <c r="D607" t="s">
        <v>75</v>
      </c>
      <c r="E607">
        <v>52.630960000000002</v>
      </c>
      <c r="F607">
        <v>59.963940000000001</v>
      </c>
    </row>
    <row r="608" spans="2:6">
      <c r="B608" t="s">
        <v>13</v>
      </c>
      <c r="C608" s="98">
        <v>589</v>
      </c>
      <c r="D608" t="s">
        <v>75</v>
      </c>
      <c r="E608">
        <v>54.636209999999998</v>
      </c>
      <c r="F608">
        <v>57.493839999999999</v>
      </c>
    </row>
    <row r="609" spans="2:6">
      <c r="B609" t="s">
        <v>13</v>
      </c>
      <c r="C609" s="98">
        <v>590</v>
      </c>
      <c r="D609" t="s">
        <v>75</v>
      </c>
      <c r="E609">
        <v>51.346029999999999</v>
      </c>
      <c r="F609">
        <v>61.600549999999998</v>
      </c>
    </row>
    <row r="610" spans="2:6">
      <c r="B610" t="s">
        <v>13</v>
      </c>
      <c r="C610" s="98">
        <v>591</v>
      </c>
      <c r="D610" t="s">
        <v>75</v>
      </c>
      <c r="E610">
        <v>57.134860000000003</v>
      </c>
      <c r="F610">
        <v>53.877969999999998</v>
      </c>
    </row>
    <row r="611" spans="2:6">
      <c r="B611" t="s">
        <v>13</v>
      </c>
      <c r="C611" s="98">
        <v>592</v>
      </c>
      <c r="D611" t="s">
        <v>75</v>
      </c>
      <c r="E611">
        <v>54.171239999999997</v>
      </c>
      <c r="F611">
        <v>58.059809999999999</v>
      </c>
    </row>
    <row r="612" spans="2:6">
      <c r="B612" t="s">
        <v>13</v>
      </c>
      <c r="C612" s="98">
        <v>593</v>
      </c>
      <c r="D612" t="s">
        <v>75</v>
      </c>
      <c r="E612">
        <v>50.94238</v>
      </c>
      <c r="F612">
        <v>62.097389999999997</v>
      </c>
    </row>
    <row r="613" spans="2:6">
      <c r="B613" t="s">
        <v>13</v>
      </c>
      <c r="C613" s="98">
        <v>594</v>
      </c>
      <c r="D613" t="s">
        <v>75</v>
      </c>
      <c r="E613">
        <v>66.512919999999994</v>
      </c>
      <c r="F613">
        <v>59.071280000000002</v>
      </c>
    </row>
    <row r="614" spans="2:6">
      <c r="B614" t="s">
        <v>13</v>
      </c>
      <c r="C614" s="98">
        <v>595</v>
      </c>
      <c r="D614" t="s">
        <v>75</v>
      </c>
      <c r="E614">
        <v>64.397909999999996</v>
      </c>
      <c r="F614">
        <v>56.174880000000002</v>
      </c>
    </row>
    <row r="615" spans="2:6">
      <c r="B615" t="s">
        <v>13</v>
      </c>
      <c r="C615" s="98">
        <v>596</v>
      </c>
      <c r="D615" t="s">
        <v>75</v>
      </c>
      <c r="E615">
        <v>68.686589999999995</v>
      </c>
      <c r="F615">
        <v>62.237340000000003</v>
      </c>
    </row>
    <row r="616" spans="2:6">
      <c r="B616" t="s">
        <v>13</v>
      </c>
      <c r="C616" s="98">
        <v>597</v>
      </c>
      <c r="D616" t="s">
        <v>75</v>
      </c>
      <c r="E616">
        <v>65.027789999999996</v>
      </c>
      <c r="F616">
        <v>57.096260000000001</v>
      </c>
    </row>
    <row r="617" spans="2:6">
      <c r="B617" t="s">
        <v>13</v>
      </c>
      <c r="C617" s="98">
        <v>598</v>
      </c>
      <c r="D617" t="s">
        <v>75</v>
      </c>
      <c r="E617">
        <v>53.304499999999997</v>
      </c>
      <c r="F617">
        <v>40.883839999999999</v>
      </c>
    </row>
    <row r="618" spans="2:6">
      <c r="B618" t="s">
        <v>13</v>
      </c>
      <c r="C618" s="98">
        <v>599</v>
      </c>
      <c r="D618" t="s">
        <v>75</v>
      </c>
      <c r="E618">
        <v>52.945180000000001</v>
      </c>
      <c r="F618">
        <v>40.384630000000001</v>
      </c>
    </row>
    <row r="619" spans="2:6">
      <c r="B619" t="s">
        <v>13</v>
      </c>
      <c r="C619" s="98">
        <v>600</v>
      </c>
      <c r="D619" t="s">
        <v>75</v>
      </c>
      <c r="E619">
        <v>45.225740000000002</v>
      </c>
      <c r="F619">
        <v>30.555230000000002</v>
      </c>
    </row>
    <row r="620" spans="2:6">
      <c r="B620" t="s">
        <v>13</v>
      </c>
      <c r="C620" s="98">
        <v>601</v>
      </c>
      <c r="D620" t="s">
        <v>75</v>
      </c>
      <c r="E620">
        <v>50.843299999999999</v>
      </c>
      <c r="F620">
        <v>37.744630000000001</v>
      </c>
    </row>
    <row r="621" spans="2:6">
      <c r="B621" t="s">
        <v>13</v>
      </c>
      <c r="C621" s="98">
        <v>602</v>
      </c>
      <c r="D621" t="s">
        <v>75</v>
      </c>
      <c r="E621">
        <v>49.659289999999999</v>
      </c>
      <c r="F621">
        <v>36.273440000000001</v>
      </c>
    </row>
    <row r="622" spans="2:6">
      <c r="B622" t="s">
        <v>13</v>
      </c>
      <c r="C622" s="98">
        <v>603</v>
      </c>
      <c r="D622" t="s">
        <v>75</v>
      </c>
      <c r="E622">
        <v>47.142789999999998</v>
      </c>
      <c r="F622">
        <v>32.025060000000003</v>
      </c>
    </row>
    <row r="623" spans="2:6">
      <c r="B623" t="s">
        <v>13</v>
      </c>
      <c r="C623" s="98">
        <v>604</v>
      </c>
      <c r="D623" t="s">
        <v>75</v>
      </c>
      <c r="E623">
        <v>41.270060000000001</v>
      </c>
      <c r="F623">
        <v>21.721820000000001</v>
      </c>
    </row>
    <row r="624" spans="2:6">
      <c r="B624" t="s">
        <v>13</v>
      </c>
      <c r="C624" s="98">
        <v>605</v>
      </c>
      <c r="D624" t="s">
        <v>75</v>
      </c>
      <c r="E624">
        <v>47.130130000000001</v>
      </c>
      <c r="F624">
        <v>31.309899999999999</v>
      </c>
    </row>
    <row r="625" spans="2:6">
      <c r="B625" t="s">
        <v>13</v>
      </c>
      <c r="C625" s="98">
        <v>606</v>
      </c>
      <c r="D625" t="s">
        <v>75</v>
      </c>
      <c r="E625">
        <v>40.915970000000002</v>
      </c>
      <c r="F625">
        <v>23.541589999999999</v>
      </c>
    </row>
    <row r="626" spans="2:6">
      <c r="B626" t="s">
        <v>13</v>
      </c>
      <c r="C626" s="98">
        <v>607</v>
      </c>
      <c r="D626" t="s">
        <v>75</v>
      </c>
      <c r="E626">
        <v>38.660159999999998</v>
      </c>
      <c r="F626">
        <v>21.689550000000001</v>
      </c>
    </row>
    <row r="627" spans="2:6">
      <c r="B627" t="s">
        <v>13</v>
      </c>
      <c r="C627" s="98">
        <v>608</v>
      </c>
      <c r="D627" t="s">
        <v>75</v>
      </c>
      <c r="E627">
        <v>42.612549999999999</v>
      </c>
      <c r="F627">
        <v>24.195049999999998</v>
      </c>
    </row>
    <row r="628" spans="2:6">
      <c r="B628" t="s">
        <v>13</v>
      </c>
      <c r="C628" s="98">
        <v>609</v>
      </c>
      <c r="D628" t="s">
        <v>75</v>
      </c>
      <c r="E628">
        <v>41.209040000000002</v>
      </c>
      <c r="F628">
        <v>24.128710000000002</v>
      </c>
    </row>
    <row r="629" spans="2:6">
      <c r="B629" t="s">
        <v>13</v>
      </c>
      <c r="C629" s="98">
        <v>610</v>
      </c>
      <c r="D629" t="s">
        <v>75</v>
      </c>
      <c r="E629">
        <v>50.64922</v>
      </c>
      <c r="F629">
        <v>37.483789999999999</v>
      </c>
    </row>
    <row r="630" spans="2:6">
      <c r="B630" t="s">
        <v>13</v>
      </c>
      <c r="C630" s="98">
        <v>611</v>
      </c>
      <c r="D630" t="s">
        <v>75</v>
      </c>
      <c r="E630">
        <v>52.131900000000002</v>
      </c>
      <c r="F630">
        <v>39.364600000000003</v>
      </c>
    </row>
    <row r="631" spans="2:6">
      <c r="B631" t="s">
        <v>13</v>
      </c>
      <c r="C631" s="98">
        <v>612</v>
      </c>
      <c r="D631" t="s">
        <v>75</v>
      </c>
      <c r="E631">
        <v>39.797269999999997</v>
      </c>
      <c r="F631">
        <v>16.083549999999999</v>
      </c>
    </row>
    <row r="632" spans="2:6">
      <c r="B632" t="s">
        <v>13</v>
      </c>
      <c r="C632" s="98">
        <v>613</v>
      </c>
      <c r="D632" t="s">
        <v>75</v>
      </c>
      <c r="E632">
        <v>43.549880000000002</v>
      </c>
      <c r="F632">
        <v>24.307210000000001</v>
      </c>
    </row>
    <row r="633" spans="2:6">
      <c r="B633" t="s">
        <v>13</v>
      </c>
      <c r="C633" s="98">
        <v>614</v>
      </c>
      <c r="D633" t="s">
        <v>75</v>
      </c>
      <c r="E633">
        <v>36.714660000000002</v>
      </c>
      <c r="F633">
        <v>17.381810000000002</v>
      </c>
    </row>
    <row r="634" spans="2:6">
      <c r="B634" t="s">
        <v>13</v>
      </c>
      <c r="C634" s="98">
        <v>615</v>
      </c>
      <c r="D634" t="s">
        <v>75</v>
      </c>
      <c r="E634">
        <v>37.224609999999998</v>
      </c>
      <c r="F634">
        <v>17.980060000000002</v>
      </c>
    </row>
    <row r="635" spans="2:6">
      <c r="B635" t="s">
        <v>13</v>
      </c>
      <c r="C635" s="98">
        <v>616</v>
      </c>
      <c r="D635" t="s">
        <v>75</v>
      </c>
      <c r="E635">
        <v>40.512450000000001</v>
      </c>
      <c r="F635">
        <v>22.962209999999999</v>
      </c>
    </row>
    <row r="636" spans="2:6">
      <c r="B636" t="s">
        <v>13</v>
      </c>
      <c r="C636" s="98">
        <v>617</v>
      </c>
      <c r="D636" t="s">
        <v>75</v>
      </c>
      <c r="E636">
        <v>40.222059999999999</v>
      </c>
      <c r="F636">
        <v>20.614619999999999</v>
      </c>
    </row>
    <row r="637" spans="2:6">
      <c r="B637" t="s">
        <v>13</v>
      </c>
      <c r="C637" s="98">
        <v>618</v>
      </c>
      <c r="D637" t="s">
        <v>75</v>
      </c>
      <c r="E637">
        <v>44.124960000000002</v>
      </c>
      <c r="F637">
        <v>23.366250000000001</v>
      </c>
    </row>
    <row r="638" spans="2:6">
      <c r="B638" t="s">
        <v>13</v>
      </c>
      <c r="C638" s="98">
        <v>619</v>
      </c>
      <c r="D638" t="s">
        <v>75</v>
      </c>
      <c r="E638">
        <v>42.346260000000001</v>
      </c>
      <c r="F638">
        <v>24.558330000000002</v>
      </c>
    </row>
    <row r="639" spans="2:6">
      <c r="B639" t="s">
        <v>13</v>
      </c>
      <c r="C639" s="98">
        <v>620</v>
      </c>
      <c r="D639" t="s">
        <v>75</v>
      </c>
      <c r="E639">
        <v>44.189079999999997</v>
      </c>
      <c r="F639">
        <v>28.772629999999999</v>
      </c>
    </row>
    <row r="640" spans="2:6">
      <c r="B640" t="s">
        <v>13</v>
      </c>
      <c r="C640" s="98">
        <v>621</v>
      </c>
      <c r="D640" t="s">
        <v>75</v>
      </c>
      <c r="E640">
        <v>45.814250000000001</v>
      </c>
      <c r="F640">
        <v>31.056979999999999</v>
      </c>
    </row>
    <row r="641" spans="2:6">
      <c r="B641" t="s">
        <v>13</v>
      </c>
      <c r="C641" s="98">
        <v>622</v>
      </c>
      <c r="D641" t="s">
        <v>75</v>
      </c>
      <c r="E641">
        <v>46.643120000000003</v>
      </c>
      <c r="F641">
        <v>31.407219999999999</v>
      </c>
    </row>
    <row r="642" spans="2:6">
      <c r="B642" t="s">
        <v>13</v>
      </c>
      <c r="C642" s="98">
        <v>623</v>
      </c>
      <c r="D642" t="s">
        <v>75</v>
      </c>
      <c r="E642">
        <v>52.189889999999998</v>
      </c>
      <c r="F642">
        <v>39.367800000000003</v>
      </c>
    </row>
    <row r="643" spans="2:6">
      <c r="B643" t="s">
        <v>13</v>
      </c>
      <c r="C643" s="98">
        <v>624</v>
      </c>
      <c r="D643" t="s">
        <v>75</v>
      </c>
      <c r="E643">
        <v>51.100320000000004</v>
      </c>
      <c r="F643">
        <v>38.095700000000001</v>
      </c>
    </row>
    <row r="644" spans="2:6">
      <c r="B644" t="s">
        <v>13</v>
      </c>
      <c r="C644" s="98">
        <v>625</v>
      </c>
      <c r="D644" t="s">
        <v>75</v>
      </c>
      <c r="E644">
        <v>65.400829999999999</v>
      </c>
      <c r="F644">
        <v>42.61403</v>
      </c>
    </row>
    <row r="645" spans="2:6">
      <c r="B645" t="s">
        <v>13</v>
      </c>
      <c r="C645" s="98">
        <v>626</v>
      </c>
      <c r="D645" t="s">
        <v>75</v>
      </c>
      <c r="E645">
        <v>64.852040000000002</v>
      </c>
      <c r="F645">
        <v>43.13373</v>
      </c>
    </row>
    <row r="646" spans="2:6">
      <c r="B646" t="s">
        <v>13</v>
      </c>
      <c r="C646" s="98">
        <v>627</v>
      </c>
      <c r="D646" t="s">
        <v>75</v>
      </c>
      <c r="E646">
        <v>63.40381</v>
      </c>
      <c r="F646">
        <v>44.847490000000001</v>
      </c>
    </row>
    <row r="647" spans="2:6">
      <c r="B647" t="s">
        <v>13</v>
      </c>
      <c r="C647" s="98">
        <v>628</v>
      </c>
      <c r="D647" t="s">
        <v>75</v>
      </c>
      <c r="E647">
        <v>65.371549999999999</v>
      </c>
      <c r="F647">
        <v>42.695970000000003</v>
      </c>
    </row>
    <row r="648" spans="2:6">
      <c r="B648" t="s">
        <v>13</v>
      </c>
      <c r="C648" s="98">
        <v>629</v>
      </c>
      <c r="D648" t="s">
        <v>75</v>
      </c>
      <c r="E648">
        <v>61.90804</v>
      </c>
      <c r="F648">
        <v>53.190350000000002</v>
      </c>
    </row>
    <row r="649" spans="2:6">
      <c r="B649" t="s">
        <v>13</v>
      </c>
      <c r="C649" s="98">
        <v>630</v>
      </c>
      <c r="D649" t="s">
        <v>75</v>
      </c>
      <c r="E649">
        <v>71.826650000000001</v>
      </c>
      <c r="F649">
        <v>65.686229999999995</v>
      </c>
    </row>
    <row r="650" spans="2:6">
      <c r="B650" t="s">
        <v>13</v>
      </c>
      <c r="C650" s="98">
        <v>631</v>
      </c>
      <c r="D650" t="s">
        <v>75</v>
      </c>
      <c r="E650">
        <v>72.654619999999994</v>
      </c>
      <c r="F650">
        <v>66.878280000000004</v>
      </c>
    </row>
    <row r="651" spans="2:6">
      <c r="B651" t="s">
        <v>13</v>
      </c>
      <c r="C651" s="98">
        <v>632</v>
      </c>
      <c r="D651" t="s">
        <v>75</v>
      </c>
      <c r="E651">
        <v>76.888580000000005</v>
      </c>
      <c r="F651">
        <v>72.165469999999999</v>
      </c>
    </row>
    <row r="652" spans="2:6">
      <c r="B652" t="s">
        <v>13</v>
      </c>
      <c r="C652" s="98">
        <v>633</v>
      </c>
      <c r="D652" t="s">
        <v>75</v>
      </c>
      <c r="E652">
        <v>43.744619999999998</v>
      </c>
      <c r="F652">
        <v>71.267960000000002</v>
      </c>
    </row>
    <row r="653" spans="2:6">
      <c r="B653" t="s">
        <v>13</v>
      </c>
      <c r="C653" s="98">
        <v>634</v>
      </c>
      <c r="D653" t="s">
        <v>75</v>
      </c>
      <c r="E653">
        <v>39.054250000000003</v>
      </c>
      <c r="F653">
        <v>83.119020000000006</v>
      </c>
    </row>
    <row r="654" spans="2:6">
      <c r="B654" t="s">
        <v>13</v>
      </c>
      <c r="C654" s="98">
        <v>635</v>
      </c>
      <c r="D654" t="s">
        <v>75</v>
      </c>
      <c r="E654">
        <v>39.931669999999997</v>
      </c>
      <c r="F654">
        <v>79.939189999999996</v>
      </c>
    </row>
    <row r="655" spans="2:6">
      <c r="B655" t="s">
        <v>13</v>
      </c>
      <c r="C655" s="98">
        <v>636</v>
      </c>
      <c r="D655" t="s">
        <v>75</v>
      </c>
      <c r="E655">
        <v>39.762830000000001</v>
      </c>
      <c r="F655">
        <v>76.405969999999996</v>
      </c>
    </row>
    <row r="656" spans="2:6">
      <c r="B656" t="s">
        <v>13</v>
      </c>
      <c r="C656" s="98">
        <v>637</v>
      </c>
      <c r="D656" t="s">
        <v>75</v>
      </c>
      <c r="E656">
        <v>41.32338</v>
      </c>
      <c r="F656">
        <v>80.211870000000005</v>
      </c>
    </row>
    <row r="657" spans="2:6">
      <c r="B657" t="s">
        <v>13</v>
      </c>
      <c r="C657" s="98">
        <v>638</v>
      </c>
      <c r="D657" t="s">
        <v>75</v>
      </c>
      <c r="E657">
        <v>41.787320000000001</v>
      </c>
      <c r="F657">
        <v>83.988079999999997</v>
      </c>
    </row>
    <row r="658" spans="2:6">
      <c r="B658" t="s">
        <v>13</v>
      </c>
      <c r="C658" s="98">
        <v>639</v>
      </c>
      <c r="D658" t="s">
        <v>75</v>
      </c>
      <c r="E658">
        <v>39.755650000000003</v>
      </c>
      <c r="F658">
        <v>79.6571</v>
      </c>
    </row>
    <row r="659" spans="2:6">
      <c r="B659" t="s">
        <v>13</v>
      </c>
      <c r="C659" s="98">
        <v>640</v>
      </c>
      <c r="D659" t="s">
        <v>75</v>
      </c>
      <c r="E659">
        <v>40.749879999999997</v>
      </c>
      <c r="F659">
        <v>77.204660000000004</v>
      </c>
    </row>
    <row r="660" spans="2:6">
      <c r="B660" t="s">
        <v>13</v>
      </c>
      <c r="C660" s="98">
        <v>641</v>
      </c>
      <c r="D660" t="s">
        <v>75</v>
      </c>
      <c r="E660">
        <v>43.856900000000003</v>
      </c>
      <c r="F660">
        <v>77.609840000000005</v>
      </c>
    </row>
    <row r="661" spans="2:6">
      <c r="B661" t="s">
        <v>13</v>
      </c>
      <c r="C661" s="98">
        <v>642</v>
      </c>
      <c r="D661" t="s">
        <v>75</v>
      </c>
      <c r="E661">
        <v>42.367820000000002</v>
      </c>
      <c r="F661">
        <v>73.638270000000006</v>
      </c>
    </row>
    <row r="662" spans="2:6">
      <c r="B662" t="s">
        <v>13</v>
      </c>
      <c r="C662" s="98">
        <v>643</v>
      </c>
      <c r="D662" t="s">
        <v>75</v>
      </c>
      <c r="E662">
        <v>39.462960000000002</v>
      </c>
      <c r="F662">
        <v>78.459969999999998</v>
      </c>
    </row>
    <row r="663" spans="2:6">
      <c r="B663" t="s">
        <v>13</v>
      </c>
      <c r="C663" s="98">
        <v>644</v>
      </c>
      <c r="D663" t="s">
        <v>75</v>
      </c>
      <c r="E663">
        <v>44.517330000000001</v>
      </c>
      <c r="F663">
        <v>70.369349999999997</v>
      </c>
    </row>
    <row r="664" spans="2:6">
      <c r="B664" t="s">
        <v>13</v>
      </c>
      <c r="C664" s="98">
        <v>645</v>
      </c>
      <c r="D664" t="s">
        <v>75</v>
      </c>
      <c r="E664">
        <v>41.636090000000003</v>
      </c>
      <c r="F664">
        <v>76.249219999999994</v>
      </c>
    </row>
    <row r="665" spans="2:6">
      <c r="B665" t="s">
        <v>13</v>
      </c>
      <c r="C665" s="98">
        <v>646</v>
      </c>
      <c r="D665" t="s">
        <v>75</v>
      </c>
      <c r="E665">
        <v>45.422930000000001</v>
      </c>
      <c r="F665">
        <v>69.095500000000001</v>
      </c>
    </row>
    <row r="666" spans="2:6">
      <c r="B666" t="s">
        <v>13</v>
      </c>
      <c r="C666" s="98">
        <v>647</v>
      </c>
      <c r="D666" t="s">
        <v>75</v>
      </c>
      <c r="E666">
        <v>42.002859999999998</v>
      </c>
      <c r="F666">
        <v>97.837609999999998</v>
      </c>
    </row>
    <row r="667" spans="2:6">
      <c r="B667" t="s">
        <v>13</v>
      </c>
      <c r="C667" s="98">
        <v>648</v>
      </c>
      <c r="D667" t="s">
        <v>75</v>
      </c>
      <c r="E667">
        <v>76.105630000000005</v>
      </c>
      <c r="F667">
        <v>95.30498</v>
      </c>
    </row>
    <row r="668" spans="2:6">
      <c r="B668" t="s">
        <v>13</v>
      </c>
      <c r="C668" s="98">
        <v>649</v>
      </c>
      <c r="D668" t="s">
        <v>75</v>
      </c>
      <c r="E668">
        <v>79.202560000000005</v>
      </c>
      <c r="F668">
        <v>92.407219999999995</v>
      </c>
    </row>
    <row r="669" spans="2:6">
      <c r="B669" t="s">
        <v>13</v>
      </c>
      <c r="C669" s="98">
        <v>650</v>
      </c>
      <c r="D669" t="s">
        <v>75</v>
      </c>
      <c r="E669">
        <v>84.848240000000004</v>
      </c>
      <c r="F669">
        <v>95.424800000000005</v>
      </c>
    </row>
    <row r="670" spans="2:6">
      <c r="B670" t="s">
        <v>13</v>
      </c>
      <c r="C670" s="98">
        <v>651</v>
      </c>
      <c r="D670" t="s">
        <v>75</v>
      </c>
      <c r="E670">
        <v>81.564480000000003</v>
      </c>
      <c r="F670">
        <v>83.792910000000006</v>
      </c>
    </row>
    <row r="671" spans="2:6">
      <c r="B671" t="s">
        <v>13</v>
      </c>
      <c r="C671" s="98">
        <v>652</v>
      </c>
      <c r="D671" t="s">
        <v>75</v>
      </c>
      <c r="E671">
        <v>85.446190000000001</v>
      </c>
      <c r="F671">
        <v>83.078289999999996</v>
      </c>
    </row>
    <row r="672" spans="2:6">
      <c r="B672" t="s">
        <v>13</v>
      </c>
      <c r="C672" s="98">
        <v>653</v>
      </c>
      <c r="D672" t="s">
        <v>75</v>
      </c>
      <c r="E672">
        <v>80.312489999999997</v>
      </c>
      <c r="F672">
        <v>76.516239999999996</v>
      </c>
    </row>
    <row r="673" spans="2:6">
      <c r="B673" t="s">
        <v>13</v>
      </c>
      <c r="C673" s="98">
        <v>654</v>
      </c>
      <c r="D673" t="s">
        <v>75</v>
      </c>
      <c r="E673">
        <v>80.766229999999993</v>
      </c>
      <c r="F673">
        <v>79.896069999999995</v>
      </c>
    </row>
    <row r="674" spans="2:6">
      <c r="B674" t="s">
        <v>13</v>
      </c>
      <c r="C674" s="98">
        <v>655</v>
      </c>
      <c r="D674" t="s">
        <v>75</v>
      </c>
      <c r="E674">
        <v>82.670109999999994</v>
      </c>
      <c r="F674">
        <v>81.711479999999995</v>
      </c>
    </row>
    <row r="675" spans="2:6">
      <c r="B675" t="s">
        <v>13</v>
      </c>
      <c r="C675" s="98">
        <v>656</v>
      </c>
      <c r="D675" t="s">
        <v>75</v>
      </c>
      <c r="E675">
        <v>77.163629999999998</v>
      </c>
      <c r="F675">
        <v>73.523719999999997</v>
      </c>
    </row>
    <row r="676" spans="2:6">
      <c r="B676" t="s">
        <v>13</v>
      </c>
      <c r="C676" s="98">
        <v>657</v>
      </c>
      <c r="D676" t="s">
        <v>75</v>
      </c>
      <c r="E676">
        <v>74.070700000000002</v>
      </c>
      <c r="F676">
        <v>68.479560000000006</v>
      </c>
    </row>
    <row r="677" spans="2:6">
      <c r="B677" t="s">
        <v>13</v>
      </c>
      <c r="C677" s="98">
        <v>658</v>
      </c>
      <c r="D677" t="s">
        <v>75</v>
      </c>
      <c r="E677">
        <v>74.114230000000006</v>
      </c>
      <c r="F677">
        <v>71.926360000000003</v>
      </c>
    </row>
    <row r="678" spans="2:6">
      <c r="B678" t="s">
        <v>13</v>
      </c>
      <c r="C678" s="98">
        <v>659</v>
      </c>
      <c r="D678" t="s">
        <v>75</v>
      </c>
      <c r="E678">
        <v>68.942080000000004</v>
      </c>
      <c r="F678">
        <v>62.635150000000003</v>
      </c>
    </row>
    <row r="679" spans="2:6">
      <c r="B679" t="s">
        <v>13</v>
      </c>
      <c r="C679" s="98">
        <v>660</v>
      </c>
      <c r="D679" t="s">
        <v>75</v>
      </c>
      <c r="E679">
        <v>73.242000000000004</v>
      </c>
      <c r="F679">
        <v>67.353269999999995</v>
      </c>
    </row>
    <row r="680" spans="2:6">
      <c r="B680" t="s">
        <v>13</v>
      </c>
      <c r="C680" s="98">
        <v>661</v>
      </c>
      <c r="D680" t="s">
        <v>75</v>
      </c>
      <c r="E680">
        <v>71.867009999999993</v>
      </c>
      <c r="F680">
        <v>34.329160000000002</v>
      </c>
    </row>
    <row r="681" spans="2:6">
      <c r="B681" t="s">
        <v>13</v>
      </c>
      <c r="C681" s="98">
        <v>662</v>
      </c>
      <c r="D681" t="s">
        <v>75</v>
      </c>
      <c r="E681">
        <v>71.569190000000006</v>
      </c>
      <c r="F681">
        <v>34.699219999999997</v>
      </c>
    </row>
    <row r="682" spans="2:6">
      <c r="B682" t="s">
        <v>13</v>
      </c>
      <c r="C682" s="98">
        <v>663</v>
      </c>
      <c r="D682" t="s">
        <v>75</v>
      </c>
      <c r="E682">
        <v>71.482910000000004</v>
      </c>
      <c r="F682">
        <v>34.680520000000001</v>
      </c>
    </row>
    <row r="683" spans="2:6">
      <c r="B683" t="s">
        <v>13</v>
      </c>
      <c r="C683" s="98">
        <v>664</v>
      </c>
      <c r="D683" t="s">
        <v>75</v>
      </c>
      <c r="E683">
        <v>78.128519999999995</v>
      </c>
      <c r="F683">
        <v>23.139230000000001</v>
      </c>
    </row>
    <row r="684" spans="2:6">
      <c r="B684" t="s">
        <v>13</v>
      </c>
      <c r="C684" s="98">
        <v>665</v>
      </c>
      <c r="D684" t="s">
        <v>75</v>
      </c>
      <c r="E684">
        <v>78.789829999999995</v>
      </c>
      <c r="F684">
        <v>25.597190000000001</v>
      </c>
    </row>
    <row r="685" spans="2:6">
      <c r="B685" t="s">
        <v>13</v>
      </c>
      <c r="C685" s="98">
        <v>666</v>
      </c>
      <c r="D685" t="s">
        <v>75</v>
      </c>
      <c r="E685">
        <v>77.781549999999996</v>
      </c>
      <c r="F685">
        <v>23.447209999999998</v>
      </c>
    </row>
    <row r="686" spans="2:6">
      <c r="B686" t="s">
        <v>13</v>
      </c>
      <c r="C686" s="98">
        <v>667</v>
      </c>
      <c r="D686" t="s">
        <v>75</v>
      </c>
      <c r="E686">
        <v>48.530630000000002</v>
      </c>
      <c r="F686">
        <v>34.152450000000002</v>
      </c>
    </row>
    <row r="687" spans="2:6">
      <c r="B687" t="s">
        <v>13</v>
      </c>
      <c r="C687" s="98">
        <v>668</v>
      </c>
      <c r="D687" t="s">
        <v>75</v>
      </c>
      <c r="E687">
        <v>65.530779999999993</v>
      </c>
      <c r="F687">
        <v>42.281080000000003</v>
      </c>
    </row>
    <row r="688" spans="2:6">
      <c r="B688" t="s">
        <v>13</v>
      </c>
      <c r="C688" s="98">
        <v>669</v>
      </c>
      <c r="D688" t="s">
        <v>75</v>
      </c>
      <c r="E688">
        <v>70.118030000000005</v>
      </c>
      <c r="F688">
        <v>36.448180000000001</v>
      </c>
    </row>
    <row r="689" spans="2:6">
      <c r="B689" t="s">
        <v>13</v>
      </c>
      <c r="C689" s="98">
        <v>670</v>
      </c>
      <c r="D689" t="s">
        <v>75</v>
      </c>
      <c r="E689">
        <v>70.472260000000006</v>
      </c>
      <c r="F689">
        <v>36.088050000000003</v>
      </c>
    </row>
    <row r="690" spans="2:6">
      <c r="B690" t="s">
        <v>13</v>
      </c>
      <c r="C690" s="98">
        <v>671</v>
      </c>
      <c r="D690" t="s">
        <v>75</v>
      </c>
      <c r="E690">
        <v>76.791129999999995</v>
      </c>
      <c r="F690">
        <v>28.072009999999999</v>
      </c>
    </row>
    <row r="691" spans="2:6">
      <c r="B691" t="s">
        <v>13</v>
      </c>
      <c r="C691" s="98">
        <v>672</v>
      </c>
      <c r="D691" t="s">
        <v>75</v>
      </c>
      <c r="E691">
        <v>72.409350000000003</v>
      </c>
      <c r="F691">
        <v>33.039259999999999</v>
      </c>
    </row>
    <row r="692" spans="2:6">
      <c r="B692" t="s">
        <v>13</v>
      </c>
      <c r="C692" s="98">
        <v>673</v>
      </c>
      <c r="D692" t="s">
        <v>75</v>
      </c>
      <c r="E692">
        <v>76.271299999999997</v>
      </c>
      <c r="F692">
        <v>25.56954</v>
      </c>
    </row>
    <row r="693" spans="2:6">
      <c r="B693" t="s">
        <v>13</v>
      </c>
      <c r="C693" s="98">
        <v>674</v>
      </c>
      <c r="D693" t="s">
        <v>75</v>
      </c>
      <c r="E693">
        <v>76.95326</v>
      </c>
      <c r="F693">
        <v>27.770610000000001</v>
      </c>
    </row>
    <row r="694" spans="2:6">
      <c r="B694" t="s">
        <v>13</v>
      </c>
      <c r="C694" s="98">
        <v>675</v>
      </c>
      <c r="D694" t="s">
        <v>75</v>
      </c>
      <c r="E694">
        <v>75.107730000000004</v>
      </c>
      <c r="F694">
        <v>30.01698</v>
      </c>
    </row>
    <row r="695" spans="2:6">
      <c r="B695" t="s">
        <v>13</v>
      </c>
      <c r="C695" s="98">
        <v>676</v>
      </c>
      <c r="D695" t="s">
        <v>75</v>
      </c>
      <c r="E695">
        <v>75.969290000000001</v>
      </c>
      <c r="F695">
        <v>29.038869999999999</v>
      </c>
    </row>
    <row r="696" spans="2:6">
      <c r="B696" t="s">
        <v>13</v>
      </c>
      <c r="C696" s="98">
        <v>677</v>
      </c>
      <c r="D696" t="s">
        <v>75</v>
      </c>
      <c r="E696">
        <v>75.28389</v>
      </c>
      <c r="F696">
        <v>24.874749999999999</v>
      </c>
    </row>
    <row r="697" spans="2:6">
      <c r="B697" t="s">
        <v>13</v>
      </c>
      <c r="C697" s="98">
        <v>678</v>
      </c>
      <c r="D697" t="s">
        <v>75</v>
      </c>
      <c r="E697">
        <v>77.052239999999998</v>
      </c>
      <c r="F697">
        <v>27.905639999999998</v>
      </c>
    </row>
    <row r="698" spans="2:6">
      <c r="B698" t="s">
        <v>13</v>
      </c>
      <c r="C698" s="98">
        <v>679</v>
      </c>
      <c r="D698" t="s">
        <v>75</v>
      </c>
      <c r="E698">
        <v>42.82676</v>
      </c>
      <c r="F698">
        <v>25.55696</v>
      </c>
    </row>
    <row r="699" spans="2:6">
      <c r="B699" t="s">
        <v>13</v>
      </c>
      <c r="C699" s="98">
        <v>680</v>
      </c>
      <c r="D699" t="s">
        <v>75</v>
      </c>
      <c r="E699">
        <v>42.080660000000002</v>
      </c>
      <c r="F699">
        <v>24.946529999999999</v>
      </c>
    </row>
    <row r="700" spans="2:6">
      <c r="B700" t="s">
        <v>13</v>
      </c>
      <c r="C700" s="98">
        <v>681</v>
      </c>
      <c r="D700" t="s">
        <v>75</v>
      </c>
      <c r="E700">
        <v>39.878300000000003</v>
      </c>
      <c r="F700">
        <v>18.324929999999998</v>
      </c>
    </row>
    <row r="701" spans="2:6">
      <c r="B701" t="s">
        <v>13</v>
      </c>
      <c r="C701" s="98">
        <v>682</v>
      </c>
      <c r="D701" t="s">
        <v>75</v>
      </c>
      <c r="E701">
        <v>36.475499999999997</v>
      </c>
      <c r="F701">
        <v>17.71895</v>
      </c>
    </row>
    <row r="702" spans="2:6">
      <c r="B702" t="s">
        <v>13</v>
      </c>
      <c r="C702" s="98">
        <v>683</v>
      </c>
      <c r="D702" t="s">
        <v>75</v>
      </c>
      <c r="E702">
        <v>37.103070000000002</v>
      </c>
      <c r="F702">
        <v>15.44561</v>
      </c>
    </row>
    <row r="703" spans="2:6">
      <c r="B703" t="s">
        <v>13</v>
      </c>
      <c r="C703" s="98">
        <v>684</v>
      </c>
      <c r="D703" t="s">
        <v>75</v>
      </c>
      <c r="E703">
        <v>34.148969999999998</v>
      </c>
      <c r="F703">
        <v>13.523870000000001</v>
      </c>
    </row>
    <row r="704" spans="2:6">
      <c r="B704" t="s">
        <v>13</v>
      </c>
      <c r="C704" s="98">
        <v>685</v>
      </c>
      <c r="D704" t="s">
        <v>75</v>
      </c>
      <c r="E704">
        <v>37.579419999999999</v>
      </c>
      <c r="F704">
        <v>15.015890000000001</v>
      </c>
    </row>
    <row r="705" spans="2:6">
      <c r="B705" t="s">
        <v>13</v>
      </c>
      <c r="C705" s="98">
        <v>686</v>
      </c>
      <c r="D705" t="s">
        <v>75</v>
      </c>
      <c r="E705">
        <v>41.064309999999999</v>
      </c>
      <c r="F705">
        <v>12.21447</v>
      </c>
    </row>
    <row r="706" spans="2:6">
      <c r="B706" t="s">
        <v>13</v>
      </c>
      <c r="C706" s="98">
        <v>687</v>
      </c>
      <c r="D706" t="s">
        <v>75</v>
      </c>
      <c r="E706">
        <v>42.195270000000001</v>
      </c>
      <c r="F706">
        <v>20.919370000000001</v>
      </c>
    </row>
    <row r="707" spans="2:6">
      <c r="B707" t="s">
        <v>13</v>
      </c>
      <c r="C707" s="98">
        <v>688</v>
      </c>
      <c r="D707" t="s">
        <v>75</v>
      </c>
      <c r="E707">
        <v>36.605580000000003</v>
      </c>
      <c r="F707">
        <v>15.74888</v>
      </c>
    </row>
    <row r="708" spans="2:6">
      <c r="B708" t="s">
        <v>13</v>
      </c>
      <c r="C708" s="98">
        <v>689</v>
      </c>
      <c r="D708" t="s">
        <v>75</v>
      </c>
      <c r="E708">
        <v>39.431159999999998</v>
      </c>
      <c r="F708">
        <v>19.323840000000001</v>
      </c>
    </row>
    <row r="709" spans="2:6">
      <c r="B709" t="s">
        <v>13</v>
      </c>
      <c r="C709" s="98">
        <v>690</v>
      </c>
      <c r="D709" t="s">
        <v>75</v>
      </c>
      <c r="E709">
        <v>37.562080000000002</v>
      </c>
      <c r="F709">
        <v>11.92845</v>
      </c>
    </row>
    <row r="710" spans="2:6">
      <c r="B710" t="s">
        <v>13</v>
      </c>
      <c r="C710" s="98">
        <v>691</v>
      </c>
      <c r="D710" t="s">
        <v>75</v>
      </c>
      <c r="E710">
        <v>34.238109999999999</v>
      </c>
      <c r="F710">
        <v>13.71316</v>
      </c>
    </row>
    <row r="711" spans="2:6">
      <c r="B711" t="s">
        <v>13</v>
      </c>
      <c r="C711" s="98">
        <v>692</v>
      </c>
      <c r="D711" t="s">
        <v>75</v>
      </c>
      <c r="E711">
        <v>34.140940000000001</v>
      </c>
      <c r="F711">
        <v>4.577661</v>
      </c>
    </row>
    <row r="712" spans="2:6">
      <c r="B712" t="s">
        <v>13</v>
      </c>
      <c r="C712" s="98">
        <v>693</v>
      </c>
      <c r="D712" t="s">
        <v>75</v>
      </c>
      <c r="E712">
        <v>36.659269999999999</v>
      </c>
      <c r="F712">
        <v>17.68196</v>
      </c>
    </row>
    <row r="713" spans="2:6">
      <c r="B713" t="s">
        <v>13</v>
      </c>
      <c r="C713" s="98">
        <v>694</v>
      </c>
      <c r="D713" t="s">
        <v>75</v>
      </c>
      <c r="E713">
        <v>40.643720000000002</v>
      </c>
      <c r="F713">
        <v>20.240860000000001</v>
      </c>
    </row>
    <row r="714" spans="2:6">
      <c r="B714" t="s">
        <v>13</v>
      </c>
      <c r="C714" s="98">
        <v>695</v>
      </c>
      <c r="D714" t="s">
        <v>75</v>
      </c>
      <c r="E714">
        <v>36.792479999999998</v>
      </c>
      <c r="F714">
        <v>13.39213</v>
      </c>
    </row>
    <row r="715" spans="2:6">
      <c r="B715" t="s">
        <v>13</v>
      </c>
      <c r="C715" s="98">
        <v>696</v>
      </c>
      <c r="D715" t="s">
        <v>75</v>
      </c>
      <c r="E715">
        <v>75.948300000000003</v>
      </c>
      <c r="F715">
        <v>22.744800000000001</v>
      </c>
    </row>
    <row r="716" spans="2:6">
      <c r="B716" t="s">
        <v>13</v>
      </c>
      <c r="C716" s="98">
        <v>697</v>
      </c>
      <c r="D716" t="s">
        <v>75</v>
      </c>
      <c r="E716">
        <v>76.840689999999995</v>
      </c>
      <c r="F716">
        <v>20.91855</v>
      </c>
    </row>
    <row r="717" spans="2:6">
      <c r="B717" t="s">
        <v>13</v>
      </c>
      <c r="C717" s="98">
        <v>698</v>
      </c>
      <c r="D717" t="s">
        <v>75</v>
      </c>
      <c r="E717">
        <v>81.950479999999999</v>
      </c>
      <c r="F717">
        <v>19.874559999999999</v>
      </c>
    </row>
    <row r="718" spans="2:6">
      <c r="B718" t="s">
        <v>13</v>
      </c>
      <c r="C718" s="98">
        <v>699</v>
      </c>
      <c r="D718" t="s">
        <v>75</v>
      </c>
      <c r="E718">
        <v>81.643709999999999</v>
      </c>
      <c r="F718">
        <v>16.591760000000001</v>
      </c>
    </row>
    <row r="719" spans="2:6">
      <c r="B719" t="s">
        <v>13</v>
      </c>
      <c r="C719" s="98">
        <v>700</v>
      </c>
      <c r="D719" t="s">
        <v>75</v>
      </c>
      <c r="E719">
        <v>84.610219999999998</v>
      </c>
      <c r="F719">
        <v>14.24776</v>
      </c>
    </row>
    <row r="720" spans="2:6">
      <c r="B720" t="s">
        <v>13</v>
      </c>
      <c r="C720" s="98">
        <v>701</v>
      </c>
      <c r="D720" t="s">
        <v>75</v>
      </c>
      <c r="E720">
        <v>84.102879999999999</v>
      </c>
      <c r="F720">
        <v>8.9806559999999998</v>
      </c>
    </row>
    <row r="721" spans="2:6">
      <c r="B721" t="s">
        <v>13</v>
      </c>
      <c r="C721" s="98">
        <v>702</v>
      </c>
      <c r="D721" t="s">
        <v>75</v>
      </c>
      <c r="E721">
        <v>80.180030000000002</v>
      </c>
      <c r="F721">
        <v>19.088840000000001</v>
      </c>
    </row>
    <row r="722" spans="2:6">
      <c r="B722" t="s">
        <v>13</v>
      </c>
      <c r="C722" s="98">
        <v>703</v>
      </c>
      <c r="D722" t="s">
        <v>75</v>
      </c>
      <c r="E722">
        <v>80.573269999999994</v>
      </c>
      <c r="F722">
        <v>8.3656389999999998</v>
      </c>
    </row>
    <row r="723" spans="2:6">
      <c r="B723" t="s">
        <v>13</v>
      </c>
      <c r="C723" s="98">
        <v>704</v>
      </c>
      <c r="D723" t="s">
        <v>75</v>
      </c>
      <c r="E723">
        <v>79.004329999999996</v>
      </c>
      <c r="F723">
        <v>10.6282</v>
      </c>
    </row>
    <row r="724" spans="2:6">
      <c r="B724" t="s">
        <v>13</v>
      </c>
      <c r="C724" s="98">
        <v>705</v>
      </c>
      <c r="D724" t="s">
        <v>75</v>
      </c>
      <c r="E724">
        <v>40.048189999999998</v>
      </c>
      <c r="F724">
        <v>24.261489999999998</v>
      </c>
    </row>
    <row r="725" spans="2:6">
      <c r="B725" t="s">
        <v>13</v>
      </c>
      <c r="C725" s="98">
        <v>706</v>
      </c>
      <c r="D725" t="s">
        <v>75</v>
      </c>
      <c r="E725">
        <v>34.794589999999999</v>
      </c>
      <c r="F725">
        <v>13.96968</v>
      </c>
    </row>
    <row r="726" spans="2:6">
      <c r="B726" t="s">
        <v>13</v>
      </c>
      <c r="C726" s="98">
        <v>707</v>
      </c>
      <c r="D726" t="s">
        <v>75</v>
      </c>
      <c r="E726">
        <v>79.221760000000003</v>
      </c>
      <c r="F726">
        <v>22.09459</v>
      </c>
    </row>
    <row r="727" spans="2:6">
      <c r="B727" t="s">
        <v>13</v>
      </c>
      <c r="C727" s="98">
        <v>708</v>
      </c>
      <c r="D727" t="s">
        <v>75</v>
      </c>
      <c r="E727">
        <v>36.030880000000003</v>
      </c>
      <c r="F727">
        <v>93.121729999999999</v>
      </c>
    </row>
    <row r="728" spans="2:6">
      <c r="B728" t="s">
        <v>13</v>
      </c>
      <c r="C728" s="98">
        <v>709</v>
      </c>
      <c r="D728" t="s">
        <v>75</v>
      </c>
      <c r="E728">
        <v>34.499560000000002</v>
      </c>
      <c r="F728">
        <v>86.609989999999996</v>
      </c>
    </row>
    <row r="729" spans="2:6">
      <c r="B729" t="s">
        <v>13</v>
      </c>
      <c r="C729" s="98">
        <v>710</v>
      </c>
      <c r="D729" t="s">
        <v>75</v>
      </c>
      <c r="E729">
        <v>31.106870000000001</v>
      </c>
      <c r="F729">
        <v>89.461640000000003</v>
      </c>
    </row>
    <row r="730" spans="2:6">
      <c r="B730" t="s">
        <v>13</v>
      </c>
      <c r="C730" s="98">
        <v>711</v>
      </c>
      <c r="D730" t="s">
        <v>73</v>
      </c>
      <c r="E730">
        <v>58.213610000000003</v>
      </c>
      <c r="F730">
        <v>91.881889999999999</v>
      </c>
    </row>
    <row r="731" spans="2:6">
      <c r="B731" t="s">
        <v>13</v>
      </c>
      <c r="C731" s="98">
        <v>712</v>
      </c>
      <c r="D731" t="s">
        <v>73</v>
      </c>
      <c r="E731">
        <v>58.19605</v>
      </c>
      <c r="F731">
        <v>92.21499</v>
      </c>
    </row>
    <row r="732" spans="2:6">
      <c r="B732" t="s">
        <v>13</v>
      </c>
      <c r="C732" s="98">
        <v>713</v>
      </c>
      <c r="D732" t="s">
        <v>73</v>
      </c>
      <c r="E732">
        <v>58.718229999999998</v>
      </c>
      <c r="F732">
        <v>90.31053</v>
      </c>
    </row>
    <row r="733" spans="2:6">
      <c r="B733" t="s">
        <v>13</v>
      </c>
      <c r="C733" s="98">
        <v>714</v>
      </c>
      <c r="D733" t="s">
        <v>73</v>
      </c>
      <c r="E733">
        <v>57.278370000000002</v>
      </c>
      <c r="F733">
        <v>89.907610000000005</v>
      </c>
    </row>
    <row r="734" spans="2:6">
      <c r="B734" t="s">
        <v>13</v>
      </c>
      <c r="C734" s="98">
        <v>715</v>
      </c>
      <c r="D734" t="s">
        <v>73</v>
      </c>
      <c r="E734">
        <v>58.08202</v>
      </c>
      <c r="F734">
        <v>92.008150000000001</v>
      </c>
    </row>
    <row r="735" spans="2:6">
      <c r="B735" t="s">
        <v>13</v>
      </c>
      <c r="C735" s="98">
        <v>716</v>
      </c>
      <c r="D735" t="s">
        <v>73</v>
      </c>
      <c r="E735">
        <v>57.489449999999998</v>
      </c>
      <c r="F735">
        <v>88.085290000000001</v>
      </c>
    </row>
    <row r="736" spans="2:6">
      <c r="B736" t="s">
        <v>13</v>
      </c>
      <c r="C736" s="98">
        <v>717</v>
      </c>
      <c r="D736" t="s">
        <v>73</v>
      </c>
      <c r="E736">
        <v>28.088740000000001</v>
      </c>
      <c r="F736">
        <v>63.51079</v>
      </c>
    </row>
    <row r="737" spans="2:6">
      <c r="B737" t="s">
        <v>13</v>
      </c>
      <c r="C737" s="98">
        <v>718</v>
      </c>
      <c r="D737" t="s">
        <v>73</v>
      </c>
      <c r="E737">
        <v>28.085470000000001</v>
      </c>
      <c r="F737">
        <v>63.590200000000003</v>
      </c>
    </row>
    <row r="738" spans="2:6">
      <c r="B738" t="s">
        <v>13</v>
      </c>
      <c r="C738" s="98">
        <v>719</v>
      </c>
      <c r="D738" t="s">
        <v>73</v>
      </c>
      <c r="E738">
        <v>28.08727</v>
      </c>
      <c r="F738">
        <v>63.123280000000001</v>
      </c>
    </row>
    <row r="739" spans="2:6">
      <c r="B739" t="s">
        <v>13</v>
      </c>
      <c r="C739" s="98">
        <v>720</v>
      </c>
      <c r="D739" t="s">
        <v>73</v>
      </c>
      <c r="E739">
        <v>27.578029999999998</v>
      </c>
      <c r="F739">
        <v>62.821040000000004</v>
      </c>
    </row>
    <row r="740" spans="2:6">
      <c r="B740" t="s">
        <v>13</v>
      </c>
      <c r="C740" s="98">
        <v>721</v>
      </c>
      <c r="D740" t="s">
        <v>73</v>
      </c>
      <c r="E740">
        <v>27.779920000000001</v>
      </c>
      <c r="F740">
        <v>63.518149999999999</v>
      </c>
    </row>
    <row r="741" spans="2:6">
      <c r="B741" t="s">
        <v>13</v>
      </c>
      <c r="C741" s="98">
        <v>722</v>
      </c>
      <c r="D741" t="s">
        <v>73</v>
      </c>
      <c r="E741">
        <v>28.588999999999999</v>
      </c>
      <c r="F741">
        <v>63.024079999999998</v>
      </c>
    </row>
    <row r="742" spans="2:6">
      <c r="B742" t="s">
        <v>13</v>
      </c>
      <c r="C742" s="98">
        <v>723</v>
      </c>
      <c r="D742" t="s">
        <v>73</v>
      </c>
      <c r="E742">
        <v>28.739139999999999</v>
      </c>
      <c r="F742">
        <v>62.720860000000002</v>
      </c>
    </row>
    <row r="743" spans="2:6">
      <c r="B743" t="s">
        <v>13</v>
      </c>
      <c r="C743" s="98">
        <v>724</v>
      </c>
      <c r="D743" t="s">
        <v>73</v>
      </c>
      <c r="E743">
        <v>27.0246</v>
      </c>
      <c r="F743">
        <v>62.901859999999999</v>
      </c>
    </row>
    <row r="744" spans="2:6">
      <c r="B744" t="s">
        <v>13</v>
      </c>
      <c r="C744" s="98">
        <v>725</v>
      </c>
      <c r="D744" t="s">
        <v>73</v>
      </c>
      <c r="E744">
        <v>28.80134</v>
      </c>
      <c r="F744">
        <v>63.389040000000001</v>
      </c>
    </row>
    <row r="745" spans="2:6">
      <c r="B745" t="s">
        <v>13</v>
      </c>
      <c r="C745" s="98">
        <v>726</v>
      </c>
      <c r="D745" t="s">
        <v>73</v>
      </c>
      <c r="E745">
        <v>27.18646</v>
      </c>
      <c r="F745">
        <v>63.558729999999997</v>
      </c>
    </row>
    <row r="746" spans="2:6">
      <c r="B746" t="s">
        <v>13</v>
      </c>
      <c r="C746" s="98">
        <v>727</v>
      </c>
      <c r="D746" t="s">
        <v>73</v>
      </c>
      <c r="E746">
        <v>29.285150000000002</v>
      </c>
      <c r="F746">
        <v>63.383609999999997</v>
      </c>
    </row>
    <row r="747" spans="2:6">
      <c r="B747" t="s">
        <v>13</v>
      </c>
      <c r="C747" s="98">
        <v>728</v>
      </c>
      <c r="D747" t="s">
        <v>73</v>
      </c>
      <c r="E747">
        <v>39.402949999999997</v>
      </c>
      <c r="F747">
        <v>51.150860000000002</v>
      </c>
    </row>
    <row r="748" spans="2:6">
      <c r="B748" t="s">
        <v>13</v>
      </c>
      <c r="C748" s="98">
        <v>729</v>
      </c>
      <c r="D748" t="s">
        <v>73</v>
      </c>
      <c r="E748">
        <v>28.811330000000002</v>
      </c>
      <c r="F748">
        <v>61.357849999999999</v>
      </c>
    </row>
    <row r="749" spans="2:6">
      <c r="B749" t="s">
        <v>13</v>
      </c>
      <c r="C749" s="98">
        <v>730</v>
      </c>
      <c r="D749" t="s">
        <v>73</v>
      </c>
      <c r="E749">
        <v>34.303959999999996</v>
      </c>
      <c r="F749">
        <v>56.54213</v>
      </c>
    </row>
    <row r="750" spans="2:6">
      <c r="B750" t="s">
        <v>13</v>
      </c>
      <c r="C750" s="98">
        <v>731</v>
      </c>
      <c r="D750" t="s">
        <v>73</v>
      </c>
      <c r="E750">
        <v>29.60276</v>
      </c>
      <c r="F750">
        <v>60.157350000000001</v>
      </c>
    </row>
    <row r="751" spans="2:6">
      <c r="B751" t="s">
        <v>13</v>
      </c>
      <c r="C751" s="98">
        <v>732</v>
      </c>
      <c r="D751" t="s">
        <v>73</v>
      </c>
      <c r="E751">
        <v>49.116160000000001</v>
      </c>
      <c r="F751">
        <v>63.66</v>
      </c>
    </row>
    <row r="752" spans="2:6">
      <c r="B752" t="s">
        <v>13</v>
      </c>
      <c r="C752" s="98">
        <v>733</v>
      </c>
      <c r="D752" t="s">
        <v>73</v>
      </c>
      <c r="E752">
        <v>39.617550000000001</v>
      </c>
      <c r="F752">
        <v>62.925190000000001</v>
      </c>
    </row>
    <row r="753" spans="2:6">
      <c r="B753" t="s">
        <v>13</v>
      </c>
      <c r="C753" s="98">
        <v>734</v>
      </c>
      <c r="D753" t="s">
        <v>73</v>
      </c>
      <c r="E753">
        <v>43.233080000000001</v>
      </c>
      <c r="F753">
        <v>63.165219999999998</v>
      </c>
    </row>
    <row r="754" spans="2:6">
      <c r="B754" t="s">
        <v>13</v>
      </c>
      <c r="C754" s="98">
        <v>735</v>
      </c>
      <c r="D754" t="s">
        <v>73</v>
      </c>
      <c r="E754">
        <v>64.892790000000005</v>
      </c>
      <c r="F754">
        <v>65.814179999999993</v>
      </c>
    </row>
    <row r="755" spans="2:6">
      <c r="B755" t="s">
        <v>13</v>
      </c>
      <c r="C755" s="98">
        <v>736</v>
      </c>
      <c r="D755" t="s">
        <v>73</v>
      </c>
      <c r="E755">
        <v>62.49015</v>
      </c>
      <c r="F755">
        <v>74.584289999999996</v>
      </c>
    </row>
    <row r="756" spans="2:6">
      <c r="B756" t="s">
        <v>13</v>
      </c>
      <c r="C756" s="98">
        <v>737</v>
      </c>
      <c r="D756" t="s">
        <v>73</v>
      </c>
      <c r="E756">
        <v>68.988079999999997</v>
      </c>
      <c r="F756">
        <v>63.232149999999997</v>
      </c>
    </row>
    <row r="757" spans="2:6">
      <c r="B757" t="s">
        <v>13</v>
      </c>
      <c r="C757" s="98">
        <v>738</v>
      </c>
      <c r="D757" t="s">
        <v>73</v>
      </c>
      <c r="E757">
        <v>62.105620000000002</v>
      </c>
      <c r="F757">
        <v>75.990870000000001</v>
      </c>
    </row>
    <row r="758" spans="2:6">
      <c r="B758" t="s">
        <v>13</v>
      </c>
      <c r="C758" s="98">
        <v>739</v>
      </c>
      <c r="D758" t="s">
        <v>73</v>
      </c>
      <c r="E758">
        <v>32.461849999999998</v>
      </c>
      <c r="F758">
        <v>62.881900000000002</v>
      </c>
    </row>
    <row r="759" spans="2:6">
      <c r="B759" t="s">
        <v>13</v>
      </c>
      <c r="C759" s="98">
        <v>740</v>
      </c>
      <c r="D759" t="s">
        <v>73</v>
      </c>
      <c r="E759">
        <v>41.327199999999998</v>
      </c>
      <c r="F759">
        <v>49.070250000000001</v>
      </c>
    </row>
    <row r="760" spans="2:6">
      <c r="B760" t="s">
        <v>13</v>
      </c>
      <c r="C760" s="98">
        <v>741</v>
      </c>
      <c r="D760" t="s">
        <v>73</v>
      </c>
      <c r="E760">
        <v>44.007150000000003</v>
      </c>
      <c r="F760">
        <v>46.449669999999998</v>
      </c>
    </row>
    <row r="761" spans="2:6">
      <c r="B761" t="s">
        <v>13</v>
      </c>
      <c r="C761" s="98">
        <v>742</v>
      </c>
      <c r="D761" t="s">
        <v>73</v>
      </c>
      <c r="E761">
        <v>44.074060000000003</v>
      </c>
      <c r="F761">
        <v>34.553199999999997</v>
      </c>
    </row>
    <row r="762" spans="2:6">
      <c r="B762" t="s">
        <v>13</v>
      </c>
      <c r="C762" s="98">
        <v>743</v>
      </c>
      <c r="D762" t="s">
        <v>73</v>
      </c>
      <c r="E762">
        <v>44.00132</v>
      </c>
      <c r="F762">
        <v>33.904209999999999</v>
      </c>
    </row>
    <row r="763" spans="2:6">
      <c r="B763" t="s">
        <v>13</v>
      </c>
      <c r="C763" s="98">
        <v>744</v>
      </c>
      <c r="D763" t="s">
        <v>73</v>
      </c>
      <c r="E763">
        <v>45.006300000000003</v>
      </c>
      <c r="F763">
        <v>38.299019999999999</v>
      </c>
    </row>
    <row r="764" spans="2:6">
      <c r="B764" t="s">
        <v>13</v>
      </c>
      <c r="C764" s="98">
        <v>745</v>
      </c>
      <c r="D764" t="s">
        <v>73</v>
      </c>
      <c r="E764">
        <v>44.443840000000002</v>
      </c>
      <c r="F764">
        <v>36.019080000000002</v>
      </c>
    </row>
    <row r="765" spans="2:6">
      <c r="B765" t="s">
        <v>13</v>
      </c>
      <c r="C765" s="98">
        <v>746</v>
      </c>
      <c r="D765" t="s">
        <v>73</v>
      </c>
      <c r="E765">
        <v>42.178710000000002</v>
      </c>
      <c r="F765">
        <v>26.49212</v>
      </c>
    </row>
    <row r="766" spans="2:6">
      <c r="B766" t="s">
        <v>13</v>
      </c>
      <c r="C766" s="98">
        <v>747</v>
      </c>
      <c r="D766" t="s">
        <v>73</v>
      </c>
      <c r="E766">
        <v>44.04457</v>
      </c>
      <c r="F766">
        <v>35.662239999999997</v>
      </c>
    </row>
    <row r="767" spans="2:6">
      <c r="B767" t="s">
        <v>13</v>
      </c>
      <c r="C767" s="98">
        <v>748</v>
      </c>
      <c r="D767" t="s">
        <v>73</v>
      </c>
      <c r="E767">
        <v>41.640450000000001</v>
      </c>
      <c r="F767">
        <v>27.0931</v>
      </c>
    </row>
    <row r="768" spans="2:6">
      <c r="B768" t="s">
        <v>13</v>
      </c>
      <c r="C768" s="98">
        <v>749</v>
      </c>
      <c r="D768" t="s">
        <v>73</v>
      </c>
      <c r="E768">
        <v>41.938330000000001</v>
      </c>
      <c r="F768">
        <v>24.991520000000001</v>
      </c>
    </row>
    <row r="769" spans="2:6">
      <c r="B769" t="s">
        <v>13</v>
      </c>
      <c r="C769" s="98">
        <v>750</v>
      </c>
      <c r="D769" t="s">
        <v>73</v>
      </c>
      <c r="E769">
        <v>44.053930000000001</v>
      </c>
      <c r="F769">
        <v>33.55639</v>
      </c>
    </row>
    <row r="770" spans="2:6">
      <c r="B770" t="s">
        <v>13</v>
      </c>
      <c r="C770" s="98">
        <v>751</v>
      </c>
      <c r="D770" t="s">
        <v>73</v>
      </c>
      <c r="E770">
        <v>39.206719999999997</v>
      </c>
      <c r="F770">
        <v>51.533720000000002</v>
      </c>
    </row>
    <row r="771" spans="2:6">
      <c r="B771" t="s">
        <v>13</v>
      </c>
      <c r="C771" s="98">
        <v>752</v>
      </c>
      <c r="D771" t="s">
        <v>73</v>
      </c>
      <c r="E771">
        <v>28.704450000000001</v>
      </c>
      <c r="F771">
        <v>61.777529999999999</v>
      </c>
    </row>
    <row r="772" spans="2:6">
      <c r="B772" t="s">
        <v>13</v>
      </c>
      <c r="C772" s="98">
        <v>753</v>
      </c>
      <c r="D772" t="s">
        <v>73</v>
      </c>
      <c r="E772">
        <v>31.708659999999998</v>
      </c>
      <c r="F772">
        <v>58.83775</v>
      </c>
    </row>
    <row r="773" spans="2:6">
      <c r="B773" t="s">
        <v>13</v>
      </c>
      <c r="C773" s="98">
        <v>754</v>
      </c>
      <c r="D773" t="s">
        <v>73</v>
      </c>
      <c r="E773">
        <v>42.811709999999998</v>
      </c>
      <c r="F773">
        <v>30.02045</v>
      </c>
    </row>
    <row r="774" spans="2:6">
      <c r="B774" t="s">
        <v>13</v>
      </c>
      <c r="C774" s="98">
        <v>755</v>
      </c>
      <c r="D774" t="s">
        <v>73</v>
      </c>
      <c r="E774">
        <v>43.300609999999999</v>
      </c>
      <c r="F774">
        <v>31.526430000000001</v>
      </c>
    </row>
    <row r="775" spans="2:6">
      <c r="B775" t="s">
        <v>13</v>
      </c>
      <c r="C775" s="98">
        <v>756</v>
      </c>
      <c r="D775" t="s">
        <v>73</v>
      </c>
      <c r="E775">
        <v>40.398629999999997</v>
      </c>
      <c r="F775">
        <v>16.347010000000001</v>
      </c>
    </row>
    <row r="776" spans="2:6">
      <c r="B776" t="s">
        <v>13</v>
      </c>
      <c r="C776" s="98">
        <v>757</v>
      </c>
      <c r="D776" t="s">
        <v>73</v>
      </c>
      <c r="E776">
        <v>40.435690000000001</v>
      </c>
      <c r="F776">
        <v>20.232669999999999</v>
      </c>
    </row>
    <row r="777" spans="2:6">
      <c r="B777" t="s">
        <v>13</v>
      </c>
      <c r="C777" s="98">
        <v>758</v>
      </c>
      <c r="D777" t="s">
        <v>73</v>
      </c>
      <c r="E777">
        <v>40.936549999999997</v>
      </c>
      <c r="F777">
        <v>16.913</v>
      </c>
    </row>
    <row r="778" spans="2:6">
      <c r="B778" t="s">
        <v>13</v>
      </c>
      <c r="C778" s="98">
        <v>759</v>
      </c>
      <c r="D778" t="s">
        <v>73</v>
      </c>
      <c r="E778">
        <v>39.661569999999998</v>
      </c>
      <c r="F778">
        <v>15.609360000000001</v>
      </c>
    </row>
    <row r="779" spans="2:6">
      <c r="B779" t="s">
        <v>13</v>
      </c>
      <c r="C779" s="98">
        <v>760</v>
      </c>
      <c r="D779" t="s">
        <v>73</v>
      </c>
      <c r="E779">
        <v>40.899259999999998</v>
      </c>
      <c r="F779">
        <v>20.79853</v>
      </c>
    </row>
    <row r="780" spans="2:6">
      <c r="B780" t="s">
        <v>13</v>
      </c>
      <c r="C780" s="98">
        <v>761</v>
      </c>
      <c r="D780" t="s">
        <v>73</v>
      </c>
      <c r="E780">
        <v>41.968620000000001</v>
      </c>
      <c r="F780">
        <v>26.497070000000001</v>
      </c>
    </row>
    <row r="781" spans="2:6">
      <c r="B781" t="s">
        <v>13</v>
      </c>
      <c r="C781" s="98">
        <v>762</v>
      </c>
      <c r="D781" t="s">
        <v>73</v>
      </c>
      <c r="E781">
        <v>40.383409999999998</v>
      </c>
      <c r="F781">
        <v>21.39123</v>
      </c>
    </row>
    <row r="782" spans="2:6">
      <c r="B782" t="s">
        <v>13</v>
      </c>
      <c r="C782" s="98">
        <v>763</v>
      </c>
      <c r="D782" t="s">
        <v>73</v>
      </c>
      <c r="E782">
        <v>56.538130000000002</v>
      </c>
      <c r="F782">
        <v>32.444249999999997</v>
      </c>
    </row>
    <row r="783" spans="2:6">
      <c r="B783" t="s">
        <v>13</v>
      </c>
      <c r="C783" s="98">
        <v>764</v>
      </c>
      <c r="D783" t="s">
        <v>73</v>
      </c>
      <c r="E783">
        <v>52.970689999999998</v>
      </c>
      <c r="F783">
        <v>29.040199999999999</v>
      </c>
    </row>
    <row r="784" spans="2:6">
      <c r="B784" t="s">
        <v>13</v>
      </c>
      <c r="C784" s="98">
        <v>765</v>
      </c>
      <c r="D784" t="s">
        <v>73</v>
      </c>
      <c r="E784">
        <v>54.620950000000001</v>
      </c>
      <c r="F784">
        <v>30.344519999999999</v>
      </c>
    </row>
    <row r="785" spans="2:6">
      <c r="B785" t="s">
        <v>13</v>
      </c>
      <c r="C785" s="98">
        <v>766</v>
      </c>
      <c r="D785" t="s">
        <v>73</v>
      </c>
      <c r="E785">
        <v>65.099040000000002</v>
      </c>
      <c r="F785">
        <v>27.24156</v>
      </c>
    </row>
    <row r="786" spans="2:6">
      <c r="B786" t="s">
        <v>13</v>
      </c>
      <c r="C786" s="98">
        <v>767</v>
      </c>
      <c r="D786" t="s">
        <v>73</v>
      </c>
      <c r="E786">
        <v>63.055990000000001</v>
      </c>
      <c r="F786">
        <v>29.709099999999999</v>
      </c>
    </row>
    <row r="787" spans="2:6">
      <c r="B787" t="s">
        <v>13</v>
      </c>
      <c r="C787" s="98">
        <v>768</v>
      </c>
      <c r="D787" t="s">
        <v>73</v>
      </c>
      <c r="E787">
        <v>70.960139999999996</v>
      </c>
      <c r="F787">
        <v>41.259500000000003</v>
      </c>
    </row>
    <row r="788" spans="2:6">
      <c r="B788" t="s">
        <v>13</v>
      </c>
      <c r="C788" s="98">
        <v>769</v>
      </c>
      <c r="D788" t="s">
        <v>73</v>
      </c>
      <c r="E788">
        <v>69.895820000000001</v>
      </c>
      <c r="F788">
        <v>43.453760000000003</v>
      </c>
    </row>
    <row r="789" spans="2:6">
      <c r="B789" t="s">
        <v>13</v>
      </c>
      <c r="C789" s="98">
        <v>770</v>
      </c>
      <c r="D789" t="s">
        <v>73</v>
      </c>
      <c r="E789">
        <v>70.595889999999997</v>
      </c>
      <c r="F789">
        <v>41.964739999999999</v>
      </c>
    </row>
    <row r="790" spans="2:6">
      <c r="B790" t="s">
        <v>13</v>
      </c>
      <c r="C790" s="98">
        <v>771</v>
      </c>
      <c r="D790" t="s">
        <v>73</v>
      </c>
      <c r="E790">
        <v>69.647019999999998</v>
      </c>
      <c r="F790">
        <v>44.044449999999998</v>
      </c>
    </row>
    <row r="791" spans="2:6">
      <c r="B791" t="s">
        <v>13</v>
      </c>
      <c r="C791" s="98">
        <v>772</v>
      </c>
      <c r="D791" t="s">
        <v>73</v>
      </c>
      <c r="E791">
        <v>77.392979999999994</v>
      </c>
      <c r="F791">
        <v>63.371459999999999</v>
      </c>
    </row>
    <row r="792" spans="2:6">
      <c r="B792" t="s">
        <v>13</v>
      </c>
      <c r="C792" s="98">
        <v>773</v>
      </c>
      <c r="D792" t="s">
        <v>73</v>
      </c>
      <c r="E792">
        <v>64.400790000000001</v>
      </c>
      <c r="F792">
        <v>67.448719999999994</v>
      </c>
    </row>
    <row r="793" spans="2:6">
      <c r="B793" t="s">
        <v>13</v>
      </c>
      <c r="C793" s="98">
        <v>774</v>
      </c>
      <c r="D793" t="s">
        <v>73</v>
      </c>
      <c r="E793">
        <v>63.868960000000001</v>
      </c>
      <c r="F793">
        <v>70.213740000000001</v>
      </c>
    </row>
    <row r="794" spans="2:6">
      <c r="B794" t="s">
        <v>13</v>
      </c>
      <c r="C794" s="98">
        <v>775</v>
      </c>
      <c r="D794" t="s">
        <v>73</v>
      </c>
      <c r="E794">
        <v>56.59442</v>
      </c>
      <c r="F794">
        <v>86.927009999999996</v>
      </c>
    </row>
    <row r="795" spans="2:6">
      <c r="B795" t="s">
        <v>13</v>
      </c>
      <c r="C795" s="98">
        <v>776</v>
      </c>
      <c r="D795" t="s">
        <v>73</v>
      </c>
      <c r="E795">
        <v>56.53134</v>
      </c>
      <c r="F795">
        <v>87.499809999999997</v>
      </c>
    </row>
    <row r="796" spans="2:6">
      <c r="B796" t="s">
        <v>13</v>
      </c>
      <c r="C796" s="98">
        <v>777</v>
      </c>
      <c r="D796" t="s">
        <v>73</v>
      </c>
      <c r="E796">
        <v>59.652160000000002</v>
      </c>
      <c r="F796">
        <v>87.809460000000001</v>
      </c>
    </row>
    <row r="797" spans="2:6">
      <c r="B797" t="s">
        <v>13</v>
      </c>
      <c r="C797" s="98">
        <v>778</v>
      </c>
      <c r="D797" t="s">
        <v>73</v>
      </c>
      <c r="E797">
        <v>56.636510000000001</v>
      </c>
      <c r="F797">
        <v>85.637500000000003</v>
      </c>
    </row>
    <row r="798" spans="2:6">
      <c r="B798" t="s">
        <v>13</v>
      </c>
      <c r="C798" s="98">
        <v>779</v>
      </c>
      <c r="D798" t="s">
        <v>73</v>
      </c>
      <c r="E798">
        <v>58.672289999999997</v>
      </c>
      <c r="F798">
        <v>90.077160000000006</v>
      </c>
    </row>
    <row r="799" spans="2:6">
      <c r="B799" t="s">
        <v>13</v>
      </c>
      <c r="C799" s="98">
        <v>780</v>
      </c>
      <c r="D799" t="s">
        <v>73</v>
      </c>
      <c r="E799">
        <v>58.221609999999998</v>
      </c>
      <c r="F799">
        <v>90.411019999999994</v>
      </c>
    </row>
    <row r="800" spans="2:6">
      <c r="B800" t="s">
        <v>13</v>
      </c>
      <c r="C800" s="98">
        <v>781</v>
      </c>
      <c r="D800" t="s">
        <v>73</v>
      </c>
      <c r="E800">
        <v>57.914659999999998</v>
      </c>
      <c r="F800">
        <v>89.953800000000001</v>
      </c>
    </row>
    <row r="801" spans="2:6">
      <c r="B801" t="s">
        <v>13</v>
      </c>
      <c r="C801" s="98">
        <v>782</v>
      </c>
      <c r="D801" t="s">
        <v>73</v>
      </c>
      <c r="E801">
        <v>55.315510000000003</v>
      </c>
      <c r="F801">
        <v>80.251859999999994</v>
      </c>
    </row>
    <row r="802" spans="2:6">
      <c r="B802" t="s">
        <v>13</v>
      </c>
      <c r="C802" s="98">
        <v>783</v>
      </c>
      <c r="D802" t="s">
        <v>73</v>
      </c>
      <c r="E802">
        <v>54.57573</v>
      </c>
      <c r="F802">
        <v>77.536289999999994</v>
      </c>
    </row>
    <row r="803" spans="2:6">
      <c r="B803" t="s">
        <v>13</v>
      </c>
      <c r="C803" s="98">
        <v>784</v>
      </c>
      <c r="D803" t="s">
        <v>73</v>
      </c>
      <c r="E803">
        <v>54.413089999999997</v>
      </c>
      <c r="F803">
        <v>78.229089999999999</v>
      </c>
    </row>
    <row r="804" spans="2:6">
      <c r="B804" t="s">
        <v>13</v>
      </c>
      <c r="C804" s="98">
        <v>785</v>
      </c>
      <c r="D804" t="s">
        <v>73</v>
      </c>
      <c r="E804">
        <v>55.074509999999997</v>
      </c>
      <c r="F804">
        <v>79.817549999999997</v>
      </c>
    </row>
    <row r="805" spans="2:6">
      <c r="B805" t="s">
        <v>13</v>
      </c>
      <c r="C805" s="98">
        <v>786</v>
      </c>
      <c r="D805" t="s">
        <v>73</v>
      </c>
      <c r="E805">
        <v>29.432960000000001</v>
      </c>
      <c r="F805">
        <v>60.801780000000001</v>
      </c>
    </row>
    <row r="806" spans="2:6">
      <c r="B806" t="s">
        <v>13</v>
      </c>
      <c r="C806" s="98">
        <v>787</v>
      </c>
      <c r="D806" t="s">
        <v>73</v>
      </c>
      <c r="E806">
        <v>29.422689999999999</v>
      </c>
      <c r="F806">
        <v>63.068460000000002</v>
      </c>
    </row>
    <row r="807" spans="2:6">
      <c r="B807" t="s">
        <v>13</v>
      </c>
      <c r="C807" s="98">
        <v>788</v>
      </c>
      <c r="D807" t="s">
        <v>73</v>
      </c>
      <c r="E807">
        <v>29.005610000000001</v>
      </c>
      <c r="F807">
        <v>63.390749999999997</v>
      </c>
    </row>
    <row r="808" spans="2:6">
      <c r="B808" t="s">
        <v>13</v>
      </c>
      <c r="C808" s="98">
        <v>789</v>
      </c>
      <c r="D808" t="s">
        <v>73</v>
      </c>
      <c r="E808">
        <v>58.461840000000002</v>
      </c>
      <c r="F808">
        <v>90.265330000000006</v>
      </c>
    </row>
    <row r="809" spans="2:6">
      <c r="B809" t="s">
        <v>13</v>
      </c>
      <c r="C809" s="98">
        <v>790</v>
      </c>
      <c r="D809" t="s">
        <v>73</v>
      </c>
      <c r="E809">
        <v>57.997799999999998</v>
      </c>
      <c r="F809">
        <v>92.159909999999996</v>
      </c>
    </row>
    <row r="810" spans="2:6">
      <c r="B810" t="s">
        <v>13</v>
      </c>
      <c r="C810" s="98">
        <v>791</v>
      </c>
      <c r="D810" t="s">
        <v>73</v>
      </c>
      <c r="E810">
        <v>57.549469999999999</v>
      </c>
      <c r="F810">
        <v>90.748909999999995</v>
      </c>
    </row>
    <row r="811" spans="2:6">
      <c r="B811" t="s">
        <v>13</v>
      </c>
      <c r="C811" s="98">
        <v>792</v>
      </c>
      <c r="D811" t="s">
        <v>73</v>
      </c>
      <c r="E811">
        <v>59.52993</v>
      </c>
      <c r="F811">
        <v>88.327269999999999</v>
      </c>
    </row>
    <row r="812" spans="2:6">
      <c r="B812" t="s">
        <v>13</v>
      </c>
      <c r="C812" s="98">
        <v>793</v>
      </c>
      <c r="D812" t="s">
        <v>73</v>
      </c>
      <c r="E812">
        <v>58.249389999999998</v>
      </c>
      <c r="F812">
        <v>92.129679999999993</v>
      </c>
    </row>
    <row r="813" spans="2:6">
      <c r="B813" t="s">
        <v>13</v>
      </c>
      <c r="C813" s="98">
        <v>794</v>
      </c>
      <c r="D813" t="s">
        <v>73</v>
      </c>
      <c r="E813">
        <v>58.024509999999999</v>
      </c>
      <c r="F813">
        <v>91.694419999999994</v>
      </c>
    </row>
    <row r="814" spans="2:6">
      <c r="B814" t="s">
        <v>13</v>
      </c>
      <c r="C814" s="98">
        <v>795</v>
      </c>
      <c r="D814" t="s">
        <v>73</v>
      </c>
      <c r="E814">
        <v>58.38212</v>
      </c>
      <c r="F814">
        <v>90.553479999999993</v>
      </c>
    </row>
    <row r="815" spans="2:6">
      <c r="B815" t="s">
        <v>13</v>
      </c>
      <c r="C815" s="98">
        <v>796</v>
      </c>
      <c r="D815" t="s">
        <v>73</v>
      </c>
      <c r="E815">
        <v>62.566760000000002</v>
      </c>
      <c r="F815">
        <v>77.743930000000006</v>
      </c>
    </row>
    <row r="816" spans="2:6">
      <c r="B816" t="s">
        <v>13</v>
      </c>
      <c r="C816" s="98">
        <v>797</v>
      </c>
      <c r="D816" t="s">
        <v>73</v>
      </c>
      <c r="E816">
        <v>72.175820000000002</v>
      </c>
      <c r="F816">
        <v>63.128929999999997</v>
      </c>
    </row>
    <row r="817" spans="2:6">
      <c r="B817" t="s">
        <v>13</v>
      </c>
      <c r="C817" s="98">
        <v>798</v>
      </c>
      <c r="D817" t="s">
        <v>73</v>
      </c>
      <c r="E817">
        <v>79.472759999999994</v>
      </c>
      <c r="F817">
        <v>63.40869</v>
      </c>
    </row>
    <row r="818" spans="2:6">
      <c r="B818" t="s">
        <v>13</v>
      </c>
      <c r="C818" s="98">
        <v>799</v>
      </c>
      <c r="D818" t="s">
        <v>73</v>
      </c>
      <c r="E818">
        <v>80.357699999999994</v>
      </c>
      <c r="F818">
        <v>63.295439999999999</v>
      </c>
    </row>
    <row r="819" spans="2:6">
      <c r="B819" t="s">
        <v>13</v>
      </c>
      <c r="C819" s="98">
        <v>800</v>
      </c>
      <c r="D819" t="s">
        <v>73</v>
      </c>
      <c r="E819">
        <v>78.757239999999996</v>
      </c>
      <c r="F819">
        <v>53.332619999999999</v>
      </c>
    </row>
    <row r="820" spans="2:6">
      <c r="B820" t="s">
        <v>13</v>
      </c>
      <c r="C820" s="98">
        <v>801</v>
      </c>
      <c r="D820" t="s">
        <v>73</v>
      </c>
      <c r="E820">
        <v>82.540239999999997</v>
      </c>
      <c r="F820">
        <v>56.541049999999998</v>
      </c>
    </row>
    <row r="821" spans="2:6">
      <c r="B821" t="s">
        <v>13</v>
      </c>
      <c r="C821" s="98">
        <v>802</v>
      </c>
      <c r="D821" t="s">
        <v>73</v>
      </c>
      <c r="E821">
        <v>86.435900000000004</v>
      </c>
      <c r="F821">
        <v>59.792760000000001</v>
      </c>
    </row>
    <row r="822" spans="2:6">
      <c r="B822" t="s">
        <v>13</v>
      </c>
      <c r="C822" s="98">
        <v>803</v>
      </c>
      <c r="D822" t="s">
        <v>73</v>
      </c>
      <c r="E822">
        <v>79.488680000000002</v>
      </c>
      <c r="F822">
        <v>53.651670000000003</v>
      </c>
    </row>
    <row r="823" spans="2:6">
      <c r="B823" t="s">
        <v>13</v>
      </c>
      <c r="C823" s="98">
        <v>804</v>
      </c>
      <c r="D823" t="s">
        <v>73</v>
      </c>
      <c r="E823">
        <v>81.530420000000007</v>
      </c>
      <c r="F823">
        <v>56.025359999999999</v>
      </c>
    </row>
    <row r="824" spans="2:6">
      <c r="B824" t="s">
        <v>13</v>
      </c>
      <c r="C824" s="98">
        <v>805</v>
      </c>
      <c r="D824" t="s">
        <v>73</v>
      </c>
      <c r="E824">
        <v>79.186790000000002</v>
      </c>
      <c r="F824">
        <v>53.234789999999997</v>
      </c>
    </row>
    <row r="825" spans="2:6">
      <c r="B825" t="s">
        <v>13</v>
      </c>
      <c r="C825" s="98">
        <v>806</v>
      </c>
      <c r="D825" t="s">
        <v>73</v>
      </c>
      <c r="E825">
        <v>77.899060000000006</v>
      </c>
      <c r="F825">
        <v>51.82246</v>
      </c>
    </row>
    <row r="826" spans="2:6">
      <c r="B826" t="s">
        <v>13</v>
      </c>
      <c r="C826" s="98">
        <v>807</v>
      </c>
      <c r="D826" t="s">
        <v>73</v>
      </c>
      <c r="E826">
        <v>75.130709999999993</v>
      </c>
      <c r="F826">
        <v>23.372440000000001</v>
      </c>
    </row>
    <row r="827" spans="2:6">
      <c r="B827" t="s">
        <v>13</v>
      </c>
      <c r="C827" s="98">
        <v>808</v>
      </c>
      <c r="D827" t="s">
        <v>73</v>
      </c>
      <c r="E827">
        <v>76.058009999999996</v>
      </c>
      <c r="F827">
        <v>16.383749999999999</v>
      </c>
    </row>
    <row r="828" spans="2:6">
      <c r="B828" t="s">
        <v>13</v>
      </c>
      <c r="C828" s="98">
        <v>809</v>
      </c>
      <c r="D828" t="s">
        <v>73</v>
      </c>
      <c r="E828">
        <v>57.614669999999997</v>
      </c>
      <c r="F828">
        <v>33.822450000000003</v>
      </c>
    </row>
    <row r="829" spans="2:6">
      <c r="B829" t="s">
        <v>13</v>
      </c>
      <c r="C829" s="98">
        <v>810</v>
      </c>
      <c r="D829" t="s">
        <v>73</v>
      </c>
      <c r="E829">
        <v>56.171399999999998</v>
      </c>
      <c r="F829">
        <v>32.117989999999999</v>
      </c>
    </row>
    <row r="830" spans="2:6">
      <c r="B830" t="s">
        <v>13</v>
      </c>
      <c r="C830" s="98">
        <v>811</v>
      </c>
      <c r="D830" t="s">
        <v>73</v>
      </c>
      <c r="E830">
        <v>66.287890000000004</v>
      </c>
      <c r="F830">
        <v>26.11711</v>
      </c>
    </row>
    <row r="831" spans="2:6">
      <c r="B831" t="s">
        <v>13</v>
      </c>
      <c r="C831" s="98">
        <v>812</v>
      </c>
      <c r="D831" t="s">
        <v>73</v>
      </c>
      <c r="E831">
        <v>67.881720000000001</v>
      </c>
      <c r="F831">
        <v>24.23602</v>
      </c>
    </row>
    <row r="832" spans="2:6">
      <c r="B832" t="s">
        <v>13</v>
      </c>
      <c r="C832" s="98">
        <v>813</v>
      </c>
      <c r="D832" t="s">
        <v>73</v>
      </c>
      <c r="E832">
        <v>64.028080000000003</v>
      </c>
      <c r="F832">
        <v>27.672689999999999</v>
      </c>
    </row>
    <row r="833" spans="2:6">
      <c r="B833" t="s">
        <v>13</v>
      </c>
      <c r="C833" s="98">
        <v>814</v>
      </c>
      <c r="D833" t="s">
        <v>73</v>
      </c>
      <c r="E833">
        <v>77.496650000000002</v>
      </c>
      <c r="F833">
        <v>14.94852</v>
      </c>
    </row>
    <row r="834" spans="2:6">
      <c r="B834" t="s">
        <v>13</v>
      </c>
      <c r="C834" s="98">
        <v>815</v>
      </c>
      <c r="D834" t="s">
        <v>73</v>
      </c>
      <c r="E834">
        <v>77.634649999999993</v>
      </c>
      <c r="F834">
        <v>14.46185</v>
      </c>
    </row>
    <row r="835" spans="2:6">
      <c r="B835" t="s">
        <v>13</v>
      </c>
      <c r="C835" s="98">
        <v>816</v>
      </c>
      <c r="D835" t="s">
        <v>73</v>
      </c>
      <c r="E835">
        <v>77.863730000000004</v>
      </c>
      <c r="F835">
        <v>14.61068</v>
      </c>
    </row>
    <row r="836" spans="2:6">
      <c r="B836" t="s">
        <v>13</v>
      </c>
      <c r="C836" s="98">
        <v>817</v>
      </c>
      <c r="D836" t="s">
        <v>73</v>
      </c>
      <c r="E836">
        <v>77.338160000000002</v>
      </c>
      <c r="F836">
        <v>15.89005</v>
      </c>
    </row>
    <row r="837" spans="2:6">
      <c r="B837" t="s">
        <v>13</v>
      </c>
      <c r="C837" s="98">
        <v>818</v>
      </c>
      <c r="D837" t="s">
        <v>73</v>
      </c>
      <c r="E837">
        <v>76.180419999999998</v>
      </c>
      <c r="F837">
        <v>15.912570000000001</v>
      </c>
    </row>
    <row r="838" spans="2:6">
      <c r="B838" t="s">
        <v>13</v>
      </c>
      <c r="C838" s="98">
        <v>819</v>
      </c>
      <c r="D838" t="s">
        <v>73</v>
      </c>
      <c r="E838">
        <v>77.252650000000003</v>
      </c>
      <c r="F838">
        <v>15.15152</v>
      </c>
    </row>
    <row r="839" spans="2:6">
      <c r="B839" t="s">
        <v>13</v>
      </c>
      <c r="C839" s="98">
        <v>820</v>
      </c>
      <c r="D839" t="s">
        <v>73</v>
      </c>
      <c r="E839">
        <v>77.413380000000004</v>
      </c>
      <c r="F839">
        <v>15.22193</v>
      </c>
    </row>
    <row r="840" spans="2:6">
      <c r="B840" t="s">
        <v>13</v>
      </c>
      <c r="C840" s="98">
        <v>821</v>
      </c>
      <c r="D840" t="s">
        <v>73</v>
      </c>
      <c r="E840">
        <v>76.731849999999994</v>
      </c>
      <c r="F840">
        <v>16.216850000000001</v>
      </c>
    </row>
    <row r="841" spans="2:6">
      <c r="B841" t="s">
        <v>13</v>
      </c>
      <c r="C841" s="98">
        <v>822</v>
      </c>
      <c r="D841" t="s">
        <v>73</v>
      </c>
      <c r="E841">
        <v>49.471110000000003</v>
      </c>
      <c r="F841">
        <v>25.063020000000002</v>
      </c>
    </row>
    <row r="842" spans="2:6">
      <c r="B842" t="s">
        <v>13</v>
      </c>
      <c r="C842" s="98">
        <v>823</v>
      </c>
      <c r="D842" t="s">
        <v>73</v>
      </c>
      <c r="E842">
        <v>42.47654</v>
      </c>
      <c r="F842">
        <v>18.338470000000001</v>
      </c>
    </row>
    <row r="843" spans="2:6">
      <c r="B843" t="s">
        <v>13</v>
      </c>
      <c r="C843" s="98">
        <v>824</v>
      </c>
      <c r="D843" t="s">
        <v>73</v>
      </c>
      <c r="E843">
        <v>43.595120000000001</v>
      </c>
      <c r="F843">
        <v>19.994199999999999</v>
      </c>
    </row>
    <row r="844" spans="2:6">
      <c r="B844" t="s">
        <v>13</v>
      </c>
      <c r="C844" s="98">
        <v>825</v>
      </c>
      <c r="D844" t="s">
        <v>73</v>
      </c>
      <c r="E844">
        <v>50.339970000000001</v>
      </c>
      <c r="F844">
        <v>26.471399999999999</v>
      </c>
    </row>
    <row r="845" spans="2:6">
      <c r="B845" t="s">
        <v>13</v>
      </c>
      <c r="C845" s="98">
        <v>826</v>
      </c>
      <c r="D845" t="s">
        <v>73</v>
      </c>
      <c r="E845">
        <v>40.748980000000003</v>
      </c>
      <c r="F845">
        <v>16.18214</v>
      </c>
    </row>
    <row r="846" spans="2:6">
      <c r="B846" t="s">
        <v>13</v>
      </c>
      <c r="C846" s="98">
        <v>827</v>
      </c>
      <c r="D846" t="s">
        <v>73</v>
      </c>
      <c r="E846">
        <v>38.38653</v>
      </c>
      <c r="F846">
        <v>14.580220000000001</v>
      </c>
    </row>
    <row r="847" spans="2:6">
      <c r="B847" t="s">
        <v>13</v>
      </c>
      <c r="C847" s="98">
        <v>828</v>
      </c>
      <c r="D847" t="s">
        <v>73</v>
      </c>
      <c r="E847">
        <v>38.404020000000003</v>
      </c>
      <c r="F847">
        <v>14.45195</v>
      </c>
    </row>
    <row r="848" spans="2:6">
      <c r="B848" t="s">
        <v>13</v>
      </c>
      <c r="C848" s="98">
        <v>829</v>
      </c>
      <c r="D848" t="s">
        <v>73</v>
      </c>
      <c r="E848">
        <v>38.764279999999999</v>
      </c>
      <c r="F848">
        <v>14.365589999999999</v>
      </c>
    </row>
    <row r="849" spans="2:6">
      <c r="B849" t="s">
        <v>13</v>
      </c>
      <c r="C849" s="98">
        <v>830</v>
      </c>
      <c r="D849" t="s">
        <v>73</v>
      </c>
      <c r="E849">
        <v>41.470140000000001</v>
      </c>
      <c r="F849">
        <v>17.278030000000001</v>
      </c>
    </row>
    <row r="850" spans="2:6">
      <c r="B850" t="s">
        <v>13</v>
      </c>
      <c r="C850" s="98">
        <v>831</v>
      </c>
      <c r="D850" t="s">
        <v>73</v>
      </c>
      <c r="E850">
        <v>47.1554</v>
      </c>
      <c r="F850">
        <v>22.377929999999999</v>
      </c>
    </row>
    <row r="851" spans="2:6">
      <c r="B851" t="s">
        <v>13</v>
      </c>
      <c r="C851" s="98">
        <v>832</v>
      </c>
      <c r="D851" t="s">
        <v>73</v>
      </c>
      <c r="E851">
        <v>39.582569999999997</v>
      </c>
      <c r="F851">
        <v>17.64845</v>
      </c>
    </row>
    <row r="852" spans="2:6">
      <c r="B852" t="s">
        <v>13</v>
      </c>
      <c r="C852" s="98">
        <v>833</v>
      </c>
      <c r="D852" t="s">
        <v>73</v>
      </c>
      <c r="E852">
        <v>41.74024</v>
      </c>
      <c r="F852">
        <v>17.829319999999999</v>
      </c>
    </row>
    <row r="853" spans="2:6">
      <c r="B853" t="s">
        <v>13</v>
      </c>
      <c r="C853" s="98">
        <v>834</v>
      </c>
      <c r="D853" t="s">
        <v>73</v>
      </c>
      <c r="E853">
        <v>39.311869999999999</v>
      </c>
      <c r="F853">
        <v>15.64072</v>
      </c>
    </row>
    <row r="854" spans="2:6">
      <c r="B854" t="s">
        <v>13</v>
      </c>
      <c r="C854" s="98">
        <v>835</v>
      </c>
      <c r="D854" t="s">
        <v>73</v>
      </c>
      <c r="E854">
        <v>41.679850000000002</v>
      </c>
      <c r="F854">
        <v>17.745920000000002</v>
      </c>
    </row>
    <row r="855" spans="2:6">
      <c r="B855" t="s">
        <v>13</v>
      </c>
      <c r="C855" s="98">
        <v>836</v>
      </c>
      <c r="D855" t="s">
        <v>73</v>
      </c>
      <c r="E855">
        <v>39.08746</v>
      </c>
      <c r="F855">
        <v>15.122299999999999</v>
      </c>
    </row>
    <row r="856" spans="2:6">
      <c r="B856" t="s">
        <v>13</v>
      </c>
      <c r="C856" s="98">
        <v>837</v>
      </c>
      <c r="D856" t="s">
        <v>73</v>
      </c>
      <c r="E856">
        <v>41.481499999999997</v>
      </c>
      <c r="F856">
        <v>18.047440000000002</v>
      </c>
    </row>
    <row r="857" spans="2:6">
      <c r="B857" t="s">
        <v>13</v>
      </c>
      <c r="C857" s="98">
        <v>838</v>
      </c>
      <c r="D857" t="s">
        <v>73</v>
      </c>
      <c r="E857">
        <v>77.606089999999995</v>
      </c>
      <c r="F857">
        <v>15.16287</v>
      </c>
    </row>
    <row r="858" spans="2:6">
      <c r="B858" t="s">
        <v>13</v>
      </c>
      <c r="C858" s="98">
        <v>839</v>
      </c>
      <c r="D858" t="s">
        <v>73</v>
      </c>
      <c r="E858">
        <v>75.982659999999996</v>
      </c>
      <c r="F858">
        <v>16.306920000000002</v>
      </c>
    </row>
    <row r="859" spans="2:6">
      <c r="B859" t="s">
        <v>13</v>
      </c>
      <c r="C859" s="98">
        <v>840</v>
      </c>
      <c r="D859" t="s">
        <v>73</v>
      </c>
      <c r="E859">
        <v>76.945760000000007</v>
      </c>
      <c r="F859">
        <v>15.85848</v>
      </c>
    </row>
    <row r="860" spans="2:6">
      <c r="B860" t="s">
        <v>13</v>
      </c>
      <c r="C860" s="98">
        <v>841</v>
      </c>
      <c r="D860" t="s">
        <v>73</v>
      </c>
      <c r="E860">
        <v>77.543719999999993</v>
      </c>
      <c r="F860">
        <v>15.25395</v>
      </c>
    </row>
    <row r="861" spans="2:6">
      <c r="B861" t="s">
        <v>13</v>
      </c>
      <c r="C861" s="98">
        <v>842</v>
      </c>
      <c r="D861" t="s">
        <v>73</v>
      </c>
      <c r="E861">
        <v>77.584739999999996</v>
      </c>
      <c r="F861">
        <v>15.83004</v>
      </c>
    </row>
    <row r="862" spans="2:6">
      <c r="B862" t="s">
        <v>13</v>
      </c>
      <c r="C862" s="98">
        <v>843</v>
      </c>
      <c r="D862" t="s">
        <v>73</v>
      </c>
      <c r="E862">
        <v>76.822299999999998</v>
      </c>
      <c r="F862">
        <v>15.59517</v>
      </c>
    </row>
    <row r="863" spans="2:6">
      <c r="B863" t="s">
        <v>13</v>
      </c>
      <c r="C863" s="98">
        <v>844</v>
      </c>
      <c r="D863" t="s">
        <v>73</v>
      </c>
      <c r="E863">
        <v>77.348569999999995</v>
      </c>
      <c r="F863">
        <v>15.77453</v>
      </c>
    </row>
    <row r="864" spans="2:6">
      <c r="B864" t="s">
        <v>13</v>
      </c>
      <c r="C864" s="98">
        <v>845</v>
      </c>
      <c r="D864" t="s">
        <v>73</v>
      </c>
      <c r="E864">
        <v>77.573149999999998</v>
      </c>
      <c r="F864">
        <v>14.78065</v>
      </c>
    </row>
    <row r="865" spans="2:6">
      <c r="B865" t="s">
        <v>13</v>
      </c>
      <c r="C865" s="98">
        <v>846</v>
      </c>
      <c r="D865" t="s">
        <v>73</v>
      </c>
      <c r="E865">
        <v>77.972610000000003</v>
      </c>
      <c r="F865">
        <v>14.9557</v>
      </c>
    </row>
    <row r="866" spans="2:6">
      <c r="B866" t="s">
        <v>13</v>
      </c>
      <c r="C866" s="98">
        <v>847</v>
      </c>
      <c r="D866" t="s">
        <v>73</v>
      </c>
      <c r="E866">
        <v>41.528919999999999</v>
      </c>
      <c r="F866">
        <v>24.916429999999998</v>
      </c>
    </row>
    <row r="867" spans="2:6">
      <c r="B867" t="s">
        <v>13</v>
      </c>
      <c r="C867" s="98">
        <v>848</v>
      </c>
      <c r="D867" t="s">
        <v>73</v>
      </c>
      <c r="E867">
        <v>43.722549999999998</v>
      </c>
      <c r="F867">
        <v>19.07733</v>
      </c>
    </row>
    <row r="868" spans="2:6">
      <c r="B868" t="s">
        <v>13</v>
      </c>
      <c r="C868" s="98">
        <v>849</v>
      </c>
      <c r="D868" t="s">
        <v>73</v>
      </c>
      <c r="E868">
        <v>79.326080000000005</v>
      </c>
      <c r="F868">
        <v>52.900390000000002</v>
      </c>
    </row>
    <row r="869" spans="2:6">
      <c r="B869" t="s">
        <v>13</v>
      </c>
      <c r="C869" s="98">
        <v>850</v>
      </c>
      <c r="D869" t="s">
        <v>73</v>
      </c>
      <c r="E869">
        <v>56.663969999999999</v>
      </c>
      <c r="F869">
        <v>87.940129999999996</v>
      </c>
    </row>
    <row r="870" spans="2:6">
      <c r="B870" t="s">
        <v>13</v>
      </c>
      <c r="C870" s="98">
        <v>851</v>
      </c>
      <c r="D870" t="s">
        <v>73</v>
      </c>
      <c r="E870">
        <v>57.82179</v>
      </c>
      <c r="F870">
        <v>90.693169999999995</v>
      </c>
    </row>
    <row r="871" spans="2:6">
      <c r="B871" t="s">
        <v>13</v>
      </c>
      <c r="C871" s="98">
        <v>852</v>
      </c>
      <c r="D871" t="s">
        <v>73</v>
      </c>
      <c r="E871">
        <v>58.243169999999999</v>
      </c>
      <c r="F871">
        <v>92.104330000000004</v>
      </c>
    </row>
    <row r="872" spans="2:6">
      <c r="B872" t="s">
        <v>13</v>
      </c>
      <c r="C872" s="98">
        <v>853</v>
      </c>
      <c r="D872" t="s">
        <v>70</v>
      </c>
      <c r="E872">
        <v>57.613230000000001</v>
      </c>
      <c r="F872">
        <v>83.905169999999998</v>
      </c>
    </row>
    <row r="873" spans="2:6">
      <c r="B873" t="s">
        <v>13</v>
      </c>
      <c r="C873" s="98">
        <v>854</v>
      </c>
      <c r="D873" t="s">
        <v>70</v>
      </c>
      <c r="E873">
        <v>51.274389999999997</v>
      </c>
      <c r="F873">
        <v>82.817980000000006</v>
      </c>
    </row>
    <row r="874" spans="2:6">
      <c r="B874" t="s">
        <v>13</v>
      </c>
      <c r="C874" s="98">
        <v>855</v>
      </c>
      <c r="D874" t="s">
        <v>70</v>
      </c>
      <c r="E874">
        <v>50.753900000000002</v>
      </c>
      <c r="F874">
        <v>76.754130000000004</v>
      </c>
    </row>
    <row r="875" spans="2:6">
      <c r="B875" t="s">
        <v>13</v>
      </c>
      <c r="C875" s="98">
        <v>856</v>
      </c>
      <c r="D875" t="s">
        <v>70</v>
      </c>
      <c r="E875">
        <v>37.021180000000001</v>
      </c>
      <c r="F875">
        <v>81.954470000000001</v>
      </c>
    </row>
    <row r="876" spans="2:6">
      <c r="B876" t="s">
        <v>13</v>
      </c>
      <c r="C876" s="98">
        <v>857</v>
      </c>
      <c r="D876" t="s">
        <v>70</v>
      </c>
      <c r="E876">
        <v>42.88176</v>
      </c>
      <c r="F876">
        <v>80.18477</v>
      </c>
    </row>
    <row r="877" spans="2:6">
      <c r="B877" t="s">
        <v>13</v>
      </c>
      <c r="C877" s="98">
        <v>858</v>
      </c>
      <c r="D877" t="s">
        <v>70</v>
      </c>
      <c r="E877">
        <v>37.155709999999999</v>
      </c>
      <c r="F877">
        <v>84.95411</v>
      </c>
    </row>
    <row r="878" spans="2:6">
      <c r="B878" t="s">
        <v>13</v>
      </c>
      <c r="C878" s="98">
        <v>859</v>
      </c>
      <c r="D878" t="s">
        <v>70</v>
      </c>
      <c r="E878">
        <v>38.731859999999998</v>
      </c>
      <c r="F878">
        <v>83.789360000000002</v>
      </c>
    </row>
    <row r="879" spans="2:6">
      <c r="B879" t="s">
        <v>13</v>
      </c>
      <c r="C879" s="98">
        <v>860</v>
      </c>
      <c r="D879" t="s">
        <v>70</v>
      </c>
      <c r="E879">
        <v>31.000530000000001</v>
      </c>
      <c r="F879">
        <v>82.579480000000004</v>
      </c>
    </row>
    <row r="880" spans="2:6">
      <c r="B880" t="s">
        <v>13</v>
      </c>
      <c r="C880" s="98">
        <v>861</v>
      </c>
      <c r="D880" t="s">
        <v>70</v>
      </c>
      <c r="E880">
        <v>25.985499999999998</v>
      </c>
      <c r="F880">
        <v>74.34939</v>
      </c>
    </row>
    <row r="881" spans="2:6">
      <c r="B881" t="s">
        <v>13</v>
      </c>
      <c r="C881" s="98">
        <v>862</v>
      </c>
      <c r="D881" t="s">
        <v>70</v>
      </c>
      <c r="E881">
        <v>23.714569999999998</v>
      </c>
      <c r="F881">
        <v>75.098050000000001</v>
      </c>
    </row>
    <row r="882" spans="2:6">
      <c r="B882" t="s">
        <v>13</v>
      </c>
      <c r="C882" s="98">
        <v>863</v>
      </c>
      <c r="D882" t="s">
        <v>70</v>
      </c>
      <c r="E882">
        <v>23.07732</v>
      </c>
      <c r="F882">
        <v>71.72054</v>
      </c>
    </row>
    <row r="883" spans="2:6">
      <c r="B883" t="s">
        <v>13</v>
      </c>
      <c r="C883" s="98">
        <v>864</v>
      </c>
      <c r="D883" t="s">
        <v>70</v>
      </c>
      <c r="E883">
        <v>24.939139999999998</v>
      </c>
      <c r="F883">
        <v>72.580290000000005</v>
      </c>
    </row>
    <row r="884" spans="2:6">
      <c r="B884" t="s">
        <v>13</v>
      </c>
      <c r="C884" s="98">
        <v>865</v>
      </c>
      <c r="D884" t="s">
        <v>70</v>
      </c>
      <c r="E884">
        <v>17.8935</v>
      </c>
      <c r="F884">
        <v>71.109690000000001</v>
      </c>
    </row>
    <row r="885" spans="2:6">
      <c r="B885" t="s">
        <v>13</v>
      </c>
      <c r="C885" s="98">
        <v>866</v>
      </c>
      <c r="D885" t="s">
        <v>70</v>
      </c>
      <c r="E885">
        <v>23.673079999999999</v>
      </c>
      <c r="F885">
        <v>64.870840000000001</v>
      </c>
    </row>
    <row r="886" spans="2:6">
      <c r="B886" t="s">
        <v>13</v>
      </c>
      <c r="C886" s="98">
        <v>867</v>
      </c>
      <c r="D886" t="s">
        <v>70</v>
      </c>
      <c r="E886">
        <v>23.74907</v>
      </c>
      <c r="F886">
        <v>63.557169999999999</v>
      </c>
    </row>
    <row r="887" spans="2:6">
      <c r="B887" t="s">
        <v>13</v>
      </c>
      <c r="C887" s="98">
        <v>868</v>
      </c>
      <c r="D887" t="s">
        <v>70</v>
      </c>
      <c r="E887">
        <v>32.215179999999997</v>
      </c>
      <c r="F887">
        <v>65.600960000000001</v>
      </c>
    </row>
    <row r="888" spans="2:6">
      <c r="B888" t="s">
        <v>13</v>
      </c>
      <c r="C888" s="98">
        <v>869</v>
      </c>
      <c r="D888" t="s">
        <v>70</v>
      </c>
      <c r="E888">
        <v>29.43684</v>
      </c>
      <c r="F888">
        <v>67.55453</v>
      </c>
    </row>
    <row r="889" spans="2:6">
      <c r="B889" t="s">
        <v>13</v>
      </c>
      <c r="C889" s="98">
        <v>870</v>
      </c>
      <c r="D889" t="s">
        <v>70</v>
      </c>
      <c r="E889">
        <v>40.0501</v>
      </c>
      <c r="F889">
        <v>71.889030000000005</v>
      </c>
    </row>
    <row r="890" spans="2:6">
      <c r="B890" t="s">
        <v>13</v>
      </c>
      <c r="C890" s="98">
        <v>871</v>
      </c>
      <c r="D890" t="s">
        <v>70</v>
      </c>
      <c r="E890">
        <v>37.574800000000003</v>
      </c>
      <c r="F890">
        <v>69.988740000000007</v>
      </c>
    </row>
    <row r="891" spans="2:6">
      <c r="B891" t="s">
        <v>13</v>
      </c>
      <c r="C891" s="98">
        <v>872</v>
      </c>
      <c r="D891" t="s">
        <v>70</v>
      </c>
      <c r="E891">
        <v>49.310470000000002</v>
      </c>
      <c r="F891">
        <v>67.168760000000006</v>
      </c>
    </row>
    <row r="892" spans="2:6">
      <c r="B892" t="s">
        <v>13</v>
      </c>
      <c r="C892" s="98">
        <v>873</v>
      </c>
      <c r="D892" t="s">
        <v>70</v>
      </c>
      <c r="E892">
        <v>47.348019999999998</v>
      </c>
      <c r="F892">
        <v>72.591610000000003</v>
      </c>
    </row>
    <row r="893" spans="2:6">
      <c r="B893" t="s">
        <v>13</v>
      </c>
      <c r="C893" s="98">
        <v>874</v>
      </c>
      <c r="D893" t="s">
        <v>70</v>
      </c>
      <c r="E893">
        <v>50.157409999999999</v>
      </c>
      <c r="F893">
        <v>71.161730000000006</v>
      </c>
    </row>
    <row r="894" spans="2:6">
      <c r="B894" t="s">
        <v>13</v>
      </c>
      <c r="C894" s="98">
        <v>875</v>
      </c>
      <c r="D894" t="s">
        <v>70</v>
      </c>
      <c r="E894">
        <v>58.210009999999997</v>
      </c>
      <c r="F894">
        <v>68.044539999999998</v>
      </c>
    </row>
    <row r="895" spans="2:6">
      <c r="B895" t="s">
        <v>13</v>
      </c>
      <c r="C895" s="98">
        <v>876</v>
      </c>
      <c r="D895" t="s">
        <v>70</v>
      </c>
      <c r="E895">
        <v>56.608910000000002</v>
      </c>
      <c r="F895">
        <v>70.408950000000004</v>
      </c>
    </row>
    <row r="896" spans="2:6">
      <c r="B896" t="s">
        <v>13</v>
      </c>
      <c r="C896" s="98">
        <v>877</v>
      </c>
      <c r="D896" t="s">
        <v>70</v>
      </c>
      <c r="E896">
        <v>52.833820000000003</v>
      </c>
      <c r="F896">
        <v>72.55189</v>
      </c>
    </row>
    <row r="897" spans="2:6">
      <c r="B897" t="s">
        <v>13</v>
      </c>
      <c r="C897" s="98">
        <v>878</v>
      </c>
      <c r="D897" t="s">
        <v>70</v>
      </c>
      <c r="E897">
        <v>61.81859</v>
      </c>
      <c r="F897">
        <v>76.112819999999999</v>
      </c>
    </row>
    <row r="898" spans="2:6">
      <c r="B898" t="s">
        <v>13</v>
      </c>
      <c r="C898" s="98">
        <v>879</v>
      </c>
      <c r="D898" t="s">
        <v>70</v>
      </c>
      <c r="E898">
        <v>61.727629999999998</v>
      </c>
      <c r="F898">
        <v>77.069239999999994</v>
      </c>
    </row>
    <row r="899" spans="2:6">
      <c r="B899" t="s">
        <v>13</v>
      </c>
      <c r="C899" s="98">
        <v>880</v>
      </c>
      <c r="D899" t="s">
        <v>70</v>
      </c>
      <c r="E899">
        <v>62.192250000000001</v>
      </c>
      <c r="F899">
        <v>76.156819999999996</v>
      </c>
    </row>
    <row r="900" spans="2:6">
      <c r="B900" t="s">
        <v>13</v>
      </c>
      <c r="C900" s="98">
        <v>881</v>
      </c>
      <c r="D900" t="s">
        <v>70</v>
      </c>
      <c r="E900">
        <v>58.118769999999998</v>
      </c>
      <c r="F900">
        <v>73.118960000000001</v>
      </c>
    </row>
    <row r="901" spans="2:6">
      <c r="B901" t="s">
        <v>13</v>
      </c>
      <c r="C901" s="98">
        <v>882</v>
      </c>
      <c r="D901" t="s">
        <v>70</v>
      </c>
      <c r="E901">
        <v>58.270409999999998</v>
      </c>
      <c r="F901">
        <v>35.596899999999998</v>
      </c>
    </row>
    <row r="902" spans="2:6">
      <c r="B902" t="s">
        <v>13</v>
      </c>
      <c r="C902" s="98">
        <v>883</v>
      </c>
      <c r="D902" t="s">
        <v>70</v>
      </c>
      <c r="E902">
        <v>59.766530000000003</v>
      </c>
      <c r="F902">
        <v>32.621250000000003</v>
      </c>
    </row>
    <row r="903" spans="2:6">
      <c r="B903" t="s">
        <v>13</v>
      </c>
      <c r="C903" s="98">
        <v>884</v>
      </c>
      <c r="D903" t="s">
        <v>70</v>
      </c>
      <c r="E903">
        <v>52.535530000000001</v>
      </c>
      <c r="F903">
        <v>27.174119999999998</v>
      </c>
    </row>
    <row r="904" spans="2:6">
      <c r="B904" t="s">
        <v>13</v>
      </c>
      <c r="C904" s="98">
        <v>885</v>
      </c>
      <c r="D904" t="s">
        <v>70</v>
      </c>
      <c r="E904">
        <v>50.892519999999998</v>
      </c>
      <c r="F904">
        <v>29.14528</v>
      </c>
    </row>
    <row r="905" spans="2:6">
      <c r="B905" t="s">
        <v>13</v>
      </c>
      <c r="C905" s="98">
        <v>886</v>
      </c>
      <c r="D905" t="s">
        <v>70</v>
      </c>
      <c r="E905">
        <v>49.967550000000003</v>
      </c>
      <c r="F905">
        <v>28.4602</v>
      </c>
    </row>
    <row r="906" spans="2:6">
      <c r="B906" t="s">
        <v>13</v>
      </c>
      <c r="C906" s="98">
        <v>887</v>
      </c>
      <c r="D906" t="s">
        <v>70</v>
      </c>
      <c r="E906">
        <v>51.347880000000004</v>
      </c>
      <c r="F906">
        <v>27.364260000000002</v>
      </c>
    </row>
    <row r="907" spans="2:6">
      <c r="B907" t="s">
        <v>13</v>
      </c>
      <c r="C907" s="98">
        <v>888</v>
      </c>
      <c r="D907" t="s">
        <v>70</v>
      </c>
      <c r="E907">
        <v>37.555120000000002</v>
      </c>
      <c r="F907">
        <v>24.537659999999999</v>
      </c>
    </row>
    <row r="908" spans="2:6">
      <c r="B908" t="s">
        <v>13</v>
      </c>
      <c r="C908" s="98">
        <v>889</v>
      </c>
      <c r="D908" t="s">
        <v>70</v>
      </c>
      <c r="E908">
        <v>39.199590000000001</v>
      </c>
      <c r="F908">
        <v>23.680499999999999</v>
      </c>
    </row>
    <row r="909" spans="2:6">
      <c r="B909" t="s">
        <v>13</v>
      </c>
      <c r="C909" s="98">
        <v>890</v>
      </c>
      <c r="D909" t="s">
        <v>70</v>
      </c>
      <c r="E909">
        <v>36.382719999999999</v>
      </c>
      <c r="F909">
        <v>25.238009999999999</v>
      </c>
    </row>
    <row r="910" spans="2:6">
      <c r="B910" t="s">
        <v>13</v>
      </c>
      <c r="C910" s="98">
        <v>891</v>
      </c>
      <c r="D910" t="s">
        <v>70</v>
      </c>
      <c r="E910">
        <v>41.10069</v>
      </c>
      <c r="F910">
        <v>26.552610000000001</v>
      </c>
    </row>
    <row r="911" spans="2:6">
      <c r="B911" t="s">
        <v>13</v>
      </c>
      <c r="C911" s="98">
        <v>892</v>
      </c>
      <c r="D911" t="s">
        <v>70</v>
      </c>
      <c r="E911">
        <v>28.21781</v>
      </c>
      <c r="F911">
        <v>28.280290000000001</v>
      </c>
    </row>
    <row r="912" spans="2:6">
      <c r="B912" t="s">
        <v>13</v>
      </c>
      <c r="C912" s="98">
        <v>893</v>
      </c>
      <c r="D912" t="s">
        <v>70</v>
      </c>
      <c r="E912">
        <v>33.797069999999998</v>
      </c>
      <c r="F912">
        <v>28.699750000000002</v>
      </c>
    </row>
    <row r="913" spans="2:6">
      <c r="B913" t="s">
        <v>13</v>
      </c>
      <c r="C913" s="98">
        <v>894</v>
      </c>
      <c r="D913" t="s">
        <v>70</v>
      </c>
      <c r="E913">
        <v>43.91939</v>
      </c>
      <c r="F913">
        <v>27.797840000000001</v>
      </c>
    </row>
    <row r="914" spans="2:6">
      <c r="B914" t="s">
        <v>13</v>
      </c>
      <c r="C914" s="98">
        <v>895</v>
      </c>
      <c r="D914" t="s">
        <v>70</v>
      </c>
      <c r="E914">
        <v>44.416400000000003</v>
      </c>
      <c r="F914">
        <v>28.947690000000001</v>
      </c>
    </row>
    <row r="915" spans="2:6">
      <c r="B915" t="s">
        <v>13</v>
      </c>
      <c r="C915" s="98">
        <v>896</v>
      </c>
      <c r="D915" t="s">
        <v>70</v>
      </c>
      <c r="E915">
        <v>28.037600000000001</v>
      </c>
      <c r="F915">
        <v>26.803820000000002</v>
      </c>
    </row>
    <row r="916" spans="2:6">
      <c r="B916" t="s">
        <v>13</v>
      </c>
      <c r="C916" s="98">
        <v>897</v>
      </c>
      <c r="D916" t="s">
        <v>70</v>
      </c>
      <c r="E916">
        <v>31.689579999999999</v>
      </c>
      <c r="F916">
        <v>26.666399999999999</v>
      </c>
    </row>
    <row r="917" spans="2:6">
      <c r="B917" t="s">
        <v>13</v>
      </c>
      <c r="C917" s="98">
        <v>898</v>
      </c>
      <c r="D917" t="s">
        <v>70</v>
      </c>
      <c r="E917">
        <v>27.279610000000002</v>
      </c>
      <c r="F917">
        <v>19.257280000000002</v>
      </c>
    </row>
    <row r="918" spans="2:6">
      <c r="B918" t="s">
        <v>13</v>
      </c>
      <c r="C918" s="98">
        <v>899</v>
      </c>
      <c r="D918" t="s">
        <v>70</v>
      </c>
      <c r="E918">
        <v>31.221879999999999</v>
      </c>
      <c r="F918">
        <v>26.440860000000001</v>
      </c>
    </row>
    <row r="919" spans="2:6">
      <c r="B919" t="s">
        <v>13</v>
      </c>
      <c r="C919" s="98">
        <v>900</v>
      </c>
      <c r="D919" t="s">
        <v>70</v>
      </c>
      <c r="E919">
        <v>33.545810000000003</v>
      </c>
      <c r="F919">
        <v>20.08071</v>
      </c>
    </row>
    <row r="920" spans="2:6">
      <c r="B920" t="s">
        <v>13</v>
      </c>
      <c r="C920" s="98">
        <v>901</v>
      </c>
      <c r="D920" t="s">
        <v>70</v>
      </c>
      <c r="E920">
        <v>39.736330000000002</v>
      </c>
      <c r="F920">
        <v>23.494810000000001</v>
      </c>
    </row>
    <row r="921" spans="2:6">
      <c r="B921" t="s">
        <v>13</v>
      </c>
      <c r="C921" s="98">
        <v>902</v>
      </c>
      <c r="D921" t="s">
        <v>70</v>
      </c>
      <c r="E921">
        <v>42.841839999999998</v>
      </c>
      <c r="F921">
        <v>20.3339</v>
      </c>
    </row>
    <row r="922" spans="2:6">
      <c r="B922" t="s">
        <v>13</v>
      </c>
      <c r="C922" s="98">
        <v>903</v>
      </c>
      <c r="D922" t="s">
        <v>70</v>
      </c>
      <c r="E922">
        <v>47.093730000000001</v>
      </c>
      <c r="F922">
        <v>26.993469999999999</v>
      </c>
    </row>
    <row r="923" spans="2:6">
      <c r="B923" t="s">
        <v>13</v>
      </c>
      <c r="C923" s="98">
        <v>904</v>
      </c>
      <c r="D923" t="s">
        <v>70</v>
      </c>
      <c r="E923">
        <v>51.453659999999999</v>
      </c>
      <c r="F923">
        <v>26.022939999999998</v>
      </c>
    </row>
    <row r="924" spans="2:6">
      <c r="B924" t="s">
        <v>13</v>
      </c>
      <c r="C924" s="98">
        <v>905</v>
      </c>
      <c r="D924" t="s">
        <v>70</v>
      </c>
      <c r="E924">
        <v>49.367710000000002</v>
      </c>
      <c r="F924">
        <v>22.005579999999998</v>
      </c>
    </row>
    <row r="925" spans="2:6">
      <c r="B925" t="s">
        <v>13</v>
      </c>
      <c r="C925" s="98">
        <v>906</v>
      </c>
      <c r="D925" t="s">
        <v>70</v>
      </c>
      <c r="E925">
        <v>48.253480000000003</v>
      </c>
      <c r="F925">
        <v>29.270859999999999</v>
      </c>
    </row>
    <row r="926" spans="2:6">
      <c r="B926" t="s">
        <v>13</v>
      </c>
      <c r="C926" s="98">
        <v>907</v>
      </c>
      <c r="D926" t="s">
        <v>70</v>
      </c>
      <c r="E926">
        <v>61.002960000000002</v>
      </c>
      <c r="F926">
        <v>30.015309999999999</v>
      </c>
    </row>
    <row r="927" spans="2:6">
      <c r="B927" t="s">
        <v>13</v>
      </c>
      <c r="C927" s="98">
        <v>908</v>
      </c>
      <c r="D927" t="s">
        <v>70</v>
      </c>
      <c r="E927">
        <v>60.806559999999998</v>
      </c>
      <c r="F927">
        <v>27.868310000000001</v>
      </c>
    </row>
    <row r="928" spans="2:6">
      <c r="B928" t="s">
        <v>13</v>
      </c>
      <c r="C928" s="98">
        <v>909</v>
      </c>
      <c r="D928" t="s">
        <v>70</v>
      </c>
      <c r="E928">
        <v>59.067430000000002</v>
      </c>
      <c r="F928">
        <v>26.78828</v>
      </c>
    </row>
    <row r="929" spans="2:6">
      <c r="B929" t="s">
        <v>13</v>
      </c>
      <c r="C929" s="98">
        <v>910</v>
      </c>
      <c r="D929" t="s">
        <v>70</v>
      </c>
      <c r="E929">
        <v>61.414630000000002</v>
      </c>
      <c r="F929">
        <v>31.039380000000001</v>
      </c>
    </row>
    <row r="930" spans="2:6">
      <c r="B930" t="s">
        <v>13</v>
      </c>
      <c r="C930" s="98">
        <v>911</v>
      </c>
      <c r="D930" t="s">
        <v>70</v>
      </c>
      <c r="E930">
        <v>68.934370000000001</v>
      </c>
      <c r="F930">
        <v>31.619890000000002</v>
      </c>
    </row>
    <row r="931" spans="2:6">
      <c r="B931" t="s">
        <v>13</v>
      </c>
      <c r="C931" s="98">
        <v>912</v>
      </c>
      <c r="D931" t="s">
        <v>70</v>
      </c>
      <c r="E931">
        <v>63.065240000000003</v>
      </c>
      <c r="F931">
        <v>34.235750000000003</v>
      </c>
    </row>
    <row r="932" spans="2:6">
      <c r="B932" t="s">
        <v>13</v>
      </c>
      <c r="C932" s="98">
        <v>913</v>
      </c>
      <c r="D932" t="s">
        <v>70</v>
      </c>
      <c r="E932">
        <v>72.27252</v>
      </c>
      <c r="F932">
        <v>67.644440000000003</v>
      </c>
    </row>
    <row r="933" spans="2:6">
      <c r="B933" t="s">
        <v>13</v>
      </c>
      <c r="C933" s="98">
        <v>914</v>
      </c>
      <c r="D933" t="s">
        <v>70</v>
      </c>
      <c r="E933">
        <v>75.359880000000004</v>
      </c>
      <c r="F933">
        <v>75.421610000000001</v>
      </c>
    </row>
    <row r="934" spans="2:6">
      <c r="B934" t="s">
        <v>13</v>
      </c>
      <c r="C934" s="98">
        <v>915</v>
      </c>
      <c r="D934" t="s">
        <v>70</v>
      </c>
      <c r="E934">
        <v>72.833629999999999</v>
      </c>
      <c r="F934">
        <v>72.114689999999996</v>
      </c>
    </row>
    <row r="935" spans="2:6">
      <c r="B935" t="s">
        <v>13</v>
      </c>
      <c r="C935" s="98">
        <v>916</v>
      </c>
      <c r="D935" t="s">
        <v>70</v>
      </c>
      <c r="E935">
        <v>70.810410000000005</v>
      </c>
      <c r="F935">
        <v>79.350459999999998</v>
      </c>
    </row>
    <row r="936" spans="2:6">
      <c r="B936" t="s">
        <v>13</v>
      </c>
      <c r="C936" s="98">
        <v>917</v>
      </c>
      <c r="D936" t="s">
        <v>70</v>
      </c>
      <c r="E936">
        <v>45.801929999999999</v>
      </c>
      <c r="F936">
        <v>81.658270000000002</v>
      </c>
    </row>
    <row r="937" spans="2:6">
      <c r="B937" t="s">
        <v>13</v>
      </c>
      <c r="C937" s="98">
        <v>918</v>
      </c>
      <c r="D937" t="s">
        <v>70</v>
      </c>
      <c r="E937">
        <v>45.83502</v>
      </c>
      <c r="F937">
        <v>82.742590000000007</v>
      </c>
    </row>
    <row r="938" spans="2:6">
      <c r="B938" t="s">
        <v>13</v>
      </c>
      <c r="C938" s="98">
        <v>919</v>
      </c>
      <c r="D938" t="s">
        <v>70</v>
      </c>
      <c r="E938">
        <v>40.078809999999997</v>
      </c>
      <c r="F938">
        <v>80.247190000000003</v>
      </c>
    </row>
    <row r="939" spans="2:6">
      <c r="B939" t="s">
        <v>13</v>
      </c>
      <c r="C939" s="98">
        <v>920</v>
      </c>
      <c r="D939" t="s">
        <v>70</v>
      </c>
      <c r="E939">
        <v>51.98292</v>
      </c>
      <c r="F939">
        <v>82.20438</v>
      </c>
    </row>
    <row r="940" spans="2:6">
      <c r="B940" t="s">
        <v>13</v>
      </c>
      <c r="C940" s="98">
        <v>921</v>
      </c>
      <c r="D940" t="s">
        <v>70</v>
      </c>
      <c r="E940">
        <v>57.337910000000001</v>
      </c>
      <c r="F940">
        <v>84.999520000000004</v>
      </c>
    </row>
    <row r="941" spans="2:6">
      <c r="B941" t="s">
        <v>13</v>
      </c>
      <c r="C941" s="98">
        <v>922</v>
      </c>
      <c r="D941" t="s">
        <v>70</v>
      </c>
      <c r="E941">
        <v>62.33623</v>
      </c>
      <c r="F941">
        <v>83.246570000000006</v>
      </c>
    </row>
    <row r="942" spans="2:6">
      <c r="B942" t="s">
        <v>13</v>
      </c>
      <c r="C942" s="98">
        <v>923</v>
      </c>
      <c r="D942" t="s">
        <v>70</v>
      </c>
      <c r="E942">
        <v>58.50591</v>
      </c>
      <c r="F942">
        <v>81.745590000000007</v>
      </c>
    </row>
    <row r="943" spans="2:6">
      <c r="B943" t="s">
        <v>13</v>
      </c>
      <c r="C943" s="98">
        <v>924</v>
      </c>
      <c r="D943" t="s">
        <v>70</v>
      </c>
      <c r="E943">
        <v>56.24794</v>
      </c>
      <c r="F943">
        <v>83.513949999999994</v>
      </c>
    </row>
    <row r="944" spans="2:6">
      <c r="B944" t="s">
        <v>13</v>
      </c>
      <c r="C944" s="98">
        <v>925</v>
      </c>
      <c r="D944" t="s">
        <v>70</v>
      </c>
      <c r="E944">
        <v>55.40652</v>
      </c>
      <c r="F944">
        <v>80.266670000000005</v>
      </c>
    </row>
    <row r="945" spans="2:6">
      <c r="B945" t="s">
        <v>13</v>
      </c>
      <c r="C945" s="98">
        <v>926</v>
      </c>
      <c r="D945" t="s">
        <v>70</v>
      </c>
      <c r="E945">
        <v>53.283969999999997</v>
      </c>
      <c r="F945">
        <v>84.263599999999997</v>
      </c>
    </row>
    <row r="946" spans="2:6">
      <c r="B946" t="s">
        <v>13</v>
      </c>
      <c r="C946" s="98">
        <v>927</v>
      </c>
      <c r="D946" t="s">
        <v>70</v>
      </c>
      <c r="E946">
        <v>44.676760000000002</v>
      </c>
      <c r="F946">
        <v>80.238290000000006</v>
      </c>
    </row>
    <row r="947" spans="2:6">
      <c r="B947" t="s">
        <v>13</v>
      </c>
      <c r="C947" s="98">
        <v>928</v>
      </c>
      <c r="D947" t="s">
        <v>70</v>
      </c>
      <c r="E947">
        <v>30.01126</v>
      </c>
      <c r="F947">
        <v>68.14676</v>
      </c>
    </row>
    <row r="948" spans="2:6">
      <c r="B948" t="s">
        <v>13</v>
      </c>
      <c r="C948" s="98">
        <v>929</v>
      </c>
      <c r="D948" t="s">
        <v>70</v>
      </c>
      <c r="E948">
        <v>29.745249999999999</v>
      </c>
      <c r="F948">
        <v>74.404529999999994</v>
      </c>
    </row>
    <row r="949" spans="2:6">
      <c r="B949" t="s">
        <v>13</v>
      </c>
      <c r="C949" s="98">
        <v>930</v>
      </c>
      <c r="D949" t="s">
        <v>70</v>
      </c>
      <c r="E949">
        <v>37.309950000000001</v>
      </c>
      <c r="F949">
        <v>72.586160000000007</v>
      </c>
    </row>
    <row r="950" spans="2:6">
      <c r="B950" t="s">
        <v>13</v>
      </c>
      <c r="C950" s="98">
        <v>931</v>
      </c>
      <c r="D950" t="s">
        <v>70</v>
      </c>
      <c r="E950">
        <v>61.135950000000001</v>
      </c>
      <c r="F950">
        <v>82.537570000000002</v>
      </c>
    </row>
    <row r="951" spans="2:6">
      <c r="B951" t="s">
        <v>13</v>
      </c>
      <c r="C951" s="98">
        <v>932</v>
      </c>
      <c r="D951" t="s">
        <v>70</v>
      </c>
      <c r="E951">
        <v>61.720619999999997</v>
      </c>
      <c r="F951">
        <v>85.705690000000004</v>
      </c>
    </row>
    <row r="952" spans="2:6">
      <c r="B952" t="s">
        <v>13</v>
      </c>
      <c r="C952" s="98">
        <v>933</v>
      </c>
      <c r="D952" t="s">
        <v>70</v>
      </c>
      <c r="E952">
        <v>63.609380000000002</v>
      </c>
      <c r="F952">
        <v>83.360029999999995</v>
      </c>
    </row>
    <row r="953" spans="2:6">
      <c r="B953" t="s">
        <v>13</v>
      </c>
      <c r="C953" s="98">
        <v>934</v>
      </c>
      <c r="D953" t="s">
        <v>70</v>
      </c>
      <c r="E953">
        <v>70.72372</v>
      </c>
      <c r="F953">
        <v>87.152209999999997</v>
      </c>
    </row>
    <row r="954" spans="2:6">
      <c r="B954" t="s">
        <v>13</v>
      </c>
      <c r="C954" s="98">
        <v>935</v>
      </c>
      <c r="D954" t="s">
        <v>70</v>
      </c>
      <c r="E954">
        <v>75.006389999999996</v>
      </c>
      <c r="F954">
        <v>82.425839999999994</v>
      </c>
    </row>
    <row r="955" spans="2:6">
      <c r="B955" t="s">
        <v>13</v>
      </c>
      <c r="C955" s="98">
        <v>936</v>
      </c>
      <c r="D955" t="s">
        <v>70</v>
      </c>
      <c r="E955">
        <v>75.092550000000003</v>
      </c>
      <c r="F955">
        <v>83.437389999999994</v>
      </c>
    </row>
    <row r="956" spans="2:6">
      <c r="B956" t="s">
        <v>13</v>
      </c>
      <c r="C956" s="98">
        <v>937</v>
      </c>
      <c r="D956" t="s">
        <v>70</v>
      </c>
      <c r="E956">
        <v>70.327929999999995</v>
      </c>
      <c r="F956">
        <v>82.029349999999994</v>
      </c>
    </row>
    <row r="957" spans="2:6">
      <c r="B957" t="s">
        <v>13</v>
      </c>
      <c r="C957" s="98">
        <v>938</v>
      </c>
      <c r="D957" t="s">
        <v>70</v>
      </c>
      <c r="E957">
        <v>70.863330000000005</v>
      </c>
      <c r="F957">
        <v>79.408169999999998</v>
      </c>
    </row>
    <row r="958" spans="2:6">
      <c r="B958" t="s">
        <v>13</v>
      </c>
      <c r="C958" s="98">
        <v>939</v>
      </c>
      <c r="D958" t="s">
        <v>70</v>
      </c>
      <c r="E958">
        <v>75.779899999999998</v>
      </c>
      <c r="F958">
        <v>79.886200000000002</v>
      </c>
    </row>
    <row r="959" spans="2:6">
      <c r="B959" t="s">
        <v>13</v>
      </c>
      <c r="C959" s="98">
        <v>940</v>
      </c>
      <c r="D959" t="s">
        <v>70</v>
      </c>
      <c r="E959">
        <v>78.09366</v>
      </c>
      <c r="F959">
        <v>77.759559999999993</v>
      </c>
    </row>
    <row r="960" spans="2:6">
      <c r="B960" t="s">
        <v>13</v>
      </c>
      <c r="C960" s="98">
        <v>941</v>
      </c>
      <c r="D960" t="s">
        <v>70</v>
      </c>
      <c r="E960">
        <v>76.745760000000004</v>
      </c>
      <c r="F960">
        <v>71.97336</v>
      </c>
    </row>
    <row r="961" spans="2:6">
      <c r="B961" t="s">
        <v>13</v>
      </c>
      <c r="C961" s="98">
        <v>942</v>
      </c>
      <c r="D961" t="s">
        <v>70</v>
      </c>
      <c r="E961">
        <v>78.464600000000004</v>
      </c>
      <c r="F961">
        <v>69.749300000000005</v>
      </c>
    </row>
    <row r="962" spans="2:6">
      <c r="B962" t="s">
        <v>13</v>
      </c>
      <c r="C962" s="98">
        <v>943</v>
      </c>
      <c r="D962" t="s">
        <v>70</v>
      </c>
      <c r="E962">
        <v>76.745679999999993</v>
      </c>
      <c r="F962">
        <v>70.044060000000002</v>
      </c>
    </row>
    <row r="963" spans="2:6">
      <c r="B963" t="s">
        <v>13</v>
      </c>
      <c r="C963" s="98">
        <v>944</v>
      </c>
      <c r="D963" t="s">
        <v>70</v>
      </c>
      <c r="E963">
        <v>85.161680000000004</v>
      </c>
      <c r="F963">
        <v>65.5124</v>
      </c>
    </row>
    <row r="964" spans="2:6">
      <c r="B964" t="s">
        <v>13</v>
      </c>
      <c r="C964" s="98">
        <v>945</v>
      </c>
      <c r="D964" t="s">
        <v>70</v>
      </c>
      <c r="E964">
        <v>91.808350000000004</v>
      </c>
      <c r="F964">
        <v>34.965589999999999</v>
      </c>
    </row>
    <row r="965" spans="2:6">
      <c r="B965" t="s">
        <v>13</v>
      </c>
      <c r="C965" s="98">
        <v>946</v>
      </c>
      <c r="D965" t="s">
        <v>70</v>
      </c>
      <c r="E965">
        <v>91.887450000000001</v>
      </c>
      <c r="F965">
        <v>34.76925</v>
      </c>
    </row>
    <row r="966" spans="2:6">
      <c r="B966" t="s">
        <v>13</v>
      </c>
      <c r="C966" s="98">
        <v>947</v>
      </c>
      <c r="D966" t="s">
        <v>70</v>
      </c>
      <c r="E966">
        <v>92.248400000000004</v>
      </c>
      <c r="F966">
        <v>32.37715</v>
      </c>
    </row>
    <row r="967" spans="2:6">
      <c r="B967" t="s">
        <v>13</v>
      </c>
      <c r="C967" s="98">
        <v>948</v>
      </c>
      <c r="D967" t="s">
        <v>70</v>
      </c>
      <c r="E967">
        <v>91.782529999999994</v>
      </c>
      <c r="F967">
        <v>34.38429</v>
      </c>
    </row>
    <row r="968" spans="2:6">
      <c r="B968" t="s">
        <v>13</v>
      </c>
      <c r="C968" s="98">
        <v>949</v>
      </c>
      <c r="D968" t="s">
        <v>70</v>
      </c>
      <c r="E968">
        <v>96.080520000000007</v>
      </c>
      <c r="F968">
        <v>28.053599999999999</v>
      </c>
    </row>
    <row r="969" spans="2:6">
      <c r="B969" t="s">
        <v>13</v>
      </c>
      <c r="C969" s="98">
        <v>950</v>
      </c>
      <c r="D969" t="s">
        <v>70</v>
      </c>
      <c r="E969">
        <v>92.247900000000001</v>
      </c>
      <c r="F969">
        <v>28.07075</v>
      </c>
    </row>
    <row r="970" spans="2:6">
      <c r="B970" t="s">
        <v>13</v>
      </c>
      <c r="C970" s="98">
        <v>951</v>
      </c>
      <c r="D970" t="s">
        <v>70</v>
      </c>
      <c r="E970">
        <v>57.662280000000003</v>
      </c>
      <c r="F970">
        <v>24.06061</v>
      </c>
    </row>
    <row r="971" spans="2:6">
      <c r="B971" t="s">
        <v>13</v>
      </c>
      <c r="C971" s="98">
        <v>952</v>
      </c>
      <c r="D971" t="s">
        <v>70</v>
      </c>
      <c r="E971">
        <v>59.846919999999997</v>
      </c>
      <c r="F971">
        <v>26.177710000000001</v>
      </c>
    </row>
    <row r="972" spans="2:6">
      <c r="B972" t="s">
        <v>13</v>
      </c>
      <c r="C972" s="98">
        <v>953</v>
      </c>
      <c r="D972" t="s">
        <v>70</v>
      </c>
      <c r="E972">
        <v>64.067099999999996</v>
      </c>
      <c r="F972">
        <v>27.776499999999999</v>
      </c>
    </row>
    <row r="973" spans="2:6">
      <c r="B973" t="s">
        <v>13</v>
      </c>
      <c r="C973" s="98">
        <v>954</v>
      </c>
      <c r="D973" t="s">
        <v>70</v>
      </c>
      <c r="E973">
        <v>60.981499999999997</v>
      </c>
      <c r="F973">
        <v>23.9343</v>
      </c>
    </row>
    <row r="974" spans="2:6">
      <c r="B974" t="s">
        <v>13</v>
      </c>
      <c r="C974" s="98">
        <v>955</v>
      </c>
      <c r="D974" t="s">
        <v>70</v>
      </c>
      <c r="E974">
        <v>59.967059999999996</v>
      </c>
      <c r="F974">
        <v>26.802579999999999</v>
      </c>
    </row>
    <row r="975" spans="2:6">
      <c r="B975" t="s">
        <v>13</v>
      </c>
      <c r="C975" s="98">
        <v>956</v>
      </c>
      <c r="D975" t="s">
        <v>70</v>
      </c>
      <c r="E975">
        <v>62.707450000000001</v>
      </c>
      <c r="F975">
        <v>21.995509999999999</v>
      </c>
    </row>
    <row r="976" spans="2:6">
      <c r="B976" t="s">
        <v>13</v>
      </c>
      <c r="C976" s="98">
        <v>957</v>
      </c>
      <c r="D976" t="s">
        <v>70</v>
      </c>
      <c r="E976">
        <v>69.195239999999998</v>
      </c>
      <c r="F976">
        <v>22.709790000000002</v>
      </c>
    </row>
    <row r="977" spans="2:6">
      <c r="B977" t="s">
        <v>13</v>
      </c>
      <c r="C977" s="98">
        <v>958</v>
      </c>
      <c r="D977" t="s">
        <v>70</v>
      </c>
      <c r="E977">
        <v>65.592359999999999</v>
      </c>
      <c r="F977">
        <v>20.69417</v>
      </c>
    </row>
    <row r="978" spans="2:6">
      <c r="B978" t="s">
        <v>13</v>
      </c>
      <c r="C978" s="98">
        <v>959</v>
      </c>
      <c r="D978" t="s">
        <v>70</v>
      </c>
      <c r="E978">
        <v>64.617099999999994</v>
      </c>
      <c r="F978">
        <v>22.443149999999999</v>
      </c>
    </row>
    <row r="979" spans="2:6">
      <c r="B979" t="s">
        <v>13</v>
      </c>
      <c r="C979" s="98">
        <v>960</v>
      </c>
      <c r="D979" t="s">
        <v>70</v>
      </c>
      <c r="E979">
        <v>59.191160000000004</v>
      </c>
      <c r="F979">
        <v>17.767900000000001</v>
      </c>
    </row>
    <row r="980" spans="2:6">
      <c r="B980" t="s">
        <v>13</v>
      </c>
      <c r="C980" s="98">
        <v>961</v>
      </c>
      <c r="D980" t="s">
        <v>70</v>
      </c>
      <c r="E980">
        <v>55.83963</v>
      </c>
      <c r="F980">
        <v>21.618569999999998</v>
      </c>
    </row>
    <row r="981" spans="2:6">
      <c r="B981" t="s">
        <v>13</v>
      </c>
      <c r="C981" s="98">
        <v>962</v>
      </c>
      <c r="D981" t="s">
        <v>70</v>
      </c>
      <c r="E981">
        <v>59.00076</v>
      </c>
      <c r="F981">
        <v>21.171009999999999</v>
      </c>
    </row>
    <row r="982" spans="2:6">
      <c r="B982" t="s">
        <v>13</v>
      </c>
      <c r="C982" s="98">
        <v>963</v>
      </c>
      <c r="D982" t="s">
        <v>70</v>
      </c>
      <c r="E982">
        <v>56.45937</v>
      </c>
      <c r="F982">
        <v>25.144559999999998</v>
      </c>
    </row>
    <row r="983" spans="2:6">
      <c r="B983" t="s">
        <v>13</v>
      </c>
      <c r="C983" s="98">
        <v>964</v>
      </c>
      <c r="D983" t="s">
        <v>70</v>
      </c>
      <c r="E983">
        <v>52.358110000000003</v>
      </c>
      <c r="F983">
        <v>19.41705</v>
      </c>
    </row>
    <row r="984" spans="2:6">
      <c r="B984" t="s">
        <v>13</v>
      </c>
      <c r="C984" s="98">
        <v>965</v>
      </c>
      <c r="D984" t="s">
        <v>70</v>
      </c>
      <c r="E984">
        <v>51.811660000000003</v>
      </c>
      <c r="F984">
        <v>17.03349</v>
      </c>
    </row>
    <row r="985" spans="2:6">
      <c r="B985" t="s">
        <v>13</v>
      </c>
      <c r="C985" s="98">
        <v>966</v>
      </c>
      <c r="D985" t="s">
        <v>70</v>
      </c>
      <c r="E985">
        <v>54.222850000000001</v>
      </c>
      <c r="F985">
        <v>19.50367</v>
      </c>
    </row>
    <row r="986" spans="2:6">
      <c r="B986" t="s">
        <v>13</v>
      </c>
      <c r="C986" s="98">
        <v>967</v>
      </c>
      <c r="D986" t="s">
        <v>70</v>
      </c>
      <c r="E986">
        <v>49.01876</v>
      </c>
      <c r="F986">
        <v>23.489270000000001</v>
      </c>
    </row>
    <row r="987" spans="2:6">
      <c r="B987" t="s">
        <v>13</v>
      </c>
      <c r="C987" s="98">
        <v>968</v>
      </c>
      <c r="D987" t="s">
        <v>70</v>
      </c>
      <c r="E987">
        <v>35.653579999999998</v>
      </c>
      <c r="F987">
        <v>17.514510000000001</v>
      </c>
    </row>
    <row r="988" spans="2:6">
      <c r="B988" t="s">
        <v>13</v>
      </c>
      <c r="C988" s="98">
        <v>969</v>
      </c>
      <c r="D988" t="s">
        <v>70</v>
      </c>
      <c r="E988">
        <v>46.965789999999998</v>
      </c>
      <c r="F988">
        <v>16.789200000000001</v>
      </c>
    </row>
    <row r="989" spans="2:6">
      <c r="B989" t="s">
        <v>13</v>
      </c>
      <c r="C989" s="98">
        <v>970</v>
      </c>
      <c r="D989" t="s">
        <v>70</v>
      </c>
      <c r="E989">
        <v>49.584240000000001</v>
      </c>
      <c r="F989">
        <v>16.757919999999999</v>
      </c>
    </row>
    <row r="990" spans="2:6">
      <c r="B990" t="s">
        <v>13</v>
      </c>
      <c r="C990" s="98">
        <v>971</v>
      </c>
      <c r="D990" t="s">
        <v>70</v>
      </c>
      <c r="E990">
        <v>51.856299999999997</v>
      </c>
      <c r="F990">
        <v>21.969080000000002</v>
      </c>
    </row>
    <row r="991" spans="2:6">
      <c r="B991" t="s">
        <v>13</v>
      </c>
      <c r="C991" s="98">
        <v>972</v>
      </c>
      <c r="D991" t="s">
        <v>70</v>
      </c>
      <c r="E991">
        <v>55.952889999999996</v>
      </c>
      <c r="F991">
        <v>16.789760000000001</v>
      </c>
    </row>
    <row r="992" spans="2:6">
      <c r="B992" t="s">
        <v>13</v>
      </c>
      <c r="C992" s="98">
        <v>973</v>
      </c>
      <c r="D992" t="s">
        <v>70</v>
      </c>
      <c r="E992">
        <v>51.663789999999999</v>
      </c>
      <c r="F992">
        <v>19.925129999999999</v>
      </c>
    </row>
    <row r="993" spans="2:6">
      <c r="B993" t="s">
        <v>13</v>
      </c>
      <c r="C993" s="98">
        <v>974</v>
      </c>
      <c r="D993" t="s">
        <v>70</v>
      </c>
      <c r="E993">
        <v>45.859670000000001</v>
      </c>
      <c r="F993">
        <v>17.128900000000002</v>
      </c>
    </row>
    <row r="994" spans="2:6">
      <c r="B994" t="s">
        <v>13</v>
      </c>
      <c r="C994" s="98">
        <v>975</v>
      </c>
      <c r="D994" t="s">
        <v>70</v>
      </c>
      <c r="E994">
        <v>39.740380000000002</v>
      </c>
      <c r="F994">
        <v>18.741050000000001</v>
      </c>
    </row>
    <row r="995" spans="2:6">
      <c r="B995" t="s">
        <v>13</v>
      </c>
      <c r="C995" s="98">
        <v>976</v>
      </c>
      <c r="D995" t="s">
        <v>70</v>
      </c>
      <c r="E995">
        <v>52.811219999999999</v>
      </c>
      <c r="F995">
        <v>17.854990000000001</v>
      </c>
    </row>
    <row r="996" spans="2:6">
      <c r="B996" t="s">
        <v>13</v>
      </c>
      <c r="C996" s="98">
        <v>977</v>
      </c>
      <c r="D996" t="s">
        <v>70</v>
      </c>
      <c r="E996">
        <v>56.789099999999998</v>
      </c>
      <c r="F996">
        <v>17.30612</v>
      </c>
    </row>
    <row r="997" spans="2:6">
      <c r="B997" t="s">
        <v>13</v>
      </c>
      <c r="C997" s="98">
        <v>978</v>
      </c>
      <c r="D997" t="s">
        <v>70</v>
      </c>
      <c r="E997">
        <v>54.114530000000002</v>
      </c>
      <c r="F997">
        <v>17.67353</v>
      </c>
    </row>
    <row r="998" spans="2:6">
      <c r="B998" t="s">
        <v>13</v>
      </c>
      <c r="C998" s="98">
        <v>979</v>
      </c>
      <c r="D998" t="s">
        <v>70</v>
      </c>
      <c r="E998">
        <v>55.571120000000001</v>
      </c>
      <c r="F998">
        <v>17.36957</v>
      </c>
    </row>
    <row r="999" spans="2:6">
      <c r="B999" t="s">
        <v>13</v>
      </c>
      <c r="C999" s="98">
        <v>980</v>
      </c>
      <c r="D999" t="s">
        <v>70</v>
      </c>
      <c r="E999">
        <v>65.306460000000001</v>
      </c>
      <c r="F999">
        <v>18.19735</v>
      </c>
    </row>
    <row r="1000" spans="2:6">
      <c r="B1000" t="s">
        <v>13</v>
      </c>
      <c r="C1000" s="98">
        <v>981</v>
      </c>
      <c r="D1000" t="s">
        <v>70</v>
      </c>
      <c r="E1000">
        <v>66.990750000000006</v>
      </c>
      <c r="F1000">
        <v>17.22287</v>
      </c>
    </row>
    <row r="1001" spans="2:6">
      <c r="B1001" t="s">
        <v>13</v>
      </c>
      <c r="C1001" s="98">
        <v>982</v>
      </c>
      <c r="D1001" t="s">
        <v>70</v>
      </c>
      <c r="E1001">
        <v>72.156720000000007</v>
      </c>
      <c r="F1001">
        <v>16.81427</v>
      </c>
    </row>
    <row r="1002" spans="2:6">
      <c r="B1002" t="s">
        <v>13</v>
      </c>
      <c r="C1002" s="98">
        <v>983</v>
      </c>
      <c r="D1002" t="s">
        <v>70</v>
      </c>
      <c r="E1002">
        <v>70.980580000000003</v>
      </c>
      <c r="F1002">
        <v>17.155750000000001</v>
      </c>
    </row>
    <row r="1003" spans="2:6">
      <c r="B1003" t="s">
        <v>13</v>
      </c>
      <c r="C1003" s="98">
        <v>984</v>
      </c>
      <c r="D1003" t="s">
        <v>70</v>
      </c>
      <c r="E1003">
        <v>72.222080000000005</v>
      </c>
      <c r="F1003">
        <v>19.36928</v>
      </c>
    </row>
    <row r="1004" spans="2:6">
      <c r="B1004" t="s">
        <v>13</v>
      </c>
      <c r="C1004" s="98">
        <v>985</v>
      </c>
      <c r="D1004" t="s">
        <v>70</v>
      </c>
      <c r="E1004">
        <v>79.700159999999997</v>
      </c>
      <c r="F1004">
        <v>20.740220000000001</v>
      </c>
    </row>
    <row r="1005" spans="2:6">
      <c r="B1005" t="s">
        <v>13</v>
      </c>
      <c r="C1005" s="98">
        <v>986</v>
      </c>
      <c r="D1005" t="s">
        <v>70</v>
      </c>
      <c r="E1005">
        <v>64.249160000000003</v>
      </c>
      <c r="F1005">
        <v>14.913959999999999</v>
      </c>
    </row>
    <row r="1006" spans="2:6">
      <c r="B1006" t="s">
        <v>13</v>
      </c>
      <c r="C1006" s="98">
        <v>987</v>
      </c>
      <c r="D1006" t="s">
        <v>70</v>
      </c>
      <c r="E1006">
        <v>66.943290000000005</v>
      </c>
      <c r="F1006">
        <v>20.189129999999999</v>
      </c>
    </row>
    <row r="1007" spans="2:6">
      <c r="B1007" t="s">
        <v>13</v>
      </c>
      <c r="C1007" s="98">
        <v>988</v>
      </c>
      <c r="D1007" t="s">
        <v>70</v>
      </c>
      <c r="E1007">
        <v>66.941680000000005</v>
      </c>
      <c r="F1007">
        <v>18.243510000000001</v>
      </c>
    </row>
    <row r="1008" spans="2:6">
      <c r="B1008" t="s">
        <v>13</v>
      </c>
      <c r="C1008" s="98">
        <v>989</v>
      </c>
      <c r="D1008" t="s">
        <v>70</v>
      </c>
      <c r="E1008">
        <v>39.648269999999997</v>
      </c>
      <c r="F1008">
        <v>22.731369999999998</v>
      </c>
    </row>
    <row r="1009" spans="2:6">
      <c r="B1009" t="s">
        <v>13</v>
      </c>
      <c r="C1009" s="98">
        <v>990</v>
      </c>
      <c r="D1009" t="s">
        <v>70</v>
      </c>
      <c r="E1009">
        <v>37.949779999999997</v>
      </c>
      <c r="F1009">
        <v>26.521750000000001</v>
      </c>
    </row>
    <row r="1010" spans="2:6">
      <c r="B1010" t="s">
        <v>13</v>
      </c>
      <c r="C1010" s="98">
        <v>991</v>
      </c>
      <c r="D1010" t="s">
        <v>70</v>
      </c>
      <c r="E1010">
        <v>86.504390000000001</v>
      </c>
      <c r="F1010">
        <v>34.894030000000001</v>
      </c>
    </row>
    <row r="1011" spans="2:6">
      <c r="B1011" t="s">
        <v>13</v>
      </c>
      <c r="C1011" s="98">
        <v>992</v>
      </c>
      <c r="D1011" t="s">
        <v>70</v>
      </c>
      <c r="E1011">
        <v>50.815489999999997</v>
      </c>
      <c r="F1011">
        <v>78.950839999999999</v>
      </c>
    </row>
    <row r="1012" spans="2:6">
      <c r="B1012" t="s">
        <v>13</v>
      </c>
      <c r="C1012" s="98">
        <v>993</v>
      </c>
      <c r="D1012" t="s">
        <v>70</v>
      </c>
      <c r="E1012">
        <v>51.18347</v>
      </c>
      <c r="F1012">
        <v>85.12885</v>
      </c>
    </row>
    <row r="1013" spans="2:6">
      <c r="B1013" t="s">
        <v>13</v>
      </c>
      <c r="C1013" s="98">
        <v>994</v>
      </c>
      <c r="D1013" t="s">
        <v>70</v>
      </c>
      <c r="E1013">
        <v>40.863860000000003</v>
      </c>
      <c r="F1013">
        <v>82.926150000000007</v>
      </c>
    </row>
    <row r="1014" spans="2:6">
      <c r="B1014" t="s">
        <v>13</v>
      </c>
      <c r="C1014" s="98">
        <v>995</v>
      </c>
      <c r="D1014" t="s">
        <v>69</v>
      </c>
      <c r="E1014">
        <v>51.147919999999999</v>
      </c>
      <c r="F1014">
        <v>90.867410000000007</v>
      </c>
    </row>
    <row r="1015" spans="2:6">
      <c r="B1015" t="s">
        <v>13</v>
      </c>
      <c r="C1015" s="98">
        <v>996</v>
      </c>
      <c r="D1015" t="s">
        <v>69</v>
      </c>
      <c r="E1015">
        <v>50.517130000000002</v>
      </c>
      <c r="F1015">
        <v>89.10239</v>
      </c>
    </row>
    <row r="1016" spans="2:6">
      <c r="B1016" t="s">
        <v>13</v>
      </c>
      <c r="C1016" s="98">
        <v>997</v>
      </c>
      <c r="D1016" t="s">
        <v>69</v>
      </c>
      <c r="E1016">
        <v>50.207479999999997</v>
      </c>
      <c r="F1016">
        <v>85.460049999999995</v>
      </c>
    </row>
    <row r="1017" spans="2:6">
      <c r="B1017" t="s">
        <v>13</v>
      </c>
      <c r="C1017" s="98">
        <v>998</v>
      </c>
      <c r="D1017" t="s">
        <v>69</v>
      </c>
      <c r="E1017">
        <v>50.069479999999999</v>
      </c>
      <c r="F1017">
        <v>83.057670000000002</v>
      </c>
    </row>
    <row r="1018" spans="2:6">
      <c r="B1018" t="s">
        <v>13</v>
      </c>
      <c r="C1018" s="98">
        <v>999</v>
      </c>
      <c r="D1018" t="s">
        <v>69</v>
      </c>
      <c r="E1018">
        <v>50.562849999999997</v>
      </c>
      <c r="F1018">
        <v>82.937820000000002</v>
      </c>
    </row>
    <row r="1019" spans="2:6">
      <c r="B1019" t="s">
        <v>13</v>
      </c>
      <c r="C1019" s="98">
        <v>1000</v>
      </c>
      <c r="D1019" t="s">
        <v>69</v>
      </c>
      <c r="E1019">
        <v>50.288530000000002</v>
      </c>
      <c r="F1019">
        <v>82.975250000000003</v>
      </c>
    </row>
    <row r="1020" spans="2:6">
      <c r="B1020" t="s">
        <v>13</v>
      </c>
      <c r="C1020" s="98">
        <v>1001</v>
      </c>
      <c r="D1020" t="s">
        <v>69</v>
      </c>
      <c r="E1020">
        <v>25.583480000000002</v>
      </c>
      <c r="F1020">
        <v>82.91489</v>
      </c>
    </row>
    <row r="1021" spans="2:6">
      <c r="B1021" t="s">
        <v>13</v>
      </c>
      <c r="C1021" s="98">
        <v>1002</v>
      </c>
      <c r="D1021" t="s">
        <v>69</v>
      </c>
      <c r="E1021">
        <v>25.48358</v>
      </c>
      <c r="F1021">
        <v>82.929079999999999</v>
      </c>
    </row>
    <row r="1022" spans="2:6">
      <c r="B1022" t="s">
        <v>13</v>
      </c>
      <c r="C1022" s="98">
        <v>1003</v>
      </c>
      <c r="D1022" t="s">
        <v>69</v>
      </c>
      <c r="E1022">
        <v>25.443529999999999</v>
      </c>
      <c r="F1022">
        <v>82.874200000000002</v>
      </c>
    </row>
    <row r="1023" spans="2:6">
      <c r="B1023" t="s">
        <v>13</v>
      </c>
      <c r="C1023" s="98">
        <v>1004</v>
      </c>
      <c r="D1023" t="s">
        <v>69</v>
      </c>
      <c r="E1023">
        <v>25.565110000000001</v>
      </c>
      <c r="F1023">
        <v>82.924099999999996</v>
      </c>
    </row>
    <row r="1024" spans="2:6">
      <c r="B1024" t="s">
        <v>13</v>
      </c>
      <c r="C1024" s="98">
        <v>1005</v>
      </c>
      <c r="D1024" t="s">
        <v>69</v>
      </c>
      <c r="E1024">
        <v>25.928840000000001</v>
      </c>
      <c r="F1024">
        <v>82.821179999999998</v>
      </c>
    </row>
    <row r="1025" spans="2:6">
      <c r="B1025" t="s">
        <v>13</v>
      </c>
      <c r="C1025" s="98">
        <v>1006</v>
      </c>
      <c r="D1025" t="s">
        <v>69</v>
      </c>
      <c r="E1025">
        <v>27.551480000000002</v>
      </c>
      <c r="F1025">
        <v>51.487389999999998</v>
      </c>
    </row>
    <row r="1026" spans="2:6">
      <c r="B1026" t="s">
        <v>13</v>
      </c>
      <c r="C1026" s="98">
        <v>1007</v>
      </c>
      <c r="D1026" t="s">
        <v>69</v>
      </c>
      <c r="E1026">
        <v>27.530470000000001</v>
      </c>
      <c r="F1026">
        <v>51.414850000000001</v>
      </c>
    </row>
    <row r="1027" spans="2:6">
      <c r="B1027" t="s">
        <v>13</v>
      </c>
      <c r="C1027" s="98">
        <v>1008</v>
      </c>
      <c r="D1027" t="s">
        <v>69</v>
      </c>
      <c r="E1027">
        <v>27.095569999999999</v>
      </c>
      <c r="F1027">
        <v>52.076799999999999</v>
      </c>
    </row>
    <row r="1028" spans="2:6">
      <c r="B1028" t="s">
        <v>13</v>
      </c>
      <c r="C1028" s="98">
        <v>1009</v>
      </c>
      <c r="D1028" t="s">
        <v>69</v>
      </c>
      <c r="E1028">
        <v>27.439250000000001</v>
      </c>
      <c r="F1028">
        <v>51.71208</v>
      </c>
    </row>
    <row r="1029" spans="2:6">
      <c r="B1029" t="s">
        <v>13</v>
      </c>
      <c r="C1029" s="98">
        <v>1010</v>
      </c>
      <c r="D1029" t="s">
        <v>69</v>
      </c>
      <c r="E1029">
        <v>27.878260000000001</v>
      </c>
      <c r="F1029">
        <v>50.708910000000003</v>
      </c>
    </row>
    <row r="1030" spans="2:6">
      <c r="B1030" t="s">
        <v>13</v>
      </c>
      <c r="C1030" s="98">
        <v>1011</v>
      </c>
      <c r="D1030" t="s">
        <v>69</v>
      </c>
      <c r="E1030">
        <v>27.33887</v>
      </c>
      <c r="F1030">
        <v>51.65305</v>
      </c>
    </row>
    <row r="1031" spans="2:6">
      <c r="B1031" t="s">
        <v>13</v>
      </c>
      <c r="C1031" s="98">
        <v>1012</v>
      </c>
      <c r="D1031" t="s">
        <v>69</v>
      </c>
      <c r="E1031">
        <v>27.6784</v>
      </c>
      <c r="F1031">
        <v>51.181989999999999</v>
      </c>
    </row>
    <row r="1032" spans="2:6">
      <c r="B1032" t="s">
        <v>13</v>
      </c>
      <c r="C1032" s="98">
        <v>1013</v>
      </c>
      <c r="D1032" t="s">
        <v>69</v>
      </c>
      <c r="E1032">
        <v>52.635660000000001</v>
      </c>
      <c r="F1032">
        <v>51.418550000000003</v>
      </c>
    </row>
    <row r="1033" spans="2:6">
      <c r="B1033" t="s">
        <v>13</v>
      </c>
      <c r="C1033" s="98">
        <v>1014</v>
      </c>
      <c r="D1033" t="s">
        <v>69</v>
      </c>
      <c r="E1033">
        <v>52.025210000000001</v>
      </c>
      <c r="F1033">
        <v>52.123010000000001</v>
      </c>
    </row>
    <row r="1034" spans="2:6">
      <c r="B1034" t="s">
        <v>13</v>
      </c>
      <c r="C1034" s="98">
        <v>1015</v>
      </c>
      <c r="D1034" t="s">
        <v>69</v>
      </c>
      <c r="E1034">
        <v>52.881160000000001</v>
      </c>
      <c r="F1034">
        <v>50.621549999999999</v>
      </c>
    </row>
    <row r="1035" spans="2:6">
      <c r="B1035" t="s">
        <v>13</v>
      </c>
      <c r="C1035" s="98">
        <v>1016</v>
      </c>
      <c r="D1035" t="s">
        <v>69</v>
      </c>
      <c r="E1035">
        <v>52.95261</v>
      </c>
      <c r="F1035">
        <v>50.074739999999998</v>
      </c>
    </row>
    <row r="1036" spans="2:6">
      <c r="B1036" t="s">
        <v>13</v>
      </c>
      <c r="C1036" s="98">
        <v>1017</v>
      </c>
      <c r="D1036" t="s">
        <v>69</v>
      </c>
      <c r="E1036">
        <v>52.52055</v>
      </c>
      <c r="F1036">
        <v>51.50244</v>
      </c>
    </row>
    <row r="1037" spans="2:6">
      <c r="B1037" t="s">
        <v>13</v>
      </c>
      <c r="C1037" s="98">
        <v>1018</v>
      </c>
      <c r="D1037" t="s">
        <v>69</v>
      </c>
      <c r="E1037">
        <v>52.342820000000003</v>
      </c>
      <c r="F1037">
        <v>51.86195</v>
      </c>
    </row>
    <row r="1038" spans="2:6">
      <c r="B1038" t="s">
        <v>13</v>
      </c>
      <c r="C1038" s="98">
        <v>1019</v>
      </c>
      <c r="D1038" t="s">
        <v>69</v>
      </c>
      <c r="E1038">
        <v>51.927590000000002</v>
      </c>
      <c r="F1038">
        <v>52.25779</v>
      </c>
    </row>
    <row r="1039" spans="2:6">
      <c r="B1039" t="s">
        <v>13</v>
      </c>
      <c r="C1039" s="98">
        <v>1020</v>
      </c>
      <c r="D1039" t="s">
        <v>69</v>
      </c>
      <c r="E1039">
        <v>52.713769999999997</v>
      </c>
      <c r="F1039">
        <v>51.197940000000003</v>
      </c>
    </row>
    <row r="1040" spans="2:6">
      <c r="B1040" t="s">
        <v>13</v>
      </c>
      <c r="C1040" s="98">
        <v>1021</v>
      </c>
      <c r="D1040" t="s">
        <v>69</v>
      </c>
      <c r="E1040">
        <v>50.443800000000003</v>
      </c>
      <c r="F1040">
        <v>82.941829999999996</v>
      </c>
    </row>
    <row r="1041" spans="2:6">
      <c r="B1041" t="s">
        <v>13</v>
      </c>
      <c r="C1041" s="98">
        <v>1022</v>
      </c>
      <c r="D1041" t="s">
        <v>69</v>
      </c>
      <c r="E1041">
        <v>50.216700000000003</v>
      </c>
      <c r="F1041">
        <v>83.752340000000004</v>
      </c>
    </row>
    <row r="1042" spans="2:6">
      <c r="B1042" t="s">
        <v>13</v>
      </c>
      <c r="C1042" s="98">
        <v>1023</v>
      </c>
      <c r="D1042" t="s">
        <v>69</v>
      </c>
      <c r="E1042">
        <v>52.184179999999998</v>
      </c>
      <c r="F1042">
        <v>51.975250000000003</v>
      </c>
    </row>
    <row r="1043" spans="2:6">
      <c r="B1043" t="s">
        <v>13</v>
      </c>
      <c r="C1043" s="98">
        <v>1024</v>
      </c>
      <c r="D1043" t="s">
        <v>69</v>
      </c>
      <c r="E1043">
        <v>52.792099999999998</v>
      </c>
      <c r="F1043">
        <v>51.073399999999999</v>
      </c>
    </row>
    <row r="1044" spans="2:6">
      <c r="B1044" t="s">
        <v>13</v>
      </c>
      <c r="C1044" s="98">
        <v>1025</v>
      </c>
      <c r="D1044" t="s">
        <v>69</v>
      </c>
      <c r="E1044">
        <v>52.58972</v>
      </c>
      <c r="F1044">
        <v>51.338090000000001</v>
      </c>
    </row>
    <row r="1045" spans="2:6">
      <c r="B1045" t="s">
        <v>13</v>
      </c>
      <c r="C1045" s="98">
        <v>1026</v>
      </c>
      <c r="D1045" t="s">
        <v>69</v>
      </c>
      <c r="E1045">
        <v>52.028849999999998</v>
      </c>
      <c r="F1045">
        <v>52.176839999999999</v>
      </c>
    </row>
    <row r="1046" spans="2:6">
      <c r="B1046" t="s">
        <v>13</v>
      </c>
      <c r="C1046" s="98">
        <v>1027</v>
      </c>
      <c r="D1046" t="s">
        <v>69</v>
      </c>
      <c r="E1046">
        <v>52.72925</v>
      </c>
      <c r="F1046">
        <v>51.201770000000003</v>
      </c>
    </row>
    <row r="1047" spans="2:6">
      <c r="B1047" t="s">
        <v>13</v>
      </c>
      <c r="C1047" s="98">
        <v>1028</v>
      </c>
      <c r="D1047" t="s">
        <v>69</v>
      </c>
      <c r="E1047">
        <v>52.884309999999999</v>
      </c>
      <c r="F1047">
        <v>50.44144</v>
      </c>
    </row>
    <row r="1048" spans="2:6">
      <c r="B1048" t="s">
        <v>13</v>
      </c>
      <c r="C1048" s="98">
        <v>1029</v>
      </c>
      <c r="D1048" t="s">
        <v>69</v>
      </c>
      <c r="E1048">
        <v>52.509300000000003</v>
      </c>
      <c r="F1048">
        <v>51.41621</v>
      </c>
    </row>
    <row r="1049" spans="2:6">
      <c r="B1049" t="s">
        <v>13</v>
      </c>
      <c r="C1049" s="98">
        <v>1030</v>
      </c>
      <c r="D1049" t="s">
        <v>69</v>
      </c>
      <c r="E1049">
        <v>50.862679999999997</v>
      </c>
      <c r="F1049">
        <v>17.145630000000001</v>
      </c>
    </row>
    <row r="1050" spans="2:6">
      <c r="B1050" t="s">
        <v>13</v>
      </c>
      <c r="C1050" s="98">
        <v>1031</v>
      </c>
      <c r="D1050" t="s">
        <v>69</v>
      </c>
      <c r="E1050">
        <v>50.891489999999997</v>
      </c>
      <c r="F1050">
        <v>17.14132</v>
      </c>
    </row>
    <row r="1051" spans="2:6">
      <c r="B1051" t="s">
        <v>13</v>
      </c>
      <c r="C1051" s="98">
        <v>1032</v>
      </c>
      <c r="D1051" t="s">
        <v>69</v>
      </c>
      <c r="E1051">
        <v>25.855129999999999</v>
      </c>
      <c r="F1051">
        <v>17.081910000000001</v>
      </c>
    </row>
    <row r="1052" spans="2:6">
      <c r="B1052" t="s">
        <v>13</v>
      </c>
      <c r="C1052" s="98">
        <v>1033</v>
      </c>
      <c r="D1052" t="s">
        <v>69</v>
      </c>
      <c r="E1052">
        <v>26.025639999999999</v>
      </c>
      <c r="F1052">
        <v>16.92501</v>
      </c>
    </row>
    <row r="1053" spans="2:6">
      <c r="B1053" t="s">
        <v>13</v>
      </c>
      <c r="C1053" s="98">
        <v>1034</v>
      </c>
      <c r="D1053" t="s">
        <v>69</v>
      </c>
      <c r="E1053">
        <v>27.893170000000001</v>
      </c>
      <c r="F1053">
        <v>50.661960000000001</v>
      </c>
    </row>
    <row r="1054" spans="2:6">
      <c r="B1054" t="s">
        <v>13</v>
      </c>
      <c r="C1054" s="98">
        <v>1035</v>
      </c>
      <c r="D1054" t="s">
        <v>69</v>
      </c>
      <c r="E1054">
        <v>27.639970000000002</v>
      </c>
      <c r="F1054">
        <v>51.399099999999997</v>
      </c>
    </row>
    <row r="1055" spans="2:6">
      <c r="B1055" t="s">
        <v>13</v>
      </c>
      <c r="C1055" s="98">
        <v>1036</v>
      </c>
      <c r="D1055" t="s">
        <v>69</v>
      </c>
      <c r="E1055">
        <v>27.892659999999999</v>
      </c>
      <c r="F1055">
        <v>50.795279999999998</v>
      </c>
    </row>
    <row r="1056" spans="2:6">
      <c r="B1056" t="s">
        <v>13</v>
      </c>
      <c r="C1056" s="98">
        <v>1037</v>
      </c>
      <c r="D1056" t="s">
        <v>69</v>
      </c>
      <c r="E1056">
        <v>52.797730000000001</v>
      </c>
      <c r="F1056">
        <v>50.686039999999998</v>
      </c>
    </row>
    <row r="1057" spans="2:6">
      <c r="B1057" t="s">
        <v>13</v>
      </c>
      <c r="C1057" s="98">
        <v>1038</v>
      </c>
      <c r="D1057" t="s">
        <v>69</v>
      </c>
      <c r="E1057">
        <v>27.580639999999999</v>
      </c>
      <c r="F1057">
        <v>51.524760000000001</v>
      </c>
    </row>
    <row r="1058" spans="2:6">
      <c r="B1058" t="s">
        <v>13</v>
      </c>
      <c r="C1058" s="98">
        <v>1039</v>
      </c>
      <c r="D1058" t="s">
        <v>69</v>
      </c>
      <c r="E1058">
        <v>26.491399999999999</v>
      </c>
      <c r="F1058">
        <v>17.405390000000001</v>
      </c>
    </row>
    <row r="1059" spans="2:6">
      <c r="B1059" t="s">
        <v>13</v>
      </c>
      <c r="C1059" s="98">
        <v>1040</v>
      </c>
      <c r="D1059" t="s">
        <v>69</v>
      </c>
      <c r="E1059">
        <v>25.985320000000002</v>
      </c>
      <c r="F1059">
        <v>17.203720000000001</v>
      </c>
    </row>
    <row r="1060" spans="2:6">
      <c r="B1060" t="s">
        <v>13</v>
      </c>
      <c r="C1060" s="98">
        <v>1041</v>
      </c>
      <c r="D1060" t="s">
        <v>69</v>
      </c>
      <c r="E1060">
        <v>26.201419999999999</v>
      </c>
      <c r="F1060">
        <v>17.093820000000001</v>
      </c>
    </row>
    <row r="1061" spans="2:6">
      <c r="B1061" t="s">
        <v>13</v>
      </c>
      <c r="C1061" s="98">
        <v>1042</v>
      </c>
      <c r="D1061" t="s">
        <v>69</v>
      </c>
      <c r="E1061">
        <v>25.857569999999999</v>
      </c>
      <c r="F1061">
        <v>17.11384</v>
      </c>
    </row>
    <row r="1062" spans="2:6">
      <c r="B1062" t="s">
        <v>13</v>
      </c>
      <c r="C1062" s="98">
        <v>1043</v>
      </c>
      <c r="D1062" t="s">
        <v>69</v>
      </c>
      <c r="E1062">
        <v>50.704680000000003</v>
      </c>
      <c r="F1062">
        <v>17.02374</v>
      </c>
    </row>
    <row r="1063" spans="2:6">
      <c r="B1063" t="s">
        <v>13</v>
      </c>
      <c r="C1063" s="98">
        <v>1044</v>
      </c>
      <c r="D1063" t="s">
        <v>69</v>
      </c>
      <c r="E1063">
        <v>50.811979999999998</v>
      </c>
      <c r="F1063">
        <v>17.114930000000001</v>
      </c>
    </row>
    <row r="1064" spans="2:6">
      <c r="B1064" t="s">
        <v>13</v>
      </c>
      <c r="C1064" s="98">
        <v>1045</v>
      </c>
      <c r="D1064" t="s">
        <v>69</v>
      </c>
      <c r="E1064">
        <v>50.56485</v>
      </c>
      <c r="F1064">
        <v>17.077780000000001</v>
      </c>
    </row>
    <row r="1065" spans="2:6">
      <c r="B1065" t="s">
        <v>13</v>
      </c>
      <c r="C1065" s="98">
        <v>1046</v>
      </c>
      <c r="D1065" t="s">
        <v>69</v>
      </c>
      <c r="E1065">
        <v>50.939300000000003</v>
      </c>
      <c r="F1065">
        <v>16.981020000000001</v>
      </c>
    </row>
    <row r="1066" spans="2:6">
      <c r="B1066" t="s">
        <v>13</v>
      </c>
      <c r="C1066" s="98">
        <v>1047</v>
      </c>
      <c r="D1066" t="s">
        <v>69</v>
      </c>
      <c r="E1066">
        <v>50.458849999999998</v>
      </c>
      <c r="F1066">
        <v>17.03858</v>
      </c>
    </row>
    <row r="1067" spans="2:6">
      <c r="B1067" t="s">
        <v>13</v>
      </c>
      <c r="C1067" s="98">
        <v>1048</v>
      </c>
      <c r="D1067" t="s">
        <v>69</v>
      </c>
      <c r="E1067">
        <v>52.901359999999997</v>
      </c>
      <c r="F1067">
        <v>50.690559999999998</v>
      </c>
    </row>
    <row r="1068" spans="2:6">
      <c r="B1068" t="s">
        <v>13</v>
      </c>
      <c r="C1068" s="98">
        <v>1049</v>
      </c>
      <c r="D1068" t="s">
        <v>69</v>
      </c>
      <c r="E1068">
        <v>52.684950000000001</v>
      </c>
      <c r="F1068">
        <v>51.294469999999997</v>
      </c>
    </row>
    <row r="1069" spans="2:6">
      <c r="B1069" t="s">
        <v>13</v>
      </c>
      <c r="C1069" s="98">
        <v>1050</v>
      </c>
      <c r="D1069" t="s">
        <v>69</v>
      </c>
      <c r="E1069">
        <v>52.50009</v>
      </c>
      <c r="F1069">
        <v>51.594360000000002</v>
      </c>
    </row>
    <row r="1070" spans="2:6">
      <c r="B1070" t="s">
        <v>13</v>
      </c>
      <c r="C1070" s="98">
        <v>1051</v>
      </c>
      <c r="D1070" t="s">
        <v>69</v>
      </c>
      <c r="E1070">
        <v>51.835639999999998</v>
      </c>
      <c r="F1070">
        <v>52.335769999999997</v>
      </c>
    </row>
    <row r="1071" spans="2:6">
      <c r="B1071" t="s">
        <v>13</v>
      </c>
      <c r="C1071" s="98">
        <v>1052</v>
      </c>
      <c r="D1071" t="s">
        <v>69</v>
      </c>
      <c r="E1071">
        <v>76.995410000000007</v>
      </c>
      <c r="F1071">
        <v>52.045529999999999</v>
      </c>
    </row>
    <row r="1072" spans="2:6">
      <c r="B1072" t="s">
        <v>13</v>
      </c>
      <c r="C1072" s="98">
        <v>1053</v>
      </c>
      <c r="D1072" t="s">
        <v>69</v>
      </c>
      <c r="E1072">
        <v>77.310599999999994</v>
      </c>
      <c r="F1072">
        <v>51.746729999999999</v>
      </c>
    </row>
    <row r="1073" spans="2:6">
      <c r="B1073" t="s">
        <v>13</v>
      </c>
      <c r="C1073" s="98">
        <v>1054</v>
      </c>
      <c r="D1073" t="s">
        <v>69</v>
      </c>
      <c r="E1073">
        <v>77.92604</v>
      </c>
      <c r="F1073">
        <v>50.318660000000001</v>
      </c>
    </row>
    <row r="1074" spans="2:6">
      <c r="B1074" t="s">
        <v>13</v>
      </c>
      <c r="C1074" s="98">
        <v>1055</v>
      </c>
      <c r="D1074" t="s">
        <v>69</v>
      </c>
      <c r="E1074">
        <v>77.254390000000001</v>
      </c>
      <c r="F1074">
        <v>51.461820000000003</v>
      </c>
    </row>
    <row r="1075" spans="2:6">
      <c r="B1075" t="s">
        <v>13</v>
      </c>
      <c r="C1075" s="98">
        <v>1056</v>
      </c>
      <c r="D1075" t="s">
        <v>69</v>
      </c>
      <c r="E1075">
        <v>76.243160000000003</v>
      </c>
      <c r="F1075">
        <v>52.123690000000003</v>
      </c>
    </row>
    <row r="1076" spans="2:6">
      <c r="B1076" t="s">
        <v>13</v>
      </c>
      <c r="C1076" s="98">
        <v>1057</v>
      </c>
      <c r="D1076" t="s">
        <v>69</v>
      </c>
      <c r="E1076">
        <v>77.084479999999999</v>
      </c>
      <c r="F1076">
        <v>51.967140000000001</v>
      </c>
    </row>
    <row r="1077" spans="2:6">
      <c r="B1077" t="s">
        <v>13</v>
      </c>
      <c r="C1077" s="98">
        <v>1058</v>
      </c>
      <c r="D1077" t="s">
        <v>69</v>
      </c>
      <c r="E1077">
        <v>75.228049999999996</v>
      </c>
      <c r="F1077">
        <v>82.985659999999996</v>
      </c>
    </row>
    <row r="1078" spans="2:6">
      <c r="B1078" t="s">
        <v>13</v>
      </c>
      <c r="C1078" s="98">
        <v>1059</v>
      </c>
      <c r="D1078" t="s">
        <v>69</v>
      </c>
      <c r="E1078">
        <v>50.658349999999999</v>
      </c>
      <c r="F1078">
        <v>83.11448</v>
      </c>
    </row>
    <row r="1079" spans="2:6">
      <c r="B1079" t="s">
        <v>13</v>
      </c>
      <c r="C1079" s="98">
        <v>1060</v>
      </c>
      <c r="D1079" t="s">
        <v>69</v>
      </c>
      <c r="E1079">
        <v>50.20337</v>
      </c>
      <c r="F1079">
        <v>82.982659999999996</v>
      </c>
    </row>
    <row r="1080" spans="2:6">
      <c r="B1080" t="s">
        <v>13</v>
      </c>
      <c r="C1080" s="98">
        <v>1061</v>
      </c>
      <c r="D1080" t="s">
        <v>69</v>
      </c>
      <c r="E1080">
        <v>50.929549999999999</v>
      </c>
      <c r="F1080">
        <v>82.846040000000002</v>
      </c>
    </row>
    <row r="1081" spans="2:6">
      <c r="B1081" t="s">
        <v>13</v>
      </c>
      <c r="C1081" s="98">
        <v>1062</v>
      </c>
      <c r="D1081" t="s">
        <v>69</v>
      </c>
      <c r="E1081">
        <v>50.178669999999997</v>
      </c>
      <c r="F1081">
        <v>83.184619999999995</v>
      </c>
    </row>
    <row r="1082" spans="2:6">
      <c r="B1082" t="s">
        <v>13</v>
      </c>
      <c r="C1082" s="98">
        <v>1063</v>
      </c>
      <c r="D1082" t="s">
        <v>69</v>
      </c>
      <c r="E1082">
        <v>50.422699999999999</v>
      </c>
      <c r="F1082">
        <v>82.909899999999993</v>
      </c>
    </row>
    <row r="1083" spans="2:6">
      <c r="B1083" t="s">
        <v>13</v>
      </c>
      <c r="C1083" s="98">
        <v>1064</v>
      </c>
      <c r="D1083" t="s">
        <v>69</v>
      </c>
      <c r="E1083">
        <v>50.464219999999997</v>
      </c>
      <c r="F1083">
        <v>82.935329999999993</v>
      </c>
    </row>
    <row r="1084" spans="2:6">
      <c r="B1084" t="s">
        <v>13</v>
      </c>
      <c r="C1084" s="98">
        <v>1065</v>
      </c>
      <c r="D1084" t="s">
        <v>69</v>
      </c>
      <c r="E1084">
        <v>50.449269999999999</v>
      </c>
      <c r="F1084">
        <v>83.969920000000002</v>
      </c>
    </row>
    <row r="1085" spans="2:6">
      <c r="B1085" t="s">
        <v>13</v>
      </c>
      <c r="C1085" s="98">
        <v>1066</v>
      </c>
      <c r="D1085" t="s">
        <v>69</v>
      </c>
      <c r="E1085">
        <v>49.928379999999997</v>
      </c>
      <c r="F1085">
        <v>82.993669999999995</v>
      </c>
    </row>
    <row r="1086" spans="2:6">
      <c r="B1086" t="s">
        <v>13</v>
      </c>
      <c r="C1086" s="98">
        <v>1067</v>
      </c>
      <c r="D1086" t="s">
        <v>69</v>
      </c>
      <c r="E1086">
        <v>50.488010000000003</v>
      </c>
      <c r="F1086">
        <v>83.099519999999998</v>
      </c>
    </row>
    <row r="1087" spans="2:6">
      <c r="B1087" t="s">
        <v>13</v>
      </c>
      <c r="C1087" s="98">
        <v>1068</v>
      </c>
      <c r="D1087" t="s">
        <v>69</v>
      </c>
      <c r="E1087">
        <v>49.964910000000003</v>
      </c>
      <c r="F1087">
        <v>83.708320000000001</v>
      </c>
    </row>
    <row r="1088" spans="2:6">
      <c r="B1088" t="s">
        <v>13</v>
      </c>
      <c r="C1088" s="98">
        <v>1069</v>
      </c>
      <c r="D1088" t="s">
        <v>69</v>
      </c>
      <c r="E1088">
        <v>50.752110000000002</v>
      </c>
      <c r="F1088">
        <v>82.901949999999999</v>
      </c>
    </row>
    <row r="1089" spans="2:6">
      <c r="B1089" t="s">
        <v>13</v>
      </c>
      <c r="C1089" s="98">
        <v>1070</v>
      </c>
      <c r="D1089" t="s">
        <v>69</v>
      </c>
      <c r="E1089">
        <v>27.422429999999999</v>
      </c>
      <c r="F1089">
        <v>51.438879999999997</v>
      </c>
    </row>
    <row r="1090" spans="2:6">
      <c r="B1090" t="s">
        <v>13</v>
      </c>
      <c r="C1090" s="98">
        <v>1071</v>
      </c>
      <c r="D1090" t="s">
        <v>69</v>
      </c>
      <c r="E1090">
        <v>27.67408</v>
      </c>
      <c r="F1090">
        <v>51.304110000000001</v>
      </c>
    </row>
    <row r="1091" spans="2:6">
      <c r="B1091" t="s">
        <v>13</v>
      </c>
      <c r="C1091" s="98">
        <v>1072</v>
      </c>
      <c r="D1091" t="s">
        <v>69</v>
      </c>
      <c r="E1091">
        <v>27.537400000000002</v>
      </c>
      <c r="F1091">
        <v>51.593649999999997</v>
      </c>
    </row>
    <row r="1092" spans="2:6">
      <c r="B1092" t="s">
        <v>13</v>
      </c>
      <c r="C1092" s="98">
        <v>1073</v>
      </c>
      <c r="D1092" t="s">
        <v>69</v>
      </c>
      <c r="E1092">
        <v>52.263350000000003</v>
      </c>
      <c r="F1092">
        <v>94.24933</v>
      </c>
    </row>
    <row r="1093" spans="2:6">
      <c r="B1093" t="s">
        <v>13</v>
      </c>
      <c r="C1093" s="98">
        <v>1074</v>
      </c>
      <c r="D1093" t="s">
        <v>69</v>
      </c>
      <c r="E1093">
        <v>51.737279999999998</v>
      </c>
      <c r="F1093">
        <v>92.979119999999995</v>
      </c>
    </row>
    <row r="1094" spans="2:6">
      <c r="B1094" t="s">
        <v>13</v>
      </c>
      <c r="C1094" s="98">
        <v>1075</v>
      </c>
      <c r="D1094" t="s">
        <v>69</v>
      </c>
      <c r="E1094">
        <v>75.870959999999997</v>
      </c>
      <c r="F1094">
        <v>88.386439999999993</v>
      </c>
    </row>
    <row r="1095" spans="2:6">
      <c r="B1095" t="s">
        <v>13</v>
      </c>
      <c r="C1095" s="98">
        <v>1076</v>
      </c>
      <c r="D1095" t="s">
        <v>69</v>
      </c>
      <c r="E1095">
        <v>75.244330000000005</v>
      </c>
      <c r="F1095">
        <v>83.903499999999994</v>
      </c>
    </row>
    <row r="1096" spans="2:6">
      <c r="B1096" t="s">
        <v>13</v>
      </c>
      <c r="C1096" s="98">
        <v>1077</v>
      </c>
      <c r="D1096" t="s">
        <v>69</v>
      </c>
      <c r="E1096">
        <v>75.198300000000003</v>
      </c>
      <c r="F1096">
        <v>83.462299999999999</v>
      </c>
    </row>
    <row r="1097" spans="2:6">
      <c r="B1097" t="s">
        <v>13</v>
      </c>
      <c r="C1097" s="98">
        <v>1078</v>
      </c>
      <c r="D1097" t="s">
        <v>69</v>
      </c>
      <c r="E1097">
        <v>75.701040000000006</v>
      </c>
      <c r="F1097">
        <v>82.919460000000001</v>
      </c>
    </row>
    <row r="1098" spans="2:6">
      <c r="B1098" t="s">
        <v>13</v>
      </c>
      <c r="C1098" s="98">
        <v>1079</v>
      </c>
      <c r="D1098" t="s">
        <v>69</v>
      </c>
      <c r="E1098">
        <v>75.479339999999993</v>
      </c>
      <c r="F1098">
        <v>82.884050000000002</v>
      </c>
    </row>
    <row r="1099" spans="2:6">
      <c r="B1099" t="s">
        <v>13</v>
      </c>
      <c r="C1099" s="98">
        <v>1080</v>
      </c>
      <c r="D1099" t="s">
        <v>69</v>
      </c>
      <c r="E1099">
        <v>75.194569999999999</v>
      </c>
      <c r="F1099">
        <v>82.932119999999998</v>
      </c>
    </row>
    <row r="1100" spans="2:6">
      <c r="B1100" t="s">
        <v>13</v>
      </c>
      <c r="C1100" s="98">
        <v>1081</v>
      </c>
      <c r="D1100" t="s">
        <v>69</v>
      </c>
      <c r="E1100">
        <v>74.820250000000001</v>
      </c>
      <c r="F1100">
        <v>82.962389999999999</v>
      </c>
    </row>
    <row r="1101" spans="2:6">
      <c r="B1101" t="s">
        <v>13</v>
      </c>
      <c r="C1101" s="98">
        <v>1082</v>
      </c>
      <c r="D1101" t="s">
        <v>69</v>
      </c>
      <c r="E1101">
        <v>75.164339999999996</v>
      </c>
      <c r="F1101">
        <v>83.034999999999997</v>
      </c>
    </row>
    <row r="1102" spans="2:6">
      <c r="B1102" t="s">
        <v>13</v>
      </c>
      <c r="C1102" s="98">
        <v>1083</v>
      </c>
      <c r="D1102" t="s">
        <v>69</v>
      </c>
      <c r="E1102">
        <v>75.263360000000006</v>
      </c>
      <c r="F1102">
        <v>82.945279999999997</v>
      </c>
    </row>
    <row r="1103" spans="2:6">
      <c r="B1103" t="s">
        <v>13</v>
      </c>
      <c r="C1103" s="98">
        <v>1084</v>
      </c>
      <c r="D1103" t="s">
        <v>69</v>
      </c>
      <c r="E1103">
        <v>77.756420000000006</v>
      </c>
      <c r="F1103">
        <v>51.151769999999999</v>
      </c>
    </row>
    <row r="1104" spans="2:6">
      <c r="B1104" t="s">
        <v>13</v>
      </c>
      <c r="C1104" s="98">
        <v>1085</v>
      </c>
      <c r="D1104" t="s">
        <v>69</v>
      </c>
      <c r="E1104">
        <v>77.954440000000005</v>
      </c>
      <c r="F1104">
        <v>50.475580000000001</v>
      </c>
    </row>
    <row r="1105" spans="2:6">
      <c r="B1105" t="s">
        <v>13</v>
      </c>
      <c r="C1105" s="98">
        <v>1086</v>
      </c>
      <c r="D1105" t="s">
        <v>69</v>
      </c>
      <c r="E1105">
        <v>77.083340000000007</v>
      </c>
      <c r="F1105">
        <v>52.157800000000002</v>
      </c>
    </row>
    <row r="1106" spans="2:6">
      <c r="B1106" t="s">
        <v>13</v>
      </c>
      <c r="C1106" s="98">
        <v>1087</v>
      </c>
      <c r="D1106" t="s">
        <v>69</v>
      </c>
      <c r="E1106">
        <v>76.063550000000006</v>
      </c>
      <c r="F1106">
        <v>52.104649999999999</v>
      </c>
    </row>
    <row r="1107" spans="2:6">
      <c r="B1107" t="s">
        <v>13</v>
      </c>
      <c r="C1107" s="98">
        <v>1088</v>
      </c>
      <c r="D1107" t="s">
        <v>69</v>
      </c>
      <c r="E1107">
        <v>77.682019999999994</v>
      </c>
      <c r="F1107">
        <v>51.165640000000003</v>
      </c>
    </row>
    <row r="1108" spans="2:6">
      <c r="B1108" t="s">
        <v>13</v>
      </c>
      <c r="C1108" s="98">
        <v>1089</v>
      </c>
      <c r="D1108" t="s">
        <v>69</v>
      </c>
      <c r="E1108">
        <v>76.878079999999997</v>
      </c>
      <c r="F1108">
        <v>51.867559999999997</v>
      </c>
    </row>
    <row r="1109" spans="2:6">
      <c r="B1109" t="s">
        <v>13</v>
      </c>
      <c r="C1109" s="98">
        <v>1090</v>
      </c>
      <c r="D1109" t="s">
        <v>69</v>
      </c>
      <c r="E1109">
        <v>76.948499999999996</v>
      </c>
      <c r="F1109">
        <v>51.907519999999998</v>
      </c>
    </row>
    <row r="1110" spans="2:6">
      <c r="B1110" t="s">
        <v>13</v>
      </c>
      <c r="C1110" s="98">
        <v>1091</v>
      </c>
      <c r="D1110" t="s">
        <v>69</v>
      </c>
      <c r="E1110">
        <v>77.864050000000006</v>
      </c>
      <c r="F1110">
        <v>49.662550000000003</v>
      </c>
    </row>
    <row r="1111" spans="2:6">
      <c r="B1111" t="s">
        <v>13</v>
      </c>
      <c r="C1111" s="98">
        <v>1092</v>
      </c>
      <c r="D1111" t="s">
        <v>69</v>
      </c>
      <c r="E1111">
        <v>75.771450000000002</v>
      </c>
      <c r="F1111">
        <v>17.111249999999998</v>
      </c>
    </row>
    <row r="1112" spans="2:6">
      <c r="B1112" t="s">
        <v>13</v>
      </c>
      <c r="C1112" s="98">
        <v>1093</v>
      </c>
      <c r="D1112" t="s">
        <v>69</v>
      </c>
      <c r="E1112">
        <v>52.331569999999999</v>
      </c>
      <c r="F1112">
        <v>51.878860000000003</v>
      </c>
    </row>
    <row r="1113" spans="2:6">
      <c r="B1113" t="s">
        <v>13</v>
      </c>
      <c r="C1113" s="98">
        <v>1094</v>
      </c>
      <c r="D1113" t="s">
        <v>69</v>
      </c>
      <c r="E1113">
        <v>52.592820000000003</v>
      </c>
      <c r="F1113">
        <v>51.391590000000001</v>
      </c>
    </row>
    <row r="1114" spans="2:6">
      <c r="B1114" t="s">
        <v>13</v>
      </c>
      <c r="C1114" s="98">
        <v>1095</v>
      </c>
      <c r="D1114" t="s">
        <v>69</v>
      </c>
      <c r="E1114">
        <v>50.477049999999998</v>
      </c>
      <c r="F1114">
        <v>17.048290000000001</v>
      </c>
    </row>
    <row r="1115" spans="2:6">
      <c r="B1115" t="s">
        <v>13</v>
      </c>
      <c r="C1115" s="98">
        <v>1096</v>
      </c>
      <c r="D1115" t="s">
        <v>69</v>
      </c>
      <c r="E1115">
        <v>75.296480000000003</v>
      </c>
      <c r="F1115">
        <v>17.015650000000001</v>
      </c>
    </row>
    <row r="1116" spans="2:6">
      <c r="B1116" t="s">
        <v>13</v>
      </c>
      <c r="C1116" s="98">
        <v>1097</v>
      </c>
      <c r="D1116" t="s">
        <v>69</v>
      </c>
      <c r="E1116">
        <v>75.573949999999996</v>
      </c>
      <c r="F1116">
        <v>17.062190000000001</v>
      </c>
    </row>
    <row r="1117" spans="2:6">
      <c r="B1117" t="s">
        <v>13</v>
      </c>
      <c r="C1117" s="98">
        <v>1098</v>
      </c>
      <c r="D1117" t="s">
        <v>69</v>
      </c>
      <c r="E1117">
        <v>75.400530000000003</v>
      </c>
      <c r="F1117">
        <v>17.04111</v>
      </c>
    </row>
    <row r="1118" spans="2:6">
      <c r="B1118" t="s">
        <v>13</v>
      </c>
      <c r="C1118" s="98">
        <v>1099</v>
      </c>
      <c r="D1118" t="s">
        <v>69</v>
      </c>
      <c r="E1118">
        <v>75.870990000000006</v>
      </c>
      <c r="F1118">
        <v>17.134889999999999</v>
      </c>
    </row>
    <row r="1119" spans="2:6">
      <c r="B1119" t="s">
        <v>13</v>
      </c>
      <c r="C1119" s="98">
        <v>1100</v>
      </c>
      <c r="D1119" t="s">
        <v>69</v>
      </c>
      <c r="E1119">
        <v>75.605879999999999</v>
      </c>
      <c r="F1119">
        <v>17.067720000000001</v>
      </c>
    </row>
    <row r="1120" spans="2:6">
      <c r="B1120" t="s">
        <v>13</v>
      </c>
      <c r="C1120" s="98">
        <v>1101</v>
      </c>
      <c r="D1120" t="s">
        <v>69</v>
      </c>
      <c r="E1120">
        <v>75.895579999999995</v>
      </c>
      <c r="F1120">
        <v>17.16995</v>
      </c>
    </row>
    <row r="1121" spans="2:6">
      <c r="B1121" t="s">
        <v>13</v>
      </c>
      <c r="C1121" s="98">
        <v>1102</v>
      </c>
      <c r="D1121" t="s">
        <v>69</v>
      </c>
      <c r="E1121">
        <v>75.746560000000002</v>
      </c>
      <c r="F1121">
        <v>17.105720000000002</v>
      </c>
    </row>
    <row r="1122" spans="2:6">
      <c r="B1122" t="s">
        <v>13</v>
      </c>
      <c r="C1122" s="98">
        <v>1103</v>
      </c>
      <c r="D1122" t="s">
        <v>69</v>
      </c>
      <c r="E1122">
        <v>75.142340000000004</v>
      </c>
      <c r="F1122">
        <v>16.754919999999998</v>
      </c>
    </row>
    <row r="1123" spans="2:6">
      <c r="B1123" t="s">
        <v>13</v>
      </c>
      <c r="C1123" s="98">
        <v>1104</v>
      </c>
      <c r="D1123" t="s">
        <v>69</v>
      </c>
      <c r="E1123">
        <v>50.66178</v>
      </c>
      <c r="F1123">
        <v>17.078140000000001</v>
      </c>
    </row>
    <row r="1124" spans="2:6">
      <c r="B1124" t="s">
        <v>13</v>
      </c>
      <c r="C1124" s="98">
        <v>1105</v>
      </c>
      <c r="D1124" t="s">
        <v>69</v>
      </c>
      <c r="E1124">
        <v>50.699849999999998</v>
      </c>
      <c r="F1124">
        <v>17.085180000000001</v>
      </c>
    </row>
    <row r="1125" spans="2:6">
      <c r="B1125" t="s">
        <v>13</v>
      </c>
      <c r="C1125" s="98">
        <v>1106</v>
      </c>
      <c r="D1125" t="s">
        <v>69</v>
      </c>
      <c r="E1125">
        <v>50.918939999999999</v>
      </c>
      <c r="F1125">
        <v>17.147600000000001</v>
      </c>
    </row>
    <row r="1126" spans="2:6">
      <c r="B1126" t="s">
        <v>13</v>
      </c>
      <c r="C1126" s="98">
        <v>1107</v>
      </c>
      <c r="D1126" t="s">
        <v>69</v>
      </c>
      <c r="E1126">
        <v>50.725259999999999</v>
      </c>
      <c r="F1126">
        <v>16.90747</v>
      </c>
    </row>
    <row r="1127" spans="2:6">
      <c r="B1127" t="s">
        <v>13</v>
      </c>
      <c r="C1127" s="98">
        <v>1108</v>
      </c>
      <c r="D1127" t="s">
        <v>69</v>
      </c>
      <c r="E1127">
        <v>51.263869999999997</v>
      </c>
      <c r="F1127">
        <v>17.16235</v>
      </c>
    </row>
    <row r="1128" spans="2:6">
      <c r="B1128" t="s">
        <v>13</v>
      </c>
      <c r="C1128" s="98">
        <v>1109</v>
      </c>
      <c r="D1128" t="s">
        <v>69</v>
      </c>
      <c r="E1128">
        <v>51.250920000000001</v>
      </c>
      <c r="F1128">
        <v>17.240459999999999</v>
      </c>
    </row>
    <row r="1129" spans="2:6">
      <c r="B1129" t="s">
        <v>13</v>
      </c>
      <c r="C1129" s="98">
        <v>1110</v>
      </c>
      <c r="D1129" t="s">
        <v>69</v>
      </c>
      <c r="E1129">
        <v>50.785159999999998</v>
      </c>
      <c r="F1129">
        <v>17.180199999999999</v>
      </c>
    </row>
    <row r="1130" spans="2:6">
      <c r="B1130" t="s">
        <v>13</v>
      </c>
      <c r="C1130" s="98">
        <v>1111</v>
      </c>
      <c r="D1130" t="s">
        <v>69</v>
      </c>
      <c r="E1130">
        <v>50.501399999999997</v>
      </c>
      <c r="F1130">
        <v>17.10577</v>
      </c>
    </row>
    <row r="1131" spans="2:6">
      <c r="B1131" t="s">
        <v>13</v>
      </c>
      <c r="C1131" s="98">
        <v>1112</v>
      </c>
      <c r="D1131" t="s">
        <v>69</v>
      </c>
      <c r="E1131">
        <v>50.733669999999996</v>
      </c>
      <c r="F1131">
        <v>16.99296</v>
      </c>
    </row>
    <row r="1132" spans="2:6">
      <c r="B1132" t="s">
        <v>13</v>
      </c>
      <c r="C1132" s="98">
        <v>1113</v>
      </c>
      <c r="D1132" t="s">
        <v>69</v>
      </c>
      <c r="E1132">
        <v>50.711379999999998</v>
      </c>
      <c r="F1132">
        <v>17.08832</v>
      </c>
    </row>
    <row r="1133" spans="2:6">
      <c r="B1133" t="s">
        <v>13</v>
      </c>
      <c r="C1133" s="98">
        <v>1114</v>
      </c>
      <c r="D1133" t="s">
        <v>69</v>
      </c>
      <c r="E1133">
        <v>50.812739999999998</v>
      </c>
      <c r="F1133">
        <v>16.57272</v>
      </c>
    </row>
    <row r="1134" spans="2:6">
      <c r="B1134" t="s">
        <v>13</v>
      </c>
      <c r="C1134" s="98">
        <v>1115</v>
      </c>
      <c r="D1134" t="s">
        <v>69</v>
      </c>
      <c r="E1134">
        <v>51.014229999999998</v>
      </c>
      <c r="F1134">
        <v>17.2211</v>
      </c>
    </row>
    <row r="1135" spans="2:6">
      <c r="B1135" t="s">
        <v>13</v>
      </c>
      <c r="C1135" s="98">
        <v>1116</v>
      </c>
      <c r="D1135" t="s">
        <v>69</v>
      </c>
      <c r="E1135">
        <v>50.353520000000003</v>
      </c>
      <c r="F1135">
        <v>17.06474</v>
      </c>
    </row>
    <row r="1136" spans="2:6">
      <c r="B1136" t="s">
        <v>13</v>
      </c>
      <c r="C1136" s="98">
        <v>1117</v>
      </c>
      <c r="D1136" t="s">
        <v>69</v>
      </c>
      <c r="E1136">
        <v>50.43553</v>
      </c>
      <c r="F1136">
        <v>17.065169999999998</v>
      </c>
    </row>
    <row r="1137" spans="2:6">
      <c r="B1137" t="s">
        <v>13</v>
      </c>
      <c r="C1137" s="98">
        <v>1118</v>
      </c>
      <c r="D1137" t="s">
        <v>69</v>
      </c>
      <c r="E1137">
        <v>50.630980000000001</v>
      </c>
      <c r="F1137">
        <v>17.076519999999999</v>
      </c>
    </row>
    <row r="1138" spans="2:6">
      <c r="B1138" t="s">
        <v>13</v>
      </c>
      <c r="C1138" s="98">
        <v>1119</v>
      </c>
      <c r="D1138" t="s">
        <v>69</v>
      </c>
      <c r="E1138">
        <v>51.066809999999997</v>
      </c>
      <c r="F1138">
        <v>17.208860000000001</v>
      </c>
    </row>
    <row r="1139" spans="2:6">
      <c r="B1139" t="s">
        <v>13</v>
      </c>
      <c r="C1139" s="98">
        <v>1120</v>
      </c>
      <c r="D1139" t="s">
        <v>69</v>
      </c>
      <c r="E1139">
        <v>50.792349999999999</v>
      </c>
      <c r="F1139">
        <v>17.20421</v>
      </c>
    </row>
    <row r="1140" spans="2:6">
      <c r="B1140" t="s">
        <v>13</v>
      </c>
      <c r="C1140" s="98">
        <v>1121</v>
      </c>
      <c r="D1140" t="s">
        <v>69</v>
      </c>
      <c r="E1140">
        <v>50.551279999999998</v>
      </c>
      <c r="F1140">
        <v>17.08466</v>
      </c>
    </row>
    <row r="1141" spans="2:6">
      <c r="B1141" t="s">
        <v>13</v>
      </c>
      <c r="C1141" s="98">
        <v>1122</v>
      </c>
      <c r="D1141" t="s">
        <v>69</v>
      </c>
      <c r="E1141">
        <v>50.559759999999997</v>
      </c>
      <c r="F1141">
        <v>17.093879999999999</v>
      </c>
    </row>
    <row r="1142" spans="2:6">
      <c r="B1142" t="s">
        <v>13</v>
      </c>
      <c r="C1142" s="98">
        <v>1123</v>
      </c>
      <c r="D1142" t="s">
        <v>69</v>
      </c>
      <c r="E1142">
        <v>75.325980000000001</v>
      </c>
      <c r="F1142">
        <v>15.771890000000001</v>
      </c>
    </row>
    <row r="1143" spans="2:6">
      <c r="B1143" t="s">
        <v>13</v>
      </c>
      <c r="C1143" s="98">
        <v>1124</v>
      </c>
      <c r="D1143" t="s">
        <v>69</v>
      </c>
      <c r="E1143">
        <v>75.044730000000001</v>
      </c>
      <c r="F1143">
        <v>17.004259999999999</v>
      </c>
    </row>
    <row r="1144" spans="2:6">
      <c r="B1144" t="s">
        <v>13</v>
      </c>
      <c r="C1144" s="98">
        <v>1125</v>
      </c>
      <c r="D1144" t="s">
        <v>69</v>
      </c>
      <c r="E1144">
        <v>75.287090000000006</v>
      </c>
      <c r="F1144">
        <v>16.17493</v>
      </c>
    </row>
    <row r="1145" spans="2:6">
      <c r="B1145" t="s">
        <v>13</v>
      </c>
      <c r="C1145" s="98">
        <v>1126</v>
      </c>
      <c r="D1145" t="s">
        <v>69</v>
      </c>
      <c r="E1145">
        <v>75.23997</v>
      </c>
      <c r="F1145">
        <v>17.031849999999999</v>
      </c>
    </row>
    <row r="1146" spans="2:6">
      <c r="B1146" t="s">
        <v>13</v>
      </c>
      <c r="C1146" s="98">
        <v>1127</v>
      </c>
      <c r="D1146" t="s">
        <v>69</v>
      </c>
      <c r="E1146">
        <v>75.152460000000005</v>
      </c>
      <c r="F1146">
        <v>17.004940000000001</v>
      </c>
    </row>
    <row r="1147" spans="2:6">
      <c r="B1147" t="s">
        <v>13</v>
      </c>
      <c r="C1147" s="98">
        <v>1128</v>
      </c>
      <c r="D1147" t="s">
        <v>69</v>
      </c>
      <c r="E1147">
        <v>75.961839999999995</v>
      </c>
      <c r="F1147">
        <v>16.694839999999999</v>
      </c>
    </row>
    <row r="1148" spans="2:6">
      <c r="B1148" t="s">
        <v>13</v>
      </c>
      <c r="C1148" s="98">
        <v>1129</v>
      </c>
      <c r="D1148" t="s">
        <v>69</v>
      </c>
      <c r="E1148">
        <v>75.448059999999998</v>
      </c>
      <c r="F1148">
        <v>17.04515</v>
      </c>
    </row>
    <row r="1149" spans="2:6">
      <c r="B1149" t="s">
        <v>13</v>
      </c>
      <c r="C1149" s="98">
        <v>1130</v>
      </c>
      <c r="D1149" t="s">
        <v>69</v>
      </c>
      <c r="E1149">
        <v>75.759379999999993</v>
      </c>
      <c r="F1149">
        <v>16.94293</v>
      </c>
    </row>
    <row r="1150" spans="2:6">
      <c r="B1150" t="s">
        <v>13</v>
      </c>
      <c r="C1150" s="98">
        <v>1131</v>
      </c>
      <c r="D1150" t="s">
        <v>69</v>
      </c>
      <c r="E1150">
        <v>50.378259999999997</v>
      </c>
      <c r="F1150">
        <v>16.946280000000002</v>
      </c>
    </row>
    <row r="1151" spans="2:6">
      <c r="B1151" t="s">
        <v>13</v>
      </c>
      <c r="C1151" s="98">
        <v>1132</v>
      </c>
      <c r="D1151" t="s">
        <v>69</v>
      </c>
      <c r="E1151">
        <v>50.533639999999998</v>
      </c>
      <c r="F1151">
        <v>17.019580000000001</v>
      </c>
    </row>
    <row r="1152" spans="2:6">
      <c r="B1152" t="s">
        <v>13</v>
      </c>
      <c r="C1152" s="98">
        <v>1133</v>
      </c>
      <c r="D1152" t="s">
        <v>69</v>
      </c>
      <c r="E1152">
        <v>77.500910000000005</v>
      </c>
      <c r="F1152">
        <v>50.166989999999998</v>
      </c>
    </row>
    <row r="1153" spans="2:6">
      <c r="B1153" t="s">
        <v>13</v>
      </c>
      <c r="C1153" s="98">
        <v>1134</v>
      </c>
      <c r="D1153" t="s">
        <v>69</v>
      </c>
      <c r="E1153">
        <v>50.691119999999998</v>
      </c>
      <c r="F1153">
        <v>87.513959999999997</v>
      </c>
    </row>
    <row r="1154" spans="2:6">
      <c r="B1154" t="s">
        <v>13</v>
      </c>
      <c r="C1154" s="98">
        <v>1135</v>
      </c>
      <c r="D1154" t="s">
        <v>69</v>
      </c>
      <c r="E1154">
        <v>49.990389999999998</v>
      </c>
      <c r="F1154">
        <v>83.99736</v>
      </c>
    </row>
    <row r="1155" spans="2:6">
      <c r="B1155" t="s">
        <v>13</v>
      </c>
      <c r="C1155" s="98">
        <v>1136</v>
      </c>
      <c r="D1155" t="s">
        <v>69</v>
      </c>
      <c r="E1155">
        <v>50.127180000000003</v>
      </c>
      <c r="F1155">
        <v>82.990750000000006</v>
      </c>
    </row>
    <row r="1156" spans="2:6">
      <c r="B1156" t="s">
        <v>13</v>
      </c>
      <c r="C1156" s="98">
        <v>1137</v>
      </c>
      <c r="D1156" t="s">
        <v>68</v>
      </c>
      <c r="E1156">
        <v>55.993029999999997</v>
      </c>
      <c r="F1156">
        <v>79.277259999999998</v>
      </c>
    </row>
    <row r="1157" spans="2:6">
      <c r="B1157" t="s">
        <v>13</v>
      </c>
      <c r="C1157" s="98">
        <v>1138</v>
      </c>
      <c r="D1157" t="s">
        <v>68</v>
      </c>
      <c r="E1157">
        <v>50.032249999999998</v>
      </c>
      <c r="F1157">
        <v>79.013069999999999</v>
      </c>
    </row>
    <row r="1158" spans="2:6">
      <c r="B1158" t="s">
        <v>13</v>
      </c>
      <c r="C1158" s="98">
        <v>1139</v>
      </c>
      <c r="D1158" t="s">
        <v>68</v>
      </c>
      <c r="E1158">
        <v>51.288460000000001</v>
      </c>
      <c r="F1158">
        <v>82.435940000000002</v>
      </c>
    </row>
    <row r="1159" spans="2:6">
      <c r="B1159" t="s">
        <v>13</v>
      </c>
      <c r="C1159" s="98">
        <v>1140</v>
      </c>
      <c r="D1159" t="s">
        <v>68</v>
      </c>
      <c r="E1159">
        <v>51.170540000000003</v>
      </c>
      <c r="F1159">
        <v>79.165289999999999</v>
      </c>
    </row>
    <row r="1160" spans="2:6">
      <c r="B1160" t="s">
        <v>13</v>
      </c>
      <c r="C1160" s="98">
        <v>1141</v>
      </c>
      <c r="D1160" t="s">
        <v>68</v>
      </c>
      <c r="E1160">
        <v>44.37791</v>
      </c>
      <c r="F1160">
        <v>78.164630000000002</v>
      </c>
    </row>
    <row r="1161" spans="2:6">
      <c r="B1161" t="s">
        <v>13</v>
      </c>
      <c r="C1161" s="98">
        <v>1142</v>
      </c>
      <c r="D1161" t="s">
        <v>68</v>
      </c>
      <c r="E1161">
        <v>45.010269999999998</v>
      </c>
      <c r="F1161">
        <v>77.880859999999998</v>
      </c>
    </row>
    <row r="1162" spans="2:6">
      <c r="B1162" t="s">
        <v>13</v>
      </c>
      <c r="C1162" s="98">
        <v>1143</v>
      </c>
      <c r="D1162" t="s">
        <v>68</v>
      </c>
      <c r="E1162">
        <v>48.559820000000002</v>
      </c>
      <c r="F1162">
        <v>78.78837</v>
      </c>
    </row>
    <row r="1163" spans="2:6">
      <c r="B1163" t="s">
        <v>13</v>
      </c>
      <c r="C1163" s="98">
        <v>1144</v>
      </c>
      <c r="D1163" t="s">
        <v>68</v>
      </c>
      <c r="E1163">
        <v>42.142270000000003</v>
      </c>
      <c r="F1163">
        <v>76.880629999999996</v>
      </c>
    </row>
    <row r="1164" spans="2:6">
      <c r="B1164" t="s">
        <v>13</v>
      </c>
      <c r="C1164" s="98">
        <v>1145</v>
      </c>
      <c r="D1164" t="s">
        <v>68</v>
      </c>
      <c r="E1164">
        <v>41.026969999999999</v>
      </c>
      <c r="F1164">
        <v>76.409589999999994</v>
      </c>
    </row>
    <row r="1165" spans="2:6">
      <c r="B1165" t="s">
        <v>13</v>
      </c>
      <c r="C1165" s="98">
        <v>1146</v>
      </c>
      <c r="D1165" t="s">
        <v>68</v>
      </c>
      <c r="E1165">
        <v>34.575310000000002</v>
      </c>
      <c r="F1165">
        <v>72.72484</v>
      </c>
    </row>
    <row r="1166" spans="2:6">
      <c r="B1166" t="s">
        <v>13</v>
      </c>
      <c r="C1166" s="98">
        <v>1147</v>
      </c>
      <c r="D1166" t="s">
        <v>68</v>
      </c>
      <c r="E1166">
        <v>31.168600000000001</v>
      </c>
      <c r="F1166">
        <v>69.245419999999996</v>
      </c>
    </row>
    <row r="1167" spans="2:6">
      <c r="B1167" t="s">
        <v>13</v>
      </c>
      <c r="C1167" s="98">
        <v>1148</v>
      </c>
      <c r="D1167" t="s">
        <v>68</v>
      </c>
      <c r="E1167">
        <v>32.64425</v>
      </c>
      <c r="F1167">
        <v>70.732560000000007</v>
      </c>
    </row>
    <row r="1168" spans="2:6">
      <c r="B1168" t="s">
        <v>13</v>
      </c>
      <c r="C1168" s="98">
        <v>1149</v>
      </c>
      <c r="D1168" t="s">
        <v>68</v>
      </c>
      <c r="E1168">
        <v>26.666650000000001</v>
      </c>
      <c r="F1168">
        <v>62.980969999999999</v>
      </c>
    </row>
    <row r="1169" spans="2:6">
      <c r="B1169" t="s">
        <v>13</v>
      </c>
      <c r="C1169" s="98">
        <v>1150</v>
      </c>
      <c r="D1169" t="s">
        <v>68</v>
      </c>
      <c r="E1169">
        <v>26.45926</v>
      </c>
      <c r="F1169">
        <v>62.63467</v>
      </c>
    </row>
    <row r="1170" spans="2:6">
      <c r="B1170" t="s">
        <v>13</v>
      </c>
      <c r="C1170" s="98">
        <v>1151</v>
      </c>
      <c r="D1170" t="s">
        <v>68</v>
      </c>
      <c r="E1170">
        <v>25.53801</v>
      </c>
      <c r="F1170">
        <v>60.630240000000001</v>
      </c>
    </row>
    <row r="1171" spans="2:6">
      <c r="B1171" t="s">
        <v>13</v>
      </c>
      <c r="C1171" s="98">
        <v>1152</v>
      </c>
      <c r="D1171" t="s">
        <v>68</v>
      </c>
      <c r="E1171">
        <v>26.320709999999998</v>
      </c>
      <c r="F1171">
        <v>62.396279999999997</v>
      </c>
    </row>
    <row r="1172" spans="2:6">
      <c r="B1172" t="s">
        <v>13</v>
      </c>
      <c r="C1172" s="98">
        <v>1153</v>
      </c>
      <c r="D1172" t="s">
        <v>68</v>
      </c>
      <c r="E1172">
        <v>26.16339</v>
      </c>
      <c r="F1172">
        <v>62.026809999999998</v>
      </c>
    </row>
    <row r="1173" spans="2:6">
      <c r="B1173" t="s">
        <v>13</v>
      </c>
      <c r="C1173" s="98">
        <v>1154</v>
      </c>
      <c r="D1173" t="s">
        <v>68</v>
      </c>
      <c r="E1173">
        <v>25.213789999999999</v>
      </c>
      <c r="F1173">
        <v>60.273400000000002</v>
      </c>
    </row>
    <row r="1174" spans="2:6">
      <c r="B1174" t="s">
        <v>13</v>
      </c>
      <c r="C1174" s="98">
        <v>1155</v>
      </c>
      <c r="D1174" t="s">
        <v>68</v>
      </c>
      <c r="E1174">
        <v>26.859529999999999</v>
      </c>
      <c r="F1174">
        <v>63.141829999999999</v>
      </c>
    </row>
    <row r="1175" spans="2:6">
      <c r="B1175" t="s">
        <v>13</v>
      </c>
      <c r="C1175" s="98">
        <v>1156</v>
      </c>
      <c r="D1175" t="s">
        <v>68</v>
      </c>
      <c r="E1175">
        <v>31.760670000000001</v>
      </c>
      <c r="F1175">
        <v>69.797659999999993</v>
      </c>
    </row>
    <row r="1176" spans="2:6">
      <c r="B1176" t="s">
        <v>13</v>
      </c>
      <c r="C1176" s="98">
        <v>1157</v>
      </c>
      <c r="D1176" t="s">
        <v>68</v>
      </c>
      <c r="E1176">
        <v>39.793289999999999</v>
      </c>
      <c r="F1176">
        <v>75.807959999999994</v>
      </c>
    </row>
    <row r="1177" spans="2:6">
      <c r="B1177" t="s">
        <v>13</v>
      </c>
      <c r="C1177" s="98">
        <v>1158</v>
      </c>
      <c r="D1177" t="s">
        <v>68</v>
      </c>
      <c r="E1177">
        <v>45.617440000000002</v>
      </c>
      <c r="F1177">
        <v>78.119969999999995</v>
      </c>
    </row>
    <row r="1178" spans="2:6">
      <c r="B1178" t="s">
        <v>13</v>
      </c>
      <c r="C1178" s="98">
        <v>1159</v>
      </c>
      <c r="D1178" t="s">
        <v>68</v>
      </c>
      <c r="E1178">
        <v>53.771459999999998</v>
      </c>
      <c r="F1178">
        <v>79.302930000000003</v>
      </c>
    </row>
    <row r="1179" spans="2:6">
      <c r="B1179" t="s">
        <v>13</v>
      </c>
      <c r="C1179" s="98">
        <v>1160</v>
      </c>
      <c r="D1179" t="s">
        <v>68</v>
      </c>
      <c r="E1179">
        <v>56.451430000000002</v>
      </c>
      <c r="F1179">
        <v>79.247110000000006</v>
      </c>
    </row>
    <row r="1180" spans="2:6">
      <c r="B1180" t="s">
        <v>13</v>
      </c>
      <c r="C1180" s="98">
        <v>1161</v>
      </c>
      <c r="D1180" t="s">
        <v>68</v>
      </c>
      <c r="E1180">
        <v>66.093720000000005</v>
      </c>
      <c r="F1180">
        <v>77.01782</v>
      </c>
    </row>
    <row r="1181" spans="2:6">
      <c r="B1181" t="s">
        <v>13</v>
      </c>
      <c r="C1181" s="98">
        <v>1162</v>
      </c>
      <c r="D1181" t="s">
        <v>68</v>
      </c>
      <c r="E1181">
        <v>56.925840000000001</v>
      </c>
      <c r="F1181">
        <v>79.206320000000005</v>
      </c>
    </row>
    <row r="1182" spans="2:6">
      <c r="B1182" t="s">
        <v>13</v>
      </c>
      <c r="C1182" s="98">
        <v>1163</v>
      </c>
      <c r="D1182" t="s">
        <v>68</v>
      </c>
      <c r="E1182">
        <v>58.988250000000001</v>
      </c>
      <c r="F1182">
        <v>78.917259999999999</v>
      </c>
    </row>
    <row r="1183" spans="2:6">
      <c r="B1183" t="s">
        <v>13</v>
      </c>
      <c r="C1183" s="98">
        <v>1164</v>
      </c>
      <c r="D1183" t="s">
        <v>68</v>
      </c>
      <c r="E1183">
        <v>57.902270000000001</v>
      </c>
      <c r="F1183">
        <v>79.080870000000004</v>
      </c>
    </row>
    <row r="1184" spans="2:6">
      <c r="B1184" t="s">
        <v>13</v>
      </c>
      <c r="C1184" s="98">
        <v>1165</v>
      </c>
      <c r="D1184" t="s">
        <v>68</v>
      </c>
      <c r="E1184">
        <v>64.812870000000004</v>
      </c>
      <c r="F1184">
        <v>77.486940000000004</v>
      </c>
    </row>
    <row r="1185" spans="2:6">
      <c r="B1185" t="s">
        <v>13</v>
      </c>
      <c r="C1185" s="98">
        <v>1166</v>
      </c>
      <c r="D1185" t="s">
        <v>68</v>
      </c>
      <c r="E1185">
        <v>60.349789999999999</v>
      </c>
      <c r="F1185">
        <v>78.72945</v>
      </c>
    </row>
    <row r="1186" spans="2:6">
      <c r="B1186" t="s">
        <v>13</v>
      </c>
      <c r="C1186" s="98">
        <v>1167</v>
      </c>
      <c r="D1186" t="s">
        <v>68</v>
      </c>
      <c r="E1186">
        <v>48.890560000000001</v>
      </c>
      <c r="F1186">
        <v>16.806539999999998</v>
      </c>
    </row>
    <row r="1187" spans="2:6">
      <c r="B1187" t="s">
        <v>13</v>
      </c>
      <c r="C1187" s="98">
        <v>1168</v>
      </c>
      <c r="D1187" t="s">
        <v>68</v>
      </c>
      <c r="E1187">
        <v>47.549509999999998</v>
      </c>
      <c r="F1187">
        <v>17.071400000000001</v>
      </c>
    </row>
    <row r="1188" spans="2:6">
      <c r="B1188" t="s">
        <v>13</v>
      </c>
      <c r="C1188" s="98">
        <v>1169</v>
      </c>
      <c r="D1188" t="s">
        <v>68</v>
      </c>
      <c r="E1188">
        <v>30.889430000000001</v>
      </c>
      <c r="F1188">
        <v>26.329039999999999</v>
      </c>
    </row>
    <row r="1189" spans="2:6">
      <c r="B1189" t="s">
        <v>13</v>
      </c>
      <c r="C1189" s="98">
        <v>1170</v>
      </c>
      <c r="D1189" t="s">
        <v>68</v>
      </c>
      <c r="E1189">
        <v>28.972840000000001</v>
      </c>
      <c r="F1189">
        <v>29.050470000000001</v>
      </c>
    </row>
    <row r="1190" spans="2:6">
      <c r="B1190" t="s">
        <v>13</v>
      </c>
      <c r="C1190" s="98">
        <v>1171</v>
      </c>
      <c r="D1190" t="s">
        <v>68</v>
      </c>
      <c r="E1190">
        <v>35.161360000000002</v>
      </c>
      <c r="F1190">
        <v>22.786850000000001</v>
      </c>
    </row>
    <row r="1191" spans="2:6">
      <c r="B1191" t="s">
        <v>13</v>
      </c>
      <c r="C1191" s="98">
        <v>1172</v>
      </c>
      <c r="D1191" t="s">
        <v>68</v>
      </c>
      <c r="E1191">
        <v>45.870370000000001</v>
      </c>
      <c r="F1191">
        <v>17.48939</v>
      </c>
    </row>
    <row r="1192" spans="2:6">
      <c r="B1192" t="s">
        <v>13</v>
      </c>
      <c r="C1192" s="98">
        <v>1173</v>
      </c>
      <c r="D1192" t="s">
        <v>68</v>
      </c>
      <c r="E1192">
        <v>32.831420000000001</v>
      </c>
      <c r="F1192">
        <v>24.797540000000001</v>
      </c>
    </row>
    <row r="1193" spans="2:6">
      <c r="B1193" t="s">
        <v>13</v>
      </c>
      <c r="C1193" s="98">
        <v>1174</v>
      </c>
      <c r="D1193" t="s">
        <v>68</v>
      </c>
      <c r="E1193">
        <v>39.485570000000003</v>
      </c>
      <c r="F1193">
        <v>20.033049999999999</v>
      </c>
    </row>
    <row r="1194" spans="2:6">
      <c r="B1194" t="s">
        <v>13</v>
      </c>
      <c r="C1194" s="98">
        <v>1175</v>
      </c>
      <c r="D1194" t="s">
        <v>68</v>
      </c>
      <c r="E1194">
        <v>33.446179999999998</v>
      </c>
      <c r="F1194">
        <v>24.190639999999998</v>
      </c>
    </row>
    <row r="1195" spans="2:6">
      <c r="B1195" t="s">
        <v>13</v>
      </c>
      <c r="C1195" s="98">
        <v>1176</v>
      </c>
      <c r="D1195" t="s">
        <v>68</v>
      </c>
      <c r="E1195">
        <v>21.863579999999999</v>
      </c>
      <c r="F1195">
        <v>46.052590000000002</v>
      </c>
    </row>
    <row r="1196" spans="2:6">
      <c r="B1196" t="s">
        <v>13</v>
      </c>
      <c r="C1196" s="98">
        <v>1177</v>
      </c>
      <c r="D1196" t="s">
        <v>68</v>
      </c>
      <c r="E1196">
        <v>25.165870000000002</v>
      </c>
      <c r="F1196">
        <v>35.76661</v>
      </c>
    </row>
    <row r="1197" spans="2:6">
      <c r="B1197" t="s">
        <v>13</v>
      </c>
      <c r="C1197" s="98">
        <v>1178</v>
      </c>
      <c r="D1197" t="s">
        <v>68</v>
      </c>
      <c r="E1197">
        <v>22.959479999999999</v>
      </c>
      <c r="F1197">
        <v>51.287709999999997</v>
      </c>
    </row>
    <row r="1198" spans="2:6">
      <c r="B1198" t="s">
        <v>13</v>
      </c>
      <c r="C1198" s="98">
        <v>1179</v>
      </c>
      <c r="D1198" t="s">
        <v>68</v>
      </c>
      <c r="E1198">
        <v>25.58606</v>
      </c>
      <c r="F1198">
        <v>60.846580000000003</v>
      </c>
    </row>
    <row r="1199" spans="2:6">
      <c r="B1199" t="s">
        <v>13</v>
      </c>
      <c r="C1199" s="98">
        <v>1180</v>
      </c>
      <c r="D1199" t="s">
        <v>68</v>
      </c>
      <c r="E1199">
        <v>26.314309999999999</v>
      </c>
      <c r="F1199">
        <v>33.297170000000001</v>
      </c>
    </row>
    <row r="1200" spans="2:6">
      <c r="B1200" t="s">
        <v>13</v>
      </c>
      <c r="C1200" s="98">
        <v>1181</v>
      </c>
      <c r="D1200" t="s">
        <v>68</v>
      </c>
      <c r="E1200">
        <v>33.037300000000002</v>
      </c>
      <c r="F1200">
        <v>24.56446</v>
      </c>
    </row>
    <row r="1201" spans="2:6">
      <c r="B1201" t="s">
        <v>13</v>
      </c>
      <c r="C1201" s="98">
        <v>1182</v>
      </c>
      <c r="D1201" t="s">
        <v>68</v>
      </c>
      <c r="E1201">
        <v>36.468890000000002</v>
      </c>
      <c r="F1201">
        <v>21.876110000000001</v>
      </c>
    </row>
    <row r="1202" spans="2:6">
      <c r="B1202" t="s">
        <v>13</v>
      </c>
      <c r="C1202" s="98">
        <v>1183</v>
      </c>
      <c r="D1202" t="s">
        <v>68</v>
      </c>
      <c r="E1202">
        <v>26.513549999999999</v>
      </c>
      <c r="F1202">
        <v>32.918750000000003</v>
      </c>
    </row>
    <row r="1203" spans="2:6">
      <c r="B1203" t="s">
        <v>13</v>
      </c>
      <c r="C1203" s="98">
        <v>1184</v>
      </c>
      <c r="D1203" t="s">
        <v>68</v>
      </c>
      <c r="E1203">
        <v>36.027090000000001</v>
      </c>
      <c r="F1203">
        <v>22.195440000000001</v>
      </c>
    </row>
    <row r="1204" spans="2:6">
      <c r="B1204" t="s">
        <v>13</v>
      </c>
      <c r="C1204" s="98">
        <v>1185</v>
      </c>
      <c r="D1204" t="s">
        <v>68</v>
      </c>
      <c r="E1204">
        <v>42.681040000000003</v>
      </c>
      <c r="F1204">
        <v>18.542539999999999</v>
      </c>
    </row>
    <row r="1205" spans="2:6">
      <c r="B1205" t="s">
        <v>13</v>
      </c>
      <c r="C1205" s="98">
        <v>1186</v>
      </c>
      <c r="D1205" t="s">
        <v>68</v>
      </c>
      <c r="E1205">
        <v>45.041080000000001</v>
      </c>
      <c r="F1205">
        <v>17.73452</v>
      </c>
    </row>
    <row r="1206" spans="2:6">
      <c r="B1206" t="s">
        <v>13</v>
      </c>
      <c r="C1206" s="98">
        <v>1187</v>
      </c>
      <c r="D1206" t="s">
        <v>68</v>
      </c>
      <c r="E1206">
        <v>47.352420000000002</v>
      </c>
      <c r="F1206">
        <v>17.13475</v>
      </c>
    </row>
    <row r="1207" spans="2:6">
      <c r="B1207" t="s">
        <v>13</v>
      </c>
      <c r="C1207" s="98">
        <v>1188</v>
      </c>
      <c r="D1207" t="s">
        <v>68</v>
      </c>
      <c r="E1207">
        <v>53.84619</v>
      </c>
      <c r="F1207">
        <v>16.387319999999999</v>
      </c>
    </row>
    <row r="1208" spans="2:6">
      <c r="B1208" t="s">
        <v>13</v>
      </c>
      <c r="C1208" s="98">
        <v>1189</v>
      </c>
      <c r="D1208" t="s">
        <v>68</v>
      </c>
      <c r="E1208">
        <v>55.129640000000002</v>
      </c>
      <c r="F1208">
        <v>16.353249999999999</v>
      </c>
    </row>
    <row r="1209" spans="2:6">
      <c r="B1209" t="s">
        <v>13</v>
      </c>
      <c r="C1209" s="98">
        <v>1190</v>
      </c>
      <c r="D1209" t="s">
        <v>68</v>
      </c>
      <c r="E1209">
        <v>52.188119999999998</v>
      </c>
      <c r="F1209">
        <v>16.418220000000002</v>
      </c>
    </row>
    <row r="1210" spans="2:6">
      <c r="B1210" t="s">
        <v>13</v>
      </c>
      <c r="C1210" s="98">
        <v>1191</v>
      </c>
      <c r="D1210" t="s">
        <v>68</v>
      </c>
      <c r="E1210">
        <v>58.67266</v>
      </c>
      <c r="F1210">
        <v>16.66337</v>
      </c>
    </row>
    <row r="1211" spans="2:6">
      <c r="B1211" t="s">
        <v>13</v>
      </c>
      <c r="C1211" s="98">
        <v>1192</v>
      </c>
      <c r="D1211" t="s">
        <v>68</v>
      </c>
      <c r="E1211">
        <v>82.144310000000004</v>
      </c>
      <c r="F1211">
        <v>33.195219999999999</v>
      </c>
    </row>
    <row r="1212" spans="2:6">
      <c r="B1212" t="s">
        <v>13</v>
      </c>
      <c r="C1212" s="98">
        <v>1193</v>
      </c>
      <c r="D1212" t="s">
        <v>68</v>
      </c>
      <c r="E1212">
        <v>75.686570000000003</v>
      </c>
      <c r="F1212">
        <v>24.741510000000002</v>
      </c>
    </row>
    <row r="1213" spans="2:6">
      <c r="B1213" t="s">
        <v>13</v>
      </c>
      <c r="C1213" s="98">
        <v>1194</v>
      </c>
      <c r="D1213" t="s">
        <v>68</v>
      </c>
      <c r="E1213">
        <v>85.34496</v>
      </c>
      <c r="F1213">
        <v>52.886420000000001</v>
      </c>
    </row>
    <row r="1214" spans="2:6">
      <c r="B1214" t="s">
        <v>13</v>
      </c>
      <c r="C1214" s="98">
        <v>1195</v>
      </c>
      <c r="D1214" t="s">
        <v>68</v>
      </c>
      <c r="E1214">
        <v>83.844650000000001</v>
      </c>
      <c r="F1214">
        <v>58.616059999999997</v>
      </c>
    </row>
    <row r="1215" spans="2:6">
      <c r="B1215" t="s">
        <v>13</v>
      </c>
      <c r="C1215" s="98">
        <v>1196</v>
      </c>
      <c r="D1215" t="s">
        <v>68</v>
      </c>
      <c r="E1215">
        <v>85.664760000000001</v>
      </c>
      <c r="F1215">
        <v>45.542749999999998</v>
      </c>
    </row>
    <row r="1216" spans="2:6">
      <c r="B1216" t="s">
        <v>13</v>
      </c>
      <c r="C1216" s="98">
        <v>1197</v>
      </c>
      <c r="D1216" t="s">
        <v>68</v>
      </c>
      <c r="E1216">
        <v>77.930999999999997</v>
      </c>
      <c r="F1216">
        <v>68.690060000000003</v>
      </c>
    </row>
    <row r="1217" spans="2:6">
      <c r="B1217" t="s">
        <v>13</v>
      </c>
      <c r="C1217" s="98">
        <v>1198</v>
      </c>
      <c r="D1217" t="s">
        <v>68</v>
      </c>
      <c r="E1217">
        <v>73.031829999999999</v>
      </c>
      <c r="F1217">
        <v>73.120570000000001</v>
      </c>
    </row>
    <row r="1218" spans="2:6">
      <c r="B1218" t="s">
        <v>13</v>
      </c>
      <c r="C1218" s="98">
        <v>1199</v>
      </c>
      <c r="D1218" t="s">
        <v>68</v>
      </c>
      <c r="E1218">
        <v>70.102800000000002</v>
      </c>
      <c r="F1218">
        <v>75.683210000000003</v>
      </c>
    </row>
    <row r="1219" spans="2:6">
      <c r="B1219" t="s">
        <v>13</v>
      </c>
      <c r="C1219" s="98">
        <v>1200</v>
      </c>
      <c r="D1219" t="s">
        <v>68</v>
      </c>
      <c r="E1219">
        <v>57.144689999999997</v>
      </c>
      <c r="F1219">
        <v>79.194100000000006</v>
      </c>
    </row>
    <row r="1220" spans="2:6">
      <c r="B1220" t="s">
        <v>13</v>
      </c>
      <c r="C1220" s="98">
        <v>1201</v>
      </c>
      <c r="D1220" t="s">
        <v>68</v>
      </c>
      <c r="E1220">
        <v>46.96246</v>
      </c>
      <c r="F1220">
        <v>78.666560000000004</v>
      </c>
    </row>
    <row r="1221" spans="2:6">
      <c r="B1221" t="s">
        <v>13</v>
      </c>
      <c r="C1221" s="98">
        <v>1202</v>
      </c>
      <c r="D1221" t="s">
        <v>68</v>
      </c>
      <c r="E1221">
        <v>50.564929999999997</v>
      </c>
      <c r="F1221">
        <v>79.077299999999994</v>
      </c>
    </row>
    <row r="1222" spans="2:6">
      <c r="B1222" t="s">
        <v>13</v>
      </c>
      <c r="C1222" s="98">
        <v>1203</v>
      </c>
      <c r="D1222" t="s">
        <v>68</v>
      </c>
      <c r="E1222">
        <v>53.719679999999997</v>
      </c>
      <c r="F1222">
        <v>79.306939999999997</v>
      </c>
    </row>
    <row r="1223" spans="2:6">
      <c r="B1223" t="s">
        <v>13</v>
      </c>
      <c r="C1223" s="98">
        <v>1204</v>
      </c>
      <c r="D1223" t="s">
        <v>68</v>
      </c>
      <c r="E1223">
        <v>54.200229999999998</v>
      </c>
      <c r="F1223">
        <v>79.325000000000003</v>
      </c>
    </row>
    <row r="1224" spans="2:6">
      <c r="B1224" t="s">
        <v>13</v>
      </c>
      <c r="C1224" s="98">
        <v>1205</v>
      </c>
      <c r="D1224" t="s">
        <v>68</v>
      </c>
      <c r="E1224">
        <v>47.8752</v>
      </c>
      <c r="F1224">
        <v>78.675849999999997</v>
      </c>
    </row>
    <row r="1225" spans="2:6">
      <c r="B1225" t="s">
        <v>13</v>
      </c>
      <c r="C1225" s="98">
        <v>1206</v>
      </c>
      <c r="D1225" t="s">
        <v>68</v>
      </c>
      <c r="E1225">
        <v>51.473460000000003</v>
      </c>
      <c r="F1225">
        <v>79.159869999999998</v>
      </c>
    </row>
    <row r="1226" spans="2:6">
      <c r="B1226" t="s">
        <v>13</v>
      </c>
      <c r="C1226" s="98">
        <v>1207</v>
      </c>
      <c r="D1226" t="s">
        <v>68</v>
      </c>
      <c r="E1226">
        <v>52.751220000000004</v>
      </c>
      <c r="F1226">
        <v>79.293660000000003</v>
      </c>
    </row>
    <row r="1227" spans="2:6">
      <c r="B1227" t="s">
        <v>13</v>
      </c>
      <c r="C1227" s="98">
        <v>1208</v>
      </c>
      <c r="D1227" t="s">
        <v>68</v>
      </c>
      <c r="E1227">
        <v>48.562220000000003</v>
      </c>
      <c r="F1227">
        <v>78.782380000000003</v>
      </c>
    </row>
    <row r="1228" spans="2:6">
      <c r="B1228" t="s">
        <v>13</v>
      </c>
      <c r="C1228" s="98">
        <v>1209</v>
      </c>
      <c r="D1228" t="s">
        <v>68</v>
      </c>
      <c r="E1228">
        <v>53.081240000000001</v>
      </c>
      <c r="F1228">
        <v>79.297250000000005</v>
      </c>
    </row>
    <row r="1229" spans="2:6">
      <c r="B1229" t="s">
        <v>13</v>
      </c>
      <c r="C1229" s="98">
        <v>1210</v>
      </c>
      <c r="D1229" t="s">
        <v>68</v>
      </c>
      <c r="E1229">
        <v>56.475380000000001</v>
      </c>
      <c r="F1229">
        <v>79.167839999999998</v>
      </c>
    </row>
    <row r="1230" spans="2:6">
      <c r="B1230" t="s">
        <v>13</v>
      </c>
      <c r="C1230" s="98">
        <v>1211</v>
      </c>
      <c r="D1230" t="s">
        <v>68</v>
      </c>
      <c r="E1230">
        <v>49.570909999999998</v>
      </c>
      <c r="F1230">
        <v>79.038120000000006</v>
      </c>
    </row>
    <row r="1231" spans="2:6">
      <c r="B1231" t="s">
        <v>13</v>
      </c>
      <c r="C1231" s="98">
        <v>1212</v>
      </c>
      <c r="D1231" t="s">
        <v>68</v>
      </c>
      <c r="E1231">
        <v>37.627699999999997</v>
      </c>
      <c r="F1231">
        <v>74.557500000000005</v>
      </c>
    </row>
    <row r="1232" spans="2:6">
      <c r="B1232" t="s">
        <v>13</v>
      </c>
      <c r="C1232" s="98">
        <v>1213</v>
      </c>
      <c r="D1232" t="s">
        <v>68</v>
      </c>
      <c r="E1232">
        <v>32.2637</v>
      </c>
      <c r="F1232">
        <v>70.316640000000007</v>
      </c>
    </row>
    <row r="1233" spans="2:6">
      <c r="B1233" t="s">
        <v>13</v>
      </c>
      <c r="C1233" s="98">
        <v>1214</v>
      </c>
      <c r="D1233" t="s">
        <v>68</v>
      </c>
      <c r="E1233">
        <v>32.542380000000001</v>
      </c>
      <c r="F1233">
        <v>70.702420000000004</v>
      </c>
    </row>
    <row r="1234" spans="2:6">
      <c r="B1234" t="s">
        <v>13</v>
      </c>
      <c r="C1234" s="98">
        <v>1215</v>
      </c>
      <c r="D1234" t="s">
        <v>68</v>
      </c>
      <c r="E1234">
        <v>52.825020000000002</v>
      </c>
      <c r="F1234">
        <v>85.578130000000002</v>
      </c>
    </row>
    <row r="1235" spans="2:6">
      <c r="B1235" t="s">
        <v>13</v>
      </c>
      <c r="C1235" s="98">
        <v>1216</v>
      </c>
      <c r="D1235" t="s">
        <v>68</v>
      </c>
      <c r="E1235">
        <v>58.528289999999998</v>
      </c>
      <c r="F1235">
        <v>78.978700000000003</v>
      </c>
    </row>
    <row r="1236" spans="2:6">
      <c r="B1236" t="s">
        <v>13</v>
      </c>
      <c r="C1236" s="98">
        <v>1217</v>
      </c>
      <c r="D1236" t="s">
        <v>68</v>
      </c>
      <c r="E1236">
        <v>56.265830000000001</v>
      </c>
      <c r="F1236">
        <v>79.252939999999995</v>
      </c>
    </row>
    <row r="1237" spans="2:6">
      <c r="B1237" t="s">
        <v>13</v>
      </c>
      <c r="C1237" s="98">
        <v>1218</v>
      </c>
      <c r="D1237" t="s">
        <v>68</v>
      </c>
      <c r="E1237">
        <v>57.075890000000001</v>
      </c>
      <c r="F1237">
        <v>79.193920000000006</v>
      </c>
    </row>
    <row r="1238" spans="2:6">
      <c r="B1238" t="s">
        <v>13</v>
      </c>
      <c r="C1238" s="98">
        <v>1219</v>
      </c>
      <c r="D1238" t="s">
        <v>68</v>
      </c>
      <c r="E1238">
        <v>54.256399999999999</v>
      </c>
      <c r="F1238">
        <v>79.313860000000005</v>
      </c>
    </row>
    <row r="1239" spans="2:6">
      <c r="B1239" t="s">
        <v>13</v>
      </c>
      <c r="C1239" s="98">
        <v>1220</v>
      </c>
      <c r="D1239" t="s">
        <v>68</v>
      </c>
      <c r="E1239">
        <v>62.685670000000002</v>
      </c>
      <c r="F1239">
        <v>78.17474</v>
      </c>
    </row>
    <row r="1240" spans="2:6">
      <c r="B1240" t="s">
        <v>13</v>
      </c>
      <c r="C1240" s="98">
        <v>1221</v>
      </c>
      <c r="D1240" t="s">
        <v>68</v>
      </c>
      <c r="E1240">
        <v>68.085610000000003</v>
      </c>
      <c r="F1240">
        <v>76.112319999999997</v>
      </c>
    </row>
    <row r="1241" spans="2:6">
      <c r="B1241" t="s">
        <v>13</v>
      </c>
      <c r="C1241" s="98">
        <v>1222</v>
      </c>
      <c r="D1241" t="s">
        <v>68</v>
      </c>
      <c r="E1241">
        <v>65.118120000000005</v>
      </c>
      <c r="F1241">
        <v>77.399190000000004</v>
      </c>
    </row>
    <row r="1242" spans="2:6">
      <c r="B1242" t="s">
        <v>13</v>
      </c>
      <c r="C1242" s="98">
        <v>1223</v>
      </c>
      <c r="D1242" t="s">
        <v>68</v>
      </c>
      <c r="E1242">
        <v>68.745630000000006</v>
      </c>
      <c r="F1242">
        <v>75.790059999999997</v>
      </c>
    </row>
    <row r="1243" spans="2:6">
      <c r="B1243" t="s">
        <v>13</v>
      </c>
      <c r="C1243" s="98">
        <v>1224</v>
      </c>
      <c r="D1243" t="s">
        <v>68</v>
      </c>
      <c r="E1243">
        <v>63.090229999999998</v>
      </c>
      <c r="F1243">
        <v>78.041409999999999</v>
      </c>
    </row>
    <row r="1244" spans="2:6">
      <c r="B1244" t="s">
        <v>13</v>
      </c>
      <c r="C1244" s="98">
        <v>1225</v>
      </c>
      <c r="D1244" t="s">
        <v>68</v>
      </c>
      <c r="E1244">
        <v>77.204589999999996</v>
      </c>
      <c r="F1244">
        <v>69.312150000000003</v>
      </c>
    </row>
    <row r="1245" spans="2:6">
      <c r="B1245" t="s">
        <v>13</v>
      </c>
      <c r="C1245" s="98">
        <v>1226</v>
      </c>
      <c r="D1245" t="s">
        <v>68</v>
      </c>
      <c r="E1245">
        <v>82.033910000000006</v>
      </c>
      <c r="F1245">
        <v>62.681870000000004</v>
      </c>
    </row>
    <row r="1246" spans="2:6">
      <c r="B1246" t="s">
        <v>13</v>
      </c>
      <c r="C1246" s="98">
        <v>1227</v>
      </c>
      <c r="D1246" t="s">
        <v>68</v>
      </c>
      <c r="E1246">
        <v>81.577950000000001</v>
      </c>
      <c r="F1246">
        <v>63.894930000000002</v>
      </c>
    </row>
    <row r="1247" spans="2:6">
      <c r="B1247" t="s">
        <v>13</v>
      </c>
      <c r="C1247" s="98">
        <v>1228</v>
      </c>
      <c r="D1247" t="s">
        <v>68</v>
      </c>
      <c r="E1247">
        <v>85.180139999999994</v>
      </c>
      <c r="F1247">
        <v>53.781680000000001</v>
      </c>
    </row>
    <row r="1248" spans="2:6">
      <c r="B1248" t="s">
        <v>13</v>
      </c>
      <c r="C1248" s="98">
        <v>1229</v>
      </c>
      <c r="D1248" t="s">
        <v>68</v>
      </c>
      <c r="E1248">
        <v>84.286820000000006</v>
      </c>
      <c r="F1248">
        <v>57.256169999999997</v>
      </c>
    </row>
    <row r="1249" spans="2:6">
      <c r="B1249" t="s">
        <v>13</v>
      </c>
      <c r="C1249" s="98">
        <v>1230</v>
      </c>
      <c r="D1249" t="s">
        <v>68</v>
      </c>
      <c r="E1249">
        <v>85.622489999999999</v>
      </c>
      <c r="F1249">
        <v>45.024169999999998</v>
      </c>
    </row>
    <row r="1250" spans="2:6">
      <c r="B1250" t="s">
        <v>13</v>
      </c>
      <c r="C1250" s="98">
        <v>1231</v>
      </c>
      <c r="D1250" t="s">
        <v>68</v>
      </c>
      <c r="E1250">
        <v>85.604500000000002</v>
      </c>
      <c r="F1250">
        <v>50.762340000000002</v>
      </c>
    </row>
    <row r="1251" spans="2:6">
      <c r="B1251" t="s">
        <v>13</v>
      </c>
      <c r="C1251" s="98">
        <v>1232</v>
      </c>
      <c r="D1251" t="s">
        <v>68</v>
      </c>
      <c r="E1251">
        <v>84.424790000000002</v>
      </c>
      <c r="F1251">
        <v>38.761409999999998</v>
      </c>
    </row>
    <row r="1252" spans="2:6">
      <c r="B1252" t="s">
        <v>13</v>
      </c>
      <c r="C1252" s="98">
        <v>1233</v>
      </c>
      <c r="D1252" t="s">
        <v>68</v>
      </c>
      <c r="E1252">
        <v>85.570989999999995</v>
      </c>
      <c r="F1252">
        <v>44.560099999999998</v>
      </c>
    </row>
    <row r="1253" spans="2:6">
      <c r="B1253" t="s">
        <v>13</v>
      </c>
      <c r="C1253" s="98">
        <v>1234</v>
      </c>
      <c r="D1253" t="s">
        <v>68</v>
      </c>
      <c r="E1253">
        <v>84.626720000000006</v>
      </c>
      <c r="F1253">
        <v>39.487079999999999</v>
      </c>
    </row>
    <row r="1254" spans="2:6">
      <c r="B1254" t="s">
        <v>13</v>
      </c>
      <c r="C1254" s="98">
        <v>1235</v>
      </c>
      <c r="D1254" t="s">
        <v>68</v>
      </c>
      <c r="E1254">
        <v>73.396150000000006</v>
      </c>
      <c r="F1254">
        <v>22.81625</v>
      </c>
    </row>
    <row r="1255" spans="2:6">
      <c r="B1255" t="s">
        <v>13</v>
      </c>
      <c r="C1255" s="98">
        <v>1236</v>
      </c>
      <c r="D1255" t="s">
        <v>68</v>
      </c>
      <c r="E1255">
        <v>73.507450000000006</v>
      </c>
      <c r="F1255">
        <v>22.85699</v>
      </c>
    </row>
    <row r="1256" spans="2:6">
      <c r="B1256" t="s">
        <v>13</v>
      </c>
      <c r="C1256" s="98">
        <v>1237</v>
      </c>
      <c r="D1256" t="s">
        <v>68</v>
      </c>
      <c r="E1256">
        <v>63.356490000000001</v>
      </c>
      <c r="F1256">
        <v>17.724070000000001</v>
      </c>
    </row>
    <row r="1257" spans="2:6">
      <c r="B1257" t="s">
        <v>13</v>
      </c>
      <c r="C1257" s="98">
        <v>1238</v>
      </c>
      <c r="D1257" t="s">
        <v>68</v>
      </c>
      <c r="E1257">
        <v>72.959050000000005</v>
      </c>
      <c r="F1257">
        <v>22.511500000000002</v>
      </c>
    </row>
    <row r="1258" spans="2:6">
      <c r="B1258" t="s">
        <v>13</v>
      </c>
      <c r="C1258" s="98">
        <v>1239</v>
      </c>
      <c r="D1258" t="s">
        <v>68</v>
      </c>
      <c r="E1258">
        <v>64.020840000000007</v>
      </c>
      <c r="F1258">
        <v>17.883579999999998</v>
      </c>
    </row>
    <row r="1259" spans="2:6">
      <c r="B1259" t="s">
        <v>13</v>
      </c>
      <c r="C1259" s="98">
        <v>1240</v>
      </c>
      <c r="D1259" t="s">
        <v>68</v>
      </c>
      <c r="E1259">
        <v>61.124459999999999</v>
      </c>
      <c r="F1259">
        <v>17.116350000000001</v>
      </c>
    </row>
    <row r="1260" spans="2:6">
      <c r="B1260" t="s">
        <v>13</v>
      </c>
      <c r="C1260" s="98">
        <v>1241</v>
      </c>
      <c r="D1260" t="s">
        <v>68</v>
      </c>
      <c r="E1260">
        <v>75.674210000000002</v>
      </c>
      <c r="F1260">
        <v>24.782499999999999</v>
      </c>
    </row>
    <row r="1261" spans="2:6">
      <c r="B1261" t="s">
        <v>13</v>
      </c>
      <c r="C1261" s="98">
        <v>1242</v>
      </c>
      <c r="D1261" t="s">
        <v>68</v>
      </c>
      <c r="E1261">
        <v>69.513580000000005</v>
      </c>
      <c r="F1261">
        <v>20.27936</v>
      </c>
    </row>
    <row r="1262" spans="2:6">
      <c r="B1262" t="s">
        <v>13</v>
      </c>
      <c r="C1262" s="98">
        <v>1243</v>
      </c>
      <c r="D1262" t="s">
        <v>68</v>
      </c>
      <c r="E1262">
        <v>58.572139999999997</v>
      </c>
      <c r="F1262">
        <v>16.642700000000001</v>
      </c>
    </row>
    <row r="1263" spans="2:6">
      <c r="B1263" t="s">
        <v>13</v>
      </c>
      <c r="C1263" s="98">
        <v>1244</v>
      </c>
      <c r="D1263" t="s">
        <v>68</v>
      </c>
      <c r="E1263">
        <v>70.981939999999994</v>
      </c>
      <c r="F1263">
        <v>21.145890000000001</v>
      </c>
    </row>
    <row r="1264" spans="2:6">
      <c r="B1264" t="s">
        <v>13</v>
      </c>
      <c r="C1264" s="98">
        <v>1245</v>
      </c>
      <c r="D1264" t="s">
        <v>68</v>
      </c>
      <c r="E1264">
        <v>65.223029999999994</v>
      </c>
      <c r="F1264">
        <v>18.397200000000002</v>
      </c>
    </row>
    <row r="1265" spans="2:6">
      <c r="B1265" t="s">
        <v>13</v>
      </c>
      <c r="C1265" s="98">
        <v>1246</v>
      </c>
      <c r="D1265" t="s">
        <v>68</v>
      </c>
      <c r="E1265">
        <v>65.315039999999996</v>
      </c>
      <c r="F1265">
        <v>18.333749999999998</v>
      </c>
    </row>
    <row r="1266" spans="2:6">
      <c r="B1266" t="s">
        <v>13</v>
      </c>
      <c r="C1266" s="98">
        <v>1247</v>
      </c>
      <c r="D1266" t="s">
        <v>68</v>
      </c>
      <c r="E1266">
        <v>64.010239999999996</v>
      </c>
      <c r="F1266">
        <v>17.924479999999999</v>
      </c>
    </row>
    <row r="1267" spans="2:6">
      <c r="B1267" t="s">
        <v>13</v>
      </c>
      <c r="C1267" s="98">
        <v>1248</v>
      </c>
      <c r="D1267" t="s">
        <v>68</v>
      </c>
      <c r="E1267">
        <v>57.140940000000001</v>
      </c>
      <c r="F1267">
        <v>16.598610000000001</v>
      </c>
    </row>
    <row r="1268" spans="2:6">
      <c r="B1268" t="s">
        <v>13</v>
      </c>
      <c r="C1268" s="98">
        <v>1249</v>
      </c>
      <c r="D1268" t="s">
        <v>68</v>
      </c>
      <c r="E1268">
        <v>56.36515</v>
      </c>
      <c r="F1268">
        <v>16.326550000000001</v>
      </c>
    </row>
    <row r="1269" spans="2:6">
      <c r="B1269" t="s">
        <v>13</v>
      </c>
      <c r="C1269" s="98">
        <v>1250</v>
      </c>
      <c r="D1269" t="s">
        <v>68</v>
      </c>
      <c r="E1269">
        <v>43.04618</v>
      </c>
      <c r="F1269">
        <v>18.402560000000001</v>
      </c>
    </row>
    <row r="1270" spans="2:6">
      <c r="B1270" t="s">
        <v>13</v>
      </c>
      <c r="C1270" s="98">
        <v>1251</v>
      </c>
      <c r="D1270" t="s">
        <v>68</v>
      </c>
      <c r="E1270">
        <v>52.081760000000003</v>
      </c>
      <c r="F1270">
        <v>16.453869999999998</v>
      </c>
    </row>
    <row r="1271" spans="2:6">
      <c r="B1271" t="s">
        <v>13</v>
      </c>
      <c r="C1271" s="98">
        <v>1252</v>
      </c>
      <c r="D1271" t="s">
        <v>68</v>
      </c>
      <c r="E1271">
        <v>42.879040000000003</v>
      </c>
      <c r="F1271">
        <v>18.489409999999999</v>
      </c>
    </row>
    <row r="1272" spans="2:6">
      <c r="B1272" t="s">
        <v>13</v>
      </c>
      <c r="C1272" s="98">
        <v>1253</v>
      </c>
      <c r="D1272" t="s">
        <v>68</v>
      </c>
      <c r="E1272">
        <v>51.566989999999997</v>
      </c>
      <c r="F1272">
        <v>16.485710000000001</v>
      </c>
    </row>
    <row r="1273" spans="2:6">
      <c r="B1273" t="s">
        <v>13</v>
      </c>
      <c r="C1273" s="98">
        <v>1254</v>
      </c>
      <c r="D1273" t="s">
        <v>68</v>
      </c>
      <c r="E1273">
        <v>58.839129999999997</v>
      </c>
      <c r="F1273">
        <v>16.637640000000001</v>
      </c>
    </row>
    <row r="1274" spans="2:6">
      <c r="B1274" t="s">
        <v>13</v>
      </c>
      <c r="C1274" s="98">
        <v>1255</v>
      </c>
      <c r="D1274" t="s">
        <v>68</v>
      </c>
      <c r="E1274">
        <v>60.755789999999998</v>
      </c>
      <c r="F1274">
        <v>17.03323</v>
      </c>
    </row>
    <row r="1275" spans="2:6">
      <c r="B1275" t="s">
        <v>13</v>
      </c>
      <c r="C1275" s="98">
        <v>1256</v>
      </c>
      <c r="D1275" t="s">
        <v>68</v>
      </c>
      <c r="E1275">
        <v>54.761159999999997</v>
      </c>
      <c r="F1275">
        <v>16.36619</v>
      </c>
    </row>
    <row r="1276" spans="2:6">
      <c r="B1276" t="s">
        <v>13</v>
      </c>
      <c r="C1276" s="98">
        <v>1257</v>
      </c>
      <c r="D1276" t="s">
        <v>68</v>
      </c>
      <c r="E1276">
        <v>53.56991</v>
      </c>
      <c r="F1276">
        <v>16.33971</v>
      </c>
    </row>
    <row r="1277" spans="2:6">
      <c r="B1277" t="s">
        <v>13</v>
      </c>
      <c r="C1277" s="98">
        <v>1258</v>
      </c>
      <c r="D1277" t="s">
        <v>68</v>
      </c>
      <c r="E1277">
        <v>48.914619999999999</v>
      </c>
      <c r="F1277">
        <v>16.798639999999999</v>
      </c>
    </row>
    <row r="1278" spans="2:6">
      <c r="B1278" t="s">
        <v>13</v>
      </c>
      <c r="C1278" s="98">
        <v>1259</v>
      </c>
      <c r="D1278" t="s">
        <v>68</v>
      </c>
      <c r="E1278">
        <v>52.646140000000003</v>
      </c>
      <c r="F1278">
        <v>16.384840000000001</v>
      </c>
    </row>
    <row r="1279" spans="2:6">
      <c r="B1279" t="s">
        <v>13</v>
      </c>
      <c r="C1279" s="98">
        <v>1260</v>
      </c>
      <c r="D1279" t="s">
        <v>68</v>
      </c>
      <c r="E1279">
        <v>49.83849</v>
      </c>
      <c r="F1279">
        <v>16.67633</v>
      </c>
    </row>
    <row r="1280" spans="2:6">
      <c r="B1280" t="s">
        <v>13</v>
      </c>
      <c r="C1280" s="98">
        <v>1261</v>
      </c>
      <c r="D1280" t="s">
        <v>68</v>
      </c>
      <c r="E1280">
        <v>52.684069999999998</v>
      </c>
      <c r="F1280">
        <v>16.407959999999999</v>
      </c>
    </row>
    <row r="1281" spans="2:6">
      <c r="B1281" t="s">
        <v>13</v>
      </c>
      <c r="C1281" s="98">
        <v>1262</v>
      </c>
      <c r="D1281" t="s">
        <v>68</v>
      </c>
      <c r="E1281">
        <v>65.807220000000001</v>
      </c>
      <c r="F1281">
        <v>18.14076</v>
      </c>
    </row>
    <row r="1282" spans="2:6">
      <c r="B1282" t="s">
        <v>13</v>
      </c>
      <c r="C1282" s="98">
        <v>1263</v>
      </c>
      <c r="D1282" t="s">
        <v>68</v>
      </c>
      <c r="E1282">
        <v>60.673920000000003</v>
      </c>
      <c r="F1282">
        <v>17.0518</v>
      </c>
    </row>
    <row r="1283" spans="2:6">
      <c r="B1283" t="s">
        <v>13</v>
      </c>
      <c r="C1283" s="98">
        <v>1264</v>
      </c>
      <c r="D1283" t="s">
        <v>68</v>
      </c>
      <c r="E1283">
        <v>63.394710000000003</v>
      </c>
      <c r="F1283">
        <v>17.70054</v>
      </c>
    </row>
    <row r="1284" spans="2:6">
      <c r="B1284" t="s">
        <v>13</v>
      </c>
      <c r="C1284" s="98">
        <v>1265</v>
      </c>
      <c r="D1284" t="s">
        <v>68</v>
      </c>
      <c r="E1284">
        <v>64.802009999999996</v>
      </c>
      <c r="F1284">
        <v>18.21688</v>
      </c>
    </row>
    <row r="1285" spans="2:6">
      <c r="B1285" t="s">
        <v>13</v>
      </c>
      <c r="C1285" s="98">
        <v>1266</v>
      </c>
      <c r="D1285" t="s">
        <v>68</v>
      </c>
      <c r="E1285">
        <v>65.025940000000006</v>
      </c>
      <c r="F1285">
        <v>18.28782</v>
      </c>
    </row>
    <row r="1286" spans="2:6">
      <c r="B1286" t="s">
        <v>13</v>
      </c>
      <c r="C1286" s="98">
        <v>1267</v>
      </c>
      <c r="D1286" t="s">
        <v>68</v>
      </c>
      <c r="E1286">
        <v>65.755549999999999</v>
      </c>
      <c r="F1286">
        <v>18.516220000000001</v>
      </c>
    </row>
    <row r="1287" spans="2:6">
      <c r="B1287" t="s">
        <v>13</v>
      </c>
      <c r="C1287" s="98">
        <v>1268</v>
      </c>
      <c r="D1287" t="s">
        <v>68</v>
      </c>
      <c r="E1287">
        <v>69.967730000000003</v>
      </c>
      <c r="F1287">
        <v>20.538989999999998</v>
      </c>
    </row>
    <row r="1288" spans="2:6">
      <c r="B1288" t="s">
        <v>13</v>
      </c>
      <c r="C1288" s="98">
        <v>1269</v>
      </c>
      <c r="D1288" t="s">
        <v>68</v>
      </c>
      <c r="E1288">
        <v>68.892780000000002</v>
      </c>
      <c r="F1288">
        <v>20.032450000000001</v>
      </c>
    </row>
    <row r="1289" spans="2:6">
      <c r="B1289" t="s">
        <v>13</v>
      </c>
      <c r="C1289" s="98">
        <v>1270</v>
      </c>
      <c r="D1289" t="s">
        <v>68</v>
      </c>
      <c r="E1289">
        <v>61.826549999999997</v>
      </c>
      <c r="F1289">
        <v>17.269659999999998</v>
      </c>
    </row>
    <row r="1290" spans="2:6">
      <c r="B1290" t="s">
        <v>13</v>
      </c>
      <c r="C1290" s="98">
        <v>1271</v>
      </c>
      <c r="D1290" t="s">
        <v>68</v>
      </c>
      <c r="E1290">
        <v>60.787970000000001</v>
      </c>
      <c r="F1290">
        <v>17.046199999999999</v>
      </c>
    </row>
    <row r="1291" spans="2:6">
      <c r="B1291" t="s">
        <v>13</v>
      </c>
      <c r="C1291" s="98">
        <v>1272</v>
      </c>
      <c r="D1291" t="s">
        <v>68</v>
      </c>
      <c r="E1291">
        <v>61.915610000000001</v>
      </c>
      <c r="F1291">
        <v>17.28219</v>
      </c>
    </row>
    <row r="1292" spans="2:6">
      <c r="B1292" t="s">
        <v>13</v>
      </c>
      <c r="C1292" s="98">
        <v>1273</v>
      </c>
      <c r="D1292" t="s">
        <v>68</v>
      </c>
      <c r="E1292">
        <v>45.029000000000003</v>
      </c>
      <c r="F1292">
        <v>17.724450000000001</v>
      </c>
    </row>
    <row r="1293" spans="2:6">
      <c r="B1293" t="s">
        <v>13</v>
      </c>
      <c r="C1293" s="98">
        <v>1274</v>
      </c>
      <c r="D1293" t="s">
        <v>68</v>
      </c>
      <c r="E1293">
        <v>39.92136</v>
      </c>
      <c r="F1293">
        <v>19.70185</v>
      </c>
    </row>
    <row r="1294" spans="2:6">
      <c r="B1294" t="s">
        <v>13</v>
      </c>
      <c r="C1294" s="98">
        <v>1275</v>
      </c>
      <c r="D1294" t="s">
        <v>68</v>
      </c>
      <c r="E1294">
        <v>84.794280000000001</v>
      </c>
      <c r="F1294">
        <v>55.568649999999998</v>
      </c>
    </row>
    <row r="1295" spans="2:6">
      <c r="B1295" t="s">
        <v>13</v>
      </c>
      <c r="C1295" s="98">
        <v>1276</v>
      </c>
      <c r="D1295" t="s">
        <v>68</v>
      </c>
      <c r="E1295">
        <v>55.662959999999998</v>
      </c>
      <c r="F1295">
        <v>83.356480000000005</v>
      </c>
    </row>
    <row r="1296" spans="2:6">
      <c r="B1296" t="s">
        <v>13</v>
      </c>
      <c r="C1296" s="98">
        <v>1277</v>
      </c>
      <c r="D1296" t="s">
        <v>68</v>
      </c>
      <c r="E1296">
        <v>50.492249999999999</v>
      </c>
      <c r="F1296">
        <v>78.997529999999998</v>
      </c>
    </row>
    <row r="1297" spans="2:6">
      <c r="B1297" t="s">
        <v>13</v>
      </c>
      <c r="C1297" s="98">
        <v>1278</v>
      </c>
      <c r="D1297" t="s">
        <v>68</v>
      </c>
      <c r="E1297">
        <v>51.467100000000002</v>
      </c>
      <c r="F1297">
        <v>79.201840000000004</v>
      </c>
    </row>
    <row r="1298" spans="2:6">
      <c r="B1298" t="s">
        <v>13</v>
      </c>
      <c r="C1298" s="98">
        <v>1279</v>
      </c>
      <c r="D1298" t="s">
        <v>67</v>
      </c>
      <c r="E1298">
        <v>51.203890000000001</v>
      </c>
      <c r="F1298">
        <v>83.339780000000005</v>
      </c>
    </row>
    <row r="1299" spans="2:6">
      <c r="B1299" t="s">
        <v>13</v>
      </c>
      <c r="C1299" s="98">
        <v>1280</v>
      </c>
      <c r="D1299" t="s">
        <v>67</v>
      </c>
      <c r="E1299">
        <v>58.974469999999997</v>
      </c>
      <c r="F1299">
        <v>85.49982</v>
      </c>
    </row>
    <row r="1300" spans="2:6">
      <c r="B1300" t="s">
        <v>13</v>
      </c>
      <c r="C1300" s="98">
        <v>1281</v>
      </c>
      <c r="D1300" t="s">
        <v>67</v>
      </c>
      <c r="E1300">
        <v>51.872070000000001</v>
      </c>
      <c r="F1300">
        <v>85.829740000000001</v>
      </c>
    </row>
    <row r="1301" spans="2:6">
      <c r="B1301" t="s">
        <v>13</v>
      </c>
      <c r="C1301" s="98">
        <v>1282</v>
      </c>
      <c r="D1301" t="s">
        <v>67</v>
      </c>
      <c r="E1301">
        <v>48.179929999999999</v>
      </c>
      <c r="F1301">
        <v>85.045119999999997</v>
      </c>
    </row>
    <row r="1302" spans="2:6">
      <c r="B1302" t="s">
        <v>13</v>
      </c>
      <c r="C1302" s="98">
        <v>1283</v>
      </c>
      <c r="D1302" t="s">
        <v>67</v>
      </c>
      <c r="E1302">
        <v>41.683199999999999</v>
      </c>
      <c r="F1302">
        <v>84.017939999999996</v>
      </c>
    </row>
    <row r="1303" spans="2:6">
      <c r="B1303" t="s">
        <v>13</v>
      </c>
      <c r="C1303" s="98">
        <v>1284</v>
      </c>
      <c r="D1303" t="s">
        <v>67</v>
      </c>
      <c r="E1303">
        <v>37.890419999999999</v>
      </c>
      <c r="F1303">
        <v>82.567490000000006</v>
      </c>
    </row>
    <row r="1304" spans="2:6">
      <c r="B1304" t="s">
        <v>13</v>
      </c>
      <c r="C1304" s="98">
        <v>1285</v>
      </c>
      <c r="D1304" t="s">
        <v>67</v>
      </c>
      <c r="E1304">
        <v>39.548969999999997</v>
      </c>
      <c r="F1304">
        <v>80.812600000000003</v>
      </c>
    </row>
    <row r="1305" spans="2:6">
      <c r="B1305" t="s">
        <v>13</v>
      </c>
      <c r="C1305" s="98">
        <v>1286</v>
      </c>
      <c r="D1305" t="s">
        <v>67</v>
      </c>
      <c r="E1305">
        <v>39.649569999999997</v>
      </c>
      <c r="F1305">
        <v>82.664529999999999</v>
      </c>
    </row>
    <row r="1306" spans="2:6">
      <c r="B1306" t="s">
        <v>13</v>
      </c>
      <c r="C1306" s="98">
        <v>1287</v>
      </c>
      <c r="D1306" t="s">
        <v>67</v>
      </c>
      <c r="E1306">
        <v>34.750599999999999</v>
      </c>
      <c r="F1306">
        <v>80.011089999999996</v>
      </c>
    </row>
    <row r="1307" spans="2:6">
      <c r="B1307" t="s">
        <v>13</v>
      </c>
      <c r="C1307" s="98">
        <v>1288</v>
      </c>
      <c r="D1307" t="s">
        <v>67</v>
      </c>
      <c r="E1307">
        <v>27.560839999999999</v>
      </c>
      <c r="F1307">
        <v>72.847830000000002</v>
      </c>
    </row>
    <row r="1308" spans="2:6">
      <c r="B1308" t="s">
        <v>13</v>
      </c>
      <c r="C1308" s="98">
        <v>1289</v>
      </c>
      <c r="D1308" t="s">
        <v>67</v>
      </c>
      <c r="E1308">
        <v>24.635539999999999</v>
      </c>
      <c r="F1308">
        <v>71.610709999999997</v>
      </c>
    </row>
    <row r="1309" spans="2:6">
      <c r="B1309" t="s">
        <v>13</v>
      </c>
      <c r="C1309" s="98">
        <v>1290</v>
      </c>
      <c r="D1309" t="s">
        <v>67</v>
      </c>
      <c r="E1309">
        <v>20.95946</v>
      </c>
      <c r="F1309">
        <v>66.041499999999999</v>
      </c>
    </row>
    <row r="1310" spans="2:6">
      <c r="B1310" t="s">
        <v>13</v>
      </c>
      <c r="C1310" s="98">
        <v>1291</v>
      </c>
      <c r="D1310" t="s">
        <v>67</v>
      </c>
      <c r="E1310">
        <v>20.689150000000001</v>
      </c>
      <c r="F1310">
        <v>62.721310000000003</v>
      </c>
    </row>
    <row r="1311" spans="2:6">
      <c r="B1311" t="s">
        <v>13</v>
      </c>
      <c r="C1311" s="98">
        <v>1292</v>
      </c>
      <c r="D1311" t="s">
        <v>67</v>
      </c>
      <c r="E1311">
        <v>19.2882</v>
      </c>
      <c r="F1311">
        <v>62.06306</v>
      </c>
    </row>
    <row r="1312" spans="2:6">
      <c r="B1312" t="s">
        <v>13</v>
      </c>
      <c r="C1312" s="98">
        <v>1293</v>
      </c>
      <c r="D1312" t="s">
        <v>67</v>
      </c>
      <c r="E1312">
        <v>20.0245</v>
      </c>
      <c r="F1312">
        <v>61.342619999999997</v>
      </c>
    </row>
    <row r="1313" spans="2:6">
      <c r="B1313" t="s">
        <v>13</v>
      </c>
      <c r="C1313" s="98">
        <v>1294</v>
      </c>
      <c r="D1313" t="s">
        <v>67</v>
      </c>
      <c r="E1313">
        <v>35.469520000000003</v>
      </c>
      <c r="F1313">
        <v>43.115879999999997</v>
      </c>
    </row>
    <row r="1314" spans="2:6">
      <c r="B1314" t="s">
        <v>13</v>
      </c>
      <c r="C1314" s="98">
        <v>1295</v>
      </c>
      <c r="D1314" t="s">
        <v>67</v>
      </c>
      <c r="E1314">
        <v>36.894329999999997</v>
      </c>
      <c r="F1314">
        <v>47.706560000000003</v>
      </c>
    </row>
    <row r="1315" spans="2:6">
      <c r="B1315" t="s">
        <v>13</v>
      </c>
      <c r="C1315" s="98">
        <v>1296</v>
      </c>
      <c r="D1315" t="s">
        <v>67</v>
      </c>
      <c r="E1315">
        <v>39.055549999999997</v>
      </c>
      <c r="F1315">
        <v>55.546970000000002</v>
      </c>
    </row>
    <row r="1316" spans="2:6">
      <c r="B1316" t="s">
        <v>13</v>
      </c>
      <c r="C1316" s="98">
        <v>1297</v>
      </c>
      <c r="D1316" t="s">
        <v>67</v>
      </c>
      <c r="E1316">
        <v>46.957079999999998</v>
      </c>
      <c r="F1316">
        <v>65.240409999999997</v>
      </c>
    </row>
    <row r="1317" spans="2:6">
      <c r="B1317" t="s">
        <v>13</v>
      </c>
      <c r="C1317" s="98">
        <v>1298</v>
      </c>
      <c r="D1317" t="s">
        <v>67</v>
      </c>
      <c r="E1317">
        <v>37.310450000000003</v>
      </c>
      <c r="F1317">
        <v>45.258749999999999</v>
      </c>
    </row>
    <row r="1318" spans="2:6">
      <c r="B1318" t="s">
        <v>13</v>
      </c>
      <c r="C1318" s="98">
        <v>1299</v>
      </c>
      <c r="D1318" t="s">
        <v>67</v>
      </c>
      <c r="E1318">
        <v>40.00967</v>
      </c>
      <c r="F1318">
        <v>60.986579999999996</v>
      </c>
    </row>
    <row r="1319" spans="2:6">
      <c r="B1319" t="s">
        <v>13</v>
      </c>
      <c r="C1319" s="98">
        <v>1300</v>
      </c>
      <c r="D1319" t="s">
        <v>67</v>
      </c>
      <c r="E1319">
        <v>48.014389999999999</v>
      </c>
      <c r="F1319">
        <v>65.712819999999994</v>
      </c>
    </row>
    <row r="1320" spans="2:6">
      <c r="B1320" t="s">
        <v>13</v>
      </c>
      <c r="C1320" s="98">
        <v>1301</v>
      </c>
      <c r="D1320" t="s">
        <v>67</v>
      </c>
      <c r="E1320">
        <v>53.703780000000002</v>
      </c>
      <c r="F1320">
        <v>66.389480000000006</v>
      </c>
    </row>
    <row r="1321" spans="2:6">
      <c r="B1321" t="s">
        <v>13</v>
      </c>
      <c r="C1321" s="98">
        <v>1302</v>
      </c>
      <c r="D1321" t="s">
        <v>67</v>
      </c>
      <c r="E1321">
        <v>63.067500000000003</v>
      </c>
      <c r="F1321">
        <v>64.034999999999997</v>
      </c>
    </row>
    <row r="1322" spans="2:6">
      <c r="B1322" t="s">
        <v>13</v>
      </c>
      <c r="C1322" s="98">
        <v>1303</v>
      </c>
      <c r="D1322" t="s">
        <v>67</v>
      </c>
      <c r="E1322">
        <v>62.048029999999997</v>
      </c>
      <c r="F1322">
        <v>63.845860000000002</v>
      </c>
    </row>
    <row r="1323" spans="2:6">
      <c r="B1323" t="s">
        <v>13</v>
      </c>
      <c r="C1323" s="98">
        <v>1304</v>
      </c>
      <c r="D1323" t="s">
        <v>67</v>
      </c>
      <c r="E1323">
        <v>59.839970000000001</v>
      </c>
      <c r="F1323">
        <v>64.476759999999999</v>
      </c>
    </row>
    <row r="1324" spans="2:6">
      <c r="B1324" t="s">
        <v>13</v>
      </c>
      <c r="C1324" s="98">
        <v>1305</v>
      </c>
      <c r="D1324" t="s">
        <v>67</v>
      </c>
      <c r="E1324">
        <v>55.160939999999997</v>
      </c>
      <c r="F1324">
        <v>65.237309999999994</v>
      </c>
    </row>
    <row r="1325" spans="2:6">
      <c r="B1325" t="s">
        <v>13</v>
      </c>
      <c r="C1325" s="98">
        <v>1306</v>
      </c>
      <c r="D1325" t="s">
        <v>67</v>
      </c>
      <c r="E1325">
        <v>61.279789999999998</v>
      </c>
      <c r="F1325">
        <v>65.766400000000004</v>
      </c>
    </row>
    <row r="1326" spans="2:6">
      <c r="B1326" t="s">
        <v>13</v>
      </c>
      <c r="C1326" s="98">
        <v>1307</v>
      </c>
      <c r="D1326" t="s">
        <v>67</v>
      </c>
      <c r="E1326">
        <v>60.834919999999997</v>
      </c>
      <c r="F1326">
        <v>64.603769999999997</v>
      </c>
    </row>
    <row r="1327" spans="2:6">
      <c r="B1327" t="s">
        <v>13</v>
      </c>
      <c r="C1327" s="98">
        <v>1308</v>
      </c>
      <c r="D1327" t="s">
        <v>67</v>
      </c>
      <c r="E1327">
        <v>61.520589999999999</v>
      </c>
      <c r="F1327">
        <v>64.79186</v>
      </c>
    </row>
    <row r="1328" spans="2:6">
      <c r="B1328" t="s">
        <v>13</v>
      </c>
      <c r="C1328" s="98">
        <v>1309</v>
      </c>
      <c r="D1328" t="s">
        <v>67</v>
      </c>
      <c r="E1328">
        <v>36.916539999999998</v>
      </c>
      <c r="F1328">
        <v>41.09525</v>
      </c>
    </row>
    <row r="1329" spans="2:6">
      <c r="B1329" t="s">
        <v>13</v>
      </c>
      <c r="C1329" s="98">
        <v>1310</v>
      </c>
      <c r="D1329" t="s">
        <v>67</v>
      </c>
      <c r="E1329">
        <v>38.502200000000002</v>
      </c>
      <c r="F1329">
        <v>41.567160000000001</v>
      </c>
    </row>
    <row r="1330" spans="2:6">
      <c r="B1330" t="s">
        <v>13</v>
      </c>
      <c r="C1330" s="98">
        <v>1311</v>
      </c>
      <c r="D1330" t="s">
        <v>67</v>
      </c>
      <c r="E1330">
        <v>48.664369999999998</v>
      </c>
      <c r="F1330">
        <v>30.680669999999999</v>
      </c>
    </row>
    <row r="1331" spans="2:6">
      <c r="B1331" t="s">
        <v>13</v>
      </c>
      <c r="C1331" s="98">
        <v>1312</v>
      </c>
      <c r="D1331" t="s">
        <v>67</v>
      </c>
      <c r="E1331">
        <v>50.285249999999998</v>
      </c>
      <c r="F1331">
        <v>30.33792</v>
      </c>
    </row>
    <row r="1332" spans="2:6">
      <c r="B1332" t="s">
        <v>13</v>
      </c>
      <c r="C1332" s="98">
        <v>1313</v>
      </c>
      <c r="D1332" t="s">
        <v>67</v>
      </c>
      <c r="E1332">
        <v>42.276330000000002</v>
      </c>
      <c r="F1332">
        <v>34.527639999999998</v>
      </c>
    </row>
    <row r="1333" spans="2:6">
      <c r="B1333" t="s">
        <v>13</v>
      </c>
      <c r="C1333" s="98">
        <v>1314</v>
      </c>
      <c r="D1333" t="s">
        <v>67</v>
      </c>
      <c r="E1333">
        <v>54.031779999999998</v>
      </c>
      <c r="F1333">
        <v>29.672350000000002</v>
      </c>
    </row>
    <row r="1334" spans="2:6">
      <c r="B1334" t="s">
        <v>13</v>
      </c>
      <c r="C1334" s="98">
        <v>1315</v>
      </c>
      <c r="D1334" t="s">
        <v>67</v>
      </c>
      <c r="E1334">
        <v>37.329360000000001</v>
      </c>
      <c r="F1334">
        <v>39.602040000000002</v>
      </c>
    </row>
    <row r="1335" spans="2:6">
      <c r="B1335" t="s">
        <v>13</v>
      </c>
      <c r="C1335" s="98">
        <v>1316</v>
      </c>
      <c r="D1335" t="s">
        <v>67</v>
      </c>
      <c r="E1335">
        <v>41.389519999999997</v>
      </c>
      <c r="F1335">
        <v>37.296059999999997</v>
      </c>
    </row>
    <row r="1336" spans="2:6">
      <c r="B1336" t="s">
        <v>13</v>
      </c>
      <c r="C1336" s="98">
        <v>1317</v>
      </c>
      <c r="D1336" t="s">
        <v>67</v>
      </c>
      <c r="E1336">
        <v>40.074669999999998</v>
      </c>
      <c r="F1336">
        <v>34.623690000000003</v>
      </c>
    </row>
    <row r="1337" spans="2:6">
      <c r="B1337" t="s">
        <v>13</v>
      </c>
      <c r="C1337" s="98">
        <v>1318</v>
      </c>
      <c r="D1337" t="s">
        <v>67</v>
      </c>
      <c r="E1337">
        <v>35.349679999999999</v>
      </c>
      <c r="F1337">
        <v>47.141069999999999</v>
      </c>
    </row>
    <row r="1338" spans="2:6">
      <c r="B1338" t="s">
        <v>13</v>
      </c>
      <c r="C1338" s="98">
        <v>1319</v>
      </c>
      <c r="D1338" t="s">
        <v>67</v>
      </c>
      <c r="E1338">
        <v>34.7637</v>
      </c>
      <c r="F1338">
        <v>47.6248</v>
      </c>
    </row>
    <row r="1339" spans="2:6">
      <c r="B1339" t="s">
        <v>13</v>
      </c>
      <c r="C1339" s="98">
        <v>1320</v>
      </c>
      <c r="D1339" t="s">
        <v>67</v>
      </c>
      <c r="E1339">
        <v>37.026629999999997</v>
      </c>
      <c r="F1339">
        <v>44.462290000000003</v>
      </c>
    </row>
    <row r="1340" spans="2:6">
      <c r="B1340" t="s">
        <v>13</v>
      </c>
      <c r="C1340" s="98">
        <v>1321</v>
      </c>
      <c r="D1340" t="s">
        <v>67</v>
      </c>
      <c r="E1340">
        <v>36.455570000000002</v>
      </c>
      <c r="F1340">
        <v>40.791840000000001</v>
      </c>
    </row>
    <row r="1341" spans="2:6">
      <c r="B1341" t="s">
        <v>13</v>
      </c>
      <c r="C1341" s="98">
        <v>1322</v>
      </c>
      <c r="D1341" t="s">
        <v>67</v>
      </c>
      <c r="E1341">
        <v>35.537660000000002</v>
      </c>
      <c r="F1341">
        <v>48.729390000000002</v>
      </c>
    </row>
    <row r="1342" spans="2:6">
      <c r="B1342" t="s">
        <v>13</v>
      </c>
      <c r="C1342" s="98">
        <v>1323</v>
      </c>
      <c r="D1342" t="s">
        <v>67</v>
      </c>
      <c r="E1342">
        <v>20.408950000000001</v>
      </c>
      <c r="F1342">
        <v>32.203029999999998</v>
      </c>
    </row>
    <row r="1343" spans="2:6">
      <c r="B1343" t="s">
        <v>13</v>
      </c>
      <c r="C1343" s="98">
        <v>1324</v>
      </c>
      <c r="D1343" t="s">
        <v>67</v>
      </c>
      <c r="E1343">
        <v>23.495709999999999</v>
      </c>
      <c r="F1343">
        <v>25.322469999999999</v>
      </c>
    </row>
    <row r="1344" spans="2:6">
      <c r="B1344" t="s">
        <v>13</v>
      </c>
      <c r="C1344" s="98">
        <v>1325</v>
      </c>
      <c r="D1344" t="s">
        <v>67</v>
      </c>
      <c r="E1344">
        <v>29.557539999999999</v>
      </c>
      <c r="F1344">
        <v>21.36478</v>
      </c>
    </row>
    <row r="1345" spans="2:6">
      <c r="B1345" t="s">
        <v>13</v>
      </c>
      <c r="C1345" s="98">
        <v>1326</v>
      </c>
      <c r="D1345" t="s">
        <v>67</v>
      </c>
      <c r="E1345">
        <v>33.008229999999998</v>
      </c>
      <c r="F1345">
        <v>15.98507</v>
      </c>
    </row>
    <row r="1346" spans="2:6">
      <c r="B1346" t="s">
        <v>13</v>
      </c>
      <c r="C1346" s="98">
        <v>1327</v>
      </c>
      <c r="D1346" t="s">
        <v>67</v>
      </c>
      <c r="E1346">
        <v>53.980400000000003</v>
      </c>
      <c r="F1346">
        <v>29.350989999999999</v>
      </c>
    </row>
    <row r="1347" spans="2:6">
      <c r="B1347" t="s">
        <v>13</v>
      </c>
      <c r="C1347" s="98">
        <v>1328</v>
      </c>
      <c r="D1347" t="s">
        <v>67</v>
      </c>
      <c r="E1347">
        <v>52.234310000000001</v>
      </c>
      <c r="F1347">
        <v>29.711670000000002</v>
      </c>
    </row>
    <row r="1348" spans="2:6">
      <c r="B1348" t="s">
        <v>13</v>
      </c>
      <c r="C1348" s="98">
        <v>1329</v>
      </c>
      <c r="D1348" t="s">
        <v>67</v>
      </c>
      <c r="E1348">
        <v>59.503079999999997</v>
      </c>
      <c r="F1348">
        <v>30.66967</v>
      </c>
    </row>
    <row r="1349" spans="2:6">
      <c r="B1349" t="s">
        <v>13</v>
      </c>
      <c r="C1349" s="98">
        <v>1330</v>
      </c>
      <c r="D1349" t="s">
        <v>67</v>
      </c>
      <c r="E1349">
        <v>41.163780000000003</v>
      </c>
      <c r="F1349">
        <v>34.315759999999997</v>
      </c>
    </row>
    <row r="1350" spans="2:6">
      <c r="B1350" t="s">
        <v>13</v>
      </c>
      <c r="C1350" s="98">
        <v>1331</v>
      </c>
      <c r="D1350" t="s">
        <v>67</v>
      </c>
      <c r="E1350">
        <v>48.993040000000001</v>
      </c>
      <c r="F1350">
        <v>32.030360000000002</v>
      </c>
    </row>
    <row r="1351" spans="2:6">
      <c r="B1351" t="s">
        <v>13</v>
      </c>
      <c r="C1351" s="98">
        <v>1332</v>
      </c>
      <c r="D1351" t="s">
        <v>67</v>
      </c>
      <c r="E1351">
        <v>59.269280000000002</v>
      </c>
      <c r="F1351">
        <v>29.640699999999999</v>
      </c>
    </row>
    <row r="1352" spans="2:6">
      <c r="B1352" t="s">
        <v>13</v>
      </c>
      <c r="C1352" s="98">
        <v>1333</v>
      </c>
      <c r="D1352" t="s">
        <v>67</v>
      </c>
      <c r="E1352">
        <v>45.469180000000001</v>
      </c>
      <c r="F1352">
        <v>33.831189999999999</v>
      </c>
    </row>
    <row r="1353" spans="2:6">
      <c r="B1353" t="s">
        <v>13</v>
      </c>
      <c r="C1353" s="98">
        <v>1334</v>
      </c>
      <c r="D1353" t="s">
        <v>67</v>
      </c>
      <c r="E1353">
        <v>62.691270000000003</v>
      </c>
      <c r="F1353">
        <v>30.290369999999999</v>
      </c>
    </row>
    <row r="1354" spans="2:6">
      <c r="B1354" t="s">
        <v>13</v>
      </c>
      <c r="C1354" s="98">
        <v>1335</v>
      </c>
      <c r="D1354" t="s">
        <v>67</v>
      </c>
      <c r="E1354">
        <v>73.428669999999997</v>
      </c>
      <c r="F1354">
        <v>48.577860000000001</v>
      </c>
    </row>
    <row r="1355" spans="2:6">
      <c r="B1355" t="s">
        <v>13</v>
      </c>
      <c r="C1355" s="98">
        <v>1336</v>
      </c>
      <c r="D1355" t="s">
        <v>67</v>
      </c>
      <c r="E1355">
        <v>70.846429999999998</v>
      </c>
      <c r="F1355">
        <v>52.282249999999998</v>
      </c>
    </row>
    <row r="1356" spans="2:6">
      <c r="B1356" t="s">
        <v>13</v>
      </c>
      <c r="C1356" s="98">
        <v>1337</v>
      </c>
      <c r="D1356" t="s">
        <v>67</v>
      </c>
      <c r="E1356">
        <v>71.539019999999994</v>
      </c>
      <c r="F1356">
        <v>45.521810000000002</v>
      </c>
    </row>
    <row r="1357" spans="2:6">
      <c r="B1357" t="s">
        <v>13</v>
      </c>
      <c r="C1357" s="98">
        <v>1338</v>
      </c>
      <c r="D1357" t="s">
        <v>67</v>
      </c>
      <c r="E1357">
        <v>67.620869999999996</v>
      </c>
      <c r="F1357">
        <v>38.00656</v>
      </c>
    </row>
    <row r="1358" spans="2:6">
      <c r="B1358" t="s">
        <v>13</v>
      </c>
      <c r="C1358" s="98">
        <v>1339</v>
      </c>
      <c r="D1358" t="s">
        <v>67</v>
      </c>
      <c r="E1358">
        <v>72.470950000000002</v>
      </c>
      <c r="F1358">
        <v>51.122129999999999</v>
      </c>
    </row>
    <row r="1359" spans="2:6">
      <c r="B1359" t="s">
        <v>13</v>
      </c>
      <c r="C1359" s="98">
        <v>1340</v>
      </c>
      <c r="D1359" t="s">
        <v>67</v>
      </c>
      <c r="E1359">
        <v>64.812240000000003</v>
      </c>
      <c r="F1359">
        <v>62.810920000000003</v>
      </c>
    </row>
    <row r="1360" spans="2:6">
      <c r="B1360" t="s">
        <v>13</v>
      </c>
      <c r="C1360" s="98">
        <v>1341</v>
      </c>
      <c r="D1360" t="s">
        <v>67</v>
      </c>
      <c r="E1360">
        <v>60.853679999999997</v>
      </c>
      <c r="F1360">
        <v>65.49915</v>
      </c>
    </row>
    <row r="1361" spans="2:6">
      <c r="B1361" t="s">
        <v>13</v>
      </c>
      <c r="C1361" s="98">
        <v>1342</v>
      </c>
      <c r="D1361" t="s">
        <v>67</v>
      </c>
      <c r="E1361">
        <v>67.789500000000004</v>
      </c>
      <c r="F1361">
        <v>61.363700000000001</v>
      </c>
    </row>
    <row r="1362" spans="2:6">
      <c r="B1362" t="s">
        <v>13</v>
      </c>
      <c r="C1362" s="98">
        <v>1343</v>
      </c>
      <c r="D1362" t="s">
        <v>67</v>
      </c>
      <c r="E1362">
        <v>41.609560000000002</v>
      </c>
      <c r="F1362">
        <v>83.848690000000005</v>
      </c>
    </row>
    <row r="1363" spans="2:6">
      <c r="B1363" t="s">
        <v>13</v>
      </c>
      <c r="C1363" s="98">
        <v>1344</v>
      </c>
      <c r="D1363" t="s">
        <v>67</v>
      </c>
      <c r="E1363">
        <v>53.003030000000003</v>
      </c>
      <c r="F1363">
        <v>84.674800000000005</v>
      </c>
    </row>
    <row r="1364" spans="2:6">
      <c r="B1364" t="s">
        <v>13</v>
      </c>
      <c r="C1364" s="98">
        <v>1345</v>
      </c>
      <c r="D1364" t="s">
        <v>67</v>
      </c>
      <c r="E1364">
        <v>54.714170000000003</v>
      </c>
      <c r="F1364">
        <v>84.043130000000005</v>
      </c>
    </row>
    <row r="1365" spans="2:6">
      <c r="B1365" t="s">
        <v>13</v>
      </c>
      <c r="C1365" s="98">
        <v>1346</v>
      </c>
      <c r="D1365" t="s">
        <v>67</v>
      </c>
      <c r="E1365">
        <v>44.291670000000003</v>
      </c>
      <c r="F1365">
        <v>82.909440000000004</v>
      </c>
    </row>
    <row r="1366" spans="2:6">
      <c r="B1366" t="s">
        <v>13</v>
      </c>
      <c r="C1366" s="98">
        <v>1347</v>
      </c>
      <c r="D1366" t="s">
        <v>67</v>
      </c>
      <c r="E1366">
        <v>49.191719999999997</v>
      </c>
      <c r="F1366">
        <v>85.876230000000007</v>
      </c>
    </row>
    <row r="1367" spans="2:6">
      <c r="B1367" t="s">
        <v>13</v>
      </c>
      <c r="C1367" s="98">
        <v>1348</v>
      </c>
      <c r="D1367" t="s">
        <v>67</v>
      </c>
      <c r="E1367">
        <v>53.101379999999999</v>
      </c>
      <c r="F1367">
        <v>84.547659999999993</v>
      </c>
    </row>
    <row r="1368" spans="2:6">
      <c r="B1368" t="s">
        <v>13</v>
      </c>
      <c r="C1368" s="98">
        <v>1349</v>
      </c>
      <c r="D1368" t="s">
        <v>67</v>
      </c>
      <c r="E1368">
        <v>51.599850000000004</v>
      </c>
      <c r="F1368">
        <v>84.819820000000007</v>
      </c>
    </row>
    <row r="1369" spans="2:6">
      <c r="B1369" t="s">
        <v>13</v>
      </c>
      <c r="C1369" s="98">
        <v>1350</v>
      </c>
      <c r="D1369" t="s">
        <v>67</v>
      </c>
      <c r="E1369">
        <v>54.379719999999999</v>
      </c>
      <c r="F1369">
        <v>84.240359999999995</v>
      </c>
    </row>
    <row r="1370" spans="2:6">
      <c r="B1370" t="s">
        <v>13</v>
      </c>
      <c r="C1370" s="98">
        <v>1351</v>
      </c>
      <c r="D1370" t="s">
        <v>67</v>
      </c>
      <c r="E1370">
        <v>46.48077</v>
      </c>
      <c r="F1370">
        <v>83.518209999999996</v>
      </c>
    </row>
    <row r="1371" spans="2:6">
      <c r="B1371" t="s">
        <v>13</v>
      </c>
      <c r="C1371" s="98">
        <v>1352</v>
      </c>
      <c r="D1371" t="s">
        <v>67</v>
      </c>
      <c r="E1371">
        <v>53.174660000000003</v>
      </c>
      <c r="F1371">
        <v>84.260570000000001</v>
      </c>
    </row>
    <row r="1372" spans="2:6">
      <c r="B1372" t="s">
        <v>13</v>
      </c>
      <c r="C1372" s="98">
        <v>1353</v>
      </c>
      <c r="D1372" t="s">
        <v>67</v>
      </c>
      <c r="E1372">
        <v>45.271999999999998</v>
      </c>
      <c r="F1372">
        <v>85.237080000000006</v>
      </c>
    </row>
    <row r="1373" spans="2:6">
      <c r="B1373" t="s">
        <v>13</v>
      </c>
      <c r="C1373" s="98">
        <v>1354</v>
      </c>
      <c r="D1373" t="s">
        <v>67</v>
      </c>
      <c r="E1373">
        <v>36.0334</v>
      </c>
      <c r="F1373">
        <v>53.371690000000001</v>
      </c>
    </row>
    <row r="1374" spans="2:6">
      <c r="B1374" t="s">
        <v>13</v>
      </c>
      <c r="C1374" s="98">
        <v>1355</v>
      </c>
      <c r="D1374" t="s">
        <v>67</v>
      </c>
      <c r="E1374">
        <v>28.271190000000001</v>
      </c>
      <c r="F1374">
        <v>72.840230000000005</v>
      </c>
    </row>
    <row r="1375" spans="2:6">
      <c r="B1375" t="s">
        <v>13</v>
      </c>
      <c r="C1375" s="98">
        <v>1356</v>
      </c>
      <c r="D1375" t="s">
        <v>67</v>
      </c>
      <c r="E1375">
        <v>25.05481</v>
      </c>
      <c r="F1375">
        <v>71.548599999999993</v>
      </c>
    </row>
    <row r="1376" spans="2:6">
      <c r="B1376" t="s">
        <v>13</v>
      </c>
      <c r="C1376" s="98">
        <v>1357</v>
      </c>
      <c r="D1376" t="s">
        <v>67</v>
      </c>
      <c r="E1376">
        <v>64.758889999999994</v>
      </c>
      <c r="F1376">
        <v>82.315219999999997</v>
      </c>
    </row>
    <row r="1377" spans="2:6">
      <c r="B1377" t="s">
        <v>13</v>
      </c>
      <c r="C1377" s="98">
        <v>1358</v>
      </c>
      <c r="D1377" t="s">
        <v>67</v>
      </c>
      <c r="E1377">
        <v>63.144530000000003</v>
      </c>
      <c r="F1377">
        <v>85.236699999999999</v>
      </c>
    </row>
    <row r="1378" spans="2:6">
      <c r="B1378" t="s">
        <v>13</v>
      </c>
      <c r="C1378" s="98">
        <v>1359</v>
      </c>
      <c r="D1378" t="s">
        <v>67</v>
      </c>
      <c r="E1378">
        <v>50.424680000000002</v>
      </c>
      <c r="F1378">
        <v>85.174750000000003</v>
      </c>
    </row>
    <row r="1379" spans="2:6">
      <c r="B1379" t="s">
        <v>13</v>
      </c>
      <c r="C1379" s="98">
        <v>1360</v>
      </c>
      <c r="D1379" t="s">
        <v>67</v>
      </c>
      <c r="E1379">
        <v>70.644999999999996</v>
      </c>
      <c r="F1379">
        <v>82.43092</v>
      </c>
    </row>
    <row r="1380" spans="2:6">
      <c r="B1380" t="s">
        <v>13</v>
      </c>
      <c r="C1380" s="98">
        <v>1361</v>
      </c>
      <c r="D1380" t="s">
        <v>67</v>
      </c>
      <c r="E1380">
        <v>63.149050000000003</v>
      </c>
      <c r="F1380">
        <v>83.946860000000001</v>
      </c>
    </row>
    <row r="1381" spans="2:6">
      <c r="B1381" t="s">
        <v>13</v>
      </c>
      <c r="C1381" s="98">
        <v>1362</v>
      </c>
      <c r="D1381" t="s">
        <v>67</v>
      </c>
      <c r="E1381">
        <v>62.824019999999997</v>
      </c>
      <c r="F1381">
        <v>84.966189999999997</v>
      </c>
    </row>
    <row r="1382" spans="2:6">
      <c r="B1382" t="s">
        <v>13</v>
      </c>
      <c r="C1382" s="98">
        <v>1363</v>
      </c>
      <c r="D1382" t="s">
        <v>67</v>
      </c>
      <c r="E1382">
        <v>70.236869999999996</v>
      </c>
      <c r="F1382">
        <v>82.171149999999997</v>
      </c>
    </row>
    <row r="1383" spans="2:6">
      <c r="B1383" t="s">
        <v>13</v>
      </c>
      <c r="C1383" s="98">
        <v>1364</v>
      </c>
      <c r="D1383" t="s">
        <v>67</v>
      </c>
      <c r="E1383">
        <v>70.042739999999995</v>
      </c>
      <c r="F1383">
        <v>80.385019999999997</v>
      </c>
    </row>
    <row r="1384" spans="2:6">
      <c r="B1384" t="s">
        <v>13</v>
      </c>
      <c r="C1384" s="98">
        <v>1365</v>
      </c>
      <c r="D1384" t="s">
        <v>67</v>
      </c>
      <c r="E1384">
        <v>72.570620000000005</v>
      </c>
      <c r="F1384">
        <v>80.971220000000002</v>
      </c>
    </row>
    <row r="1385" spans="2:6">
      <c r="B1385" t="s">
        <v>13</v>
      </c>
      <c r="C1385" s="98">
        <v>1366</v>
      </c>
      <c r="D1385" t="s">
        <v>67</v>
      </c>
      <c r="E1385">
        <v>75.130719999999997</v>
      </c>
      <c r="F1385">
        <v>79.984089999999995</v>
      </c>
    </row>
    <row r="1386" spans="2:6">
      <c r="B1386" t="s">
        <v>13</v>
      </c>
      <c r="C1386" s="98">
        <v>1367</v>
      </c>
      <c r="D1386" t="s">
        <v>67</v>
      </c>
      <c r="E1386">
        <v>83.293909999999997</v>
      </c>
      <c r="F1386">
        <v>70.77843</v>
      </c>
    </row>
    <row r="1387" spans="2:6">
      <c r="B1387" t="s">
        <v>13</v>
      </c>
      <c r="C1387" s="98">
        <v>1368</v>
      </c>
      <c r="D1387" t="s">
        <v>67</v>
      </c>
      <c r="E1387">
        <v>79.664259999999999</v>
      </c>
      <c r="F1387">
        <v>73.932310000000001</v>
      </c>
    </row>
    <row r="1388" spans="2:6">
      <c r="B1388" t="s">
        <v>13</v>
      </c>
      <c r="C1388" s="98">
        <v>1369</v>
      </c>
      <c r="D1388" t="s">
        <v>67</v>
      </c>
      <c r="E1388">
        <v>88.432100000000005</v>
      </c>
      <c r="F1388">
        <v>64.624250000000004</v>
      </c>
    </row>
    <row r="1389" spans="2:6">
      <c r="B1389" t="s">
        <v>13</v>
      </c>
      <c r="C1389" s="98">
        <v>1370</v>
      </c>
      <c r="D1389" t="s">
        <v>67</v>
      </c>
      <c r="E1389">
        <v>89.115560000000002</v>
      </c>
      <c r="F1389">
        <v>64.001509999999996</v>
      </c>
    </row>
    <row r="1390" spans="2:6">
      <c r="B1390" t="s">
        <v>13</v>
      </c>
      <c r="C1390" s="98">
        <v>1371</v>
      </c>
      <c r="D1390" t="s">
        <v>67</v>
      </c>
      <c r="E1390">
        <v>89.092200000000005</v>
      </c>
      <c r="F1390">
        <v>57.768189999999997</v>
      </c>
    </row>
    <row r="1391" spans="2:6">
      <c r="B1391" t="s">
        <v>13</v>
      </c>
      <c r="C1391" s="98">
        <v>1372</v>
      </c>
      <c r="D1391" t="s">
        <v>67</v>
      </c>
      <c r="E1391">
        <v>91.726010000000002</v>
      </c>
      <c r="F1391">
        <v>52.623350000000002</v>
      </c>
    </row>
    <row r="1392" spans="2:6">
      <c r="B1392" t="s">
        <v>13</v>
      </c>
      <c r="C1392" s="98">
        <v>1373</v>
      </c>
      <c r="D1392" t="s">
        <v>67</v>
      </c>
      <c r="E1392">
        <v>91.73554</v>
      </c>
      <c r="F1392">
        <v>48.970210000000002</v>
      </c>
    </row>
    <row r="1393" spans="2:6">
      <c r="B1393" t="s">
        <v>13</v>
      </c>
      <c r="C1393" s="98">
        <v>1374</v>
      </c>
      <c r="D1393" t="s">
        <v>67</v>
      </c>
      <c r="E1393">
        <v>91.507890000000003</v>
      </c>
      <c r="F1393">
        <v>53.312649999999998</v>
      </c>
    </row>
    <row r="1394" spans="2:6">
      <c r="B1394" t="s">
        <v>13</v>
      </c>
      <c r="C1394" s="98">
        <v>1375</v>
      </c>
      <c r="D1394" t="s">
        <v>67</v>
      </c>
      <c r="E1394">
        <v>88.239000000000004</v>
      </c>
      <c r="F1394">
        <v>31.477429999999998</v>
      </c>
    </row>
    <row r="1395" spans="2:6">
      <c r="B1395" t="s">
        <v>13</v>
      </c>
      <c r="C1395" s="98">
        <v>1376</v>
      </c>
      <c r="D1395" t="s">
        <v>67</v>
      </c>
      <c r="E1395">
        <v>88.530519999999996</v>
      </c>
      <c r="F1395">
        <v>30.476030000000002</v>
      </c>
    </row>
    <row r="1396" spans="2:6">
      <c r="B1396" t="s">
        <v>13</v>
      </c>
      <c r="C1396" s="98">
        <v>1377</v>
      </c>
      <c r="D1396" t="s">
        <v>67</v>
      </c>
      <c r="E1396">
        <v>55.365160000000003</v>
      </c>
      <c r="F1396">
        <v>30.44585</v>
      </c>
    </row>
    <row r="1397" spans="2:6">
      <c r="B1397" t="s">
        <v>13</v>
      </c>
      <c r="C1397" s="98">
        <v>1378</v>
      </c>
      <c r="D1397" t="s">
        <v>67</v>
      </c>
      <c r="E1397">
        <v>62.56026</v>
      </c>
      <c r="F1397">
        <v>30.447140000000001</v>
      </c>
    </row>
    <row r="1398" spans="2:6">
      <c r="B1398" t="s">
        <v>13</v>
      </c>
      <c r="C1398" s="98">
        <v>1379</v>
      </c>
      <c r="D1398" t="s">
        <v>67</v>
      </c>
      <c r="E1398">
        <v>58.00667</v>
      </c>
      <c r="F1398">
        <v>30.253720000000001</v>
      </c>
    </row>
    <row r="1399" spans="2:6">
      <c r="B1399" t="s">
        <v>13</v>
      </c>
      <c r="C1399" s="98">
        <v>1380</v>
      </c>
      <c r="D1399" t="s">
        <v>67</v>
      </c>
      <c r="E1399">
        <v>55.067120000000003</v>
      </c>
      <c r="F1399">
        <v>29.01154</v>
      </c>
    </row>
    <row r="1400" spans="2:6">
      <c r="B1400" t="s">
        <v>13</v>
      </c>
      <c r="C1400" s="98">
        <v>1381</v>
      </c>
      <c r="D1400" t="s">
        <v>67</v>
      </c>
      <c r="E1400">
        <v>61.614780000000003</v>
      </c>
      <c r="F1400">
        <v>29.994389999999999</v>
      </c>
    </row>
    <row r="1401" spans="2:6">
      <c r="B1401" t="s">
        <v>13</v>
      </c>
      <c r="C1401" s="98">
        <v>1382</v>
      </c>
      <c r="D1401" t="s">
        <v>67</v>
      </c>
      <c r="E1401">
        <v>68.543139999999994</v>
      </c>
      <c r="F1401">
        <v>35.657829999999997</v>
      </c>
    </row>
    <row r="1402" spans="2:6">
      <c r="B1402" t="s">
        <v>13</v>
      </c>
      <c r="C1402" s="98">
        <v>1383</v>
      </c>
      <c r="D1402" t="s">
        <v>67</v>
      </c>
      <c r="E1402">
        <v>77.706109999999995</v>
      </c>
      <c r="F1402">
        <v>20.304259999999999</v>
      </c>
    </row>
    <row r="1403" spans="2:6">
      <c r="B1403" t="s">
        <v>13</v>
      </c>
      <c r="C1403" s="98">
        <v>1384</v>
      </c>
      <c r="D1403" t="s">
        <v>67</v>
      </c>
      <c r="E1403">
        <v>68.453050000000005</v>
      </c>
      <c r="F1403">
        <v>13.03553</v>
      </c>
    </row>
    <row r="1404" spans="2:6">
      <c r="B1404" t="s">
        <v>13</v>
      </c>
      <c r="C1404" s="98">
        <v>1385</v>
      </c>
      <c r="D1404" t="s">
        <v>67</v>
      </c>
      <c r="E1404">
        <v>68.257210000000001</v>
      </c>
      <c r="F1404">
        <v>12.384639999999999</v>
      </c>
    </row>
    <row r="1405" spans="2:6">
      <c r="B1405" t="s">
        <v>13</v>
      </c>
      <c r="C1405" s="98">
        <v>1386</v>
      </c>
      <c r="D1405" t="s">
        <v>67</v>
      </c>
      <c r="E1405">
        <v>70.255470000000003</v>
      </c>
      <c r="F1405">
        <v>13.25038</v>
      </c>
    </row>
    <row r="1406" spans="2:6">
      <c r="B1406" t="s">
        <v>13</v>
      </c>
      <c r="C1406" s="98">
        <v>1387</v>
      </c>
      <c r="D1406" t="s">
        <v>67</v>
      </c>
      <c r="E1406">
        <v>65.044330000000002</v>
      </c>
      <c r="F1406">
        <v>11.00084</v>
      </c>
    </row>
    <row r="1407" spans="2:6">
      <c r="B1407" t="s">
        <v>13</v>
      </c>
      <c r="C1407" s="98">
        <v>1388</v>
      </c>
      <c r="D1407" t="s">
        <v>67</v>
      </c>
      <c r="E1407">
        <v>60.09225</v>
      </c>
      <c r="F1407">
        <v>11.872109999999999</v>
      </c>
    </row>
    <row r="1408" spans="2:6">
      <c r="B1408" t="s">
        <v>13</v>
      </c>
      <c r="C1408" s="98">
        <v>1389</v>
      </c>
      <c r="D1408" t="s">
        <v>67</v>
      </c>
      <c r="E1408">
        <v>52.99203</v>
      </c>
      <c r="F1408">
        <v>9.9066679999999998</v>
      </c>
    </row>
    <row r="1409" spans="2:6">
      <c r="B1409" t="s">
        <v>13</v>
      </c>
      <c r="C1409" s="98">
        <v>1390</v>
      </c>
      <c r="D1409" t="s">
        <v>67</v>
      </c>
      <c r="E1409">
        <v>50.144629999999999</v>
      </c>
      <c r="F1409">
        <v>12.211539999999999</v>
      </c>
    </row>
    <row r="1410" spans="2:6">
      <c r="B1410" t="s">
        <v>13</v>
      </c>
      <c r="C1410" s="98">
        <v>1391</v>
      </c>
      <c r="D1410" t="s">
        <v>67</v>
      </c>
      <c r="E1410">
        <v>46.508609999999997</v>
      </c>
      <c r="F1410">
        <v>11.207129999999999</v>
      </c>
    </row>
    <row r="1411" spans="2:6">
      <c r="B1411" t="s">
        <v>13</v>
      </c>
      <c r="C1411" s="98">
        <v>1392</v>
      </c>
      <c r="D1411" t="s">
        <v>67</v>
      </c>
      <c r="E1411">
        <v>43.807029999999997</v>
      </c>
      <c r="F1411">
        <v>11.31894</v>
      </c>
    </row>
    <row r="1412" spans="2:6">
      <c r="B1412" t="s">
        <v>13</v>
      </c>
      <c r="C1412" s="98">
        <v>1393</v>
      </c>
      <c r="D1412" t="s">
        <v>67</v>
      </c>
      <c r="E1412">
        <v>57.81785</v>
      </c>
      <c r="F1412">
        <v>10.94514</v>
      </c>
    </row>
    <row r="1413" spans="2:6">
      <c r="B1413" t="s">
        <v>13</v>
      </c>
      <c r="C1413" s="98">
        <v>1394</v>
      </c>
      <c r="D1413" t="s">
        <v>67</v>
      </c>
      <c r="E1413">
        <v>50.940489999999997</v>
      </c>
      <c r="F1413">
        <v>9.6915469999999999</v>
      </c>
    </row>
    <row r="1414" spans="2:6">
      <c r="B1414" t="s">
        <v>13</v>
      </c>
      <c r="C1414" s="98">
        <v>1395</v>
      </c>
      <c r="D1414" t="s">
        <v>67</v>
      </c>
      <c r="E1414">
        <v>63.497320000000002</v>
      </c>
      <c r="F1414">
        <v>11.914070000000001</v>
      </c>
    </row>
    <row r="1415" spans="2:6">
      <c r="B1415" t="s">
        <v>13</v>
      </c>
      <c r="C1415" s="98">
        <v>1396</v>
      </c>
      <c r="D1415" t="s">
        <v>67</v>
      </c>
      <c r="E1415">
        <v>50.016480000000001</v>
      </c>
      <c r="F1415">
        <v>11.93385</v>
      </c>
    </row>
    <row r="1416" spans="2:6">
      <c r="B1416" t="s">
        <v>13</v>
      </c>
      <c r="C1416" s="98">
        <v>1397</v>
      </c>
      <c r="D1416" t="s">
        <v>67</v>
      </c>
      <c r="E1416">
        <v>58.636769999999999</v>
      </c>
      <c r="F1416">
        <v>11.97472</v>
      </c>
    </row>
    <row r="1417" spans="2:6">
      <c r="B1417" t="s">
        <v>13</v>
      </c>
      <c r="C1417" s="98">
        <v>1398</v>
      </c>
      <c r="D1417" t="s">
        <v>67</v>
      </c>
      <c r="E1417">
        <v>54.730289999999997</v>
      </c>
      <c r="F1417">
        <v>11.412879999999999</v>
      </c>
    </row>
    <row r="1418" spans="2:6">
      <c r="B1418" t="s">
        <v>13</v>
      </c>
      <c r="C1418" s="98">
        <v>1399</v>
      </c>
      <c r="D1418" t="s">
        <v>67</v>
      </c>
      <c r="E1418">
        <v>65.875550000000004</v>
      </c>
      <c r="F1418">
        <v>11.73244</v>
      </c>
    </row>
    <row r="1419" spans="2:6">
      <c r="B1419" t="s">
        <v>13</v>
      </c>
      <c r="C1419" s="98">
        <v>1400</v>
      </c>
      <c r="D1419" t="s">
        <v>67</v>
      </c>
      <c r="E1419">
        <v>57.060980000000001</v>
      </c>
      <c r="F1419">
        <v>9.9205609999999993</v>
      </c>
    </row>
    <row r="1420" spans="2:6">
      <c r="B1420" t="s">
        <v>13</v>
      </c>
      <c r="C1420" s="98">
        <v>1401</v>
      </c>
      <c r="D1420" t="s">
        <v>67</v>
      </c>
      <c r="E1420">
        <v>46.81991</v>
      </c>
      <c r="F1420">
        <v>10.49465</v>
      </c>
    </row>
    <row r="1421" spans="2:6">
      <c r="B1421" t="s">
        <v>13</v>
      </c>
      <c r="C1421" s="98">
        <v>1402</v>
      </c>
      <c r="D1421" t="s">
        <v>67</v>
      </c>
      <c r="E1421">
        <v>38.359389999999998</v>
      </c>
      <c r="F1421">
        <v>13.431319999999999</v>
      </c>
    </row>
    <row r="1422" spans="2:6">
      <c r="B1422" t="s">
        <v>13</v>
      </c>
      <c r="C1422" s="98">
        <v>1403</v>
      </c>
      <c r="D1422" t="s">
        <v>67</v>
      </c>
      <c r="E1422">
        <v>47.315420000000003</v>
      </c>
      <c r="F1422">
        <v>12.85345</v>
      </c>
    </row>
    <row r="1423" spans="2:6">
      <c r="B1423" t="s">
        <v>13</v>
      </c>
      <c r="C1423" s="98">
        <v>1404</v>
      </c>
      <c r="D1423" t="s">
        <v>67</v>
      </c>
      <c r="E1423">
        <v>55.051920000000003</v>
      </c>
      <c r="F1423">
        <v>11.94999</v>
      </c>
    </row>
    <row r="1424" spans="2:6">
      <c r="B1424" t="s">
        <v>13</v>
      </c>
      <c r="C1424" s="98">
        <v>1405</v>
      </c>
      <c r="D1424" t="s">
        <v>67</v>
      </c>
      <c r="E1424">
        <v>50.51596</v>
      </c>
      <c r="F1424">
        <v>9.7655919999999998</v>
      </c>
    </row>
    <row r="1425" spans="2:6">
      <c r="B1425" t="s">
        <v>13</v>
      </c>
      <c r="C1425" s="98">
        <v>1406</v>
      </c>
      <c r="D1425" t="s">
        <v>67</v>
      </c>
      <c r="E1425">
        <v>49.677410000000002</v>
      </c>
      <c r="F1425">
        <v>10.38313</v>
      </c>
    </row>
    <row r="1426" spans="2:6">
      <c r="B1426" t="s">
        <v>13</v>
      </c>
      <c r="C1426" s="98">
        <v>1407</v>
      </c>
      <c r="D1426" t="s">
        <v>67</v>
      </c>
      <c r="E1426">
        <v>67.280659999999997</v>
      </c>
      <c r="F1426">
        <v>14.12865</v>
      </c>
    </row>
    <row r="1427" spans="2:6">
      <c r="B1427" t="s">
        <v>13</v>
      </c>
      <c r="C1427" s="98">
        <v>1408</v>
      </c>
      <c r="D1427" t="s">
        <v>67</v>
      </c>
      <c r="E1427">
        <v>66.173019999999994</v>
      </c>
      <c r="F1427">
        <v>12.03792</v>
      </c>
    </row>
    <row r="1428" spans="2:6">
      <c r="B1428" t="s">
        <v>13</v>
      </c>
      <c r="C1428" s="98">
        <v>1409</v>
      </c>
      <c r="D1428" t="s">
        <v>67</v>
      </c>
      <c r="E1428">
        <v>61.088540000000002</v>
      </c>
      <c r="F1428">
        <v>10.084530000000001</v>
      </c>
    </row>
    <row r="1429" spans="2:6">
      <c r="B1429" t="s">
        <v>13</v>
      </c>
      <c r="C1429" s="98">
        <v>1410</v>
      </c>
      <c r="D1429" t="s">
        <v>67</v>
      </c>
      <c r="E1429">
        <v>66.053089999999997</v>
      </c>
      <c r="F1429">
        <v>13.380229999999999</v>
      </c>
    </row>
    <row r="1430" spans="2:6">
      <c r="B1430" t="s">
        <v>13</v>
      </c>
      <c r="C1430" s="98">
        <v>1411</v>
      </c>
      <c r="D1430" t="s">
        <v>67</v>
      </c>
      <c r="E1430">
        <v>72.669989999999999</v>
      </c>
      <c r="F1430">
        <v>15.23423</v>
      </c>
    </row>
    <row r="1431" spans="2:6">
      <c r="B1431" t="s">
        <v>13</v>
      </c>
      <c r="C1431" s="98">
        <v>1412</v>
      </c>
      <c r="D1431" t="s">
        <v>67</v>
      </c>
      <c r="E1431">
        <v>61.50347</v>
      </c>
      <c r="F1431">
        <v>10.82841</v>
      </c>
    </row>
    <row r="1432" spans="2:6">
      <c r="B1432" t="s">
        <v>13</v>
      </c>
      <c r="C1432" s="98">
        <v>1413</v>
      </c>
      <c r="D1432" t="s">
        <v>67</v>
      </c>
      <c r="E1432">
        <v>68.99503</v>
      </c>
      <c r="F1432">
        <v>13.99431</v>
      </c>
    </row>
    <row r="1433" spans="2:6">
      <c r="B1433" t="s">
        <v>13</v>
      </c>
      <c r="C1433" s="98">
        <v>1414</v>
      </c>
      <c r="D1433" t="s">
        <v>67</v>
      </c>
      <c r="E1433">
        <v>78.249920000000003</v>
      </c>
      <c r="F1433">
        <v>17.883240000000001</v>
      </c>
    </row>
    <row r="1434" spans="2:6">
      <c r="B1434" t="s">
        <v>13</v>
      </c>
      <c r="C1434" s="98">
        <v>1415</v>
      </c>
      <c r="D1434" t="s">
        <v>67</v>
      </c>
      <c r="E1434">
        <v>36.48198</v>
      </c>
      <c r="F1434">
        <v>15.16276</v>
      </c>
    </row>
    <row r="1435" spans="2:6">
      <c r="B1435" t="s">
        <v>13</v>
      </c>
      <c r="C1435" s="98">
        <v>1416</v>
      </c>
      <c r="D1435" t="s">
        <v>67</v>
      </c>
      <c r="E1435">
        <v>50.967750000000002</v>
      </c>
      <c r="F1435">
        <v>29.679770000000001</v>
      </c>
    </row>
    <row r="1436" spans="2:6">
      <c r="B1436" t="s">
        <v>13</v>
      </c>
      <c r="C1436" s="98">
        <v>1417</v>
      </c>
      <c r="D1436" t="s">
        <v>67</v>
      </c>
      <c r="E1436">
        <v>91.191050000000004</v>
      </c>
      <c r="F1436">
        <v>46.674340000000001</v>
      </c>
    </row>
    <row r="1437" spans="2:6">
      <c r="B1437" t="s">
        <v>13</v>
      </c>
      <c r="C1437" s="98">
        <v>1418</v>
      </c>
      <c r="D1437" t="s">
        <v>67</v>
      </c>
      <c r="E1437">
        <v>55.863770000000002</v>
      </c>
      <c r="F1437">
        <v>85.336489999999998</v>
      </c>
    </row>
    <row r="1438" spans="2:6">
      <c r="B1438" t="s">
        <v>13</v>
      </c>
      <c r="C1438" s="98">
        <v>1419</v>
      </c>
      <c r="D1438" t="s">
        <v>67</v>
      </c>
      <c r="E1438">
        <v>49.280589999999997</v>
      </c>
      <c r="F1438">
        <v>84.048820000000006</v>
      </c>
    </row>
    <row r="1439" spans="2:6">
      <c r="B1439" t="s">
        <v>13</v>
      </c>
      <c r="C1439" s="98">
        <v>1420</v>
      </c>
      <c r="D1439" t="s">
        <v>67</v>
      </c>
      <c r="E1439">
        <v>43.368499999999997</v>
      </c>
      <c r="F1439">
        <v>84.332179999999994</v>
      </c>
    </row>
    <row r="1440" spans="2:6">
      <c r="B1440" t="s">
        <v>13</v>
      </c>
      <c r="C1440" s="98">
        <v>1421</v>
      </c>
      <c r="D1440" t="s">
        <v>72</v>
      </c>
      <c r="E1440">
        <v>47.6952</v>
      </c>
      <c r="F1440">
        <v>95.241190000000003</v>
      </c>
    </row>
    <row r="1441" spans="2:6">
      <c r="B1441" t="s">
        <v>13</v>
      </c>
      <c r="C1441" s="98">
        <v>1422</v>
      </c>
      <c r="D1441" t="s">
        <v>72</v>
      </c>
      <c r="E1441">
        <v>44.60998</v>
      </c>
      <c r="F1441">
        <v>93.075839999999999</v>
      </c>
    </row>
    <row r="1442" spans="2:6">
      <c r="B1442" t="s">
        <v>13</v>
      </c>
      <c r="C1442" s="98">
        <v>1423</v>
      </c>
      <c r="D1442" t="s">
        <v>72</v>
      </c>
      <c r="E1442">
        <v>43.856380000000001</v>
      </c>
      <c r="F1442">
        <v>94.08587</v>
      </c>
    </row>
    <row r="1443" spans="2:6">
      <c r="B1443" t="s">
        <v>13</v>
      </c>
      <c r="C1443" s="98">
        <v>1424</v>
      </c>
      <c r="D1443" t="s">
        <v>72</v>
      </c>
      <c r="E1443">
        <v>41.57893</v>
      </c>
      <c r="F1443">
        <v>90.303569999999993</v>
      </c>
    </row>
    <row r="1444" spans="2:6">
      <c r="B1444" t="s">
        <v>13</v>
      </c>
      <c r="C1444" s="98">
        <v>1425</v>
      </c>
      <c r="D1444" t="s">
        <v>72</v>
      </c>
      <c r="E1444">
        <v>49.177419999999998</v>
      </c>
      <c r="F1444">
        <v>96.610529999999997</v>
      </c>
    </row>
    <row r="1445" spans="2:6">
      <c r="B1445" t="s">
        <v>13</v>
      </c>
      <c r="C1445" s="98">
        <v>1426</v>
      </c>
      <c r="D1445" t="s">
        <v>72</v>
      </c>
      <c r="E1445">
        <v>42.652250000000002</v>
      </c>
      <c r="F1445">
        <v>90.560640000000006</v>
      </c>
    </row>
    <row r="1446" spans="2:6">
      <c r="B1446" t="s">
        <v>13</v>
      </c>
      <c r="C1446" s="98">
        <v>1427</v>
      </c>
      <c r="D1446" t="s">
        <v>72</v>
      </c>
      <c r="E1446">
        <v>30.123329999999999</v>
      </c>
      <c r="F1446">
        <v>81.144300000000001</v>
      </c>
    </row>
    <row r="1447" spans="2:6">
      <c r="B1447" t="s">
        <v>13</v>
      </c>
      <c r="C1447" s="98">
        <v>1428</v>
      </c>
      <c r="D1447" t="s">
        <v>72</v>
      </c>
      <c r="E1447">
        <v>31.915520000000001</v>
      </c>
      <c r="F1447">
        <v>79.790409999999994</v>
      </c>
    </row>
    <row r="1448" spans="2:6">
      <c r="B1448" t="s">
        <v>13</v>
      </c>
      <c r="C1448" s="98">
        <v>1429</v>
      </c>
      <c r="D1448" t="s">
        <v>72</v>
      </c>
      <c r="E1448">
        <v>27.887720000000002</v>
      </c>
      <c r="F1448">
        <v>75.445580000000007</v>
      </c>
    </row>
    <row r="1449" spans="2:6">
      <c r="B1449" t="s">
        <v>13</v>
      </c>
      <c r="C1449" s="98">
        <v>1430</v>
      </c>
      <c r="D1449" t="s">
        <v>72</v>
      </c>
      <c r="E1449">
        <v>27.54823</v>
      </c>
      <c r="F1449">
        <v>75.164760000000001</v>
      </c>
    </row>
    <row r="1450" spans="2:6">
      <c r="B1450" t="s">
        <v>13</v>
      </c>
      <c r="C1450" s="98">
        <v>1431</v>
      </c>
      <c r="D1450" t="s">
        <v>72</v>
      </c>
      <c r="E1450">
        <v>20.209779999999999</v>
      </c>
      <c r="F1450">
        <v>67.516639999999995</v>
      </c>
    </row>
    <row r="1451" spans="2:6">
      <c r="B1451" t="s">
        <v>13</v>
      </c>
      <c r="C1451" s="98">
        <v>1432</v>
      </c>
      <c r="D1451" t="s">
        <v>72</v>
      </c>
      <c r="E1451">
        <v>24.443449999999999</v>
      </c>
      <c r="F1451">
        <v>54.473660000000002</v>
      </c>
    </row>
    <row r="1452" spans="2:6">
      <c r="B1452" t="s">
        <v>13</v>
      </c>
      <c r="C1452" s="98">
        <v>1433</v>
      </c>
      <c r="D1452" t="s">
        <v>72</v>
      </c>
      <c r="E1452">
        <v>24.63083</v>
      </c>
      <c r="F1452">
        <v>53.395740000000004</v>
      </c>
    </row>
    <row r="1453" spans="2:6">
      <c r="B1453" t="s">
        <v>13</v>
      </c>
      <c r="C1453" s="98">
        <v>1434</v>
      </c>
      <c r="D1453" t="s">
        <v>72</v>
      </c>
      <c r="E1453">
        <v>21.037970000000001</v>
      </c>
      <c r="F1453">
        <v>49.829300000000003</v>
      </c>
    </row>
    <row r="1454" spans="2:6">
      <c r="B1454" t="s">
        <v>13</v>
      </c>
      <c r="C1454" s="98">
        <v>1435</v>
      </c>
      <c r="D1454" t="s">
        <v>72</v>
      </c>
      <c r="E1454">
        <v>27.10624</v>
      </c>
      <c r="F1454">
        <v>54.719549999999998</v>
      </c>
    </row>
    <row r="1455" spans="2:6">
      <c r="B1455" t="s">
        <v>13</v>
      </c>
      <c r="C1455" s="98">
        <v>1436</v>
      </c>
      <c r="D1455" t="s">
        <v>72</v>
      </c>
      <c r="E1455">
        <v>28.08962</v>
      </c>
      <c r="F1455">
        <v>60.512210000000003</v>
      </c>
    </row>
    <row r="1456" spans="2:6">
      <c r="B1456" t="s">
        <v>13</v>
      </c>
      <c r="C1456" s="98">
        <v>1437</v>
      </c>
      <c r="D1456" t="s">
        <v>72</v>
      </c>
      <c r="E1456">
        <v>31.135729999999999</v>
      </c>
      <c r="F1456">
        <v>61.431910000000002</v>
      </c>
    </row>
    <row r="1457" spans="2:6">
      <c r="B1457" t="s">
        <v>13</v>
      </c>
      <c r="C1457" s="98">
        <v>1438</v>
      </c>
      <c r="D1457" t="s">
        <v>72</v>
      </c>
      <c r="E1457">
        <v>37.700839999999999</v>
      </c>
      <c r="F1457">
        <v>68.418409999999994</v>
      </c>
    </row>
    <row r="1458" spans="2:6">
      <c r="B1458" t="s">
        <v>13</v>
      </c>
      <c r="C1458" s="98">
        <v>1439</v>
      </c>
      <c r="D1458" t="s">
        <v>72</v>
      </c>
      <c r="E1458">
        <v>43.392690000000002</v>
      </c>
      <c r="F1458">
        <v>43.597589999999997</v>
      </c>
    </row>
    <row r="1459" spans="2:6">
      <c r="B1459" t="s">
        <v>13</v>
      </c>
      <c r="C1459" s="98">
        <v>1440</v>
      </c>
      <c r="D1459" t="s">
        <v>72</v>
      </c>
      <c r="E1459">
        <v>51.2624</v>
      </c>
      <c r="F1459">
        <v>49.666510000000002</v>
      </c>
    </row>
    <row r="1460" spans="2:6">
      <c r="B1460" t="s">
        <v>13</v>
      </c>
      <c r="C1460" s="98">
        <v>1441</v>
      </c>
      <c r="D1460" t="s">
        <v>72</v>
      </c>
      <c r="E1460">
        <v>43.286709999999999</v>
      </c>
      <c r="F1460">
        <v>43.05686</v>
      </c>
    </row>
    <row r="1461" spans="2:6">
      <c r="B1461" t="s">
        <v>13</v>
      </c>
      <c r="C1461" s="98">
        <v>1442</v>
      </c>
      <c r="D1461" t="s">
        <v>72</v>
      </c>
      <c r="E1461">
        <v>55.905920000000002</v>
      </c>
      <c r="F1461">
        <v>54.252670000000002</v>
      </c>
    </row>
    <row r="1462" spans="2:6">
      <c r="B1462" t="s">
        <v>13</v>
      </c>
      <c r="C1462" s="98">
        <v>1443</v>
      </c>
      <c r="D1462" t="s">
        <v>72</v>
      </c>
      <c r="E1462">
        <v>50.19896</v>
      </c>
      <c r="F1462">
        <v>52.225029999999997</v>
      </c>
    </row>
    <row r="1463" spans="2:6">
      <c r="B1463" t="s">
        <v>13</v>
      </c>
      <c r="C1463" s="98">
        <v>1444</v>
      </c>
      <c r="D1463" t="s">
        <v>72</v>
      </c>
      <c r="E1463">
        <v>55.761589999999998</v>
      </c>
      <c r="F1463">
        <v>54.030520000000003</v>
      </c>
    </row>
    <row r="1464" spans="2:6">
      <c r="B1464" t="s">
        <v>13</v>
      </c>
      <c r="C1464" s="98">
        <v>1445</v>
      </c>
      <c r="D1464" t="s">
        <v>72</v>
      </c>
      <c r="E1464">
        <v>58.323140000000002</v>
      </c>
      <c r="F1464">
        <v>60.031059999999997</v>
      </c>
    </row>
    <row r="1465" spans="2:6">
      <c r="B1465" t="s">
        <v>13</v>
      </c>
      <c r="C1465" s="98">
        <v>1446</v>
      </c>
      <c r="D1465" t="s">
        <v>72</v>
      </c>
      <c r="E1465">
        <v>70.171459999999996</v>
      </c>
      <c r="F1465">
        <v>70.282219999999995</v>
      </c>
    </row>
    <row r="1466" spans="2:6">
      <c r="B1466" t="s">
        <v>13</v>
      </c>
      <c r="C1466" s="98">
        <v>1447</v>
      </c>
      <c r="D1466" t="s">
        <v>72</v>
      </c>
      <c r="E1466">
        <v>60.600279999999998</v>
      </c>
      <c r="F1466">
        <v>59.753309999999999</v>
      </c>
    </row>
    <row r="1467" spans="2:6">
      <c r="B1467" t="s">
        <v>13</v>
      </c>
      <c r="C1467" s="98">
        <v>1448</v>
      </c>
      <c r="D1467" t="s">
        <v>72</v>
      </c>
      <c r="E1467">
        <v>63.760280000000002</v>
      </c>
      <c r="F1467">
        <v>61.185639999999999</v>
      </c>
    </row>
    <row r="1468" spans="2:6">
      <c r="B1468" t="s">
        <v>13</v>
      </c>
      <c r="C1468" s="98">
        <v>1449</v>
      </c>
      <c r="D1468" t="s">
        <v>72</v>
      </c>
      <c r="E1468">
        <v>54.389499999999998</v>
      </c>
      <c r="F1468">
        <v>53.811900000000001</v>
      </c>
    </row>
    <row r="1469" spans="2:6">
      <c r="B1469" t="s">
        <v>13</v>
      </c>
      <c r="C1469" s="98">
        <v>1450</v>
      </c>
      <c r="D1469" t="s">
        <v>72</v>
      </c>
      <c r="E1469">
        <v>55.241300000000003</v>
      </c>
      <c r="F1469">
        <v>52.59357</v>
      </c>
    </row>
    <row r="1470" spans="2:6">
      <c r="B1470" t="s">
        <v>13</v>
      </c>
      <c r="C1470" s="98">
        <v>1451</v>
      </c>
      <c r="D1470" t="s">
        <v>72</v>
      </c>
      <c r="E1470">
        <v>49.070129999999999</v>
      </c>
      <c r="F1470">
        <v>48.896940000000001</v>
      </c>
    </row>
    <row r="1471" spans="2:6">
      <c r="B1471" t="s">
        <v>13</v>
      </c>
      <c r="C1471" s="98">
        <v>1452</v>
      </c>
      <c r="D1471" t="s">
        <v>72</v>
      </c>
      <c r="E1471">
        <v>46.018120000000003</v>
      </c>
      <c r="F1471">
        <v>46.257719999999999</v>
      </c>
    </row>
    <row r="1472" spans="2:6">
      <c r="B1472" t="s">
        <v>13</v>
      </c>
      <c r="C1472" s="98">
        <v>1453</v>
      </c>
      <c r="D1472" t="s">
        <v>72</v>
      </c>
      <c r="E1472">
        <v>44.759590000000003</v>
      </c>
      <c r="F1472">
        <v>41.974609999999998</v>
      </c>
    </row>
    <row r="1473" spans="2:6">
      <c r="B1473" t="s">
        <v>13</v>
      </c>
      <c r="C1473" s="98">
        <v>1454</v>
      </c>
      <c r="D1473" t="s">
        <v>72</v>
      </c>
      <c r="E1473">
        <v>51.600619999999999</v>
      </c>
      <c r="F1473">
        <v>50.032470000000004</v>
      </c>
    </row>
    <row r="1474" spans="2:6">
      <c r="B1474" t="s">
        <v>13</v>
      </c>
      <c r="C1474" s="98">
        <v>1455</v>
      </c>
      <c r="D1474" t="s">
        <v>72</v>
      </c>
      <c r="E1474">
        <v>36.465879999999999</v>
      </c>
      <c r="F1474">
        <v>35.524189999999997</v>
      </c>
    </row>
    <row r="1475" spans="2:6">
      <c r="B1475" t="s">
        <v>13</v>
      </c>
      <c r="C1475" s="98">
        <v>1456</v>
      </c>
      <c r="D1475" t="s">
        <v>72</v>
      </c>
      <c r="E1475">
        <v>33.394799999999996</v>
      </c>
      <c r="F1475">
        <v>35.016800000000003</v>
      </c>
    </row>
    <row r="1476" spans="2:6">
      <c r="B1476" t="s">
        <v>13</v>
      </c>
      <c r="C1476" s="98">
        <v>1457</v>
      </c>
      <c r="D1476" t="s">
        <v>72</v>
      </c>
      <c r="E1476">
        <v>37.580069999999999</v>
      </c>
      <c r="F1476">
        <v>38.831569999999999</v>
      </c>
    </row>
    <row r="1477" spans="2:6">
      <c r="B1477" t="s">
        <v>13</v>
      </c>
      <c r="C1477" s="98">
        <v>1458</v>
      </c>
      <c r="D1477" t="s">
        <v>72</v>
      </c>
      <c r="E1477">
        <v>36.619720000000001</v>
      </c>
      <c r="F1477">
        <v>36.811410000000002</v>
      </c>
    </row>
    <row r="1478" spans="2:6">
      <c r="B1478" t="s">
        <v>13</v>
      </c>
      <c r="C1478" s="98">
        <v>1459</v>
      </c>
      <c r="D1478" t="s">
        <v>72</v>
      </c>
      <c r="E1478">
        <v>36.163469999999997</v>
      </c>
      <c r="F1478">
        <v>33.819310000000002</v>
      </c>
    </row>
    <row r="1479" spans="2:6">
      <c r="B1479" t="s">
        <v>13</v>
      </c>
      <c r="C1479" s="98">
        <v>1460</v>
      </c>
      <c r="D1479" t="s">
        <v>72</v>
      </c>
      <c r="E1479">
        <v>33.167760000000001</v>
      </c>
      <c r="F1479">
        <v>31.24774</v>
      </c>
    </row>
    <row r="1480" spans="2:6">
      <c r="B1480" t="s">
        <v>13</v>
      </c>
      <c r="C1480" s="98">
        <v>1461</v>
      </c>
      <c r="D1480" t="s">
        <v>72</v>
      </c>
      <c r="E1480">
        <v>42.644979999999997</v>
      </c>
      <c r="F1480">
        <v>40.154319999999998</v>
      </c>
    </row>
    <row r="1481" spans="2:6">
      <c r="B1481" t="s">
        <v>13</v>
      </c>
      <c r="C1481" s="98">
        <v>1462</v>
      </c>
      <c r="D1481" t="s">
        <v>72</v>
      </c>
      <c r="E1481">
        <v>47.225029999999997</v>
      </c>
      <c r="F1481">
        <v>44.575650000000003</v>
      </c>
    </row>
    <row r="1482" spans="2:6">
      <c r="B1482" t="s">
        <v>13</v>
      </c>
      <c r="C1482" s="98">
        <v>1463</v>
      </c>
      <c r="D1482" t="s">
        <v>72</v>
      </c>
      <c r="E1482">
        <v>48.392359999999996</v>
      </c>
      <c r="F1482">
        <v>50.331530000000001</v>
      </c>
    </row>
    <row r="1483" spans="2:6">
      <c r="B1483" t="s">
        <v>13</v>
      </c>
      <c r="C1483" s="98">
        <v>1464</v>
      </c>
      <c r="D1483" t="s">
        <v>72</v>
      </c>
      <c r="E1483">
        <v>27.245190000000001</v>
      </c>
      <c r="F1483">
        <v>29.819510000000001</v>
      </c>
    </row>
    <row r="1484" spans="2:6">
      <c r="B1484" t="s">
        <v>13</v>
      </c>
      <c r="C1484" s="98">
        <v>1465</v>
      </c>
      <c r="D1484" t="s">
        <v>72</v>
      </c>
      <c r="E1484">
        <v>30.404309999999999</v>
      </c>
      <c r="F1484">
        <v>29.079540000000001</v>
      </c>
    </row>
    <row r="1485" spans="2:6">
      <c r="B1485" t="s">
        <v>13</v>
      </c>
      <c r="C1485" s="98">
        <v>1466</v>
      </c>
      <c r="D1485" t="s">
        <v>72</v>
      </c>
      <c r="E1485">
        <v>30.0808</v>
      </c>
      <c r="F1485">
        <v>27.58803</v>
      </c>
    </row>
    <row r="1486" spans="2:6">
      <c r="B1486" t="s">
        <v>13</v>
      </c>
      <c r="C1486" s="98">
        <v>1467</v>
      </c>
      <c r="D1486" t="s">
        <v>72</v>
      </c>
      <c r="E1486">
        <v>33.980629999999998</v>
      </c>
      <c r="F1486">
        <v>35.033059999999999</v>
      </c>
    </row>
    <row r="1487" spans="2:6">
      <c r="B1487" t="s">
        <v>13</v>
      </c>
      <c r="C1487" s="98">
        <v>1468</v>
      </c>
      <c r="D1487" t="s">
        <v>72</v>
      </c>
      <c r="E1487">
        <v>34.250610000000002</v>
      </c>
      <c r="F1487">
        <v>34.441589999999998</v>
      </c>
    </row>
    <row r="1488" spans="2:6">
      <c r="B1488" t="s">
        <v>13</v>
      </c>
      <c r="C1488" s="98">
        <v>1469</v>
      </c>
      <c r="D1488" t="s">
        <v>72</v>
      </c>
      <c r="E1488">
        <v>51.141179999999999</v>
      </c>
      <c r="F1488">
        <v>20.618320000000001</v>
      </c>
    </row>
    <row r="1489" spans="2:6">
      <c r="B1489" t="s">
        <v>13</v>
      </c>
      <c r="C1489" s="98">
        <v>1470</v>
      </c>
      <c r="D1489" t="s">
        <v>72</v>
      </c>
      <c r="E1489">
        <v>49.899590000000003</v>
      </c>
      <c r="F1489">
        <v>19.564080000000001</v>
      </c>
    </row>
    <row r="1490" spans="2:6">
      <c r="B1490" t="s">
        <v>13</v>
      </c>
      <c r="C1490" s="98">
        <v>1471</v>
      </c>
      <c r="D1490" t="s">
        <v>72</v>
      </c>
      <c r="E1490">
        <v>55.589880000000001</v>
      </c>
      <c r="F1490">
        <v>26.299250000000001</v>
      </c>
    </row>
    <row r="1491" spans="2:6">
      <c r="B1491" t="s">
        <v>13</v>
      </c>
      <c r="C1491" s="98">
        <v>1472</v>
      </c>
      <c r="D1491" t="s">
        <v>72</v>
      </c>
      <c r="E1491">
        <v>55.482059999999997</v>
      </c>
      <c r="F1491">
        <v>22.827470000000002</v>
      </c>
    </row>
    <row r="1492" spans="2:6">
      <c r="B1492" t="s">
        <v>13</v>
      </c>
      <c r="C1492" s="98">
        <v>1473</v>
      </c>
      <c r="D1492" t="s">
        <v>72</v>
      </c>
      <c r="E1492">
        <v>63.572940000000003</v>
      </c>
      <c r="F1492">
        <v>32.93862</v>
      </c>
    </row>
    <row r="1493" spans="2:6">
      <c r="B1493" t="s">
        <v>13</v>
      </c>
      <c r="C1493" s="98">
        <v>1474</v>
      </c>
      <c r="D1493" t="s">
        <v>72</v>
      </c>
      <c r="E1493">
        <v>59.025080000000003</v>
      </c>
      <c r="F1493">
        <v>28.322089999999999</v>
      </c>
    </row>
    <row r="1494" spans="2:6">
      <c r="B1494" t="s">
        <v>13</v>
      </c>
      <c r="C1494" s="98">
        <v>1475</v>
      </c>
      <c r="D1494" t="s">
        <v>72</v>
      </c>
      <c r="E1494">
        <v>62.423780000000001</v>
      </c>
      <c r="F1494">
        <v>33.486600000000003</v>
      </c>
    </row>
    <row r="1495" spans="2:6">
      <c r="B1495" t="s">
        <v>13</v>
      </c>
      <c r="C1495" s="98">
        <v>1476</v>
      </c>
      <c r="D1495" t="s">
        <v>72</v>
      </c>
      <c r="E1495">
        <v>47.849910000000001</v>
      </c>
      <c r="F1495">
        <v>48.556620000000002</v>
      </c>
    </row>
    <row r="1496" spans="2:6">
      <c r="B1496" t="s">
        <v>13</v>
      </c>
      <c r="C1496" s="98">
        <v>1477</v>
      </c>
      <c r="D1496" t="s">
        <v>72</v>
      </c>
      <c r="E1496">
        <v>52.268560000000001</v>
      </c>
      <c r="F1496">
        <v>52.805239999999998</v>
      </c>
    </row>
    <row r="1497" spans="2:6">
      <c r="B1497" t="s">
        <v>13</v>
      </c>
      <c r="C1497" s="98">
        <v>1478</v>
      </c>
      <c r="D1497" t="s">
        <v>72</v>
      </c>
      <c r="E1497">
        <v>68.851020000000005</v>
      </c>
      <c r="F1497">
        <v>39.573430000000002</v>
      </c>
    </row>
    <row r="1498" spans="2:6">
      <c r="B1498" t="s">
        <v>13</v>
      </c>
      <c r="C1498" s="98">
        <v>1479</v>
      </c>
      <c r="D1498" t="s">
        <v>72</v>
      </c>
      <c r="E1498">
        <v>65.676400000000001</v>
      </c>
      <c r="F1498">
        <v>35.109319999999997</v>
      </c>
    </row>
    <row r="1499" spans="2:6">
      <c r="B1499" t="s">
        <v>13</v>
      </c>
      <c r="C1499" s="98">
        <v>1480</v>
      </c>
      <c r="D1499" t="s">
        <v>72</v>
      </c>
      <c r="E1499">
        <v>77.746889999999993</v>
      </c>
      <c r="F1499">
        <v>47.37182</v>
      </c>
    </row>
    <row r="1500" spans="2:6">
      <c r="B1500" t="s">
        <v>13</v>
      </c>
      <c r="C1500" s="98">
        <v>1481</v>
      </c>
      <c r="D1500" t="s">
        <v>72</v>
      </c>
      <c r="E1500">
        <v>80.352930000000001</v>
      </c>
      <c r="F1500">
        <v>47.8003</v>
      </c>
    </row>
    <row r="1501" spans="2:6">
      <c r="B1501" t="s">
        <v>13</v>
      </c>
      <c r="C1501" s="98">
        <v>1482</v>
      </c>
      <c r="D1501" t="s">
        <v>72</v>
      </c>
      <c r="E1501">
        <v>60.337589999999999</v>
      </c>
      <c r="F1501">
        <v>63.034959999999998</v>
      </c>
    </row>
    <row r="1502" spans="2:6">
      <c r="B1502" t="s">
        <v>13</v>
      </c>
      <c r="C1502" s="98">
        <v>1483</v>
      </c>
      <c r="D1502" t="s">
        <v>72</v>
      </c>
      <c r="E1502">
        <v>61.658720000000002</v>
      </c>
      <c r="F1502">
        <v>64.100020000000001</v>
      </c>
    </row>
    <row r="1503" spans="2:6">
      <c r="B1503" t="s">
        <v>13</v>
      </c>
      <c r="C1503" s="98">
        <v>1484</v>
      </c>
      <c r="D1503" t="s">
        <v>72</v>
      </c>
      <c r="E1503">
        <v>71.54504</v>
      </c>
      <c r="F1503">
        <v>72.657719999999998</v>
      </c>
    </row>
    <row r="1504" spans="2:6">
      <c r="B1504" t="s">
        <v>13</v>
      </c>
      <c r="C1504" s="98">
        <v>1485</v>
      </c>
      <c r="D1504" t="s">
        <v>72</v>
      </c>
      <c r="E1504">
        <v>49.040959999999998</v>
      </c>
      <c r="F1504">
        <v>77.362579999999994</v>
      </c>
    </row>
    <row r="1505" spans="2:6">
      <c r="B1505" t="s">
        <v>13</v>
      </c>
      <c r="C1505" s="98">
        <v>1486</v>
      </c>
      <c r="D1505" t="s">
        <v>72</v>
      </c>
      <c r="E1505">
        <v>51.886890000000001</v>
      </c>
      <c r="F1505">
        <v>80.113609999999994</v>
      </c>
    </row>
    <row r="1506" spans="2:6">
      <c r="B1506" t="s">
        <v>13</v>
      </c>
      <c r="C1506" s="98">
        <v>1487</v>
      </c>
      <c r="D1506" t="s">
        <v>72</v>
      </c>
      <c r="E1506">
        <v>57.968980000000002</v>
      </c>
      <c r="F1506">
        <v>85.356049999999996</v>
      </c>
    </row>
    <row r="1507" spans="2:6">
      <c r="B1507" t="s">
        <v>13</v>
      </c>
      <c r="C1507" s="98">
        <v>1488</v>
      </c>
      <c r="D1507" t="s">
        <v>72</v>
      </c>
      <c r="E1507">
        <v>54.85566</v>
      </c>
      <c r="F1507">
        <v>83.7834</v>
      </c>
    </row>
    <row r="1508" spans="2:6">
      <c r="B1508" t="s">
        <v>13</v>
      </c>
      <c r="C1508" s="98">
        <v>1489</v>
      </c>
      <c r="D1508" t="s">
        <v>72</v>
      </c>
      <c r="E1508">
        <v>54.133200000000002</v>
      </c>
      <c r="F1508">
        <v>83.793999999999997</v>
      </c>
    </row>
    <row r="1509" spans="2:6">
      <c r="B1509" t="s">
        <v>13</v>
      </c>
      <c r="C1509" s="98">
        <v>1490</v>
      </c>
      <c r="D1509" t="s">
        <v>72</v>
      </c>
      <c r="E1509">
        <v>51.30883</v>
      </c>
      <c r="F1509">
        <v>80.136390000000006</v>
      </c>
    </row>
    <row r="1510" spans="2:6">
      <c r="B1510" t="s">
        <v>13</v>
      </c>
      <c r="C1510" s="98">
        <v>1491</v>
      </c>
      <c r="D1510" t="s">
        <v>72</v>
      </c>
      <c r="E1510">
        <v>61.12039</v>
      </c>
      <c r="F1510">
        <v>88.704049999999995</v>
      </c>
    </row>
    <row r="1511" spans="2:6">
      <c r="B1511" t="s">
        <v>13</v>
      </c>
      <c r="C1511" s="98">
        <v>1492</v>
      </c>
      <c r="D1511" t="s">
        <v>72</v>
      </c>
      <c r="E1511">
        <v>55.563870000000001</v>
      </c>
      <c r="F1511">
        <v>85.810379999999995</v>
      </c>
    </row>
    <row r="1512" spans="2:6">
      <c r="B1512" t="s">
        <v>13</v>
      </c>
      <c r="C1512" s="98">
        <v>1493</v>
      </c>
      <c r="D1512" t="s">
        <v>72</v>
      </c>
      <c r="E1512">
        <v>55.044119999999999</v>
      </c>
      <c r="F1512">
        <v>83.541409999999999</v>
      </c>
    </row>
    <row r="1513" spans="2:6">
      <c r="B1513" t="s">
        <v>13</v>
      </c>
      <c r="C1513" s="98">
        <v>1494</v>
      </c>
      <c r="D1513" t="s">
        <v>72</v>
      </c>
      <c r="E1513">
        <v>50.444189999999999</v>
      </c>
      <c r="F1513">
        <v>78.195890000000006</v>
      </c>
    </row>
    <row r="1514" spans="2:6">
      <c r="B1514" t="s">
        <v>13</v>
      </c>
      <c r="C1514" s="98">
        <v>1495</v>
      </c>
      <c r="D1514" t="s">
        <v>72</v>
      </c>
      <c r="E1514">
        <v>43.827710000000003</v>
      </c>
      <c r="F1514">
        <v>71.047049999999999</v>
      </c>
    </row>
    <row r="1515" spans="2:6">
      <c r="B1515" t="s">
        <v>13</v>
      </c>
      <c r="C1515" s="98">
        <v>1496</v>
      </c>
      <c r="D1515" t="s">
        <v>72</v>
      </c>
      <c r="E1515">
        <v>37.791429999999998</v>
      </c>
      <c r="F1515">
        <v>66.854640000000003</v>
      </c>
    </row>
    <row r="1516" spans="2:6">
      <c r="B1516" t="s">
        <v>13</v>
      </c>
      <c r="C1516" s="98">
        <v>1497</v>
      </c>
      <c r="D1516" t="s">
        <v>72</v>
      </c>
      <c r="E1516">
        <v>29.29278</v>
      </c>
      <c r="F1516">
        <v>59.792000000000002</v>
      </c>
    </row>
    <row r="1517" spans="2:6">
      <c r="B1517" t="s">
        <v>13</v>
      </c>
      <c r="C1517" s="98">
        <v>1498</v>
      </c>
      <c r="D1517" t="s">
        <v>72</v>
      </c>
      <c r="E1517">
        <v>32.192100000000003</v>
      </c>
      <c r="F1517">
        <v>60.200650000000003</v>
      </c>
    </row>
    <row r="1518" spans="2:6">
      <c r="B1518" t="s">
        <v>13</v>
      </c>
      <c r="C1518" s="98">
        <v>1499</v>
      </c>
      <c r="D1518" t="s">
        <v>72</v>
      </c>
      <c r="E1518">
        <v>51.43394</v>
      </c>
      <c r="F1518">
        <v>99.256870000000006</v>
      </c>
    </row>
    <row r="1519" spans="2:6">
      <c r="B1519" t="s">
        <v>13</v>
      </c>
      <c r="C1519" s="98">
        <v>1500</v>
      </c>
      <c r="D1519" t="s">
        <v>72</v>
      </c>
      <c r="E1519">
        <v>67.46414</v>
      </c>
      <c r="F1519">
        <v>95.999960000000002</v>
      </c>
    </row>
    <row r="1520" spans="2:6">
      <c r="B1520" t="s">
        <v>13</v>
      </c>
      <c r="C1520" s="98">
        <v>1501</v>
      </c>
      <c r="D1520" t="s">
        <v>72</v>
      </c>
      <c r="E1520">
        <v>65.150710000000004</v>
      </c>
      <c r="F1520">
        <v>92.502629999999996</v>
      </c>
    </row>
    <row r="1521" spans="2:6">
      <c r="B1521" t="s">
        <v>13</v>
      </c>
      <c r="C1521" s="98">
        <v>1502</v>
      </c>
      <c r="D1521" t="s">
        <v>72</v>
      </c>
      <c r="E1521">
        <v>65.583430000000007</v>
      </c>
      <c r="F1521">
        <v>93.517060000000001</v>
      </c>
    </row>
    <row r="1522" spans="2:6">
      <c r="B1522" t="s">
        <v>13</v>
      </c>
      <c r="C1522" s="98">
        <v>1503</v>
      </c>
      <c r="D1522" t="s">
        <v>72</v>
      </c>
      <c r="E1522">
        <v>69.288970000000006</v>
      </c>
      <c r="F1522">
        <v>99.579589999999996</v>
      </c>
    </row>
    <row r="1523" spans="2:6">
      <c r="B1523" t="s">
        <v>13</v>
      </c>
      <c r="C1523" s="98">
        <v>1504</v>
      </c>
      <c r="D1523" t="s">
        <v>72</v>
      </c>
      <c r="E1523">
        <v>81.269440000000003</v>
      </c>
      <c r="F1523">
        <v>80.635940000000005</v>
      </c>
    </row>
    <row r="1524" spans="2:6">
      <c r="B1524" t="s">
        <v>13</v>
      </c>
      <c r="C1524" s="98">
        <v>1505</v>
      </c>
      <c r="D1524" t="s">
        <v>72</v>
      </c>
      <c r="E1524">
        <v>78.575739999999996</v>
      </c>
      <c r="F1524">
        <v>76.815700000000007</v>
      </c>
    </row>
    <row r="1525" spans="2:6">
      <c r="B1525" t="s">
        <v>13</v>
      </c>
      <c r="C1525" s="98">
        <v>1506</v>
      </c>
      <c r="D1525" t="s">
        <v>72</v>
      </c>
      <c r="E1525">
        <v>74.186769999999996</v>
      </c>
      <c r="F1525">
        <v>74.344200000000001</v>
      </c>
    </row>
    <row r="1526" spans="2:6">
      <c r="B1526" t="s">
        <v>13</v>
      </c>
      <c r="C1526" s="98">
        <v>1507</v>
      </c>
      <c r="D1526" t="s">
        <v>72</v>
      </c>
      <c r="E1526">
        <v>72.622209999999995</v>
      </c>
      <c r="F1526">
        <v>74.526970000000006</v>
      </c>
    </row>
    <row r="1527" spans="2:6">
      <c r="B1527" t="s">
        <v>13</v>
      </c>
      <c r="C1527" s="98">
        <v>1508</v>
      </c>
      <c r="D1527" t="s">
        <v>72</v>
      </c>
      <c r="E1527">
        <v>75.14152</v>
      </c>
      <c r="F1527">
        <v>73.819670000000002</v>
      </c>
    </row>
    <row r="1528" spans="2:6">
      <c r="B1528" t="s">
        <v>13</v>
      </c>
      <c r="C1528" s="98">
        <v>1509</v>
      </c>
      <c r="D1528" t="s">
        <v>72</v>
      </c>
      <c r="E1528">
        <v>75.168670000000006</v>
      </c>
      <c r="F1528">
        <v>73.900440000000003</v>
      </c>
    </row>
    <row r="1529" spans="2:6">
      <c r="B1529" t="s">
        <v>13</v>
      </c>
      <c r="C1529" s="98">
        <v>1510</v>
      </c>
      <c r="D1529" t="s">
        <v>72</v>
      </c>
      <c r="E1529">
        <v>85.324200000000005</v>
      </c>
      <c r="F1529">
        <v>55.388579999999997</v>
      </c>
    </row>
    <row r="1530" spans="2:6">
      <c r="B1530" t="s">
        <v>13</v>
      </c>
      <c r="C1530" s="98">
        <v>1511</v>
      </c>
      <c r="D1530" t="s">
        <v>72</v>
      </c>
      <c r="E1530">
        <v>84.090509999999995</v>
      </c>
      <c r="F1530">
        <v>56.301969999999997</v>
      </c>
    </row>
    <row r="1531" spans="2:6">
      <c r="B1531" t="s">
        <v>13</v>
      </c>
      <c r="C1531" s="98">
        <v>1512</v>
      </c>
      <c r="D1531" t="s">
        <v>72</v>
      </c>
      <c r="E1531">
        <v>86.256219999999999</v>
      </c>
      <c r="F1531">
        <v>55.830930000000002</v>
      </c>
    </row>
    <row r="1532" spans="2:6">
      <c r="B1532" t="s">
        <v>13</v>
      </c>
      <c r="C1532" s="98">
        <v>1513</v>
      </c>
      <c r="D1532" t="s">
        <v>72</v>
      </c>
      <c r="E1532">
        <v>92.548789999999997</v>
      </c>
      <c r="F1532">
        <v>42.901910000000001</v>
      </c>
    </row>
    <row r="1533" spans="2:6">
      <c r="B1533" t="s">
        <v>13</v>
      </c>
      <c r="C1533" s="98">
        <v>1514</v>
      </c>
      <c r="D1533" t="s">
        <v>72</v>
      </c>
      <c r="E1533">
        <v>90.34263</v>
      </c>
      <c r="F1533">
        <v>37.780389999999997</v>
      </c>
    </row>
    <row r="1534" spans="2:6">
      <c r="B1534" t="s">
        <v>13</v>
      </c>
      <c r="C1534" s="98">
        <v>1515</v>
      </c>
      <c r="D1534" t="s">
        <v>72</v>
      </c>
      <c r="E1534">
        <v>85.819159999999997</v>
      </c>
      <c r="F1534">
        <v>37.571390000000001</v>
      </c>
    </row>
    <row r="1535" spans="2:6">
      <c r="B1535" t="s">
        <v>13</v>
      </c>
      <c r="C1535" s="98">
        <v>1516</v>
      </c>
      <c r="D1535" t="s">
        <v>72</v>
      </c>
      <c r="E1535">
        <v>90.441820000000007</v>
      </c>
      <c r="F1535">
        <v>40.133110000000002</v>
      </c>
    </row>
    <row r="1536" spans="2:6">
      <c r="B1536" t="s">
        <v>13</v>
      </c>
      <c r="C1536" s="98">
        <v>1517</v>
      </c>
      <c r="D1536" t="s">
        <v>72</v>
      </c>
      <c r="E1536">
        <v>92.017560000000003</v>
      </c>
      <c r="F1536">
        <v>39.917929999999998</v>
      </c>
    </row>
    <row r="1537" spans="2:6">
      <c r="B1537" t="s">
        <v>13</v>
      </c>
      <c r="C1537" s="98">
        <v>1518</v>
      </c>
      <c r="D1537" t="s">
        <v>72</v>
      </c>
      <c r="E1537">
        <v>95.260530000000003</v>
      </c>
      <c r="F1537">
        <v>46.008830000000003</v>
      </c>
    </row>
    <row r="1538" spans="2:6">
      <c r="B1538" t="s">
        <v>13</v>
      </c>
      <c r="C1538" s="98">
        <v>1519</v>
      </c>
      <c r="D1538" t="s">
        <v>72</v>
      </c>
      <c r="E1538">
        <v>41.290300000000002</v>
      </c>
      <c r="F1538">
        <v>42.311549999999997</v>
      </c>
    </row>
    <row r="1539" spans="2:6">
      <c r="B1539" t="s">
        <v>13</v>
      </c>
      <c r="C1539" s="98">
        <v>1520</v>
      </c>
      <c r="D1539" t="s">
        <v>72</v>
      </c>
      <c r="E1539">
        <v>66.431319999999999</v>
      </c>
      <c r="F1539">
        <v>36.536110000000001</v>
      </c>
    </row>
    <row r="1540" spans="2:6">
      <c r="B1540" t="s">
        <v>13</v>
      </c>
      <c r="C1540" s="98">
        <v>1521</v>
      </c>
      <c r="D1540" t="s">
        <v>72</v>
      </c>
      <c r="E1540">
        <v>63.986350000000002</v>
      </c>
      <c r="F1540">
        <v>32.713430000000002</v>
      </c>
    </row>
    <row r="1541" spans="2:6">
      <c r="B1541" t="s">
        <v>13</v>
      </c>
      <c r="C1541" s="98">
        <v>1522</v>
      </c>
      <c r="D1541" t="s">
        <v>72</v>
      </c>
      <c r="E1541">
        <v>61.269680000000001</v>
      </c>
      <c r="F1541">
        <v>29.385719999999999</v>
      </c>
    </row>
    <row r="1542" spans="2:6">
      <c r="B1542" t="s">
        <v>13</v>
      </c>
      <c r="C1542" s="98">
        <v>1523</v>
      </c>
      <c r="D1542" t="s">
        <v>72</v>
      </c>
      <c r="E1542">
        <v>60.749389999999998</v>
      </c>
      <c r="F1542">
        <v>28.051739999999999</v>
      </c>
    </row>
    <row r="1543" spans="2:6">
      <c r="B1543" t="s">
        <v>13</v>
      </c>
      <c r="C1543" s="98">
        <v>1524</v>
      </c>
      <c r="D1543" t="s">
        <v>72</v>
      </c>
      <c r="E1543">
        <v>64.655230000000003</v>
      </c>
      <c r="F1543">
        <v>16.612279999999998</v>
      </c>
    </row>
    <row r="1544" spans="2:6">
      <c r="B1544" t="s">
        <v>13</v>
      </c>
      <c r="C1544" s="98">
        <v>1525</v>
      </c>
      <c r="D1544" t="s">
        <v>72</v>
      </c>
      <c r="E1544">
        <v>68.638279999999995</v>
      </c>
      <c r="F1544">
        <v>18.508009999999999</v>
      </c>
    </row>
    <row r="1545" spans="2:6">
      <c r="B1545" t="s">
        <v>13</v>
      </c>
      <c r="C1545" s="98">
        <v>1526</v>
      </c>
      <c r="D1545" t="s">
        <v>72</v>
      </c>
      <c r="E1545">
        <v>65.776669999999996</v>
      </c>
      <c r="F1545">
        <v>16.787659999999999</v>
      </c>
    </row>
    <row r="1546" spans="2:6">
      <c r="B1546" t="s">
        <v>13</v>
      </c>
      <c r="C1546" s="98">
        <v>1527</v>
      </c>
      <c r="D1546" t="s">
        <v>72</v>
      </c>
      <c r="E1546">
        <v>71.134129999999999</v>
      </c>
      <c r="F1546">
        <v>19.385960000000001</v>
      </c>
    </row>
    <row r="1547" spans="2:6">
      <c r="B1547" t="s">
        <v>13</v>
      </c>
      <c r="C1547" s="98">
        <v>1528</v>
      </c>
      <c r="D1547" t="s">
        <v>72</v>
      </c>
      <c r="E1547">
        <v>63.723179999999999</v>
      </c>
      <c r="F1547">
        <v>14.521420000000001</v>
      </c>
    </row>
    <row r="1548" spans="2:6">
      <c r="B1548" t="s">
        <v>13</v>
      </c>
      <c r="C1548" s="98">
        <v>1529</v>
      </c>
      <c r="D1548" t="s">
        <v>72</v>
      </c>
      <c r="E1548">
        <v>73.001490000000004</v>
      </c>
      <c r="F1548">
        <v>24.073810000000002</v>
      </c>
    </row>
    <row r="1549" spans="2:6">
      <c r="B1549" t="s">
        <v>13</v>
      </c>
      <c r="C1549" s="98">
        <v>1530</v>
      </c>
      <c r="D1549" t="s">
        <v>72</v>
      </c>
      <c r="E1549">
        <v>72.436660000000003</v>
      </c>
      <c r="F1549">
        <v>20.57835</v>
      </c>
    </row>
    <row r="1550" spans="2:6">
      <c r="B1550" t="s">
        <v>13</v>
      </c>
      <c r="C1550" s="98">
        <v>1531</v>
      </c>
      <c r="D1550" t="s">
        <v>72</v>
      </c>
      <c r="E1550">
        <v>68.412769999999995</v>
      </c>
      <c r="F1550">
        <v>19.913129999999999</v>
      </c>
    </row>
    <row r="1551" spans="2:6">
      <c r="B1551" t="s">
        <v>13</v>
      </c>
      <c r="C1551" s="98">
        <v>1532</v>
      </c>
      <c r="D1551" t="s">
        <v>72</v>
      </c>
      <c r="E1551">
        <v>52.858319999999999</v>
      </c>
      <c r="F1551">
        <v>20.235060000000001</v>
      </c>
    </row>
    <row r="1552" spans="2:6">
      <c r="B1552" t="s">
        <v>13</v>
      </c>
      <c r="C1552" s="98">
        <v>1533</v>
      </c>
      <c r="D1552" t="s">
        <v>72</v>
      </c>
      <c r="E1552">
        <v>53.529949999999999</v>
      </c>
      <c r="F1552">
        <v>24.24192</v>
      </c>
    </row>
    <row r="1553" spans="2:6">
      <c r="B1553" t="s">
        <v>13</v>
      </c>
      <c r="C1553" s="98">
        <v>1534</v>
      </c>
      <c r="D1553" t="s">
        <v>72</v>
      </c>
      <c r="E1553">
        <v>50.759740000000001</v>
      </c>
      <c r="F1553">
        <v>18.089390000000002</v>
      </c>
    </row>
    <row r="1554" spans="2:6">
      <c r="B1554" t="s">
        <v>13</v>
      </c>
      <c r="C1554" s="98">
        <v>1535</v>
      </c>
      <c r="D1554" t="s">
        <v>72</v>
      </c>
      <c r="E1554">
        <v>42.53481</v>
      </c>
      <c r="F1554">
        <v>10.16987</v>
      </c>
    </row>
    <row r="1555" spans="2:6">
      <c r="B1555" t="s">
        <v>13</v>
      </c>
      <c r="C1555" s="98">
        <v>1536</v>
      </c>
      <c r="D1555" t="s">
        <v>72</v>
      </c>
      <c r="E1555">
        <v>41.5304</v>
      </c>
      <c r="F1555">
        <v>13.39629</v>
      </c>
    </row>
    <row r="1556" spans="2:6">
      <c r="B1556" t="s">
        <v>13</v>
      </c>
      <c r="C1556" s="98">
        <v>1537</v>
      </c>
      <c r="D1556" t="s">
        <v>72</v>
      </c>
      <c r="E1556">
        <v>46.71452</v>
      </c>
      <c r="F1556">
        <v>15.61327</v>
      </c>
    </row>
    <row r="1557" spans="2:6">
      <c r="B1557" t="s">
        <v>13</v>
      </c>
      <c r="C1557" s="98">
        <v>1538</v>
      </c>
      <c r="D1557" t="s">
        <v>72</v>
      </c>
      <c r="E1557">
        <v>48.450620000000001</v>
      </c>
      <c r="F1557">
        <v>16.21228</v>
      </c>
    </row>
    <row r="1558" spans="2:6">
      <c r="B1558" t="s">
        <v>13</v>
      </c>
      <c r="C1558" s="98">
        <v>1539</v>
      </c>
      <c r="D1558" t="s">
        <v>72</v>
      </c>
      <c r="E1558">
        <v>59.63261</v>
      </c>
      <c r="F1558">
        <v>7.0580369999999997</v>
      </c>
    </row>
    <row r="1559" spans="2:6">
      <c r="B1559" t="s">
        <v>13</v>
      </c>
      <c r="C1559" s="98">
        <v>1540</v>
      </c>
      <c r="D1559" t="s">
        <v>72</v>
      </c>
      <c r="E1559">
        <v>61.618569999999998</v>
      </c>
      <c r="F1559">
        <v>13.410819999999999</v>
      </c>
    </row>
    <row r="1560" spans="2:6">
      <c r="B1560" t="s">
        <v>13</v>
      </c>
      <c r="C1560" s="98">
        <v>1541</v>
      </c>
      <c r="D1560" t="s">
        <v>72</v>
      </c>
      <c r="E1560">
        <v>48.83399</v>
      </c>
      <c r="F1560">
        <v>17.725960000000001</v>
      </c>
    </row>
    <row r="1561" spans="2:6">
      <c r="B1561" t="s">
        <v>13</v>
      </c>
      <c r="C1561" s="98">
        <v>1542</v>
      </c>
      <c r="D1561" t="s">
        <v>72</v>
      </c>
      <c r="E1561">
        <v>45.342649999999999</v>
      </c>
      <c r="F1561">
        <v>13.908810000000001</v>
      </c>
    </row>
    <row r="1562" spans="2:6">
      <c r="B1562" t="s">
        <v>13</v>
      </c>
      <c r="C1562" s="98">
        <v>1543</v>
      </c>
      <c r="D1562" t="s">
        <v>72</v>
      </c>
      <c r="E1562">
        <v>42.415010000000002</v>
      </c>
      <c r="F1562">
        <v>11.69378</v>
      </c>
    </row>
    <row r="1563" spans="2:6">
      <c r="B1563" t="s">
        <v>13</v>
      </c>
      <c r="C1563" s="98">
        <v>1544</v>
      </c>
      <c r="D1563" t="s">
        <v>72</v>
      </c>
      <c r="E1563">
        <v>58.93477</v>
      </c>
      <c r="F1563">
        <v>9.3692010000000003</v>
      </c>
    </row>
    <row r="1564" spans="2:6">
      <c r="B1564" t="s">
        <v>13</v>
      </c>
      <c r="C1564" s="98">
        <v>1545</v>
      </c>
      <c r="D1564" t="s">
        <v>72</v>
      </c>
      <c r="E1564">
        <v>60.683630000000001</v>
      </c>
      <c r="F1564">
        <v>10.63264</v>
      </c>
    </row>
    <row r="1565" spans="2:6">
      <c r="B1565" t="s">
        <v>13</v>
      </c>
      <c r="C1565" s="98">
        <v>1546</v>
      </c>
      <c r="D1565" t="s">
        <v>72</v>
      </c>
      <c r="E1565">
        <v>54.811799999999998</v>
      </c>
      <c r="F1565">
        <v>6.5696490000000001</v>
      </c>
    </row>
    <row r="1566" spans="2:6">
      <c r="B1566" t="s">
        <v>13</v>
      </c>
      <c r="C1566" s="98">
        <v>1547</v>
      </c>
      <c r="D1566" t="s">
        <v>72</v>
      </c>
      <c r="E1566">
        <v>61.586840000000002</v>
      </c>
      <c r="F1566">
        <v>11.02759</v>
      </c>
    </row>
    <row r="1567" spans="2:6">
      <c r="B1567" t="s">
        <v>13</v>
      </c>
      <c r="C1567" s="98">
        <v>1548</v>
      </c>
      <c r="D1567" t="s">
        <v>72</v>
      </c>
      <c r="E1567">
        <v>59.716009999999997</v>
      </c>
      <c r="F1567">
        <v>11.5191</v>
      </c>
    </row>
    <row r="1568" spans="2:6">
      <c r="B1568" t="s">
        <v>13</v>
      </c>
      <c r="C1568" s="98">
        <v>1549</v>
      </c>
      <c r="D1568" t="s">
        <v>72</v>
      </c>
      <c r="E1568">
        <v>58.416379999999997</v>
      </c>
      <c r="F1568">
        <v>5.6457769999999998</v>
      </c>
    </row>
    <row r="1569" spans="2:6">
      <c r="B1569" t="s">
        <v>13</v>
      </c>
      <c r="C1569" s="98">
        <v>1550</v>
      </c>
      <c r="D1569" t="s">
        <v>72</v>
      </c>
      <c r="E1569">
        <v>59.243810000000003</v>
      </c>
      <c r="F1569">
        <v>10.540139999999999</v>
      </c>
    </row>
    <row r="1570" spans="2:6">
      <c r="B1570" t="s">
        <v>13</v>
      </c>
      <c r="C1570" s="98">
        <v>1551</v>
      </c>
      <c r="D1570" t="s">
        <v>72</v>
      </c>
      <c r="E1570">
        <v>56.594360000000002</v>
      </c>
      <c r="F1570">
        <v>8.9173439999999999</v>
      </c>
    </row>
    <row r="1571" spans="2:6">
      <c r="B1571" t="s">
        <v>13</v>
      </c>
      <c r="C1571" s="98">
        <v>1552</v>
      </c>
      <c r="D1571" t="s">
        <v>72</v>
      </c>
      <c r="E1571">
        <v>68.492509999999996</v>
      </c>
      <c r="F1571">
        <v>17.987359999999999</v>
      </c>
    </row>
    <row r="1572" spans="2:6">
      <c r="B1572" t="s">
        <v>13</v>
      </c>
      <c r="C1572" s="98">
        <v>1553</v>
      </c>
      <c r="D1572" t="s">
        <v>72</v>
      </c>
      <c r="E1572">
        <v>65.005939999999995</v>
      </c>
      <c r="F1572">
        <v>15.91267</v>
      </c>
    </row>
    <row r="1573" spans="2:6">
      <c r="B1573" t="s">
        <v>13</v>
      </c>
      <c r="C1573" s="98">
        <v>1554</v>
      </c>
      <c r="D1573" t="s">
        <v>72</v>
      </c>
      <c r="E1573">
        <v>63.921039999999998</v>
      </c>
      <c r="F1573">
        <v>15.62096</v>
      </c>
    </row>
    <row r="1574" spans="2:6">
      <c r="B1574" t="s">
        <v>13</v>
      </c>
      <c r="C1574" s="98">
        <v>1555</v>
      </c>
      <c r="D1574" t="s">
        <v>72</v>
      </c>
      <c r="E1574">
        <v>53.512970000000003</v>
      </c>
      <c r="F1574">
        <v>5.8751100000000003</v>
      </c>
    </row>
    <row r="1575" spans="2:6">
      <c r="B1575" t="s">
        <v>13</v>
      </c>
      <c r="C1575" s="98">
        <v>1556</v>
      </c>
      <c r="D1575" t="s">
        <v>72</v>
      </c>
      <c r="E1575">
        <v>57.832810000000002</v>
      </c>
      <c r="F1575">
        <v>9.2223849999999992</v>
      </c>
    </row>
    <row r="1576" spans="2:6">
      <c r="B1576" t="s">
        <v>13</v>
      </c>
      <c r="C1576" s="98">
        <v>1557</v>
      </c>
      <c r="D1576" t="s">
        <v>72</v>
      </c>
      <c r="E1576">
        <v>31.032920000000001</v>
      </c>
      <c r="F1576">
        <v>28.928139999999999</v>
      </c>
    </row>
    <row r="1577" spans="2:6">
      <c r="B1577" t="s">
        <v>13</v>
      </c>
      <c r="C1577" s="98">
        <v>1558</v>
      </c>
      <c r="D1577" t="s">
        <v>72</v>
      </c>
      <c r="E1577">
        <v>31.33324</v>
      </c>
      <c r="F1577">
        <v>32.53857</v>
      </c>
    </row>
    <row r="1578" spans="2:6">
      <c r="B1578" t="s">
        <v>13</v>
      </c>
      <c r="C1578" s="98">
        <v>1559</v>
      </c>
      <c r="D1578" t="s">
        <v>72</v>
      </c>
      <c r="E1578">
        <v>86.40155</v>
      </c>
      <c r="F1578">
        <v>38.746929999999999</v>
      </c>
    </row>
    <row r="1579" spans="2:6">
      <c r="B1579" t="s">
        <v>13</v>
      </c>
      <c r="C1579" s="98">
        <v>1560</v>
      </c>
      <c r="D1579" t="s">
        <v>72</v>
      </c>
      <c r="E1579">
        <v>47.44211</v>
      </c>
      <c r="F1579">
        <v>98.184299999999993</v>
      </c>
    </row>
    <row r="1580" spans="2:6">
      <c r="B1580" t="s">
        <v>13</v>
      </c>
      <c r="C1580" s="98">
        <v>1561</v>
      </c>
      <c r="D1580" t="s">
        <v>72</v>
      </c>
      <c r="E1580">
        <v>46.264740000000003</v>
      </c>
      <c r="F1580">
        <v>94.116190000000003</v>
      </c>
    </row>
    <row r="1581" spans="2:6">
      <c r="B1581" t="s">
        <v>13</v>
      </c>
      <c r="C1581" s="98">
        <v>1562</v>
      </c>
      <c r="D1581" t="s">
        <v>72</v>
      </c>
      <c r="E1581">
        <v>40.163820000000001</v>
      </c>
      <c r="F1581">
        <v>87.448670000000007</v>
      </c>
    </row>
    <row r="1582" spans="2:6">
      <c r="B1582" t="s">
        <v>13</v>
      </c>
      <c r="C1582" s="98">
        <v>1563</v>
      </c>
      <c r="D1582" t="s">
        <v>71</v>
      </c>
      <c r="E1582">
        <v>52.872019999999999</v>
      </c>
      <c r="F1582">
        <v>97.343220000000002</v>
      </c>
    </row>
    <row r="1583" spans="2:6">
      <c r="B1583" t="s">
        <v>13</v>
      </c>
      <c r="C1583" s="98">
        <v>1564</v>
      </c>
      <c r="D1583" t="s">
        <v>71</v>
      </c>
      <c r="E1583">
        <v>59.014139999999998</v>
      </c>
      <c r="F1583">
        <v>93.574870000000004</v>
      </c>
    </row>
    <row r="1584" spans="2:6">
      <c r="B1584" t="s">
        <v>13</v>
      </c>
      <c r="C1584" s="98">
        <v>1565</v>
      </c>
      <c r="D1584" t="s">
        <v>71</v>
      </c>
      <c r="E1584">
        <v>56.375109999999999</v>
      </c>
      <c r="F1584">
        <v>96.305149999999998</v>
      </c>
    </row>
    <row r="1585" spans="2:6">
      <c r="B1585" t="s">
        <v>13</v>
      </c>
      <c r="C1585" s="98">
        <v>1566</v>
      </c>
      <c r="D1585" t="s">
        <v>71</v>
      </c>
      <c r="E1585">
        <v>37.839199999999998</v>
      </c>
      <c r="F1585">
        <v>94.359440000000006</v>
      </c>
    </row>
    <row r="1586" spans="2:6">
      <c r="B1586" t="s">
        <v>13</v>
      </c>
      <c r="C1586" s="98">
        <v>1567</v>
      </c>
      <c r="D1586" t="s">
        <v>71</v>
      </c>
      <c r="E1586">
        <v>39.885370000000002</v>
      </c>
      <c r="F1586">
        <v>90.634659999999997</v>
      </c>
    </row>
    <row r="1587" spans="2:6">
      <c r="B1587" t="s">
        <v>13</v>
      </c>
      <c r="C1587" s="98">
        <v>1568</v>
      </c>
      <c r="D1587" t="s">
        <v>71</v>
      </c>
      <c r="E1587">
        <v>44.07741</v>
      </c>
      <c r="F1587">
        <v>84.12585</v>
      </c>
    </row>
    <row r="1588" spans="2:6">
      <c r="B1588" t="s">
        <v>13</v>
      </c>
      <c r="C1588" s="98">
        <v>1569</v>
      </c>
      <c r="D1588" t="s">
        <v>71</v>
      </c>
      <c r="E1588">
        <v>31.497029999999999</v>
      </c>
      <c r="F1588">
        <v>67.912559999999999</v>
      </c>
    </row>
    <row r="1589" spans="2:6">
      <c r="B1589" t="s">
        <v>13</v>
      </c>
      <c r="C1589" s="98">
        <v>1570</v>
      </c>
      <c r="D1589" t="s">
        <v>71</v>
      </c>
      <c r="E1589">
        <v>25.9526</v>
      </c>
      <c r="F1589">
        <v>73.033180000000002</v>
      </c>
    </row>
    <row r="1590" spans="2:6">
      <c r="B1590" t="s">
        <v>13</v>
      </c>
      <c r="C1590" s="98">
        <v>1571</v>
      </c>
      <c r="D1590" t="s">
        <v>71</v>
      </c>
      <c r="E1590">
        <v>36.434719999999999</v>
      </c>
      <c r="F1590">
        <v>62.294049999999999</v>
      </c>
    </row>
    <row r="1591" spans="2:6">
      <c r="B1591" t="s">
        <v>13</v>
      </c>
      <c r="C1591" s="98">
        <v>1572</v>
      </c>
      <c r="D1591" t="s">
        <v>71</v>
      </c>
      <c r="E1591">
        <v>24.997479999999999</v>
      </c>
      <c r="F1591">
        <v>75.441559999999996</v>
      </c>
    </row>
    <row r="1592" spans="2:6">
      <c r="B1592" t="s">
        <v>13</v>
      </c>
      <c r="C1592" s="98">
        <v>1573</v>
      </c>
      <c r="D1592" t="s">
        <v>71</v>
      </c>
      <c r="E1592">
        <v>32.246279999999999</v>
      </c>
      <c r="F1592">
        <v>70.110590000000002</v>
      </c>
    </row>
    <row r="1593" spans="2:6">
      <c r="B1593" t="s">
        <v>13</v>
      </c>
      <c r="C1593" s="98">
        <v>1574</v>
      </c>
      <c r="D1593" t="s">
        <v>71</v>
      </c>
      <c r="E1593">
        <v>18.109470000000002</v>
      </c>
      <c r="F1593">
        <v>53.708109999999998</v>
      </c>
    </row>
    <row r="1594" spans="2:6">
      <c r="B1594" t="s">
        <v>13</v>
      </c>
      <c r="C1594" s="98">
        <v>1575</v>
      </c>
      <c r="D1594" t="s">
        <v>71</v>
      </c>
      <c r="E1594">
        <v>21.796099999999999</v>
      </c>
      <c r="F1594">
        <v>49.49953</v>
      </c>
    </row>
    <row r="1595" spans="2:6">
      <c r="B1595" t="s">
        <v>13</v>
      </c>
      <c r="C1595" s="98">
        <v>1576</v>
      </c>
      <c r="D1595" t="s">
        <v>71</v>
      </c>
      <c r="E1595">
        <v>24.150490000000001</v>
      </c>
      <c r="F1595">
        <v>47.18853</v>
      </c>
    </row>
    <row r="1596" spans="2:6">
      <c r="B1596" t="s">
        <v>13</v>
      </c>
      <c r="C1596" s="98">
        <v>1577</v>
      </c>
      <c r="D1596" t="s">
        <v>71</v>
      </c>
      <c r="E1596">
        <v>28.603200000000001</v>
      </c>
      <c r="F1596">
        <v>44.22372</v>
      </c>
    </row>
    <row r="1597" spans="2:6">
      <c r="B1597" t="s">
        <v>13</v>
      </c>
      <c r="C1597" s="98">
        <v>1578</v>
      </c>
      <c r="D1597" t="s">
        <v>71</v>
      </c>
      <c r="E1597">
        <v>20.931999999999999</v>
      </c>
      <c r="F1597">
        <v>51.646239999999999</v>
      </c>
    </row>
    <row r="1598" spans="2:6">
      <c r="B1598" t="s">
        <v>13</v>
      </c>
      <c r="C1598" s="98">
        <v>1579</v>
      </c>
      <c r="D1598" t="s">
        <v>71</v>
      </c>
      <c r="E1598">
        <v>35.43553</v>
      </c>
      <c r="F1598">
        <v>34.961039999999997</v>
      </c>
    </row>
    <row r="1599" spans="2:6">
      <c r="B1599" t="s">
        <v>13</v>
      </c>
      <c r="C1599" s="98">
        <v>1580</v>
      </c>
      <c r="D1599" t="s">
        <v>71</v>
      </c>
      <c r="E1599">
        <v>44.377380000000002</v>
      </c>
      <c r="F1599">
        <v>57.684739999999998</v>
      </c>
    </row>
    <row r="1600" spans="2:6">
      <c r="B1600" t="s">
        <v>13</v>
      </c>
      <c r="C1600" s="98">
        <v>1581</v>
      </c>
      <c r="D1600" t="s">
        <v>71</v>
      </c>
      <c r="E1600">
        <v>46.313690000000001</v>
      </c>
      <c r="F1600">
        <v>55.685589999999998</v>
      </c>
    </row>
    <row r="1601" spans="2:6">
      <c r="B1601" t="s">
        <v>13</v>
      </c>
      <c r="C1601" s="98">
        <v>1582</v>
      </c>
      <c r="D1601" t="s">
        <v>71</v>
      </c>
      <c r="E1601">
        <v>46.386069999999997</v>
      </c>
      <c r="F1601">
        <v>51.002160000000003</v>
      </c>
    </row>
    <row r="1602" spans="2:6">
      <c r="B1602" t="s">
        <v>13</v>
      </c>
      <c r="C1602" s="98">
        <v>1583</v>
      </c>
      <c r="D1602" t="s">
        <v>71</v>
      </c>
      <c r="E1602">
        <v>42.495440000000002</v>
      </c>
      <c r="F1602">
        <v>56.903680000000001</v>
      </c>
    </row>
    <row r="1603" spans="2:6">
      <c r="B1603" t="s">
        <v>13</v>
      </c>
      <c r="C1603" s="98">
        <v>1584</v>
      </c>
      <c r="D1603" t="s">
        <v>71</v>
      </c>
      <c r="E1603">
        <v>44.300519999999999</v>
      </c>
      <c r="F1603">
        <v>58.132959999999997</v>
      </c>
    </row>
    <row r="1604" spans="2:6">
      <c r="B1604" t="s">
        <v>13</v>
      </c>
      <c r="C1604" s="98">
        <v>1585</v>
      </c>
      <c r="D1604" t="s">
        <v>71</v>
      </c>
      <c r="E1604">
        <v>46.988280000000003</v>
      </c>
      <c r="F1604">
        <v>55.420639999999999</v>
      </c>
    </row>
    <row r="1605" spans="2:6">
      <c r="B1605" t="s">
        <v>13</v>
      </c>
      <c r="C1605" s="98">
        <v>1586</v>
      </c>
      <c r="D1605" t="s">
        <v>71</v>
      </c>
      <c r="E1605">
        <v>52.421520000000001</v>
      </c>
      <c r="F1605">
        <v>47.867010000000001</v>
      </c>
    </row>
    <row r="1606" spans="2:6">
      <c r="B1606" t="s">
        <v>13</v>
      </c>
      <c r="C1606" s="98">
        <v>1587</v>
      </c>
      <c r="D1606" t="s">
        <v>71</v>
      </c>
      <c r="E1606">
        <v>64.090999999999994</v>
      </c>
      <c r="F1606">
        <v>68.650989999999993</v>
      </c>
    </row>
    <row r="1607" spans="2:6">
      <c r="B1607" t="s">
        <v>13</v>
      </c>
      <c r="C1607" s="98">
        <v>1588</v>
      </c>
      <c r="D1607" t="s">
        <v>71</v>
      </c>
      <c r="E1607">
        <v>63.016869999999997</v>
      </c>
      <c r="F1607">
        <v>68.225260000000006</v>
      </c>
    </row>
    <row r="1608" spans="2:6">
      <c r="B1608" t="s">
        <v>13</v>
      </c>
      <c r="C1608" s="98">
        <v>1589</v>
      </c>
      <c r="D1608" t="s">
        <v>71</v>
      </c>
      <c r="E1608">
        <v>67.302580000000006</v>
      </c>
      <c r="F1608">
        <v>64.413460000000001</v>
      </c>
    </row>
    <row r="1609" spans="2:6">
      <c r="B1609" t="s">
        <v>13</v>
      </c>
      <c r="C1609" s="98">
        <v>1590</v>
      </c>
      <c r="D1609" t="s">
        <v>71</v>
      </c>
      <c r="E1609">
        <v>67.225960000000001</v>
      </c>
      <c r="F1609">
        <v>62.476410000000001</v>
      </c>
    </row>
    <row r="1610" spans="2:6">
      <c r="B1610" t="s">
        <v>13</v>
      </c>
      <c r="C1610" s="98">
        <v>1591</v>
      </c>
      <c r="D1610" t="s">
        <v>71</v>
      </c>
      <c r="E1610">
        <v>50.309989999999999</v>
      </c>
      <c r="F1610">
        <v>47.267879999999998</v>
      </c>
    </row>
    <row r="1611" spans="2:6">
      <c r="B1611" t="s">
        <v>13</v>
      </c>
      <c r="C1611" s="98">
        <v>1592</v>
      </c>
      <c r="D1611" t="s">
        <v>71</v>
      </c>
      <c r="E1611">
        <v>45.412640000000003</v>
      </c>
      <c r="F1611">
        <v>53.870800000000003</v>
      </c>
    </row>
    <row r="1612" spans="2:6">
      <c r="B1612" t="s">
        <v>13</v>
      </c>
      <c r="C1612" s="98">
        <v>1593</v>
      </c>
      <c r="D1612" t="s">
        <v>71</v>
      </c>
      <c r="E1612">
        <v>54.020609999999998</v>
      </c>
      <c r="F1612">
        <v>47.2699</v>
      </c>
    </row>
    <row r="1613" spans="2:6">
      <c r="B1613" t="s">
        <v>13</v>
      </c>
      <c r="C1613" s="98">
        <v>1594</v>
      </c>
      <c r="D1613" t="s">
        <v>71</v>
      </c>
      <c r="E1613">
        <v>49.842019999999998</v>
      </c>
      <c r="F1613">
        <v>50.576549999999997</v>
      </c>
    </row>
    <row r="1614" spans="2:6">
      <c r="B1614" t="s">
        <v>13</v>
      </c>
      <c r="C1614" s="98">
        <v>1595</v>
      </c>
      <c r="D1614" t="s">
        <v>71</v>
      </c>
      <c r="E1614">
        <v>50.713299999999997</v>
      </c>
      <c r="F1614">
        <v>48.772289999999998</v>
      </c>
    </row>
    <row r="1615" spans="2:6">
      <c r="B1615" t="s">
        <v>13</v>
      </c>
      <c r="C1615" s="98">
        <v>1596</v>
      </c>
      <c r="D1615" t="s">
        <v>71</v>
      </c>
      <c r="E1615">
        <v>55.045549999999999</v>
      </c>
      <c r="F1615">
        <v>45.986269999999998</v>
      </c>
    </row>
    <row r="1616" spans="2:6">
      <c r="B1616" t="s">
        <v>13</v>
      </c>
      <c r="C1616" s="98">
        <v>1597</v>
      </c>
      <c r="D1616" t="s">
        <v>71</v>
      </c>
      <c r="E1616">
        <v>37.543700000000001</v>
      </c>
      <c r="F1616">
        <v>32.88402</v>
      </c>
    </row>
    <row r="1617" spans="2:6">
      <c r="B1617" t="s">
        <v>13</v>
      </c>
      <c r="C1617" s="98">
        <v>1598</v>
      </c>
      <c r="D1617" t="s">
        <v>71</v>
      </c>
      <c r="E1617">
        <v>39.795900000000003</v>
      </c>
      <c r="F1617">
        <v>28.44322</v>
      </c>
    </row>
    <row r="1618" spans="2:6">
      <c r="B1618" t="s">
        <v>13</v>
      </c>
      <c r="C1618" s="98">
        <v>1599</v>
      </c>
      <c r="D1618" t="s">
        <v>71</v>
      </c>
      <c r="E1618">
        <v>28.523389999999999</v>
      </c>
      <c r="F1618">
        <v>39.796669999999999</v>
      </c>
    </row>
    <row r="1619" spans="2:6">
      <c r="B1619" t="s">
        <v>13</v>
      </c>
      <c r="C1619" s="98">
        <v>1600</v>
      </c>
      <c r="D1619" t="s">
        <v>71</v>
      </c>
      <c r="E1619">
        <v>31.399650000000001</v>
      </c>
      <c r="F1619">
        <v>39.265259999999998</v>
      </c>
    </row>
    <row r="1620" spans="2:6">
      <c r="B1620" t="s">
        <v>13</v>
      </c>
      <c r="C1620" s="98">
        <v>1601</v>
      </c>
      <c r="D1620" t="s">
        <v>71</v>
      </c>
      <c r="E1620">
        <v>39.241570000000003</v>
      </c>
      <c r="F1620">
        <v>33.361420000000003</v>
      </c>
    </row>
    <row r="1621" spans="2:6">
      <c r="B1621" t="s">
        <v>13</v>
      </c>
      <c r="C1621" s="98">
        <v>1602</v>
      </c>
      <c r="D1621" t="s">
        <v>71</v>
      </c>
      <c r="E1621">
        <v>27.71406</v>
      </c>
      <c r="F1621">
        <v>42.250050000000002</v>
      </c>
    </row>
    <row r="1622" spans="2:6">
      <c r="B1622" t="s">
        <v>13</v>
      </c>
      <c r="C1622" s="98">
        <v>1603</v>
      </c>
      <c r="D1622" t="s">
        <v>71</v>
      </c>
      <c r="E1622">
        <v>32.960700000000003</v>
      </c>
      <c r="F1622">
        <v>35.82311</v>
      </c>
    </row>
    <row r="1623" spans="2:6">
      <c r="B1623" t="s">
        <v>13</v>
      </c>
      <c r="C1623" s="98">
        <v>1604</v>
      </c>
      <c r="D1623" t="s">
        <v>71</v>
      </c>
      <c r="E1623">
        <v>35.404739999999997</v>
      </c>
      <c r="F1623">
        <v>31.939160000000001</v>
      </c>
    </row>
    <row r="1624" spans="2:6">
      <c r="B1624" t="s">
        <v>13</v>
      </c>
      <c r="C1624" s="98">
        <v>1605</v>
      </c>
      <c r="D1624" t="s">
        <v>71</v>
      </c>
      <c r="E1624">
        <v>51.642229999999998</v>
      </c>
      <c r="F1624">
        <v>50.838340000000002</v>
      </c>
    </row>
    <row r="1625" spans="2:6">
      <c r="B1625" t="s">
        <v>13</v>
      </c>
      <c r="C1625" s="98">
        <v>1606</v>
      </c>
      <c r="D1625" t="s">
        <v>71</v>
      </c>
      <c r="E1625">
        <v>34.207619999999999</v>
      </c>
      <c r="F1625">
        <v>33.593809999999998</v>
      </c>
    </row>
    <row r="1626" spans="2:6">
      <c r="B1626" t="s">
        <v>13</v>
      </c>
      <c r="C1626" s="98">
        <v>1607</v>
      </c>
      <c r="D1626" t="s">
        <v>71</v>
      </c>
      <c r="E1626">
        <v>36.523490000000002</v>
      </c>
      <c r="F1626">
        <v>35.671050000000001</v>
      </c>
    </row>
    <row r="1627" spans="2:6">
      <c r="B1627" t="s">
        <v>13</v>
      </c>
      <c r="C1627" s="98">
        <v>1608</v>
      </c>
      <c r="D1627" t="s">
        <v>71</v>
      </c>
      <c r="E1627">
        <v>28.4192</v>
      </c>
      <c r="F1627">
        <v>21.315750000000001</v>
      </c>
    </row>
    <row r="1628" spans="2:6">
      <c r="B1628" t="s">
        <v>13</v>
      </c>
      <c r="C1628" s="98">
        <v>1609</v>
      </c>
      <c r="D1628" t="s">
        <v>71</v>
      </c>
      <c r="E1628">
        <v>26.160499999999999</v>
      </c>
      <c r="F1628">
        <v>23.04223</v>
      </c>
    </row>
    <row r="1629" spans="2:6">
      <c r="B1629" t="s">
        <v>13</v>
      </c>
      <c r="C1629" s="98">
        <v>1610</v>
      </c>
      <c r="D1629" t="s">
        <v>71</v>
      </c>
      <c r="E1629">
        <v>40.43533</v>
      </c>
      <c r="F1629">
        <v>27.640070000000001</v>
      </c>
    </row>
    <row r="1630" spans="2:6">
      <c r="B1630" t="s">
        <v>13</v>
      </c>
      <c r="C1630" s="98">
        <v>1611</v>
      </c>
      <c r="D1630" t="s">
        <v>71</v>
      </c>
      <c r="E1630">
        <v>44.544960000000003</v>
      </c>
      <c r="F1630">
        <v>27.36224</v>
      </c>
    </row>
    <row r="1631" spans="2:6">
      <c r="B1631" t="s">
        <v>13</v>
      </c>
      <c r="C1631" s="98">
        <v>1612</v>
      </c>
      <c r="D1631" t="s">
        <v>71</v>
      </c>
      <c r="E1631">
        <v>40.123730000000002</v>
      </c>
      <c r="F1631">
        <v>30.073160000000001</v>
      </c>
    </row>
    <row r="1632" spans="2:6">
      <c r="B1632" t="s">
        <v>13</v>
      </c>
      <c r="C1632" s="98">
        <v>1613</v>
      </c>
      <c r="D1632" t="s">
        <v>71</v>
      </c>
      <c r="E1632">
        <v>42.184809999999999</v>
      </c>
      <c r="F1632">
        <v>28.57367</v>
      </c>
    </row>
    <row r="1633" spans="2:6">
      <c r="B1633" t="s">
        <v>13</v>
      </c>
      <c r="C1633" s="98">
        <v>1614</v>
      </c>
      <c r="D1633" t="s">
        <v>71</v>
      </c>
      <c r="E1633">
        <v>40.002659999999999</v>
      </c>
      <c r="F1633">
        <v>27.48751</v>
      </c>
    </row>
    <row r="1634" spans="2:6">
      <c r="B1634" t="s">
        <v>13</v>
      </c>
      <c r="C1634" s="98">
        <v>1615</v>
      </c>
      <c r="D1634" t="s">
        <v>71</v>
      </c>
      <c r="E1634">
        <v>57.125230000000002</v>
      </c>
      <c r="F1634">
        <v>42.739019999999996</v>
      </c>
    </row>
    <row r="1635" spans="2:6">
      <c r="B1635" t="s">
        <v>13</v>
      </c>
      <c r="C1635" s="98">
        <v>1616</v>
      </c>
      <c r="D1635" t="s">
        <v>71</v>
      </c>
      <c r="E1635">
        <v>60.37574</v>
      </c>
      <c r="F1635">
        <v>41.356459999999998</v>
      </c>
    </row>
    <row r="1636" spans="2:6">
      <c r="B1636" t="s">
        <v>13</v>
      </c>
      <c r="C1636" s="98">
        <v>1617</v>
      </c>
      <c r="D1636" t="s">
        <v>71</v>
      </c>
      <c r="E1636">
        <v>55.105899999999998</v>
      </c>
      <c r="F1636">
        <v>46.149050000000003</v>
      </c>
    </row>
    <row r="1637" spans="2:6">
      <c r="B1637" t="s">
        <v>13</v>
      </c>
      <c r="C1637" s="98">
        <v>1618</v>
      </c>
      <c r="D1637" t="s">
        <v>71</v>
      </c>
      <c r="E1637">
        <v>61.737270000000002</v>
      </c>
      <c r="F1637">
        <v>38.58484</v>
      </c>
    </row>
    <row r="1638" spans="2:6">
      <c r="B1638" t="s">
        <v>13</v>
      </c>
      <c r="C1638" s="98">
        <v>1619</v>
      </c>
      <c r="D1638" t="s">
        <v>71</v>
      </c>
      <c r="E1638">
        <v>55.741239999999998</v>
      </c>
      <c r="F1638">
        <v>46.653579999999998</v>
      </c>
    </row>
    <row r="1639" spans="2:6">
      <c r="B1639" t="s">
        <v>13</v>
      </c>
      <c r="C1639" s="98">
        <v>1620</v>
      </c>
      <c r="D1639" t="s">
        <v>71</v>
      </c>
      <c r="E1639">
        <v>58.296410000000002</v>
      </c>
      <c r="F1639">
        <v>41.583199999999998</v>
      </c>
    </row>
    <row r="1640" spans="2:6">
      <c r="B1640" t="s">
        <v>13</v>
      </c>
      <c r="C1640" s="98">
        <v>1621</v>
      </c>
      <c r="D1640" t="s">
        <v>71</v>
      </c>
      <c r="E1640">
        <v>57.042549999999999</v>
      </c>
      <c r="F1640">
        <v>42.418759999999999</v>
      </c>
    </row>
    <row r="1641" spans="2:6">
      <c r="B1641" t="s">
        <v>13</v>
      </c>
      <c r="C1641" s="98">
        <v>1622</v>
      </c>
      <c r="D1641" t="s">
        <v>71</v>
      </c>
      <c r="E1641">
        <v>76.77561</v>
      </c>
      <c r="F1641">
        <v>55.254600000000003</v>
      </c>
    </row>
    <row r="1642" spans="2:6">
      <c r="B1642" t="s">
        <v>13</v>
      </c>
      <c r="C1642" s="98">
        <v>1623</v>
      </c>
      <c r="D1642" t="s">
        <v>71</v>
      </c>
      <c r="E1642">
        <v>71.887079999999997</v>
      </c>
      <c r="F1642">
        <v>59.26699</v>
      </c>
    </row>
    <row r="1643" spans="2:6">
      <c r="B1643" t="s">
        <v>13</v>
      </c>
      <c r="C1643" s="98">
        <v>1624</v>
      </c>
      <c r="D1643" t="s">
        <v>71</v>
      </c>
      <c r="E1643">
        <v>73.78837</v>
      </c>
      <c r="F1643">
        <v>58.620809999999999</v>
      </c>
    </row>
    <row r="1644" spans="2:6">
      <c r="B1644" t="s">
        <v>13</v>
      </c>
      <c r="C1644" s="98">
        <v>1625</v>
      </c>
      <c r="D1644" t="s">
        <v>71</v>
      </c>
      <c r="E1644">
        <v>75.139679999999998</v>
      </c>
      <c r="F1644">
        <v>54.244549999999997</v>
      </c>
    </row>
    <row r="1645" spans="2:6">
      <c r="B1645" t="s">
        <v>13</v>
      </c>
      <c r="C1645" s="98">
        <v>1626</v>
      </c>
      <c r="D1645" t="s">
        <v>71</v>
      </c>
      <c r="E1645">
        <v>64.596320000000006</v>
      </c>
      <c r="F1645">
        <v>65.952510000000004</v>
      </c>
    </row>
    <row r="1646" spans="2:6">
      <c r="B1646" t="s">
        <v>13</v>
      </c>
      <c r="C1646" s="98">
        <v>1627</v>
      </c>
      <c r="D1646" t="s">
        <v>71</v>
      </c>
      <c r="E1646">
        <v>46.90954</v>
      </c>
      <c r="F1646">
        <v>85.602260000000001</v>
      </c>
    </row>
    <row r="1647" spans="2:6">
      <c r="B1647" t="s">
        <v>13</v>
      </c>
      <c r="C1647" s="98">
        <v>1628</v>
      </c>
      <c r="D1647" t="s">
        <v>71</v>
      </c>
      <c r="E1647">
        <v>46.905099999999997</v>
      </c>
      <c r="F1647">
        <v>81.565640000000002</v>
      </c>
    </row>
    <row r="1648" spans="2:6">
      <c r="B1648" t="s">
        <v>13</v>
      </c>
      <c r="C1648" s="98">
        <v>1629</v>
      </c>
      <c r="D1648" t="s">
        <v>71</v>
      </c>
      <c r="E1648">
        <v>49.806989999999999</v>
      </c>
      <c r="F1648">
        <v>82.085030000000003</v>
      </c>
    </row>
    <row r="1649" spans="2:6">
      <c r="B1649" t="s">
        <v>13</v>
      </c>
      <c r="C1649" s="98">
        <v>1630</v>
      </c>
      <c r="D1649" t="s">
        <v>71</v>
      </c>
      <c r="E1649">
        <v>48.863239999999998</v>
      </c>
      <c r="F1649">
        <v>83.158360000000002</v>
      </c>
    </row>
    <row r="1650" spans="2:6">
      <c r="B1650" t="s">
        <v>13</v>
      </c>
      <c r="C1650" s="98">
        <v>1631</v>
      </c>
      <c r="D1650" t="s">
        <v>71</v>
      </c>
      <c r="E1650">
        <v>66.748189999999994</v>
      </c>
      <c r="F1650">
        <v>84.004829999999998</v>
      </c>
    </row>
    <row r="1651" spans="2:6">
      <c r="B1651" t="s">
        <v>13</v>
      </c>
      <c r="C1651" s="98">
        <v>1632</v>
      </c>
      <c r="D1651" t="s">
        <v>71</v>
      </c>
      <c r="E1651">
        <v>62.359769999999997</v>
      </c>
      <c r="F1651">
        <v>90.243660000000006</v>
      </c>
    </row>
    <row r="1652" spans="2:6">
      <c r="B1652" t="s">
        <v>13</v>
      </c>
      <c r="C1652" s="98">
        <v>1633</v>
      </c>
      <c r="D1652" t="s">
        <v>71</v>
      </c>
      <c r="E1652">
        <v>47.374899999999997</v>
      </c>
      <c r="F1652">
        <v>83.471559999999997</v>
      </c>
    </row>
    <row r="1653" spans="2:6">
      <c r="B1653" t="s">
        <v>13</v>
      </c>
      <c r="C1653" s="98">
        <v>1634</v>
      </c>
      <c r="D1653" t="s">
        <v>71</v>
      </c>
      <c r="E1653">
        <v>47.446469999999998</v>
      </c>
      <c r="F1653">
        <v>82.622119999999995</v>
      </c>
    </row>
    <row r="1654" spans="2:6">
      <c r="B1654" t="s">
        <v>13</v>
      </c>
      <c r="C1654" s="98">
        <v>1635</v>
      </c>
      <c r="D1654" t="s">
        <v>71</v>
      </c>
      <c r="E1654">
        <v>53.385280000000002</v>
      </c>
      <c r="F1654">
        <v>78.871139999999997</v>
      </c>
    </row>
    <row r="1655" spans="2:6">
      <c r="B1655" t="s">
        <v>13</v>
      </c>
      <c r="C1655" s="98">
        <v>1636</v>
      </c>
      <c r="D1655" t="s">
        <v>71</v>
      </c>
      <c r="E1655">
        <v>49.452710000000003</v>
      </c>
      <c r="F1655">
        <v>79.930599999999998</v>
      </c>
    </row>
    <row r="1656" spans="2:6">
      <c r="B1656" t="s">
        <v>13</v>
      </c>
      <c r="C1656" s="98">
        <v>1637</v>
      </c>
      <c r="D1656" t="s">
        <v>71</v>
      </c>
      <c r="E1656">
        <v>54.802680000000002</v>
      </c>
      <c r="F1656">
        <v>75.363979999999998</v>
      </c>
    </row>
    <row r="1657" spans="2:6">
      <c r="B1657" t="s">
        <v>13</v>
      </c>
      <c r="C1657" s="98">
        <v>1638</v>
      </c>
      <c r="D1657" t="s">
        <v>71</v>
      </c>
      <c r="E1657">
        <v>37.088250000000002</v>
      </c>
      <c r="F1657">
        <v>60.857230000000001</v>
      </c>
    </row>
    <row r="1658" spans="2:6">
      <c r="B1658" t="s">
        <v>13</v>
      </c>
      <c r="C1658" s="98">
        <v>1639</v>
      </c>
      <c r="D1658" t="s">
        <v>71</v>
      </c>
      <c r="E1658">
        <v>32.375959999999999</v>
      </c>
      <c r="F1658">
        <v>68.510819999999995</v>
      </c>
    </row>
    <row r="1659" spans="2:6">
      <c r="B1659" t="s">
        <v>13</v>
      </c>
      <c r="C1659" s="98">
        <v>1640</v>
      </c>
      <c r="D1659" t="s">
        <v>71</v>
      </c>
      <c r="E1659">
        <v>37.47701</v>
      </c>
      <c r="F1659">
        <v>63.788690000000003</v>
      </c>
    </row>
    <row r="1660" spans="2:6">
      <c r="B1660" t="s">
        <v>13</v>
      </c>
      <c r="C1660" s="98">
        <v>1641</v>
      </c>
      <c r="D1660" t="s">
        <v>71</v>
      </c>
      <c r="E1660">
        <v>52.406649999999999</v>
      </c>
      <c r="F1660">
        <v>96.425420000000003</v>
      </c>
    </row>
    <row r="1661" spans="2:6">
      <c r="B1661" t="s">
        <v>13</v>
      </c>
      <c r="C1661" s="98">
        <v>1642</v>
      </c>
      <c r="D1661" t="s">
        <v>71</v>
      </c>
      <c r="E1661">
        <v>50.297040000000003</v>
      </c>
      <c r="F1661">
        <v>99.644180000000006</v>
      </c>
    </row>
    <row r="1662" spans="2:6">
      <c r="B1662" t="s">
        <v>13</v>
      </c>
      <c r="C1662" s="98">
        <v>1643</v>
      </c>
      <c r="D1662" t="s">
        <v>71</v>
      </c>
      <c r="E1662">
        <v>61.563319999999997</v>
      </c>
      <c r="F1662">
        <v>89.864140000000006</v>
      </c>
    </row>
    <row r="1663" spans="2:6">
      <c r="B1663" t="s">
        <v>13</v>
      </c>
      <c r="C1663" s="98">
        <v>1644</v>
      </c>
      <c r="D1663" t="s">
        <v>71</v>
      </c>
      <c r="E1663">
        <v>61.086559999999999</v>
      </c>
      <c r="F1663">
        <v>89.224360000000004</v>
      </c>
    </row>
    <row r="1664" spans="2:6">
      <c r="B1664" t="s">
        <v>13</v>
      </c>
      <c r="C1664" s="98">
        <v>1645</v>
      </c>
      <c r="D1664" t="s">
        <v>71</v>
      </c>
      <c r="E1664">
        <v>59.236490000000003</v>
      </c>
      <c r="F1664">
        <v>91.481099999999998</v>
      </c>
    </row>
    <row r="1665" spans="2:6">
      <c r="B1665" t="s">
        <v>13</v>
      </c>
      <c r="C1665" s="98">
        <v>1646</v>
      </c>
      <c r="D1665" t="s">
        <v>71</v>
      </c>
      <c r="E1665">
        <v>66.15401</v>
      </c>
      <c r="F1665">
        <v>84.111940000000004</v>
      </c>
    </row>
    <row r="1666" spans="2:6">
      <c r="B1666" t="s">
        <v>13</v>
      </c>
      <c r="C1666" s="98">
        <v>1647</v>
      </c>
      <c r="D1666" t="s">
        <v>71</v>
      </c>
      <c r="E1666">
        <v>67.23133</v>
      </c>
      <c r="F1666">
        <v>85.055639999999997</v>
      </c>
    </row>
    <row r="1667" spans="2:6">
      <c r="B1667" t="s">
        <v>13</v>
      </c>
      <c r="C1667" s="98">
        <v>1648</v>
      </c>
      <c r="D1667" t="s">
        <v>71</v>
      </c>
      <c r="E1667">
        <v>73.709909999999994</v>
      </c>
      <c r="F1667">
        <v>78.270610000000005</v>
      </c>
    </row>
    <row r="1668" spans="2:6">
      <c r="B1668" t="s">
        <v>13</v>
      </c>
      <c r="C1668" s="98">
        <v>1649</v>
      </c>
      <c r="D1668" t="s">
        <v>71</v>
      </c>
      <c r="E1668">
        <v>76.580449999999999</v>
      </c>
      <c r="F1668">
        <v>72.891530000000003</v>
      </c>
    </row>
    <row r="1669" spans="2:6">
      <c r="B1669" t="s">
        <v>13</v>
      </c>
      <c r="C1669" s="98">
        <v>1650</v>
      </c>
      <c r="D1669" t="s">
        <v>71</v>
      </c>
      <c r="E1669">
        <v>78.876580000000004</v>
      </c>
      <c r="F1669">
        <v>71.562529999999995</v>
      </c>
    </row>
    <row r="1670" spans="2:6">
      <c r="B1670" t="s">
        <v>13</v>
      </c>
      <c r="C1670" s="98">
        <v>1651</v>
      </c>
      <c r="D1670" t="s">
        <v>71</v>
      </c>
      <c r="E1670">
        <v>77.448999999999998</v>
      </c>
      <c r="F1670">
        <v>72.447310000000002</v>
      </c>
    </row>
    <row r="1671" spans="2:6">
      <c r="B1671" t="s">
        <v>13</v>
      </c>
      <c r="C1671" s="98">
        <v>1652</v>
      </c>
      <c r="D1671" t="s">
        <v>71</v>
      </c>
      <c r="E1671">
        <v>86.853710000000007</v>
      </c>
      <c r="F1671">
        <v>65.543319999999994</v>
      </c>
    </row>
    <row r="1672" spans="2:6">
      <c r="B1672" t="s">
        <v>13</v>
      </c>
      <c r="C1672" s="98">
        <v>1653</v>
      </c>
      <c r="D1672" t="s">
        <v>71</v>
      </c>
      <c r="E1672">
        <v>79.806529999999995</v>
      </c>
      <c r="F1672">
        <v>52.723179999999999</v>
      </c>
    </row>
    <row r="1673" spans="2:6">
      <c r="B1673" t="s">
        <v>13</v>
      </c>
      <c r="C1673" s="98">
        <v>1654</v>
      </c>
      <c r="D1673" t="s">
        <v>71</v>
      </c>
      <c r="E1673">
        <v>76.98827</v>
      </c>
      <c r="F1673">
        <v>54.202779999999997</v>
      </c>
    </row>
    <row r="1674" spans="2:6">
      <c r="B1674" t="s">
        <v>13</v>
      </c>
      <c r="C1674" s="98">
        <v>1655</v>
      </c>
      <c r="D1674" t="s">
        <v>71</v>
      </c>
      <c r="E1674">
        <v>79.47936</v>
      </c>
      <c r="F1674">
        <v>49.141019999999997</v>
      </c>
    </row>
    <row r="1675" spans="2:6">
      <c r="B1675" t="s">
        <v>13</v>
      </c>
      <c r="C1675" s="98">
        <v>1656</v>
      </c>
      <c r="D1675" t="s">
        <v>71</v>
      </c>
      <c r="E1675">
        <v>82.304159999999996</v>
      </c>
      <c r="F1675">
        <v>46.990900000000003</v>
      </c>
    </row>
    <row r="1676" spans="2:6">
      <c r="B1676" t="s">
        <v>13</v>
      </c>
      <c r="C1676" s="98">
        <v>1657</v>
      </c>
      <c r="D1676" t="s">
        <v>71</v>
      </c>
      <c r="E1676">
        <v>90.700689999999994</v>
      </c>
      <c r="F1676">
        <v>41.466700000000003</v>
      </c>
    </row>
    <row r="1677" spans="2:6">
      <c r="B1677" t="s">
        <v>13</v>
      </c>
      <c r="C1677" s="98">
        <v>1658</v>
      </c>
      <c r="D1677" t="s">
        <v>71</v>
      </c>
      <c r="E1677">
        <v>95.443489999999997</v>
      </c>
      <c r="F1677">
        <v>36.189700000000002</v>
      </c>
    </row>
    <row r="1678" spans="2:6">
      <c r="B1678" t="s">
        <v>13</v>
      </c>
      <c r="C1678" s="98">
        <v>1659</v>
      </c>
      <c r="D1678" t="s">
        <v>71</v>
      </c>
      <c r="E1678">
        <v>94.997489999999999</v>
      </c>
      <c r="F1678">
        <v>35.095300000000002</v>
      </c>
    </row>
    <row r="1679" spans="2:6">
      <c r="B1679" t="s">
        <v>13</v>
      </c>
      <c r="C1679" s="98">
        <v>1660</v>
      </c>
      <c r="D1679" t="s">
        <v>71</v>
      </c>
      <c r="E1679">
        <v>91.517849999999996</v>
      </c>
      <c r="F1679">
        <v>36.890259999999998</v>
      </c>
    </row>
    <row r="1680" spans="2:6">
      <c r="B1680" t="s">
        <v>13</v>
      </c>
      <c r="C1680" s="98">
        <v>1661</v>
      </c>
      <c r="D1680" t="s">
        <v>71</v>
      </c>
      <c r="E1680">
        <v>62.292639999999999</v>
      </c>
      <c r="F1680">
        <v>40.029530000000001</v>
      </c>
    </row>
    <row r="1681" spans="2:6">
      <c r="B1681" t="s">
        <v>13</v>
      </c>
      <c r="C1681" s="98">
        <v>1662</v>
      </c>
      <c r="D1681" t="s">
        <v>71</v>
      </c>
      <c r="E1681">
        <v>59.203479999999999</v>
      </c>
      <c r="F1681">
        <v>41.270679999999999</v>
      </c>
    </row>
    <row r="1682" spans="2:6">
      <c r="B1682" t="s">
        <v>13</v>
      </c>
      <c r="C1682" s="98">
        <v>1663</v>
      </c>
      <c r="D1682" t="s">
        <v>71</v>
      </c>
      <c r="E1682">
        <v>65.256389999999996</v>
      </c>
      <c r="F1682">
        <v>32.854100000000003</v>
      </c>
    </row>
    <row r="1683" spans="2:6">
      <c r="B1683" t="s">
        <v>13</v>
      </c>
      <c r="C1683" s="98">
        <v>1664</v>
      </c>
      <c r="D1683" t="s">
        <v>71</v>
      </c>
      <c r="E1683">
        <v>62.444740000000003</v>
      </c>
      <c r="F1683">
        <v>35.414999999999999</v>
      </c>
    </row>
    <row r="1684" spans="2:6">
      <c r="B1684" t="s">
        <v>13</v>
      </c>
      <c r="C1684" s="98">
        <v>1665</v>
      </c>
      <c r="D1684" t="s">
        <v>71</v>
      </c>
      <c r="E1684">
        <v>72.462410000000006</v>
      </c>
      <c r="F1684">
        <v>27.62426</v>
      </c>
    </row>
    <row r="1685" spans="2:6">
      <c r="B1685" t="s">
        <v>13</v>
      </c>
      <c r="C1685" s="98">
        <v>1666</v>
      </c>
      <c r="D1685" t="s">
        <v>71</v>
      </c>
      <c r="E1685">
        <v>69.919430000000006</v>
      </c>
      <c r="F1685">
        <v>29.31109</v>
      </c>
    </row>
    <row r="1686" spans="2:6">
      <c r="B1686" t="s">
        <v>13</v>
      </c>
      <c r="C1686" s="98">
        <v>1667</v>
      </c>
      <c r="D1686" t="s">
        <v>71</v>
      </c>
      <c r="E1686">
        <v>77.762860000000003</v>
      </c>
      <c r="F1686">
        <v>23.49137</v>
      </c>
    </row>
    <row r="1687" spans="2:6">
      <c r="B1687" t="s">
        <v>13</v>
      </c>
      <c r="C1687" s="98">
        <v>1668</v>
      </c>
      <c r="D1687" t="s">
        <v>71</v>
      </c>
      <c r="E1687">
        <v>72.778409999999994</v>
      </c>
      <c r="F1687">
        <v>26.900539999999999</v>
      </c>
    </row>
    <row r="1688" spans="2:6">
      <c r="B1688" t="s">
        <v>13</v>
      </c>
      <c r="C1688" s="98">
        <v>1669</v>
      </c>
      <c r="D1688" t="s">
        <v>71</v>
      </c>
      <c r="E1688">
        <v>65.198319999999995</v>
      </c>
      <c r="F1688">
        <v>33.027169999999998</v>
      </c>
    </row>
    <row r="1689" spans="2:6">
      <c r="B1689" t="s">
        <v>13</v>
      </c>
      <c r="C1689" s="98">
        <v>1670</v>
      </c>
      <c r="D1689" t="s">
        <v>71</v>
      </c>
      <c r="E1689">
        <v>69.459860000000006</v>
      </c>
      <c r="F1689">
        <v>30.197030000000002</v>
      </c>
    </row>
    <row r="1690" spans="2:6">
      <c r="B1690" t="s">
        <v>13</v>
      </c>
      <c r="C1690" s="98">
        <v>1671</v>
      </c>
      <c r="D1690" t="s">
        <v>71</v>
      </c>
      <c r="E1690">
        <v>59.315060000000003</v>
      </c>
      <c r="F1690">
        <v>12.35431</v>
      </c>
    </row>
    <row r="1691" spans="2:6">
      <c r="B1691" t="s">
        <v>13</v>
      </c>
      <c r="C1691" s="98">
        <v>1672</v>
      </c>
      <c r="D1691" t="s">
        <v>71</v>
      </c>
      <c r="E1691">
        <v>51.48771</v>
      </c>
      <c r="F1691">
        <v>20.843610000000002</v>
      </c>
    </row>
    <row r="1692" spans="2:6">
      <c r="B1692" t="s">
        <v>13</v>
      </c>
      <c r="C1692" s="98">
        <v>1673</v>
      </c>
      <c r="D1692" t="s">
        <v>71</v>
      </c>
      <c r="E1692">
        <v>57.112450000000003</v>
      </c>
      <c r="F1692">
        <v>15.32179</v>
      </c>
    </row>
    <row r="1693" spans="2:6">
      <c r="B1693" t="s">
        <v>13</v>
      </c>
      <c r="C1693" s="98">
        <v>1674</v>
      </c>
      <c r="D1693" t="s">
        <v>71</v>
      </c>
      <c r="E1693">
        <v>50.224420000000002</v>
      </c>
      <c r="F1693">
        <v>19.170970000000001</v>
      </c>
    </row>
    <row r="1694" spans="2:6">
      <c r="B1694" t="s">
        <v>13</v>
      </c>
      <c r="C1694" s="98">
        <v>1675</v>
      </c>
      <c r="D1694" t="s">
        <v>71</v>
      </c>
      <c r="E1694">
        <v>50.433860000000003</v>
      </c>
      <c r="F1694">
        <v>18.534870000000002</v>
      </c>
    </row>
    <row r="1695" spans="2:6">
      <c r="B1695" t="s">
        <v>13</v>
      </c>
      <c r="C1695" s="98">
        <v>1676</v>
      </c>
      <c r="D1695" t="s">
        <v>71</v>
      </c>
      <c r="E1695">
        <v>56.380310000000001</v>
      </c>
      <c r="F1695">
        <v>14.788460000000001</v>
      </c>
    </row>
    <row r="1696" spans="2:6">
      <c r="B1696" t="s">
        <v>13</v>
      </c>
      <c r="C1696" s="98">
        <v>1677</v>
      </c>
      <c r="D1696" t="s">
        <v>71</v>
      </c>
      <c r="E1696">
        <v>54.863500000000002</v>
      </c>
      <c r="F1696">
        <v>14.00961</v>
      </c>
    </row>
    <row r="1697" spans="2:6">
      <c r="B1697" t="s">
        <v>13</v>
      </c>
      <c r="C1697" s="98">
        <v>1678</v>
      </c>
      <c r="D1697" t="s">
        <v>71</v>
      </c>
      <c r="E1697">
        <v>45.499859999999998</v>
      </c>
      <c r="F1697">
        <v>3.9854259999999999</v>
      </c>
    </row>
    <row r="1698" spans="2:6">
      <c r="B1698" t="s">
        <v>13</v>
      </c>
      <c r="C1698" s="98">
        <v>1679</v>
      </c>
      <c r="D1698" t="s">
        <v>71</v>
      </c>
      <c r="E1698">
        <v>49.936750000000004</v>
      </c>
      <c r="F1698">
        <v>21.5901</v>
      </c>
    </row>
    <row r="1699" spans="2:6">
      <c r="B1699" t="s">
        <v>13</v>
      </c>
      <c r="C1699" s="98">
        <v>1680</v>
      </c>
      <c r="D1699" t="s">
        <v>71</v>
      </c>
      <c r="E1699">
        <v>53.809869999999997</v>
      </c>
      <c r="F1699">
        <v>17.76641</v>
      </c>
    </row>
    <row r="1700" spans="2:6">
      <c r="B1700" t="s">
        <v>13</v>
      </c>
      <c r="C1700" s="98">
        <v>1681</v>
      </c>
      <c r="D1700" t="s">
        <v>71</v>
      </c>
      <c r="E1700">
        <v>59.852679999999999</v>
      </c>
      <c r="F1700">
        <v>9.0399499999999993</v>
      </c>
    </row>
    <row r="1701" spans="2:6">
      <c r="B1701" t="s">
        <v>13</v>
      </c>
      <c r="C1701" s="98">
        <v>1682</v>
      </c>
      <c r="D1701" t="s">
        <v>71</v>
      </c>
      <c r="E1701">
        <v>48.175660000000001</v>
      </c>
      <c r="F1701">
        <v>19.52122</v>
      </c>
    </row>
    <row r="1702" spans="2:6">
      <c r="B1702" t="s">
        <v>13</v>
      </c>
      <c r="C1702" s="98">
        <v>1683</v>
      </c>
      <c r="D1702" t="s">
        <v>71</v>
      </c>
      <c r="E1702">
        <v>50.741720000000001</v>
      </c>
      <c r="F1702">
        <v>17.83841</v>
      </c>
    </row>
    <row r="1703" spans="2:6">
      <c r="B1703" t="s">
        <v>13</v>
      </c>
      <c r="C1703" s="98">
        <v>1684</v>
      </c>
      <c r="D1703" t="s">
        <v>71</v>
      </c>
      <c r="E1703">
        <v>58.459760000000003</v>
      </c>
      <c r="F1703">
        <v>14.14866</v>
      </c>
    </row>
    <row r="1704" spans="2:6">
      <c r="B1704" t="s">
        <v>13</v>
      </c>
      <c r="C1704" s="98">
        <v>1685</v>
      </c>
      <c r="D1704" t="s">
        <v>71</v>
      </c>
      <c r="E1704">
        <v>50.114600000000003</v>
      </c>
      <c r="F1704">
        <v>1.7414620000000001</v>
      </c>
    </row>
    <row r="1705" spans="2:6">
      <c r="B1705" t="s">
        <v>13</v>
      </c>
      <c r="C1705" s="98">
        <v>1686</v>
      </c>
      <c r="D1705" t="s">
        <v>71</v>
      </c>
      <c r="E1705">
        <v>45.420380000000002</v>
      </c>
      <c r="F1705">
        <v>5.3724090000000002</v>
      </c>
    </row>
    <row r="1706" spans="2:6">
      <c r="B1706" t="s">
        <v>13</v>
      </c>
      <c r="C1706" s="98">
        <v>1687</v>
      </c>
      <c r="D1706" t="s">
        <v>71</v>
      </c>
      <c r="E1706">
        <v>51.353270000000002</v>
      </c>
      <c r="F1706">
        <v>0.30387199999999998</v>
      </c>
    </row>
    <row r="1707" spans="2:6">
      <c r="B1707" t="s">
        <v>13</v>
      </c>
      <c r="C1707" s="98">
        <v>1688</v>
      </c>
      <c r="D1707" t="s">
        <v>71</v>
      </c>
      <c r="E1707">
        <v>53.091700000000003</v>
      </c>
      <c r="F1707">
        <v>19.290030000000002</v>
      </c>
    </row>
    <row r="1708" spans="2:6">
      <c r="B1708" t="s">
        <v>13</v>
      </c>
      <c r="C1708" s="98">
        <v>1689</v>
      </c>
      <c r="D1708" t="s">
        <v>71</v>
      </c>
      <c r="E1708">
        <v>58.943170000000002</v>
      </c>
      <c r="F1708">
        <v>11.612880000000001</v>
      </c>
    </row>
    <row r="1709" spans="2:6">
      <c r="B1709" t="s">
        <v>13</v>
      </c>
      <c r="C1709" s="98">
        <v>1690</v>
      </c>
      <c r="D1709" t="s">
        <v>71</v>
      </c>
      <c r="E1709">
        <v>59.310989999999997</v>
      </c>
      <c r="F1709">
        <v>10.572139999999999</v>
      </c>
    </row>
    <row r="1710" spans="2:6">
      <c r="B1710" t="s">
        <v>13</v>
      </c>
      <c r="C1710" s="98">
        <v>1691</v>
      </c>
      <c r="D1710" t="s">
        <v>71</v>
      </c>
      <c r="E1710">
        <v>68.222200000000001</v>
      </c>
      <c r="F1710">
        <v>1.13388</v>
      </c>
    </row>
    <row r="1711" spans="2:6">
      <c r="B1711" t="s">
        <v>13</v>
      </c>
      <c r="C1711" s="98">
        <v>1692</v>
      </c>
      <c r="D1711" t="s">
        <v>71</v>
      </c>
      <c r="E1711">
        <v>62.511769999999999</v>
      </c>
      <c r="F1711">
        <v>7.4912320000000001</v>
      </c>
    </row>
    <row r="1712" spans="2:6">
      <c r="B1712" t="s">
        <v>13</v>
      </c>
      <c r="C1712" s="98">
        <v>1693</v>
      </c>
      <c r="D1712" t="s">
        <v>71</v>
      </c>
      <c r="E1712">
        <v>69.38006</v>
      </c>
      <c r="F1712">
        <v>1.488132</v>
      </c>
    </row>
    <row r="1713" spans="2:6">
      <c r="B1713" t="s">
        <v>13</v>
      </c>
      <c r="C1713" s="98">
        <v>1694</v>
      </c>
      <c r="D1713" t="s">
        <v>71</v>
      </c>
      <c r="E1713">
        <v>82.800250000000005</v>
      </c>
      <c r="F1713">
        <v>18.52938</v>
      </c>
    </row>
    <row r="1714" spans="2:6">
      <c r="B1714" t="s">
        <v>13</v>
      </c>
      <c r="C1714" s="98">
        <v>1695</v>
      </c>
      <c r="D1714" t="s">
        <v>71</v>
      </c>
      <c r="E1714">
        <v>85.160330000000002</v>
      </c>
      <c r="F1714">
        <v>15.018370000000001</v>
      </c>
    </row>
    <row r="1715" spans="2:6">
      <c r="B1715" t="s">
        <v>13</v>
      </c>
      <c r="C1715" s="98">
        <v>1696</v>
      </c>
      <c r="D1715" t="s">
        <v>71</v>
      </c>
      <c r="E1715">
        <v>67.095849999999999</v>
      </c>
      <c r="F1715">
        <v>0.601491</v>
      </c>
    </row>
    <row r="1716" spans="2:6">
      <c r="B1716" t="s">
        <v>13</v>
      </c>
      <c r="C1716" s="98">
        <v>1697</v>
      </c>
      <c r="D1716" t="s">
        <v>71</v>
      </c>
      <c r="E1716">
        <v>62.307749999999999</v>
      </c>
      <c r="F1716">
        <v>5.7499750000000001</v>
      </c>
    </row>
    <row r="1717" spans="2:6">
      <c r="B1717" t="s">
        <v>13</v>
      </c>
      <c r="C1717" s="98">
        <v>1698</v>
      </c>
      <c r="D1717" t="s">
        <v>71</v>
      </c>
      <c r="E1717">
        <v>59.970419999999997</v>
      </c>
      <c r="F1717">
        <v>7.9133100000000001</v>
      </c>
    </row>
    <row r="1718" spans="2:6">
      <c r="B1718" t="s">
        <v>13</v>
      </c>
      <c r="C1718" s="98">
        <v>1699</v>
      </c>
      <c r="D1718" t="s">
        <v>71</v>
      </c>
      <c r="E1718">
        <v>39.911639999999998</v>
      </c>
      <c r="F1718">
        <v>32.144019999999998</v>
      </c>
    </row>
    <row r="1719" spans="2:6">
      <c r="B1719" t="s">
        <v>13</v>
      </c>
      <c r="C1719" s="98">
        <v>1700</v>
      </c>
      <c r="D1719" t="s">
        <v>71</v>
      </c>
      <c r="E1719">
        <v>39.596499999999999</v>
      </c>
      <c r="F1719">
        <v>32.136130000000001</v>
      </c>
    </row>
    <row r="1720" spans="2:6">
      <c r="B1720" t="s">
        <v>13</v>
      </c>
      <c r="C1720" s="98">
        <v>1701</v>
      </c>
      <c r="D1720" t="s">
        <v>71</v>
      </c>
      <c r="E1720">
        <v>95.593419999999995</v>
      </c>
      <c r="F1720">
        <v>33.23413</v>
      </c>
    </row>
    <row r="1721" spans="2:6">
      <c r="B1721" t="s">
        <v>13</v>
      </c>
      <c r="C1721" s="98">
        <v>1702</v>
      </c>
      <c r="D1721" t="s">
        <v>71</v>
      </c>
      <c r="E1721">
        <v>52.772289999999998</v>
      </c>
      <c r="F1721">
        <v>99.613470000000007</v>
      </c>
    </row>
    <row r="1722" spans="2:6">
      <c r="B1722" t="s">
        <v>13</v>
      </c>
      <c r="C1722" s="98">
        <v>1703</v>
      </c>
      <c r="D1722" t="s">
        <v>71</v>
      </c>
      <c r="E1722">
        <v>53.178609999999999</v>
      </c>
      <c r="F1722">
        <v>98.603859999999997</v>
      </c>
    </row>
    <row r="1723" spans="2:6">
      <c r="B1723" t="s">
        <v>13</v>
      </c>
      <c r="C1723" s="98">
        <v>1704</v>
      </c>
      <c r="D1723" t="s">
        <v>71</v>
      </c>
      <c r="E1723">
        <v>37.627049999999997</v>
      </c>
      <c r="F1723">
        <v>93.060670000000002</v>
      </c>
    </row>
    <row r="1724" spans="2:6">
      <c r="B1724" t="s">
        <v>13</v>
      </c>
      <c r="C1724" s="98">
        <v>1705</v>
      </c>
      <c r="D1724" t="s">
        <v>74</v>
      </c>
      <c r="E1724">
        <v>65.815539999999999</v>
      </c>
      <c r="F1724">
        <v>95.588369999999998</v>
      </c>
    </row>
    <row r="1725" spans="2:6">
      <c r="B1725" t="s">
        <v>13</v>
      </c>
      <c r="C1725" s="98">
        <v>1706</v>
      </c>
      <c r="D1725" t="s">
        <v>74</v>
      </c>
      <c r="E1725">
        <v>65.672269999999997</v>
      </c>
      <c r="F1725">
        <v>91.933400000000006</v>
      </c>
    </row>
    <row r="1726" spans="2:6">
      <c r="B1726" t="s">
        <v>13</v>
      </c>
      <c r="C1726" s="98">
        <v>1707</v>
      </c>
      <c r="D1726" t="s">
        <v>74</v>
      </c>
      <c r="E1726">
        <v>39.002719999999997</v>
      </c>
      <c r="F1726">
        <v>92.261840000000007</v>
      </c>
    </row>
    <row r="1727" spans="2:6">
      <c r="B1727" t="s">
        <v>13</v>
      </c>
      <c r="C1727" s="98">
        <v>1708</v>
      </c>
      <c r="D1727" t="s">
        <v>74</v>
      </c>
      <c r="E1727">
        <v>37.795299999999997</v>
      </c>
      <c r="F1727">
        <v>93.53246</v>
      </c>
    </row>
    <row r="1728" spans="2:6">
      <c r="B1728" t="s">
        <v>13</v>
      </c>
      <c r="C1728" s="98">
        <v>1709</v>
      </c>
      <c r="D1728" t="s">
        <v>74</v>
      </c>
      <c r="E1728">
        <v>35.5139</v>
      </c>
      <c r="F1728">
        <v>89.599189999999993</v>
      </c>
    </row>
    <row r="1729" spans="2:6">
      <c r="B1729" t="s">
        <v>13</v>
      </c>
      <c r="C1729" s="98">
        <v>1710</v>
      </c>
      <c r="D1729" t="s">
        <v>74</v>
      </c>
      <c r="E1729">
        <v>39.219450000000002</v>
      </c>
      <c r="F1729">
        <v>83.543480000000002</v>
      </c>
    </row>
    <row r="1730" spans="2:6">
      <c r="B1730" t="s">
        <v>13</v>
      </c>
      <c r="C1730" s="98">
        <v>1711</v>
      </c>
      <c r="D1730" t="s">
        <v>74</v>
      </c>
      <c r="E1730">
        <v>31.588200000000001</v>
      </c>
      <c r="F1730">
        <v>77.028049999999993</v>
      </c>
    </row>
    <row r="1731" spans="2:6">
      <c r="B1731" t="s">
        <v>13</v>
      </c>
      <c r="C1731" s="98">
        <v>1712</v>
      </c>
      <c r="D1731" t="s">
        <v>74</v>
      </c>
      <c r="E1731">
        <v>32.657780000000002</v>
      </c>
      <c r="F1731">
        <v>80.113860000000003</v>
      </c>
    </row>
    <row r="1732" spans="2:6">
      <c r="B1732" t="s">
        <v>13</v>
      </c>
      <c r="C1732" s="98">
        <v>1713</v>
      </c>
      <c r="D1732" t="s">
        <v>74</v>
      </c>
      <c r="E1732">
        <v>31.6416</v>
      </c>
      <c r="F1732">
        <v>77.610830000000007</v>
      </c>
    </row>
    <row r="1733" spans="2:6">
      <c r="B1733" t="s">
        <v>13</v>
      </c>
      <c r="C1733" s="98">
        <v>1714</v>
      </c>
      <c r="D1733" t="s">
        <v>74</v>
      </c>
      <c r="E1733">
        <v>30.98714</v>
      </c>
      <c r="F1733">
        <v>63.944029999999998</v>
      </c>
    </row>
    <row r="1734" spans="2:6">
      <c r="B1734" t="s">
        <v>13</v>
      </c>
      <c r="C1734" s="98">
        <v>1715</v>
      </c>
      <c r="D1734" t="s">
        <v>74</v>
      </c>
      <c r="E1734">
        <v>27.439630000000001</v>
      </c>
      <c r="F1734">
        <v>65.744460000000004</v>
      </c>
    </row>
    <row r="1735" spans="2:6">
      <c r="B1735" t="s">
        <v>13</v>
      </c>
      <c r="C1735" s="98">
        <v>1716</v>
      </c>
      <c r="D1735" t="s">
        <v>74</v>
      </c>
      <c r="E1735">
        <v>30.57837</v>
      </c>
      <c r="F1735">
        <v>65.521950000000004</v>
      </c>
    </row>
    <row r="1736" spans="2:6">
      <c r="B1736" t="s">
        <v>13</v>
      </c>
      <c r="C1736" s="98">
        <v>1717</v>
      </c>
      <c r="D1736" t="s">
        <v>74</v>
      </c>
      <c r="E1736">
        <v>28.8094</v>
      </c>
      <c r="F1736">
        <v>59.621000000000002</v>
      </c>
    </row>
    <row r="1737" spans="2:6">
      <c r="B1737" t="s">
        <v>13</v>
      </c>
      <c r="C1737" s="98">
        <v>1718</v>
      </c>
      <c r="D1737" t="s">
        <v>74</v>
      </c>
      <c r="E1737">
        <v>27.939520000000002</v>
      </c>
      <c r="F1737">
        <v>50.985059999999997</v>
      </c>
    </row>
    <row r="1738" spans="2:6">
      <c r="B1738" t="s">
        <v>13</v>
      </c>
      <c r="C1738" s="98">
        <v>1719</v>
      </c>
      <c r="D1738" t="s">
        <v>74</v>
      </c>
      <c r="E1738">
        <v>33.84995</v>
      </c>
      <c r="F1738">
        <v>46.284469999999999</v>
      </c>
    </row>
    <row r="1739" spans="2:6">
      <c r="B1739" t="s">
        <v>13</v>
      </c>
      <c r="C1739" s="98">
        <v>1720</v>
      </c>
      <c r="D1739" t="s">
        <v>74</v>
      </c>
      <c r="E1739">
        <v>32.628459999999997</v>
      </c>
      <c r="F1739">
        <v>54.063720000000004</v>
      </c>
    </row>
    <row r="1740" spans="2:6">
      <c r="B1740" t="s">
        <v>13</v>
      </c>
      <c r="C1740" s="98">
        <v>1721</v>
      </c>
      <c r="D1740" t="s">
        <v>74</v>
      </c>
      <c r="E1740">
        <v>32.438650000000003</v>
      </c>
      <c r="F1740">
        <v>49.903019999999998</v>
      </c>
    </row>
    <row r="1741" spans="2:6">
      <c r="B1741" t="s">
        <v>13</v>
      </c>
      <c r="C1741" s="98">
        <v>1722</v>
      </c>
      <c r="D1741" t="s">
        <v>74</v>
      </c>
      <c r="E1741">
        <v>35.838290000000001</v>
      </c>
      <c r="F1741">
        <v>53.351489999999998</v>
      </c>
    </row>
    <row r="1742" spans="2:6">
      <c r="B1742" t="s">
        <v>13</v>
      </c>
      <c r="C1742" s="98">
        <v>1723</v>
      </c>
      <c r="D1742" t="s">
        <v>74</v>
      </c>
      <c r="E1742">
        <v>37.142040000000001</v>
      </c>
      <c r="F1742">
        <v>49.741990000000001</v>
      </c>
    </row>
    <row r="1743" spans="2:6">
      <c r="B1743" t="s">
        <v>13</v>
      </c>
      <c r="C1743" s="98">
        <v>1724</v>
      </c>
      <c r="D1743" t="s">
        <v>74</v>
      </c>
      <c r="E1743">
        <v>34.644550000000002</v>
      </c>
      <c r="F1743">
        <v>54.444110000000002</v>
      </c>
    </row>
    <row r="1744" spans="2:6">
      <c r="B1744" t="s">
        <v>13</v>
      </c>
      <c r="C1744" s="98">
        <v>1725</v>
      </c>
      <c r="D1744" t="s">
        <v>74</v>
      </c>
      <c r="E1744">
        <v>35.675400000000003</v>
      </c>
      <c r="F1744">
        <v>49.625639999999997</v>
      </c>
    </row>
    <row r="1745" spans="2:6">
      <c r="B1745" t="s">
        <v>13</v>
      </c>
      <c r="C1745" s="98">
        <v>1726</v>
      </c>
      <c r="D1745" t="s">
        <v>74</v>
      </c>
      <c r="E1745">
        <v>64.994590000000002</v>
      </c>
      <c r="F1745">
        <v>49.46217</v>
      </c>
    </row>
    <row r="1746" spans="2:6">
      <c r="B1746" t="s">
        <v>13</v>
      </c>
      <c r="C1746" s="98">
        <v>1727</v>
      </c>
      <c r="D1746" t="s">
        <v>74</v>
      </c>
      <c r="E1746">
        <v>66.129149999999996</v>
      </c>
      <c r="F1746">
        <v>61.643720000000002</v>
      </c>
    </row>
    <row r="1747" spans="2:6">
      <c r="B1747" t="s">
        <v>13</v>
      </c>
      <c r="C1747" s="98">
        <v>1728</v>
      </c>
      <c r="D1747" t="s">
        <v>74</v>
      </c>
      <c r="E1747">
        <v>65.790649999999999</v>
      </c>
      <c r="F1747">
        <v>55.945369999999997</v>
      </c>
    </row>
    <row r="1748" spans="2:6">
      <c r="B1748" t="s">
        <v>13</v>
      </c>
      <c r="C1748" s="98">
        <v>1729</v>
      </c>
      <c r="D1748" t="s">
        <v>74</v>
      </c>
      <c r="E1748">
        <v>67.501779999999997</v>
      </c>
      <c r="F1748">
        <v>60.850230000000003</v>
      </c>
    </row>
    <row r="1749" spans="2:6">
      <c r="B1749" t="s">
        <v>13</v>
      </c>
      <c r="C1749" s="98">
        <v>1730</v>
      </c>
      <c r="D1749" t="s">
        <v>74</v>
      </c>
      <c r="E1749">
        <v>67.629509999999996</v>
      </c>
      <c r="F1749">
        <v>61.429110000000001</v>
      </c>
    </row>
    <row r="1750" spans="2:6">
      <c r="B1750" t="s">
        <v>13</v>
      </c>
      <c r="C1750" s="98">
        <v>1731</v>
      </c>
      <c r="D1750" t="s">
        <v>74</v>
      </c>
      <c r="E1750">
        <v>63.910060000000001</v>
      </c>
      <c r="F1750">
        <v>62.972329999999999</v>
      </c>
    </row>
    <row r="1751" spans="2:6">
      <c r="B1751" t="s">
        <v>13</v>
      </c>
      <c r="C1751" s="98">
        <v>1732</v>
      </c>
      <c r="D1751" t="s">
        <v>74</v>
      </c>
      <c r="E1751">
        <v>66.549359999999993</v>
      </c>
      <c r="F1751">
        <v>67.725589999999997</v>
      </c>
    </row>
    <row r="1752" spans="2:6">
      <c r="B1752" t="s">
        <v>13</v>
      </c>
      <c r="C1752" s="98">
        <v>1733</v>
      </c>
      <c r="D1752" t="s">
        <v>74</v>
      </c>
      <c r="E1752">
        <v>64.051540000000003</v>
      </c>
      <c r="F1752">
        <v>48.82009</v>
      </c>
    </row>
    <row r="1753" spans="2:6">
      <c r="B1753" t="s">
        <v>13</v>
      </c>
      <c r="C1753" s="98">
        <v>1734</v>
      </c>
      <c r="D1753" t="s">
        <v>74</v>
      </c>
      <c r="E1753">
        <v>68.193290000000005</v>
      </c>
      <c r="F1753">
        <v>46.54354</v>
      </c>
    </row>
    <row r="1754" spans="2:6">
      <c r="B1754" t="s">
        <v>13</v>
      </c>
      <c r="C1754" s="98">
        <v>1735</v>
      </c>
      <c r="D1754" t="s">
        <v>74</v>
      </c>
      <c r="E1754">
        <v>65.278390000000002</v>
      </c>
      <c r="F1754">
        <v>44.820349999999998</v>
      </c>
    </row>
    <row r="1755" spans="2:6">
      <c r="B1755" t="s">
        <v>13</v>
      </c>
      <c r="C1755" s="98">
        <v>1736</v>
      </c>
      <c r="D1755" t="s">
        <v>74</v>
      </c>
      <c r="E1755">
        <v>34.997660000000003</v>
      </c>
      <c r="F1755">
        <v>28.632989999999999</v>
      </c>
    </row>
    <row r="1756" spans="2:6">
      <c r="B1756" t="s">
        <v>13</v>
      </c>
      <c r="C1756" s="98">
        <v>1737</v>
      </c>
      <c r="D1756" t="s">
        <v>74</v>
      </c>
      <c r="E1756">
        <v>33.923769999999998</v>
      </c>
      <c r="F1756">
        <v>53.558689999999999</v>
      </c>
    </row>
    <row r="1757" spans="2:6">
      <c r="B1757" t="s">
        <v>13</v>
      </c>
      <c r="C1757" s="98">
        <v>1738</v>
      </c>
      <c r="D1757" t="s">
        <v>74</v>
      </c>
      <c r="E1757">
        <v>66.004450000000006</v>
      </c>
      <c r="F1757">
        <v>52.684669999999997</v>
      </c>
    </row>
    <row r="1758" spans="2:6">
      <c r="B1758" t="s">
        <v>13</v>
      </c>
      <c r="C1758" s="98">
        <v>1739</v>
      </c>
      <c r="D1758" t="s">
        <v>74</v>
      </c>
      <c r="E1758">
        <v>37.023260000000001</v>
      </c>
      <c r="F1758">
        <v>32.118479999999998</v>
      </c>
    </row>
    <row r="1759" spans="2:6">
      <c r="B1759" t="s">
        <v>13</v>
      </c>
      <c r="C1759" s="98">
        <v>1740</v>
      </c>
      <c r="D1759" t="s">
        <v>74</v>
      </c>
      <c r="E1759">
        <v>34.698270000000001</v>
      </c>
      <c r="F1759">
        <v>36.475349999999999</v>
      </c>
    </row>
    <row r="1760" spans="2:6">
      <c r="B1760" t="s">
        <v>13</v>
      </c>
      <c r="C1760" s="98">
        <v>1741</v>
      </c>
      <c r="D1760" t="s">
        <v>74</v>
      </c>
      <c r="E1760">
        <v>34.863439999999997</v>
      </c>
      <c r="F1760">
        <v>30.93927</v>
      </c>
    </row>
    <row r="1761" spans="2:6">
      <c r="B1761" t="s">
        <v>13</v>
      </c>
      <c r="C1761" s="98">
        <v>1742</v>
      </c>
      <c r="D1761" t="s">
        <v>74</v>
      </c>
      <c r="E1761">
        <v>31.090070000000001</v>
      </c>
      <c r="F1761">
        <v>32.383749999999999</v>
      </c>
    </row>
    <row r="1762" spans="2:6">
      <c r="B1762" t="s">
        <v>13</v>
      </c>
      <c r="C1762" s="98">
        <v>1743</v>
      </c>
      <c r="D1762" t="s">
        <v>74</v>
      </c>
      <c r="E1762">
        <v>34.921309999999998</v>
      </c>
      <c r="F1762">
        <v>35.418439999999997</v>
      </c>
    </row>
    <row r="1763" spans="2:6">
      <c r="B1763" t="s">
        <v>13</v>
      </c>
      <c r="C1763" s="98">
        <v>1744</v>
      </c>
      <c r="D1763" t="s">
        <v>74</v>
      </c>
      <c r="E1763">
        <v>30.343360000000001</v>
      </c>
      <c r="F1763">
        <v>32.524560000000001</v>
      </c>
    </row>
    <row r="1764" spans="2:6">
      <c r="B1764" t="s">
        <v>13</v>
      </c>
      <c r="C1764" s="98">
        <v>1745</v>
      </c>
      <c r="D1764" t="s">
        <v>74</v>
      </c>
      <c r="E1764">
        <v>35.483330000000002</v>
      </c>
      <c r="F1764">
        <v>44.491630000000001</v>
      </c>
    </row>
    <row r="1765" spans="2:6">
      <c r="B1765" t="s">
        <v>13</v>
      </c>
      <c r="C1765" s="98">
        <v>1746</v>
      </c>
      <c r="D1765" t="s">
        <v>74</v>
      </c>
      <c r="E1765">
        <v>33.234909999999999</v>
      </c>
      <c r="F1765">
        <v>38.502479999999998</v>
      </c>
    </row>
    <row r="1766" spans="2:6">
      <c r="B1766" t="s">
        <v>13</v>
      </c>
      <c r="C1766" s="98">
        <v>1747</v>
      </c>
      <c r="D1766" t="s">
        <v>74</v>
      </c>
      <c r="E1766">
        <v>35.43994</v>
      </c>
      <c r="F1766">
        <v>47.797519999999999</v>
      </c>
    </row>
    <row r="1767" spans="2:6">
      <c r="B1767" t="s">
        <v>13</v>
      </c>
      <c r="C1767" s="98">
        <v>1748</v>
      </c>
      <c r="D1767" t="s">
        <v>74</v>
      </c>
      <c r="E1767">
        <v>33.873510000000003</v>
      </c>
      <c r="F1767">
        <v>37.05603</v>
      </c>
    </row>
    <row r="1768" spans="2:6">
      <c r="B1768" t="s">
        <v>13</v>
      </c>
      <c r="C1768" s="98">
        <v>1749</v>
      </c>
      <c r="D1768" t="s">
        <v>74</v>
      </c>
      <c r="E1768">
        <v>28.564139999999998</v>
      </c>
      <c r="F1768">
        <v>34.626399999999997</v>
      </c>
    </row>
    <row r="1769" spans="2:6">
      <c r="B1769" t="s">
        <v>13</v>
      </c>
      <c r="C1769" s="98">
        <v>1750</v>
      </c>
      <c r="D1769" t="s">
        <v>74</v>
      </c>
      <c r="E1769">
        <v>31.31955</v>
      </c>
      <c r="F1769">
        <v>31.663989999999998</v>
      </c>
    </row>
    <row r="1770" spans="2:6">
      <c r="B1770" t="s">
        <v>13</v>
      </c>
      <c r="C1770" s="98">
        <v>1751</v>
      </c>
      <c r="D1770" t="s">
        <v>74</v>
      </c>
      <c r="E1770">
        <v>30.79617</v>
      </c>
      <c r="F1770">
        <v>23.519030000000001</v>
      </c>
    </row>
    <row r="1771" spans="2:6">
      <c r="B1771" t="s">
        <v>13</v>
      </c>
      <c r="C1771" s="98">
        <v>1752</v>
      </c>
      <c r="D1771" t="s">
        <v>74</v>
      </c>
      <c r="E1771">
        <v>34.233359999999998</v>
      </c>
      <c r="F1771">
        <v>22.495909999999999</v>
      </c>
    </row>
    <row r="1772" spans="2:6">
      <c r="B1772" t="s">
        <v>13</v>
      </c>
      <c r="C1772" s="98">
        <v>1753</v>
      </c>
      <c r="D1772" t="s">
        <v>74</v>
      </c>
      <c r="E1772">
        <v>36.630789999999998</v>
      </c>
      <c r="F1772">
        <v>31.47683</v>
      </c>
    </row>
    <row r="1773" spans="2:6">
      <c r="B1773" t="s">
        <v>13</v>
      </c>
      <c r="C1773" s="98">
        <v>1754</v>
      </c>
      <c r="D1773" t="s">
        <v>74</v>
      </c>
      <c r="E1773">
        <v>34.54862</v>
      </c>
      <c r="F1773">
        <v>26.111090000000001</v>
      </c>
    </row>
    <row r="1774" spans="2:6">
      <c r="B1774" t="s">
        <v>13</v>
      </c>
      <c r="C1774" s="98">
        <v>1755</v>
      </c>
      <c r="D1774" t="s">
        <v>74</v>
      </c>
      <c r="E1774">
        <v>37.519640000000003</v>
      </c>
      <c r="F1774">
        <v>29.267610000000001</v>
      </c>
    </row>
    <row r="1775" spans="2:6">
      <c r="B1775" t="s">
        <v>13</v>
      </c>
      <c r="C1775" s="98">
        <v>1756</v>
      </c>
      <c r="D1775" t="s">
        <v>74</v>
      </c>
      <c r="E1775">
        <v>62.425699999999999</v>
      </c>
      <c r="F1775">
        <v>34.04421</v>
      </c>
    </row>
    <row r="1776" spans="2:6">
      <c r="B1776" t="s">
        <v>13</v>
      </c>
      <c r="C1776" s="98">
        <v>1757</v>
      </c>
      <c r="D1776" t="s">
        <v>74</v>
      </c>
      <c r="E1776">
        <v>64.32038</v>
      </c>
      <c r="F1776">
        <v>31.785630000000001</v>
      </c>
    </row>
    <row r="1777" spans="2:6">
      <c r="B1777" t="s">
        <v>13</v>
      </c>
      <c r="C1777" s="98">
        <v>1758</v>
      </c>
      <c r="D1777" t="s">
        <v>74</v>
      </c>
      <c r="E1777">
        <v>65.445530000000005</v>
      </c>
      <c r="F1777">
        <v>43.273499999999999</v>
      </c>
    </row>
    <row r="1778" spans="2:6">
      <c r="B1778" t="s">
        <v>13</v>
      </c>
      <c r="C1778" s="98">
        <v>1759</v>
      </c>
      <c r="D1778" t="s">
        <v>74</v>
      </c>
      <c r="E1778">
        <v>64.325630000000004</v>
      </c>
      <c r="F1778">
        <v>41.61598</v>
      </c>
    </row>
    <row r="1779" spans="2:6">
      <c r="B1779" t="s">
        <v>13</v>
      </c>
      <c r="C1779" s="98">
        <v>1760</v>
      </c>
      <c r="D1779" t="s">
        <v>74</v>
      </c>
      <c r="E1779">
        <v>65.264340000000004</v>
      </c>
      <c r="F1779">
        <v>35.71754</v>
      </c>
    </row>
    <row r="1780" spans="2:6">
      <c r="B1780" t="s">
        <v>13</v>
      </c>
      <c r="C1780" s="98">
        <v>1761</v>
      </c>
      <c r="D1780" t="s">
        <v>74</v>
      </c>
      <c r="E1780">
        <v>66.3887</v>
      </c>
      <c r="F1780">
        <v>38.844740000000002</v>
      </c>
    </row>
    <row r="1781" spans="2:6">
      <c r="B1781" t="s">
        <v>13</v>
      </c>
      <c r="C1781" s="98">
        <v>1762</v>
      </c>
      <c r="D1781" t="s">
        <v>74</v>
      </c>
      <c r="E1781">
        <v>68.191419999999994</v>
      </c>
      <c r="F1781">
        <v>45.169490000000003</v>
      </c>
    </row>
    <row r="1782" spans="2:6">
      <c r="B1782" t="s">
        <v>13</v>
      </c>
      <c r="C1782" s="98">
        <v>1763</v>
      </c>
      <c r="D1782" t="s">
        <v>74</v>
      </c>
      <c r="E1782">
        <v>68.540660000000003</v>
      </c>
      <c r="F1782">
        <v>48.43853</v>
      </c>
    </row>
    <row r="1783" spans="2:6">
      <c r="B1783" t="s">
        <v>13</v>
      </c>
      <c r="C1783" s="98">
        <v>1764</v>
      </c>
      <c r="D1783" t="s">
        <v>74</v>
      </c>
      <c r="E1783">
        <v>67.661429999999996</v>
      </c>
      <c r="F1783">
        <v>51.068579999999997</v>
      </c>
    </row>
    <row r="1784" spans="2:6">
      <c r="B1784" t="s">
        <v>13</v>
      </c>
      <c r="C1784" s="98">
        <v>1765</v>
      </c>
      <c r="D1784" t="s">
        <v>74</v>
      </c>
      <c r="E1784">
        <v>68.675520000000006</v>
      </c>
      <c r="F1784">
        <v>50.465229999999998</v>
      </c>
    </row>
    <row r="1785" spans="2:6">
      <c r="B1785" t="s">
        <v>13</v>
      </c>
      <c r="C1785" s="98">
        <v>1766</v>
      </c>
      <c r="D1785" t="s">
        <v>74</v>
      </c>
      <c r="E1785">
        <v>69.081710000000001</v>
      </c>
      <c r="F1785">
        <v>55.474049999999998</v>
      </c>
    </row>
    <row r="1786" spans="2:6">
      <c r="B1786" t="s">
        <v>13</v>
      </c>
      <c r="C1786" s="98">
        <v>1767</v>
      </c>
      <c r="D1786" t="s">
        <v>74</v>
      </c>
      <c r="E1786">
        <v>69.048720000000003</v>
      </c>
      <c r="F1786">
        <v>66.366050000000001</v>
      </c>
    </row>
    <row r="1787" spans="2:6">
      <c r="B1787" t="s">
        <v>13</v>
      </c>
      <c r="C1787" s="98">
        <v>1768</v>
      </c>
      <c r="D1787" t="s">
        <v>74</v>
      </c>
      <c r="E1787">
        <v>67.308220000000006</v>
      </c>
      <c r="F1787">
        <v>71.590299999999999</v>
      </c>
    </row>
    <row r="1788" spans="2:6">
      <c r="B1788" t="s">
        <v>13</v>
      </c>
      <c r="C1788" s="98">
        <v>1769</v>
      </c>
      <c r="D1788" t="s">
        <v>74</v>
      </c>
      <c r="E1788">
        <v>38.7149</v>
      </c>
      <c r="F1788">
        <v>76.396979999999999</v>
      </c>
    </row>
    <row r="1789" spans="2:6">
      <c r="B1789" t="s">
        <v>13</v>
      </c>
      <c r="C1789" s="98">
        <v>1770</v>
      </c>
      <c r="D1789" t="s">
        <v>74</v>
      </c>
      <c r="E1789">
        <v>35.548090000000002</v>
      </c>
      <c r="F1789">
        <v>89.30498</v>
      </c>
    </row>
    <row r="1790" spans="2:6">
      <c r="B1790" t="s">
        <v>13</v>
      </c>
      <c r="C1790" s="98">
        <v>1771</v>
      </c>
      <c r="D1790" t="s">
        <v>74</v>
      </c>
      <c r="E1790">
        <v>36.71067</v>
      </c>
      <c r="F1790">
        <v>86.074969999999993</v>
      </c>
    </row>
    <row r="1791" spans="2:6">
      <c r="B1791" t="s">
        <v>13</v>
      </c>
      <c r="C1791" s="98">
        <v>1772</v>
      </c>
      <c r="D1791" t="s">
        <v>74</v>
      </c>
      <c r="E1791">
        <v>64.912660000000002</v>
      </c>
      <c r="F1791">
        <v>87.645799999999994</v>
      </c>
    </row>
    <row r="1792" spans="2:6">
      <c r="B1792" t="s">
        <v>13</v>
      </c>
      <c r="C1792" s="98">
        <v>1773</v>
      </c>
      <c r="D1792" t="s">
        <v>74</v>
      </c>
      <c r="E1792">
        <v>66.064139999999995</v>
      </c>
      <c r="F1792">
        <v>89.208669999999998</v>
      </c>
    </row>
    <row r="1793" spans="2:6">
      <c r="B1793" t="s">
        <v>13</v>
      </c>
      <c r="C1793" s="98">
        <v>1774</v>
      </c>
      <c r="D1793" t="s">
        <v>74</v>
      </c>
      <c r="E1793">
        <v>64.935929999999999</v>
      </c>
      <c r="F1793">
        <v>87.072140000000005</v>
      </c>
    </row>
    <row r="1794" spans="2:6">
      <c r="B1794" t="s">
        <v>13</v>
      </c>
      <c r="C1794" s="98">
        <v>1775</v>
      </c>
      <c r="D1794" t="s">
        <v>74</v>
      </c>
      <c r="E1794">
        <v>67.02655</v>
      </c>
      <c r="F1794">
        <v>76.222520000000003</v>
      </c>
    </row>
    <row r="1795" spans="2:6">
      <c r="B1795" t="s">
        <v>13</v>
      </c>
      <c r="C1795" s="98">
        <v>1776</v>
      </c>
      <c r="D1795" t="s">
        <v>74</v>
      </c>
      <c r="E1795">
        <v>65.314030000000002</v>
      </c>
      <c r="F1795">
        <v>77.938739999999996</v>
      </c>
    </row>
    <row r="1796" spans="2:6">
      <c r="B1796" t="s">
        <v>13</v>
      </c>
      <c r="C1796" s="98">
        <v>1777</v>
      </c>
      <c r="D1796" t="s">
        <v>74</v>
      </c>
      <c r="E1796">
        <v>64.29522</v>
      </c>
      <c r="F1796">
        <v>84.125860000000003</v>
      </c>
    </row>
    <row r="1797" spans="2:6">
      <c r="B1797" t="s">
        <v>13</v>
      </c>
      <c r="C1797" s="98">
        <v>1778</v>
      </c>
      <c r="D1797" t="s">
        <v>74</v>
      </c>
      <c r="E1797">
        <v>38.798009999999998</v>
      </c>
      <c r="F1797">
        <v>74.61063</v>
      </c>
    </row>
    <row r="1798" spans="2:6">
      <c r="B1798" t="s">
        <v>13</v>
      </c>
      <c r="C1798" s="98">
        <v>1779</v>
      </c>
      <c r="D1798" t="s">
        <v>74</v>
      </c>
      <c r="E1798">
        <v>34.675759999999997</v>
      </c>
      <c r="F1798">
        <v>79.637600000000006</v>
      </c>
    </row>
    <row r="1799" spans="2:6">
      <c r="B1799" t="s">
        <v>13</v>
      </c>
      <c r="C1799" s="98">
        <v>1780</v>
      </c>
      <c r="D1799" t="s">
        <v>74</v>
      </c>
      <c r="E1799">
        <v>30.719259999999998</v>
      </c>
      <c r="F1799">
        <v>58.812060000000002</v>
      </c>
    </row>
    <row r="1800" spans="2:6">
      <c r="B1800" t="s">
        <v>13</v>
      </c>
      <c r="C1800" s="98">
        <v>1781</v>
      </c>
      <c r="D1800" t="s">
        <v>74</v>
      </c>
      <c r="E1800">
        <v>34.105150000000002</v>
      </c>
      <c r="F1800">
        <v>64.129199999999997</v>
      </c>
    </row>
    <row r="1801" spans="2:6">
      <c r="B1801" t="s">
        <v>13</v>
      </c>
      <c r="C1801" s="98">
        <v>1782</v>
      </c>
      <c r="D1801" t="s">
        <v>74</v>
      </c>
      <c r="E1801">
        <v>33.423369999999998</v>
      </c>
      <c r="F1801">
        <v>67.095740000000006</v>
      </c>
    </row>
    <row r="1802" spans="2:6">
      <c r="B1802" t="s">
        <v>13</v>
      </c>
      <c r="C1802" s="98">
        <v>1783</v>
      </c>
      <c r="D1802" t="s">
        <v>74</v>
      </c>
      <c r="E1802">
        <v>66.313810000000004</v>
      </c>
      <c r="F1802">
        <v>98.931030000000007</v>
      </c>
    </row>
    <row r="1803" spans="2:6">
      <c r="B1803" t="s">
        <v>13</v>
      </c>
      <c r="C1803" s="98">
        <v>1784</v>
      </c>
      <c r="D1803" t="s">
        <v>74</v>
      </c>
      <c r="E1803">
        <v>65.309629999999999</v>
      </c>
      <c r="F1803">
        <v>98.16516</v>
      </c>
    </row>
    <row r="1804" spans="2:6">
      <c r="B1804" t="s">
        <v>13</v>
      </c>
      <c r="C1804" s="98">
        <v>1785</v>
      </c>
      <c r="D1804" t="s">
        <v>74</v>
      </c>
      <c r="E1804">
        <v>65.714079999999996</v>
      </c>
      <c r="F1804">
        <v>99.283760000000001</v>
      </c>
    </row>
    <row r="1805" spans="2:6">
      <c r="B1805" t="s">
        <v>13</v>
      </c>
      <c r="C1805" s="98">
        <v>1786</v>
      </c>
      <c r="D1805" t="s">
        <v>74</v>
      </c>
      <c r="E1805">
        <v>67.593450000000004</v>
      </c>
      <c r="F1805">
        <v>90.951909999999998</v>
      </c>
    </row>
    <row r="1806" spans="2:6">
      <c r="B1806" t="s">
        <v>13</v>
      </c>
      <c r="C1806" s="98">
        <v>1787</v>
      </c>
      <c r="D1806" t="s">
        <v>74</v>
      </c>
      <c r="E1806">
        <v>66.388019999999997</v>
      </c>
      <c r="F1806">
        <v>89.281229999999994</v>
      </c>
    </row>
    <row r="1807" spans="2:6">
      <c r="B1807" t="s">
        <v>13</v>
      </c>
      <c r="C1807" s="98">
        <v>1788</v>
      </c>
      <c r="D1807" t="s">
        <v>74</v>
      </c>
      <c r="E1807">
        <v>67.806190000000001</v>
      </c>
      <c r="F1807">
        <v>91.688180000000003</v>
      </c>
    </row>
    <row r="1808" spans="2:6">
      <c r="B1808" t="s">
        <v>13</v>
      </c>
      <c r="C1808" s="98">
        <v>1789</v>
      </c>
      <c r="D1808" t="s">
        <v>74</v>
      </c>
      <c r="E1808">
        <v>70.962609999999998</v>
      </c>
      <c r="F1808">
        <v>86.518119999999996</v>
      </c>
    </row>
    <row r="1809" spans="2:6">
      <c r="B1809" t="s">
        <v>13</v>
      </c>
      <c r="C1809" s="98">
        <v>1790</v>
      </c>
      <c r="D1809" t="s">
        <v>74</v>
      </c>
      <c r="E1809">
        <v>71.993639999999999</v>
      </c>
      <c r="F1809">
        <v>78.820949999999996</v>
      </c>
    </row>
    <row r="1810" spans="2:6">
      <c r="B1810" t="s">
        <v>13</v>
      </c>
      <c r="C1810" s="98">
        <v>1791</v>
      </c>
      <c r="D1810" t="s">
        <v>74</v>
      </c>
      <c r="E1810">
        <v>72.479830000000007</v>
      </c>
      <c r="F1810">
        <v>80.80068</v>
      </c>
    </row>
    <row r="1811" spans="2:6">
      <c r="B1811" t="s">
        <v>13</v>
      </c>
      <c r="C1811" s="98">
        <v>1792</v>
      </c>
      <c r="D1811" t="s">
        <v>74</v>
      </c>
      <c r="E1811">
        <v>74.078429999999997</v>
      </c>
      <c r="F1811">
        <v>72.951530000000005</v>
      </c>
    </row>
    <row r="1812" spans="2:6">
      <c r="B1812" t="s">
        <v>13</v>
      </c>
      <c r="C1812" s="98">
        <v>1793</v>
      </c>
      <c r="D1812" t="s">
        <v>74</v>
      </c>
      <c r="E1812">
        <v>72.036289999999994</v>
      </c>
      <c r="F1812">
        <v>69.716049999999996</v>
      </c>
    </row>
    <row r="1813" spans="2:6">
      <c r="B1813" t="s">
        <v>13</v>
      </c>
      <c r="C1813" s="98">
        <v>1794</v>
      </c>
      <c r="D1813" t="s">
        <v>74</v>
      </c>
      <c r="E1813">
        <v>72.998189999999994</v>
      </c>
      <c r="F1813">
        <v>59.665640000000003</v>
      </c>
    </row>
    <row r="1814" spans="2:6">
      <c r="B1814" t="s">
        <v>13</v>
      </c>
      <c r="C1814" s="98">
        <v>1795</v>
      </c>
      <c r="D1814" t="s">
        <v>74</v>
      </c>
      <c r="E1814">
        <v>74.812129999999996</v>
      </c>
      <c r="F1814">
        <v>57.589880000000001</v>
      </c>
    </row>
    <row r="1815" spans="2:6">
      <c r="B1815" t="s">
        <v>13</v>
      </c>
      <c r="C1815" s="98">
        <v>1796</v>
      </c>
      <c r="D1815" t="s">
        <v>74</v>
      </c>
      <c r="E1815">
        <v>73.02731</v>
      </c>
      <c r="F1815">
        <v>46.274189999999997</v>
      </c>
    </row>
    <row r="1816" spans="2:6">
      <c r="B1816" t="s">
        <v>13</v>
      </c>
      <c r="C1816" s="98">
        <v>1797</v>
      </c>
      <c r="D1816" t="s">
        <v>74</v>
      </c>
      <c r="E1816">
        <v>77.06711</v>
      </c>
      <c r="F1816">
        <v>51.486919999999998</v>
      </c>
    </row>
    <row r="1817" spans="2:6">
      <c r="B1817" t="s">
        <v>13</v>
      </c>
      <c r="C1817" s="98">
        <v>1798</v>
      </c>
      <c r="D1817" t="s">
        <v>74</v>
      </c>
      <c r="E1817">
        <v>75.017139999999998</v>
      </c>
      <c r="F1817">
        <v>46.622439999999997</v>
      </c>
    </row>
    <row r="1818" spans="2:6">
      <c r="B1818" t="s">
        <v>13</v>
      </c>
      <c r="C1818" s="98">
        <v>1799</v>
      </c>
      <c r="D1818" t="s">
        <v>74</v>
      </c>
      <c r="E1818">
        <v>76.665310000000005</v>
      </c>
      <c r="F1818">
        <v>38.440249999999999</v>
      </c>
    </row>
    <row r="1819" spans="2:6">
      <c r="B1819" t="s">
        <v>13</v>
      </c>
      <c r="C1819" s="98">
        <v>1800</v>
      </c>
      <c r="D1819" t="s">
        <v>74</v>
      </c>
      <c r="E1819">
        <v>77.915869999999998</v>
      </c>
      <c r="F1819">
        <v>45.926839999999999</v>
      </c>
    </row>
    <row r="1820" spans="2:6">
      <c r="B1820" t="s">
        <v>13</v>
      </c>
      <c r="C1820" s="98">
        <v>1801</v>
      </c>
      <c r="D1820" t="s">
        <v>74</v>
      </c>
      <c r="E1820">
        <v>73.742050000000006</v>
      </c>
      <c r="F1820">
        <v>39.120989999999999</v>
      </c>
    </row>
    <row r="1821" spans="2:6">
      <c r="B1821" t="s">
        <v>13</v>
      </c>
      <c r="C1821" s="98">
        <v>1802</v>
      </c>
      <c r="D1821" t="s">
        <v>74</v>
      </c>
      <c r="E1821">
        <v>75.329819999999998</v>
      </c>
      <c r="F1821">
        <v>32.830350000000003</v>
      </c>
    </row>
    <row r="1822" spans="2:6">
      <c r="B1822" t="s">
        <v>13</v>
      </c>
      <c r="C1822" s="98">
        <v>1803</v>
      </c>
      <c r="D1822" t="s">
        <v>74</v>
      </c>
      <c r="E1822">
        <v>63.410440000000001</v>
      </c>
      <c r="F1822">
        <v>38.377740000000003</v>
      </c>
    </row>
    <row r="1823" spans="2:6">
      <c r="B1823" t="s">
        <v>13</v>
      </c>
      <c r="C1823" s="98">
        <v>1804</v>
      </c>
      <c r="D1823" t="s">
        <v>74</v>
      </c>
      <c r="E1823">
        <v>68.856489999999994</v>
      </c>
      <c r="F1823">
        <v>43.084150000000001</v>
      </c>
    </row>
    <row r="1824" spans="2:6">
      <c r="B1824" t="s">
        <v>13</v>
      </c>
      <c r="C1824" s="98">
        <v>1805</v>
      </c>
      <c r="D1824" t="s">
        <v>74</v>
      </c>
      <c r="E1824">
        <v>66.337789999999998</v>
      </c>
      <c r="F1824">
        <v>33.306510000000003</v>
      </c>
    </row>
    <row r="1825" spans="2:6">
      <c r="B1825" t="s">
        <v>13</v>
      </c>
      <c r="C1825" s="98">
        <v>1806</v>
      </c>
      <c r="D1825" t="s">
        <v>74</v>
      </c>
      <c r="E1825">
        <v>64.203720000000004</v>
      </c>
      <c r="F1825">
        <v>26.644110000000001</v>
      </c>
    </row>
    <row r="1826" spans="2:6">
      <c r="B1826" t="s">
        <v>13</v>
      </c>
      <c r="C1826" s="98">
        <v>1807</v>
      </c>
      <c r="D1826" t="s">
        <v>74</v>
      </c>
      <c r="E1826">
        <v>64.498630000000006</v>
      </c>
      <c r="F1826">
        <v>22.863499999999998</v>
      </c>
    </row>
    <row r="1827" spans="2:6">
      <c r="B1827" t="s">
        <v>13</v>
      </c>
      <c r="C1827" s="98">
        <v>1808</v>
      </c>
      <c r="D1827" t="s">
        <v>74</v>
      </c>
      <c r="E1827">
        <v>68.890990000000002</v>
      </c>
      <c r="F1827">
        <v>27.296209999999999</v>
      </c>
    </row>
    <row r="1828" spans="2:6">
      <c r="B1828" t="s">
        <v>13</v>
      </c>
      <c r="C1828" s="98">
        <v>1809</v>
      </c>
      <c r="D1828" t="s">
        <v>74</v>
      </c>
      <c r="E1828">
        <v>72.371520000000004</v>
      </c>
      <c r="F1828">
        <v>21.961639999999999</v>
      </c>
    </row>
    <row r="1829" spans="2:6">
      <c r="B1829" t="s">
        <v>13</v>
      </c>
      <c r="C1829" s="98">
        <v>1810</v>
      </c>
      <c r="D1829" t="s">
        <v>74</v>
      </c>
      <c r="E1829">
        <v>69.765420000000006</v>
      </c>
      <c r="F1829">
        <v>19.999849999999999</v>
      </c>
    </row>
    <row r="1830" spans="2:6">
      <c r="B1830" t="s">
        <v>13</v>
      </c>
      <c r="C1830" s="98">
        <v>1811</v>
      </c>
      <c r="D1830" t="s">
        <v>74</v>
      </c>
      <c r="E1830">
        <v>68.621309999999994</v>
      </c>
      <c r="F1830">
        <v>18.915679999999998</v>
      </c>
    </row>
    <row r="1831" spans="2:6">
      <c r="B1831" t="s">
        <v>13</v>
      </c>
      <c r="C1831" s="98">
        <v>1812</v>
      </c>
      <c r="D1831" t="s">
        <v>74</v>
      </c>
      <c r="E1831">
        <v>64.297740000000005</v>
      </c>
      <c r="F1831">
        <v>20.428750000000001</v>
      </c>
    </row>
    <row r="1832" spans="2:6">
      <c r="B1832" t="s">
        <v>13</v>
      </c>
      <c r="C1832" s="98">
        <v>1813</v>
      </c>
      <c r="D1832" t="s">
        <v>74</v>
      </c>
      <c r="E1832">
        <v>66.699269999999999</v>
      </c>
      <c r="F1832">
        <v>18.591090000000001</v>
      </c>
    </row>
    <row r="1833" spans="2:6">
      <c r="B1833" t="s">
        <v>13</v>
      </c>
      <c r="C1833" s="98">
        <v>1814</v>
      </c>
      <c r="D1833" t="s">
        <v>74</v>
      </c>
      <c r="E1833">
        <v>67.544529999999995</v>
      </c>
      <c r="F1833">
        <v>16.447939999999999</v>
      </c>
    </row>
    <row r="1834" spans="2:6">
      <c r="B1834" t="s">
        <v>13</v>
      </c>
      <c r="C1834" s="98">
        <v>1815</v>
      </c>
      <c r="D1834" t="s">
        <v>74</v>
      </c>
      <c r="E1834">
        <v>63.946950000000001</v>
      </c>
      <c r="F1834">
        <v>18.69285</v>
      </c>
    </row>
    <row r="1835" spans="2:6">
      <c r="B1835" t="s">
        <v>13</v>
      </c>
      <c r="C1835" s="98">
        <v>1816</v>
      </c>
      <c r="D1835" t="s">
        <v>74</v>
      </c>
      <c r="E1835">
        <v>64.388189999999994</v>
      </c>
      <c r="F1835">
        <v>15.77281</v>
      </c>
    </row>
    <row r="1836" spans="2:6">
      <c r="B1836" t="s">
        <v>13</v>
      </c>
      <c r="C1836" s="98">
        <v>1817</v>
      </c>
      <c r="D1836" t="s">
        <v>74</v>
      </c>
      <c r="E1836">
        <v>65.570049999999995</v>
      </c>
      <c r="F1836">
        <v>23.76576</v>
      </c>
    </row>
    <row r="1837" spans="2:6">
      <c r="B1837" t="s">
        <v>13</v>
      </c>
      <c r="C1837" s="98">
        <v>1818</v>
      </c>
      <c r="D1837" t="s">
        <v>74</v>
      </c>
      <c r="E1837">
        <v>38.402839999999998</v>
      </c>
      <c r="F1837">
        <v>19.046859999999999</v>
      </c>
    </row>
    <row r="1838" spans="2:6">
      <c r="B1838" t="s">
        <v>13</v>
      </c>
      <c r="C1838" s="98">
        <v>1819</v>
      </c>
      <c r="D1838" t="s">
        <v>74</v>
      </c>
      <c r="E1838">
        <v>37.832360000000001</v>
      </c>
      <c r="F1838">
        <v>14.46949</v>
      </c>
    </row>
    <row r="1839" spans="2:6">
      <c r="B1839" t="s">
        <v>13</v>
      </c>
      <c r="C1839" s="98">
        <v>1820</v>
      </c>
      <c r="D1839" t="s">
        <v>74</v>
      </c>
      <c r="E1839">
        <v>36.904159999999997</v>
      </c>
      <c r="F1839">
        <v>13.583819999999999</v>
      </c>
    </row>
    <row r="1840" spans="2:6">
      <c r="B1840" t="s">
        <v>13</v>
      </c>
      <c r="C1840" s="98">
        <v>1821</v>
      </c>
      <c r="D1840" t="s">
        <v>74</v>
      </c>
      <c r="E1840">
        <v>36.286140000000003</v>
      </c>
      <c r="F1840">
        <v>17.10577</v>
      </c>
    </row>
    <row r="1841" spans="2:6">
      <c r="B1841" t="s">
        <v>13</v>
      </c>
      <c r="C1841" s="98">
        <v>1822</v>
      </c>
      <c r="D1841" t="s">
        <v>74</v>
      </c>
      <c r="E1841">
        <v>62.786630000000002</v>
      </c>
      <c r="F1841">
        <v>13.918990000000001</v>
      </c>
    </row>
    <row r="1842" spans="2:6">
      <c r="B1842" t="s">
        <v>13</v>
      </c>
      <c r="C1842" s="98">
        <v>1823</v>
      </c>
      <c r="D1842" t="s">
        <v>74</v>
      </c>
      <c r="E1842">
        <v>66.817679999999996</v>
      </c>
      <c r="F1842">
        <v>11.4125</v>
      </c>
    </row>
    <row r="1843" spans="2:6">
      <c r="B1843" t="s">
        <v>13</v>
      </c>
      <c r="C1843" s="98">
        <v>1824</v>
      </c>
      <c r="D1843" t="s">
        <v>74</v>
      </c>
      <c r="E1843">
        <v>66.755020000000002</v>
      </c>
      <c r="F1843">
        <v>18.08531</v>
      </c>
    </row>
    <row r="1844" spans="2:6">
      <c r="B1844" t="s">
        <v>13</v>
      </c>
      <c r="C1844" s="98">
        <v>1825</v>
      </c>
      <c r="D1844" t="s">
        <v>74</v>
      </c>
      <c r="E1844">
        <v>65.415530000000004</v>
      </c>
      <c r="F1844">
        <v>10.463509999999999</v>
      </c>
    </row>
    <row r="1845" spans="2:6">
      <c r="B1845" t="s">
        <v>13</v>
      </c>
      <c r="C1845" s="98">
        <v>1826</v>
      </c>
      <c r="D1845" t="s">
        <v>74</v>
      </c>
      <c r="E1845">
        <v>36.946330000000003</v>
      </c>
      <c r="F1845">
        <v>13.514379999999999</v>
      </c>
    </row>
    <row r="1846" spans="2:6">
      <c r="B1846" t="s">
        <v>13</v>
      </c>
      <c r="C1846" s="98">
        <v>1827</v>
      </c>
      <c r="D1846" t="s">
        <v>74</v>
      </c>
      <c r="E1846">
        <v>37.825429999999997</v>
      </c>
      <c r="F1846">
        <v>9.6010340000000003</v>
      </c>
    </row>
    <row r="1847" spans="2:6">
      <c r="B1847" t="s">
        <v>13</v>
      </c>
      <c r="C1847" s="98">
        <v>1828</v>
      </c>
      <c r="D1847" t="s">
        <v>74</v>
      </c>
      <c r="E1847">
        <v>36.722839999999998</v>
      </c>
      <c r="F1847">
        <v>9.3333019999999998</v>
      </c>
    </row>
    <row r="1848" spans="2:6">
      <c r="B1848" t="s">
        <v>13</v>
      </c>
      <c r="C1848" s="98">
        <v>1829</v>
      </c>
      <c r="D1848" t="s">
        <v>74</v>
      </c>
      <c r="E1848">
        <v>67.073319999999995</v>
      </c>
      <c r="F1848">
        <v>6.0492150000000002</v>
      </c>
    </row>
    <row r="1849" spans="2:6">
      <c r="B1849" t="s">
        <v>13</v>
      </c>
      <c r="C1849" s="98">
        <v>1830</v>
      </c>
      <c r="D1849" t="s">
        <v>74</v>
      </c>
      <c r="E1849">
        <v>64.601820000000004</v>
      </c>
      <c r="F1849">
        <v>12.00192</v>
      </c>
    </row>
    <row r="1850" spans="2:6">
      <c r="B1850" t="s">
        <v>13</v>
      </c>
      <c r="C1850" s="98">
        <v>1831</v>
      </c>
      <c r="D1850" t="s">
        <v>74</v>
      </c>
      <c r="E1850">
        <v>65.437280000000001</v>
      </c>
      <c r="F1850">
        <v>15.545389999999999</v>
      </c>
    </row>
    <row r="1851" spans="2:6">
      <c r="B1851" t="s">
        <v>13</v>
      </c>
      <c r="C1851" s="98">
        <v>1832</v>
      </c>
      <c r="D1851" t="s">
        <v>74</v>
      </c>
      <c r="E1851">
        <v>67.004019999999997</v>
      </c>
      <c r="F1851">
        <v>15.345829999999999</v>
      </c>
    </row>
    <row r="1852" spans="2:6">
      <c r="B1852" t="s">
        <v>13</v>
      </c>
      <c r="C1852" s="98">
        <v>1833</v>
      </c>
      <c r="D1852" t="s">
        <v>74</v>
      </c>
      <c r="E1852">
        <v>66.724189999999993</v>
      </c>
      <c r="F1852">
        <v>5.2498050000000003</v>
      </c>
    </row>
    <row r="1853" spans="2:6">
      <c r="B1853" t="s">
        <v>13</v>
      </c>
      <c r="C1853" s="98">
        <v>1834</v>
      </c>
      <c r="D1853" t="s">
        <v>74</v>
      </c>
      <c r="E1853">
        <v>68.30762</v>
      </c>
      <c r="F1853">
        <v>13.28092</v>
      </c>
    </row>
    <row r="1854" spans="2:6">
      <c r="B1854" t="s">
        <v>13</v>
      </c>
      <c r="C1854" s="98">
        <v>1835</v>
      </c>
      <c r="D1854" t="s">
        <v>74</v>
      </c>
      <c r="E1854">
        <v>68.768050000000002</v>
      </c>
      <c r="F1854">
        <v>13.521459999999999</v>
      </c>
    </row>
    <row r="1855" spans="2:6">
      <c r="B1855" t="s">
        <v>13</v>
      </c>
      <c r="C1855" s="98">
        <v>1836</v>
      </c>
      <c r="D1855" t="s">
        <v>74</v>
      </c>
      <c r="E1855">
        <v>74.167270000000002</v>
      </c>
      <c r="F1855">
        <v>5.3498809999999999</v>
      </c>
    </row>
    <row r="1856" spans="2:6">
      <c r="B1856" t="s">
        <v>13</v>
      </c>
      <c r="C1856" s="98">
        <v>1837</v>
      </c>
      <c r="D1856" t="s">
        <v>74</v>
      </c>
      <c r="E1856">
        <v>64.900360000000006</v>
      </c>
      <c r="F1856">
        <v>16.245259999999998</v>
      </c>
    </row>
    <row r="1857" spans="2:6">
      <c r="B1857" t="s">
        <v>13</v>
      </c>
      <c r="C1857" s="98">
        <v>1838</v>
      </c>
      <c r="D1857" t="s">
        <v>74</v>
      </c>
      <c r="E1857">
        <v>68.76343</v>
      </c>
      <c r="F1857">
        <v>8.7005730000000003</v>
      </c>
    </row>
    <row r="1858" spans="2:6">
      <c r="B1858" t="s">
        <v>13</v>
      </c>
      <c r="C1858" s="98">
        <v>1839</v>
      </c>
      <c r="D1858" t="s">
        <v>74</v>
      </c>
      <c r="E1858">
        <v>66.816909999999993</v>
      </c>
      <c r="F1858">
        <v>12.273289999999999</v>
      </c>
    </row>
    <row r="1859" spans="2:6">
      <c r="B1859" t="s">
        <v>13</v>
      </c>
      <c r="C1859" s="98">
        <v>1840</v>
      </c>
      <c r="D1859" t="s">
        <v>74</v>
      </c>
      <c r="E1859">
        <v>67.309349999999995</v>
      </c>
      <c r="F1859">
        <v>0.217006</v>
      </c>
    </row>
    <row r="1860" spans="2:6">
      <c r="B1860" t="s">
        <v>13</v>
      </c>
      <c r="C1860" s="98">
        <v>1841</v>
      </c>
      <c r="D1860" t="s">
        <v>74</v>
      </c>
      <c r="E1860">
        <v>34.731830000000002</v>
      </c>
      <c r="F1860">
        <v>19.601800000000001</v>
      </c>
    </row>
    <row r="1861" spans="2:6">
      <c r="B1861" t="s">
        <v>13</v>
      </c>
      <c r="C1861" s="98">
        <v>1842</v>
      </c>
      <c r="D1861" t="s">
        <v>74</v>
      </c>
      <c r="E1861">
        <v>33.674439999999997</v>
      </c>
      <c r="F1861">
        <v>26.090489999999999</v>
      </c>
    </row>
    <row r="1862" spans="2:6">
      <c r="B1862" t="s">
        <v>13</v>
      </c>
      <c r="C1862" s="98">
        <v>1843</v>
      </c>
      <c r="D1862" t="s">
        <v>74</v>
      </c>
      <c r="E1862">
        <v>75.627260000000007</v>
      </c>
      <c r="F1862">
        <v>37.128749999999997</v>
      </c>
    </row>
    <row r="1863" spans="2:6">
      <c r="B1863" t="s">
        <v>13</v>
      </c>
      <c r="C1863" s="98">
        <v>1844</v>
      </c>
      <c r="D1863" t="s">
        <v>74</v>
      </c>
      <c r="E1863">
        <v>40.610129999999998</v>
      </c>
      <c r="F1863">
        <v>89.136240000000001</v>
      </c>
    </row>
    <row r="1864" spans="2:6">
      <c r="B1864" t="s">
        <v>13</v>
      </c>
      <c r="C1864" s="98">
        <v>1845</v>
      </c>
      <c r="D1864" t="s">
        <v>74</v>
      </c>
      <c r="E1864">
        <v>39.114370000000001</v>
      </c>
      <c r="F1864">
        <v>96.481750000000005</v>
      </c>
    </row>
    <row r="1865" spans="2:6">
      <c r="B1865" t="s">
        <v>13</v>
      </c>
      <c r="C1865" s="98">
        <v>1846</v>
      </c>
      <c r="D1865" t="s">
        <v>74</v>
      </c>
      <c r="E1865">
        <v>34.583829999999999</v>
      </c>
      <c r="F1865">
        <v>89.588899999999995</v>
      </c>
    </row>
    <row r="1866" spans="2:6">
      <c r="B1866" t="s">
        <v>14</v>
      </c>
      <c r="C1866" s="98">
        <v>1847</v>
      </c>
      <c r="D1866" t="s">
        <v>15</v>
      </c>
      <c r="E1866">
        <v>10</v>
      </c>
      <c r="F1866">
        <v>8.0399999999999991</v>
      </c>
    </row>
    <row r="1867" spans="2:6">
      <c r="B1867" t="s">
        <v>14</v>
      </c>
      <c r="C1867" s="98">
        <v>1848</v>
      </c>
      <c r="D1867" t="s">
        <v>15</v>
      </c>
      <c r="E1867">
        <v>8</v>
      </c>
      <c r="F1867">
        <v>6.95</v>
      </c>
    </row>
    <row r="1868" spans="2:6">
      <c r="B1868" t="s">
        <v>14</v>
      </c>
      <c r="C1868" s="98">
        <v>1849</v>
      </c>
      <c r="D1868" t="s">
        <v>15</v>
      </c>
      <c r="E1868">
        <v>13</v>
      </c>
      <c r="F1868">
        <v>7.58</v>
      </c>
    </row>
    <row r="1869" spans="2:6">
      <c r="B1869" t="s">
        <v>14</v>
      </c>
      <c r="C1869" s="98">
        <v>1850</v>
      </c>
      <c r="D1869" t="s">
        <v>15</v>
      </c>
      <c r="E1869">
        <v>9</v>
      </c>
      <c r="F1869">
        <v>8.81</v>
      </c>
    </row>
    <row r="1870" spans="2:6">
      <c r="B1870" t="s">
        <v>14</v>
      </c>
      <c r="C1870" s="98">
        <v>1851</v>
      </c>
      <c r="D1870" t="s">
        <v>15</v>
      </c>
      <c r="E1870">
        <v>11</v>
      </c>
      <c r="F1870">
        <v>8.33</v>
      </c>
    </row>
    <row r="1871" spans="2:6">
      <c r="B1871" t="s">
        <v>14</v>
      </c>
      <c r="C1871" s="98">
        <v>1852</v>
      </c>
      <c r="D1871" t="s">
        <v>15</v>
      </c>
      <c r="E1871">
        <v>14</v>
      </c>
      <c r="F1871">
        <v>9.9600000000000009</v>
      </c>
    </row>
    <row r="1872" spans="2:6">
      <c r="B1872" t="s">
        <v>14</v>
      </c>
      <c r="C1872" s="98">
        <v>1853</v>
      </c>
      <c r="D1872" t="s">
        <v>15</v>
      </c>
      <c r="E1872">
        <v>6</v>
      </c>
      <c r="F1872">
        <v>7.24</v>
      </c>
    </row>
    <row r="1873" spans="2:6">
      <c r="B1873" t="s">
        <v>14</v>
      </c>
      <c r="C1873" s="98">
        <v>1854</v>
      </c>
      <c r="D1873" t="s">
        <v>15</v>
      </c>
      <c r="E1873">
        <v>4</v>
      </c>
      <c r="F1873">
        <v>4.26</v>
      </c>
    </row>
    <row r="1874" spans="2:6">
      <c r="B1874" t="s">
        <v>14</v>
      </c>
      <c r="C1874" s="98">
        <v>1855</v>
      </c>
      <c r="D1874" t="s">
        <v>15</v>
      </c>
      <c r="E1874">
        <v>12</v>
      </c>
      <c r="F1874">
        <v>10.84</v>
      </c>
    </row>
    <row r="1875" spans="2:6">
      <c r="B1875" t="s">
        <v>14</v>
      </c>
      <c r="C1875" s="98">
        <v>1856</v>
      </c>
      <c r="D1875" t="s">
        <v>15</v>
      </c>
      <c r="E1875">
        <v>7</v>
      </c>
      <c r="F1875">
        <v>4.82</v>
      </c>
    </row>
    <row r="1876" spans="2:6">
      <c r="B1876" t="s">
        <v>14</v>
      </c>
      <c r="C1876" s="98">
        <v>1857</v>
      </c>
      <c r="D1876" t="s">
        <v>15</v>
      </c>
      <c r="E1876">
        <v>5</v>
      </c>
      <c r="F1876">
        <v>5.68</v>
      </c>
    </row>
    <row r="1877" spans="2:6">
      <c r="B1877" t="s">
        <v>14</v>
      </c>
      <c r="C1877" s="98">
        <v>1858</v>
      </c>
      <c r="D1877" t="s">
        <v>16</v>
      </c>
      <c r="E1877">
        <v>10</v>
      </c>
      <c r="F1877">
        <v>9.14</v>
      </c>
    </row>
    <row r="1878" spans="2:6">
      <c r="B1878" t="s">
        <v>14</v>
      </c>
      <c r="C1878" s="98">
        <v>1859</v>
      </c>
      <c r="D1878" t="s">
        <v>16</v>
      </c>
      <c r="E1878">
        <v>8</v>
      </c>
      <c r="F1878">
        <v>8.14</v>
      </c>
    </row>
    <row r="1879" spans="2:6">
      <c r="B1879" t="s">
        <v>14</v>
      </c>
      <c r="C1879" s="98">
        <v>1860</v>
      </c>
      <c r="D1879" t="s">
        <v>16</v>
      </c>
      <c r="E1879">
        <v>13</v>
      </c>
      <c r="F1879">
        <v>8.74</v>
      </c>
    </row>
    <row r="1880" spans="2:6">
      <c r="B1880" t="s">
        <v>14</v>
      </c>
      <c r="C1880" s="98">
        <v>1861</v>
      </c>
      <c r="D1880" t="s">
        <v>16</v>
      </c>
      <c r="E1880">
        <v>9</v>
      </c>
      <c r="F1880">
        <v>8.77</v>
      </c>
    </row>
    <row r="1881" spans="2:6">
      <c r="B1881" t="s">
        <v>14</v>
      </c>
      <c r="C1881" s="98">
        <v>1862</v>
      </c>
      <c r="D1881" t="s">
        <v>16</v>
      </c>
      <c r="E1881">
        <v>11</v>
      </c>
      <c r="F1881">
        <v>9.26</v>
      </c>
    </row>
    <row r="1882" spans="2:6">
      <c r="B1882" t="s">
        <v>14</v>
      </c>
      <c r="C1882" s="98">
        <v>1863</v>
      </c>
      <c r="D1882" t="s">
        <v>16</v>
      </c>
      <c r="E1882">
        <v>14</v>
      </c>
      <c r="F1882">
        <v>8.1</v>
      </c>
    </row>
    <row r="1883" spans="2:6">
      <c r="B1883" t="s">
        <v>14</v>
      </c>
      <c r="C1883" s="98">
        <v>1864</v>
      </c>
      <c r="D1883" t="s">
        <v>16</v>
      </c>
      <c r="E1883">
        <v>6</v>
      </c>
      <c r="F1883">
        <v>6.13</v>
      </c>
    </row>
    <row r="1884" spans="2:6">
      <c r="B1884" t="s">
        <v>14</v>
      </c>
      <c r="C1884" s="98">
        <v>1865</v>
      </c>
      <c r="D1884" t="s">
        <v>16</v>
      </c>
      <c r="E1884">
        <v>4</v>
      </c>
      <c r="F1884">
        <v>3.1</v>
      </c>
    </row>
    <row r="1885" spans="2:6">
      <c r="B1885" t="s">
        <v>14</v>
      </c>
      <c r="C1885" s="98">
        <v>1866</v>
      </c>
      <c r="D1885" t="s">
        <v>16</v>
      </c>
      <c r="E1885">
        <v>12</v>
      </c>
      <c r="F1885">
        <v>9.1300000000000008</v>
      </c>
    </row>
    <row r="1886" spans="2:6">
      <c r="B1886" t="s">
        <v>14</v>
      </c>
      <c r="C1886" s="98">
        <v>1867</v>
      </c>
      <c r="D1886" t="s">
        <v>16</v>
      </c>
      <c r="E1886">
        <v>7</v>
      </c>
      <c r="F1886">
        <v>7.26</v>
      </c>
    </row>
    <row r="1887" spans="2:6">
      <c r="B1887" t="s">
        <v>14</v>
      </c>
      <c r="C1887" s="98">
        <v>1868</v>
      </c>
      <c r="D1887" t="s">
        <v>16</v>
      </c>
      <c r="E1887">
        <v>5</v>
      </c>
      <c r="F1887">
        <v>4.74</v>
      </c>
    </row>
    <row r="1888" spans="2:6">
      <c r="B1888" t="s">
        <v>14</v>
      </c>
      <c r="C1888" s="98">
        <v>1869</v>
      </c>
      <c r="D1888" t="s">
        <v>17</v>
      </c>
      <c r="E1888">
        <v>10</v>
      </c>
      <c r="F1888">
        <v>7.46</v>
      </c>
    </row>
    <row r="1889" spans="2:6">
      <c r="B1889" t="s">
        <v>14</v>
      </c>
      <c r="C1889" s="98">
        <v>1870</v>
      </c>
      <c r="D1889" t="s">
        <v>17</v>
      </c>
      <c r="E1889">
        <v>8</v>
      </c>
      <c r="F1889">
        <v>6.77</v>
      </c>
    </row>
    <row r="1890" spans="2:6">
      <c r="B1890" t="s">
        <v>14</v>
      </c>
      <c r="C1890" s="98">
        <v>1871</v>
      </c>
      <c r="D1890" t="s">
        <v>17</v>
      </c>
      <c r="E1890">
        <v>13</v>
      </c>
      <c r="F1890">
        <v>12.74</v>
      </c>
    </row>
    <row r="1891" spans="2:6">
      <c r="B1891" t="s">
        <v>14</v>
      </c>
      <c r="C1891" s="98">
        <v>1872</v>
      </c>
      <c r="D1891" t="s">
        <v>17</v>
      </c>
      <c r="E1891">
        <v>9</v>
      </c>
      <c r="F1891">
        <v>7.11</v>
      </c>
    </row>
    <row r="1892" spans="2:6">
      <c r="B1892" t="s">
        <v>14</v>
      </c>
      <c r="C1892" s="98">
        <v>1873</v>
      </c>
      <c r="D1892" t="s">
        <v>17</v>
      </c>
      <c r="E1892">
        <v>11</v>
      </c>
      <c r="F1892">
        <v>7.81</v>
      </c>
    </row>
    <row r="1893" spans="2:6">
      <c r="B1893" t="s">
        <v>14</v>
      </c>
      <c r="C1893" s="98">
        <v>1874</v>
      </c>
      <c r="D1893" t="s">
        <v>17</v>
      </c>
      <c r="E1893">
        <v>14</v>
      </c>
      <c r="F1893">
        <v>8.84</v>
      </c>
    </row>
    <row r="1894" spans="2:6">
      <c r="B1894" t="s">
        <v>14</v>
      </c>
      <c r="C1894" s="98">
        <v>1875</v>
      </c>
      <c r="D1894" t="s">
        <v>17</v>
      </c>
      <c r="E1894">
        <v>6</v>
      </c>
      <c r="F1894">
        <v>6.08</v>
      </c>
    </row>
    <row r="1895" spans="2:6">
      <c r="B1895" t="s">
        <v>14</v>
      </c>
      <c r="C1895" s="98">
        <v>1876</v>
      </c>
      <c r="D1895" t="s">
        <v>17</v>
      </c>
      <c r="E1895">
        <v>4</v>
      </c>
      <c r="F1895">
        <v>5.39</v>
      </c>
    </row>
    <row r="1896" spans="2:6">
      <c r="B1896" t="s">
        <v>14</v>
      </c>
      <c r="C1896" s="98">
        <v>1877</v>
      </c>
      <c r="D1896" t="s">
        <v>17</v>
      </c>
      <c r="E1896">
        <v>12</v>
      </c>
      <c r="F1896">
        <v>8.15</v>
      </c>
    </row>
    <row r="1897" spans="2:6">
      <c r="B1897" t="s">
        <v>14</v>
      </c>
      <c r="C1897" s="98">
        <v>1878</v>
      </c>
      <c r="D1897" t="s">
        <v>17</v>
      </c>
      <c r="E1897">
        <v>7</v>
      </c>
      <c r="F1897">
        <v>6.42</v>
      </c>
    </row>
    <row r="1898" spans="2:6">
      <c r="B1898" t="s">
        <v>14</v>
      </c>
      <c r="C1898" s="98">
        <v>1879</v>
      </c>
      <c r="D1898" t="s">
        <v>17</v>
      </c>
      <c r="E1898">
        <v>5</v>
      </c>
      <c r="F1898">
        <v>5.73</v>
      </c>
    </row>
    <row r="1899" spans="2:6">
      <c r="B1899" t="s">
        <v>14</v>
      </c>
      <c r="C1899" s="98">
        <v>1880</v>
      </c>
      <c r="D1899" t="s">
        <v>18</v>
      </c>
      <c r="E1899">
        <v>8</v>
      </c>
      <c r="F1899">
        <v>6.58</v>
      </c>
    </row>
    <row r="1900" spans="2:6">
      <c r="B1900" t="s">
        <v>14</v>
      </c>
      <c r="C1900" s="98">
        <v>1881</v>
      </c>
      <c r="D1900" t="s">
        <v>18</v>
      </c>
      <c r="E1900">
        <v>8</v>
      </c>
      <c r="F1900">
        <v>5.76</v>
      </c>
    </row>
    <row r="1901" spans="2:6">
      <c r="B1901" t="s">
        <v>14</v>
      </c>
      <c r="C1901" s="98">
        <v>1882</v>
      </c>
      <c r="D1901" t="s">
        <v>18</v>
      </c>
      <c r="E1901">
        <v>8</v>
      </c>
      <c r="F1901">
        <v>7.71</v>
      </c>
    </row>
    <row r="1902" spans="2:6">
      <c r="B1902" t="s">
        <v>14</v>
      </c>
      <c r="C1902" s="98">
        <v>1883</v>
      </c>
      <c r="D1902" t="s">
        <v>18</v>
      </c>
      <c r="E1902">
        <v>8</v>
      </c>
      <c r="F1902">
        <v>8.84</v>
      </c>
    </row>
    <row r="1903" spans="2:6">
      <c r="B1903" t="s">
        <v>14</v>
      </c>
      <c r="C1903" s="98">
        <v>1884</v>
      </c>
      <c r="D1903" t="s">
        <v>18</v>
      </c>
      <c r="E1903">
        <v>8</v>
      </c>
      <c r="F1903">
        <v>8.4700000000000006</v>
      </c>
    </row>
    <row r="1904" spans="2:6">
      <c r="B1904" t="s">
        <v>14</v>
      </c>
      <c r="C1904" s="98">
        <v>1885</v>
      </c>
      <c r="D1904" t="s">
        <v>18</v>
      </c>
      <c r="E1904">
        <v>8</v>
      </c>
      <c r="F1904">
        <v>7.04</v>
      </c>
    </row>
    <row r="1905" spans="2:6">
      <c r="B1905" t="s">
        <v>14</v>
      </c>
      <c r="C1905" s="98">
        <v>1886</v>
      </c>
      <c r="D1905" t="s">
        <v>18</v>
      </c>
      <c r="E1905">
        <v>8</v>
      </c>
      <c r="F1905">
        <v>5.25</v>
      </c>
    </row>
    <row r="1906" spans="2:6">
      <c r="B1906" t="s">
        <v>14</v>
      </c>
      <c r="C1906" s="98">
        <v>1887</v>
      </c>
      <c r="D1906" t="s">
        <v>18</v>
      </c>
      <c r="E1906">
        <v>19</v>
      </c>
      <c r="F1906">
        <v>12.5</v>
      </c>
    </row>
    <row r="1907" spans="2:6">
      <c r="B1907" t="s">
        <v>14</v>
      </c>
      <c r="C1907" s="98">
        <v>1888</v>
      </c>
      <c r="D1907" t="s">
        <v>18</v>
      </c>
      <c r="E1907">
        <v>8</v>
      </c>
      <c r="F1907">
        <v>5.56</v>
      </c>
    </row>
    <row r="1908" spans="2:6">
      <c r="B1908" t="s">
        <v>14</v>
      </c>
      <c r="C1908" s="98">
        <v>1889</v>
      </c>
      <c r="D1908" t="s">
        <v>18</v>
      </c>
      <c r="E1908">
        <v>8</v>
      </c>
      <c r="F1908">
        <v>7.91</v>
      </c>
    </row>
    <row r="1909" spans="2:6">
      <c r="B1909" t="s">
        <v>14</v>
      </c>
      <c r="C1909" s="98">
        <v>1890</v>
      </c>
      <c r="D1909" t="s">
        <v>18</v>
      </c>
      <c r="E1909">
        <v>8</v>
      </c>
      <c r="F1909">
        <v>6.89</v>
      </c>
    </row>
    <row r="1910" spans="2:6">
      <c r="B1910" t="s">
        <v>63</v>
      </c>
      <c r="C1910" s="98">
        <v>1891</v>
      </c>
      <c r="D1910" t="s">
        <v>19</v>
      </c>
      <c r="E1910">
        <v>6.1538000000000004</v>
      </c>
      <c r="F1910">
        <v>60.307699999999997</v>
      </c>
    </row>
    <row r="1911" spans="2:6">
      <c r="B1911" t="s">
        <v>63</v>
      </c>
      <c r="C1911" s="98">
        <v>1892</v>
      </c>
      <c r="D1911" t="s">
        <v>19</v>
      </c>
      <c r="E1911">
        <v>7.4359000000000002</v>
      </c>
      <c r="F1911">
        <v>59.923099999999998</v>
      </c>
    </row>
    <row r="1912" spans="2:6">
      <c r="B1912" t="s">
        <v>63</v>
      </c>
      <c r="C1912" s="98">
        <v>1893</v>
      </c>
      <c r="D1912" t="s">
        <v>19</v>
      </c>
      <c r="E1912">
        <v>10.256399999999999</v>
      </c>
      <c r="F1912">
        <v>59.923099999999998</v>
      </c>
    </row>
    <row r="1913" spans="2:6">
      <c r="B1913" t="s">
        <v>63</v>
      </c>
      <c r="C1913" s="98">
        <v>1894</v>
      </c>
      <c r="D1913" t="s">
        <v>19</v>
      </c>
      <c r="E1913">
        <v>11.7949</v>
      </c>
      <c r="F1913">
        <v>61.461500000000001</v>
      </c>
    </row>
    <row r="1914" spans="2:6">
      <c r="B1914" t="s">
        <v>63</v>
      </c>
      <c r="C1914" s="98">
        <v>1895</v>
      </c>
      <c r="D1914" t="s">
        <v>19</v>
      </c>
      <c r="E1914">
        <v>13.333299999999999</v>
      </c>
      <c r="F1914">
        <v>65.307699999999997</v>
      </c>
    </row>
    <row r="1915" spans="2:6">
      <c r="B1915" t="s">
        <v>63</v>
      </c>
      <c r="C1915" s="98">
        <v>1896</v>
      </c>
      <c r="D1915" t="s">
        <v>19</v>
      </c>
      <c r="E1915">
        <v>14.8718</v>
      </c>
      <c r="F1915">
        <v>71.076899999999995</v>
      </c>
    </row>
    <row r="1916" spans="2:6">
      <c r="B1916" t="s">
        <v>63</v>
      </c>
      <c r="C1916" s="98">
        <v>1897</v>
      </c>
      <c r="D1916" t="s">
        <v>19</v>
      </c>
      <c r="E1916">
        <v>15.897399999999999</v>
      </c>
      <c r="F1916">
        <v>79.153899999999993</v>
      </c>
    </row>
    <row r="1917" spans="2:6">
      <c r="B1917" t="s">
        <v>63</v>
      </c>
      <c r="C1917" s="98">
        <v>1898</v>
      </c>
      <c r="D1917" t="s">
        <v>19</v>
      </c>
      <c r="E1917">
        <v>17.692299999999999</v>
      </c>
      <c r="F1917">
        <v>86.076899999999995</v>
      </c>
    </row>
    <row r="1918" spans="2:6">
      <c r="B1918" t="s">
        <v>63</v>
      </c>
      <c r="C1918" s="98">
        <v>1899</v>
      </c>
      <c r="D1918" t="s">
        <v>19</v>
      </c>
      <c r="E1918">
        <v>19.487200000000001</v>
      </c>
      <c r="F1918">
        <v>93.384600000000006</v>
      </c>
    </row>
    <row r="1919" spans="2:6">
      <c r="B1919" t="s">
        <v>63</v>
      </c>
      <c r="C1919" s="98">
        <v>1900</v>
      </c>
      <c r="D1919" t="s">
        <v>19</v>
      </c>
      <c r="E1919">
        <v>24.102599999999999</v>
      </c>
      <c r="F1919">
        <v>98.384600000000006</v>
      </c>
    </row>
    <row r="1920" spans="2:6">
      <c r="B1920" t="s">
        <v>63</v>
      </c>
      <c r="C1920" s="98">
        <v>1901</v>
      </c>
      <c r="D1920" t="s">
        <v>19</v>
      </c>
      <c r="E1920">
        <v>30</v>
      </c>
      <c r="F1920">
        <v>100.3077</v>
      </c>
    </row>
    <row r="1921" spans="2:6">
      <c r="B1921" t="s">
        <v>63</v>
      </c>
      <c r="C1921" s="98">
        <v>1902</v>
      </c>
      <c r="D1921" t="s">
        <v>19</v>
      </c>
      <c r="E1921">
        <v>38.7179</v>
      </c>
      <c r="F1921">
        <v>98</v>
      </c>
    </row>
    <row r="1922" spans="2:6">
      <c r="B1922" t="s">
        <v>63</v>
      </c>
      <c r="C1922" s="98">
        <v>1903</v>
      </c>
      <c r="D1922" t="s">
        <v>19</v>
      </c>
      <c r="E1922">
        <v>35.384599999999999</v>
      </c>
      <c r="F1922">
        <v>99.923100000000005</v>
      </c>
    </row>
    <row r="1923" spans="2:6">
      <c r="B1923" t="s">
        <v>63</v>
      </c>
      <c r="C1923" s="98">
        <v>1904</v>
      </c>
      <c r="D1923" t="s">
        <v>19</v>
      </c>
      <c r="E1923">
        <v>38.974400000000003</v>
      </c>
      <c r="F1923">
        <v>99.923100000000005</v>
      </c>
    </row>
    <row r="1924" spans="2:6">
      <c r="B1924" t="s">
        <v>63</v>
      </c>
      <c r="C1924" s="98">
        <v>1905</v>
      </c>
      <c r="D1924" t="s">
        <v>19</v>
      </c>
      <c r="E1924">
        <v>41.794899999999998</v>
      </c>
      <c r="F1924">
        <v>98.384600000000006</v>
      </c>
    </row>
    <row r="1925" spans="2:6">
      <c r="B1925" t="s">
        <v>63</v>
      </c>
      <c r="C1925" s="98">
        <v>1906</v>
      </c>
      <c r="D1925" t="s">
        <v>19</v>
      </c>
      <c r="E1925">
        <v>46.923099999999998</v>
      </c>
      <c r="F1925">
        <v>96.461500000000001</v>
      </c>
    </row>
    <row r="1926" spans="2:6">
      <c r="B1926" t="s">
        <v>63</v>
      </c>
      <c r="C1926" s="98">
        <v>1907</v>
      </c>
      <c r="D1926" t="s">
        <v>19</v>
      </c>
      <c r="E1926">
        <v>51.025599999999997</v>
      </c>
      <c r="F1926">
        <v>92.230800000000002</v>
      </c>
    </row>
    <row r="1927" spans="2:6">
      <c r="B1927" t="s">
        <v>63</v>
      </c>
      <c r="C1927" s="98">
        <v>1908</v>
      </c>
      <c r="D1927" t="s">
        <v>19</v>
      </c>
      <c r="E1927">
        <v>56.153799999999997</v>
      </c>
      <c r="F1927">
        <v>88</v>
      </c>
    </row>
    <row r="1928" spans="2:6">
      <c r="B1928" t="s">
        <v>63</v>
      </c>
      <c r="C1928" s="98">
        <v>1909</v>
      </c>
      <c r="D1928" t="s">
        <v>19</v>
      </c>
      <c r="E1928">
        <v>60</v>
      </c>
      <c r="F1928">
        <v>84.923100000000005</v>
      </c>
    </row>
    <row r="1929" spans="2:6">
      <c r="B1929" t="s">
        <v>63</v>
      </c>
      <c r="C1929" s="98">
        <v>1910</v>
      </c>
      <c r="D1929" t="s">
        <v>19</v>
      </c>
      <c r="E1929">
        <v>65.384600000000006</v>
      </c>
      <c r="F1929">
        <v>81.076899999999995</v>
      </c>
    </row>
    <row r="1930" spans="2:6">
      <c r="B1930" t="s">
        <v>63</v>
      </c>
      <c r="C1930" s="98">
        <v>1911</v>
      </c>
      <c r="D1930" t="s">
        <v>19</v>
      </c>
      <c r="E1930">
        <v>69.743600000000001</v>
      </c>
      <c r="F1930">
        <v>80.307699999999997</v>
      </c>
    </row>
    <row r="1931" spans="2:6">
      <c r="B1931" t="s">
        <v>63</v>
      </c>
      <c r="C1931" s="98">
        <v>1912</v>
      </c>
      <c r="D1931" t="s">
        <v>19</v>
      </c>
      <c r="E1931">
        <v>71.794899999999998</v>
      </c>
      <c r="F1931">
        <v>79.923100000000005</v>
      </c>
    </row>
    <row r="1932" spans="2:6">
      <c r="B1932" t="s">
        <v>63</v>
      </c>
      <c r="C1932" s="98">
        <v>1913</v>
      </c>
      <c r="D1932" t="s">
        <v>19</v>
      </c>
      <c r="E1932">
        <v>76.410300000000007</v>
      </c>
      <c r="F1932">
        <v>79.153899999999993</v>
      </c>
    </row>
    <row r="1933" spans="2:6">
      <c r="B1933" t="s">
        <v>63</v>
      </c>
      <c r="C1933" s="98">
        <v>1914</v>
      </c>
      <c r="D1933" t="s">
        <v>19</v>
      </c>
      <c r="E1933">
        <v>81.794899999999998</v>
      </c>
      <c r="F1933">
        <v>79.923100000000005</v>
      </c>
    </row>
    <row r="1934" spans="2:6">
      <c r="B1934" t="s">
        <v>63</v>
      </c>
      <c r="C1934" s="98">
        <v>1915</v>
      </c>
      <c r="D1934" t="s">
        <v>19</v>
      </c>
      <c r="E1934">
        <v>87.948700000000002</v>
      </c>
      <c r="F1934">
        <v>81.076899999999995</v>
      </c>
    </row>
    <row r="1935" spans="2:6">
      <c r="B1935" t="s">
        <v>63</v>
      </c>
      <c r="C1935" s="98">
        <v>1916</v>
      </c>
      <c r="D1935" t="s">
        <v>19</v>
      </c>
      <c r="E1935">
        <v>92.051299999999998</v>
      </c>
      <c r="F1935">
        <v>82.230800000000002</v>
      </c>
    </row>
    <row r="1936" spans="2:6">
      <c r="B1936" t="s">
        <v>63</v>
      </c>
      <c r="C1936" s="98">
        <v>1917</v>
      </c>
      <c r="D1936" t="s">
        <v>19</v>
      </c>
      <c r="E1936">
        <v>86.923100000000005</v>
      </c>
      <c r="F1936">
        <v>79.153899999999993</v>
      </c>
    </row>
    <row r="1937" spans="2:6">
      <c r="B1937" t="s">
        <v>63</v>
      </c>
      <c r="C1937" s="98">
        <v>1918</v>
      </c>
      <c r="D1937" t="s">
        <v>19</v>
      </c>
      <c r="E1937">
        <v>81.794899999999998</v>
      </c>
      <c r="F1937">
        <v>77.615399999999994</v>
      </c>
    </row>
    <row r="1938" spans="2:6">
      <c r="B1938" t="s">
        <v>63</v>
      </c>
      <c r="C1938" s="98">
        <v>1919</v>
      </c>
      <c r="D1938" t="s">
        <v>19</v>
      </c>
      <c r="E1938">
        <v>72.051299999999998</v>
      </c>
      <c r="F1938">
        <v>76.076899999999995</v>
      </c>
    </row>
    <row r="1939" spans="2:6">
      <c r="B1939" t="s">
        <v>63</v>
      </c>
      <c r="C1939" s="98">
        <v>1920</v>
      </c>
      <c r="D1939" t="s">
        <v>19</v>
      </c>
      <c r="E1939">
        <v>64.871799999999993</v>
      </c>
      <c r="F1939">
        <v>76.461500000000001</v>
      </c>
    </row>
    <row r="1940" spans="2:6">
      <c r="B1940" t="s">
        <v>63</v>
      </c>
      <c r="C1940" s="98">
        <v>1921</v>
      </c>
      <c r="D1940" t="s">
        <v>19</v>
      </c>
      <c r="E1940">
        <v>60.256399999999999</v>
      </c>
      <c r="F1940">
        <v>78.384600000000006</v>
      </c>
    </row>
    <row r="1941" spans="2:6">
      <c r="B1941" t="s">
        <v>63</v>
      </c>
      <c r="C1941" s="98">
        <v>1922</v>
      </c>
      <c r="D1941" t="s">
        <v>19</v>
      </c>
      <c r="E1941">
        <v>51.2821</v>
      </c>
      <c r="F1941">
        <v>79.923100000000005</v>
      </c>
    </row>
    <row r="1942" spans="2:6">
      <c r="B1942" t="s">
        <v>63</v>
      </c>
      <c r="C1942" s="98">
        <v>1923</v>
      </c>
      <c r="D1942" t="s">
        <v>19</v>
      </c>
      <c r="E1942">
        <v>45.897399999999998</v>
      </c>
      <c r="F1942">
        <v>80.692300000000003</v>
      </c>
    </row>
    <row r="1943" spans="2:6">
      <c r="B1943" t="s">
        <v>63</v>
      </c>
      <c r="C1943" s="98">
        <v>1924</v>
      </c>
      <c r="D1943" t="s">
        <v>19</v>
      </c>
      <c r="E1943">
        <v>41.2821</v>
      </c>
      <c r="F1943">
        <v>79.923100000000005</v>
      </c>
    </row>
    <row r="1944" spans="2:6">
      <c r="B1944" t="s">
        <v>63</v>
      </c>
      <c r="C1944" s="98">
        <v>1925</v>
      </c>
      <c r="D1944" t="s">
        <v>19</v>
      </c>
      <c r="E1944">
        <v>38.7179</v>
      </c>
      <c r="F1944">
        <v>75.692300000000003</v>
      </c>
    </row>
    <row r="1945" spans="2:6">
      <c r="B1945" t="s">
        <v>63</v>
      </c>
      <c r="C1945" s="98">
        <v>1926</v>
      </c>
      <c r="D1945" t="s">
        <v>19</v>
      </c>
      <c r="E1945">
        <v>36.923099999999998</v>
      </c>
      <c r="F1945">
        <v>68</v>
      </c>
    </row>
    <row r="1946" spans="2:6">
      <c r="B1946" t="s">
        <v>63</v>
      </c>
      <c r="C1946" s="98">
        <v>1927</v>
      </c>
      <c r="D1946" t="s">
        <v>19</v>
      </c>
      <c r="E1946">
        <v>33.333300000000001</v>
      </c>
      <c r="F1946">
        <v>64.538499999999999</v>
      </c>
    </row>
    <row r="1947" spans="2:6">
      <c r="B1947" t="s">
        <v>63</v>
      </c>
      <c r="C1947" s="98">
        <v>1928</v>
      </c>
      <c r="D1947" t="s">
        <v>19</v>
      </c>
      <c r="E1947">
        <v>28.7179</v>
      </c>
      <c r="F1947">
        <v>64.538499999999999</v>
      </c>
    </row>
    <row r="1948" spans="2:6">
      <c r="B1948" t="s">
        <v>63</v>
      </c>
      <c r="C1948" s="98">
        <v>1929</v>
      </c>
      <c r="D1948" t="s">
        <v>19</v>
      </c>
      <c r="E1948">
        <v>26.1538</v>
      </c>
      <c r="F1948">
        <v>64.923100000000005</v>
      </c>
    </row>
    <row r="1949" spans="2:6">
      <c r="B1949" t="s">
        <v>63</v>
      </c>
      <c r="C1949" s="98">
        <v>1930</v>
      </c>
      <c r="D1949" t="s">
        <v>19</v>
      </c>
      <c r="E1949">
        <v>22.307700000000001</v>
      </c>
      <c r="F1949">
        <v>63.384599999999999</v>
      </c>
    </row>
    <row r="1950" spans="2:6">
      <c r="B1950" t="s">
        <v>63</v>
      </c>
      <c r="C1950" s="98">
        <v>1931</v>
      </c>
      <c r="D1950" t="s">
        <v>19</v>
      </c>
      <c r="E1950">
        <v>18.205100000000002</v>
      </c>
      <c r="F1950">
        <v>60.307699999999997</v>
      </c>
    </row>
    <row r="1951" spans="2:6">
      <c r="B1951" t="s">
        <v>63</v>
      </c>
      <c r="C1951" s="98">
        <v>1932</v>
      </c>
      <c r="D1951" t="s">
        <v>19</v>
      </c>
      <c r="E1951">
        <v>16.1538</v>
      </c>
      <c r="F1951">
        <v>56.846200000000003</v>
      </c>
    </row>
    <row r="1952" spans="2:6">
      <c r="B1952" t="s">
        <v>63</v>
      </c>
      <c r="C1952" s="98">
        <v>1933</v>
      </c>
      <c r="D1952" t="s">
        <v>19</v>
      </c>
      <c r="E1952">
        <v>35.640999999999998</v>
      </c>
      <c r="F1952">
        <v>61.076900000000002</v>
      </c>
    </row>
    <row r="1953" spans="2:6">
      <c r="B1953" t="s">
        <v>63</v>
      </c>
      <c r="C1953" s="98">
        <v>1934</v>
      </c>
      <c r="D1953" t="s">
        <v>19</v>
      </c>
      <c r="E1953">
        <v>33.333300000000001</v>
      </c>
      <c r="F1953">
        <v>63</v>
      </c>
    </row>
    <row r="1954" spans="2:6">
      <c r="B1954" t="s">
        <v>63</v>
      </c>
      <c r="C1954" s="98">
        <v>1935</v>
      </c>
      <c r="D1954" t="s">
        <v>19</v>
      </c>
      <c r="E1954">
        <v>29.487200000000001</v>
      </c>
      <c r="F1954">
        <v>63.769199999999998</v>
      </c>
    </row>
    <row r="1955" spans="2:6">
      <c r="B1955" t="s">
        <v>63</v>
      </c>
      <c r="C1955" s="98">
        <v>1936</v>
      </c>
      <c r="D1955" t="s">
        <v>19</v>
      </c>
      <c r="E1955">
        <v>25.640999999999998</v>
      </c>
      <c r="F1955">
        <v>61.461500000000001</v>
      </c>
    </row>
    <row r="1956" spans="2:6">
      <c r="B1956" t="s">
        <v>63</v>
      </c>
      <c r="C1956" s="98">
        <v>1937</v>
      </c>
      <c r="D1956" t="s">
        <v>19</v>
      </c>
      <c r="E1956">
        <v>25.640999999999998</v>
      </c>
      <c r="F1956">
        <v>57.230800000000002</v>
      </c>
    </row>
    <row r="1957" spans="2:6">
      <c r="B1957" t="s">
        <v>63</v>
      </c>
      <c r="C1957" s="98">
        <v>1938</v>
      </c>
      <c r="D1957" t="s">
        <v>19</v>
      </c>
      <c r="E1957">
        <v>26.410299999999999</v>
      </c>
      <c r="F1957">
        <v>52.615400000000001</v>
      </c>
    </row>
    <row r="1958" spans="2:6">
      <c r="B1958" t="s">
        <v>63</v>
      </c>
      <c r="C1958" s="98">
        <v>1939</v>
      </c>
      <c r="D1958" t="s">
        <v>19</v>
      </c>
      <c r="E1958">
        <v>27.948699999999999</v>
      </c>
      <c r="F1958">
        <v>49.1539</v>
      </c>
    </row>
    <row r="1959" spans="2:6">
      <c r="B1959" t="s">
        <v>63</v>
      </c>
      <c r="C1959" s="98">
        <v>1940</v>
      </c>
      <c r="D1959" t="s">
        <v>19</v>
      </c>
      <c r="E1959">
        <v>30.512799999999999</v>
      </c>
      <c r="F1959">
        <v>43.769199999999998</v>
      </c>
    </row>
    <row r="1960" spans="2:6">
      <c r="B1960" t="s">
        <v>63</v>
      </c>
      <c r="C1960" s="98">
        <v>1941</v>
      </c>
      <c r="D1960" t="s">
        <v>19</v>
      </c>
      <c r="E1960">
        <v>33.846200000000003</v>
      </c>
      <c r="F1960">
        <v>39.923099999999998</v>
      </c>
    </row>
    <row r="1961" spans="2:6">
      <c r="B1961" t="s">
        <v>63</v>
      </c>
      <c r="C1961" s="98">
        <v>1942</v>
      </c>
      <c r="D1961" t="s">
        <v>19</v>
      </c>
      <c r="E1961">
        <v>38.461500000000001</v>
      </c>
      <c r="F1961">
        <v>39.1539</v>
      </c>
    </row>
    <row r="1962" spans="2:6">
      <c r="B1962" t="s">
        <v>63</v>
      </c>
      <c r="C1962" s="98">
        <v>1943</v>
      </c>
      <c r="D1962" t="s">
        <v>19</v>
      </c>
      <c r="E1962">
        <v>40.256399999999999</v>
      </c>
      <c r="F1962">
        <v>43.384599999999999</v>
      </c>
    </row>
    <row r="1963" spans="2:6">
      <c r="B1963" t="s">
        <v>63</v>
      </c>
      <c r="C1963" s="98">
        <v>1944</v>
      </c>
      <c r="D1963" t="s">
        <v>19</v>
      </c>
      <c r="E1963">
        <v>39.487200000000001</v>
      </c>
      <c r="F1963">
        <v>49.538499999999999</v>
      </c>
    </row>
    <row r="1964" spans="2:6">
      <c r="B1964" t="s">
        <v>63</v>
      </c>
      <c r="C1964" s="98">
        <v>1945</v>
      </c>
      <c r="D1964" t="s">
        <v>19</v>
      </c>
      <c r="E1964">
        <v>23.8462</v>
      </c>
      <c r="F1964">
        <v>51.461500000000001</v>
      </c>
    </row>
    <row r="1965" spans="2:6">
      <c r="B1965" t="s">
        <v>63</v>
      </c>
      <c r="C1965" s="98">
        <v>1946</v>
      </c>
      <c r="D1965" t="s">
        <v>19</v>
      </c>
      <c r="E1965">
        <v>22.307700000000001</v>
      </c>
      <c r="F1965">
        <v>49.1539</v>
      </c>
    </row>
    <row r="1966" spans="2:6">
      <c r="B1966" t="s">
        <v>63</v>
      </c>
      <c r="C1966" s="98">
        <v>1947</v>
      </c>
      <c r="D1966" t="s">
        <v>19</v>
      </c>
      <c r="E1966">
        <v>16.410299999999999</v>
      </c>
      <c r="F1966">
        <v>48.384599999999999</v>
      </c>
    </row>
    <row r="1967" spans="2:6">
      <c r="B1967" t="s">
        <v>63</v>
      </c>
      <c r="C1967" s="98">
        <v>1948</v>
      </c>
      <c r="D1967" t="s">
        <v>19</v>
      </c>
      <c r="E1967">
        <v>11.025600000000001</v>
      </c>
      <c r="F1967">
        <v>49.1539</v>
      </c>
    </row>
    <row r="1968" spans="2:6">
      <c r="B1968" t="s">
        <v>63</v>
      </c>
      <c r="C1968" s="98">
        <v>1949</v>
      </c>
      <c r="D1968" t="s">
        <v>19</v>
      </c>
      <c r="E1968">
        <v>7.9486999999999997</v>
      </c>
      <c r="F1968">
        <v>51.461500000000001</v>
      </c>
    </row>
    <row r="1969" spans="2:6">
      <c r="B1969" t="s">
        <v>63</v>
      </c>
      <c r="C1969" s="98">
        <v>1950</v>
      </c>
      <c r="D1969" t="s">
        <v>19</v>
      </c>
      <c r="E1969">
        <v>5.8974000000000002</v>
      </c>
      <c r="F1969">
        <v>54.1539</v>
      </c>
    </row>
    <row r="1970" spans="2:6">
      <c r="B1970" t="s">
        <v>63</v>
      </c>
      <c r="C1970" s="98">
        <v>1951</v>
      </c>
      <c r="D1970" t="s">
        <v>19</v>
      </c>
      <c r="E1970">
        <v>4.8718000000000004</v>
      </c>
      <c r="F1970">
        <v>57.230800000000002</v>
      </c>
    </row>
    <row r="1971" spans="2:6">
      <c r="B1971" t="s">
        <v>63</v>
      </c>
      <c r="C1971" s="98">
        <v>1952</v>
      </c>
      <c r="D1971" t="s">
        <v>19</v>
      </c>
      <c r="E1971">
        <v>63.333300000000001</v>
      </c>
      <c r="F1971">
        <v>76.846199999999996</v>
      </c>
    </row>
    <row r="1972" spans="2:6">
      <c r="B1972" t="s">
        <v>63</v>
      </c>
      <c r="C1972" s="98">
        <v>1953</v>
      </c>
      <c r="D1972" t="s">
        <v>19</v>
      </c>
      <c r="E1972">
        <v>65.641000000000005</v>
      </c>
      <c r="F1972">
        <v>71.076899999999995</v>
      </c>
    </row>
    <row r="1973" spans="2:6">
      <c r="B1973" t="s">
        <v>63</v>
      </c>
      <c r="C1973" s="98">
        <v>1954</v>
      </c>
      <c r="D1973" t="s">
        <v>19</v>
      </c>
      <c r="E1973">
        <v>65.128200000000007</v>
      </c>
      <c r="F1973">
        <v>68</v>
      </c>
    </row>
    <row r="1974" spans="2:6">
      <c r="B1974" t="s">
        <v>63</v>
      </c>
      <c r="C1974" s="98">
        <v>1955</v>
      </c>
      <c r="D1974" t="s">
        <v>19</v>
      </c>
      <c r="E1974">
        <v>62.307699999999997</v>
      </c>
      <c r="F1974">
        <v>65.307699999999997</v>
      </c>
    </row>
    <row r="1975" spans="2:6">
      <c r="B1975" t="s">
        <v>63</v>
      </c>
      <c r="C1975" s="98">
        <v>1956</v>
      </c>
      <c r="D1975" t="s">
        <v>19</v>
      </c>
      <c r="E1975">
        <v>64.102599999999995</v>
      </c>
      <c r="F1975">
        <v>60.692300000000003</v>
      </c>
    </row>
    <row r="1976" spans="2:6">
      <c r="B1976" t="s">
        <v>63</v>
      </c>
      <c r="C1976" s="98">
        <v>1957</v>
      </c>
      <c r="D1976" t="s">
        <v>19</v>
      </c>
      <c r="E1976">
        <v>66.923100000000005</v>
      </c>
      <c r="F1976">
        <v>56.076900000000002</v>
      </c>
    </row>
    <row r="1977" spans="2:6">
      <c r="B1977" t="s">
        <v>63</v>
      </c>
      <c r="C1977" s="98">
        <v>1958</v>
      </c>
      <c r="D1977" t="s">
        <v>19</v>
      </c>
      <c r="E1977">
        <v>69.487200000000001</v>
      </c>
      <c r="F1977">
        <v>51.076900000000002</v>
      </c>
    </row>
    <row r="1978" spans="2:6">
      <c r="B1978" t="s">
        <v>63</v>
      </c>
      <c r="C1978" s="98">
        <v>1959</v>
      </c>
      <c r="D1978" t="s">
        <v>19</v>
      </c>
      <c r="E1978">
        <v>67.179500000000004</v>
      </c>
      <c r="F1978">
        <v>50.307699999999997</v>
      </c>
    </row>
    <row r="1979" spans="2:6">
      <c r="B1979" t="s">
        <v>63</v>
      </c>
      <c r="C1979" s="98">
        <v>1960</v>
      </c>
      <c r="D1979" t="s">
        <v>19</v>
      </c>
      <c r="E1979">
        <v>63.846200000000003</v>
      </c>
      <c r="F1979">
        <v>49.923099999999998</v>
      </c>
    </row>
    <row r="1980" spans="2:6">
      <c r="B1980" t="s">
        <v>63</v>
      </c>
      <c r="C1980" s="98">
        <v>1961</v>
      </c>
      <c r="D1980" t="s">
        <v>19</v>
      </c>
      <c r="E1980">
        <v>62.307699999999997</v>
      </c>
      <c r="F1980">
        <v>48.384599999999999</v>
      </c>
    </row>
    <row r="1981" spans="2:6">
      <c r="B1981" t="s">
        <v>63</v>
      </c>
      <c r="C1981" s="98">
        <v>1962</v>
      </c>
      <c r="D1981" t="s">
        <v>19</v>
      </c>
      <c r="E1981">
        <v>62.820500000000003</v>
      </c>
      <c r="F1981">
        <v>44.1539</v>
      </c>
    </row>
    <row r="1982" spans="2:6">
      <c r="B1982" t="s">
        <v>63</v>
      </c>
      <c r="C1982" s="98">
        <v>1963</v>
      </c>
      <c r="D1982" t="s">
        <v>19</v>
      </c>
      <c r="E1982">
        <v>65.128200000000007</v>
      </c>
      <c r="F1982">
        <v>43.384599999999999</v>
      </c>
    </row>
    <row r="1983" spans="2:6">
      <c r="B1983" t="s">
        <v>63</v>
      </c>
      <c r="C1983" s="98">
        <v>1964</v>
      </c>
      <c r="D1983" t="s">
        <v>19</v>
      </c>
      <c r="E1983">
        <v>67.692300000000003</v>
      </c>
      <c r="F1983">
        <v>43</v>
      </c>
    </row>
    <row r="1984" spans="2:6">
      <c r="B1984" t="s">
        <v>63</v>
      </c>
      <c r="C1984" s="98">
        <v>1965</v>
      </c>
      <c r="D1984" t="s">
        <v>19</v>
      </c>
      <c r="E1984">
        <v>67.692300000000003</v>
      </c>
      <c r="F1984">
        <v>39.923099999999998</v>
      </c>
    </row>
    <row r="1985" spans="2:6">
      <c r="B1985" t="s">
        <v>63</v>
      </c>
      <c r="C1985" s="98">
        <v>1966</v>
      </c>
      <c r="D1985" t="s">
        <v>19</v>
      </c>
      <c r="E1985">
        <v>65.897400000000005</v>
      </c>
      <c r="F1985">
        <v>37.230800000000002</v>
      </c>
    </row>
    <row r="1986" spans="2:6">
      <c r="B1986" t="s">
        <v>63</v>
      </c>
      <c r="C1986" s="98">
        <v>1967</v>
      </c>
      <c r="D1986" t="s">
        <v>19</v>
      </c>
      <c r="E1986">
        <v>62.820500000000003</v>
      </c>
      <c r="F1986">
        <v>36.846200000000003</v>
      </c>
    </row>
    <row r="1987" spans="2:6">
      <c r="B1987" t="s">
        <v>63</v>
      </c>
      <c r="C1987" s="98">
        <v>1968</v>
      </c>
      <c r="D1987" t="s">
        <v>19</v>
      </c>
      <c r="E1987">
        <v>62.051299999999998</v>
      </c>
      <c r="F1987">
        <v>32.230800000000002</v>
      </c>
    </row>
    <row r="1988" spans="2:6">
      <c r="B1988" t="s">
        <v>63</v>
      </c>
      <c r="C1988" s="98">
        <v>1969</v>
      </c>
      <c r="D1988" t="s">
        <v>19</v>
      </c>
      <c r="E1988">
        <v>62.820500000000003</v>
      </c>
      <c r="F1988">
        <v>29.923100000000002</v>
      </c>
    </row>
    <row r="1989" spans="2:6">
      <c r="B1989" t="s">
        <v>63</v>
      </c>
      <c r="C1989" s="98">
        <v>1970</v>
      </c>
      <c r="D1989" t="s">
        <v>19</v>
      </c>
      <c r="E1989">
        <v>64.871799999999993</v>
      </c>
      <c r="F1989">
        <v>26.8462</v>
      </c>
    </row>
    <row r="1990" spans="2:6">
      <c r="B1990" t="s">
        <v>63</v>
      </c>
      <c r="C1990" s="98">
        <v>1971</v>
      </c>
      <c r="D1990" t="s">
        <v>19</v>
      </c>
      <c r="E1990">
        <v>62.820500000000003</v>
      </c>
      <c r="F1990">
        <v>24.538499999999999</v>
      </c>
    </row>
    <row r="1991" spans="2:6">
      <c r="B1991" t="s">
        <v>63</v>
      </c>
      <c r="C1991" s="98">
        <v>1972</v>
      </c>
      <c r="D1991" t="s">
        <v>19</v>
      </c>
      <c r="E1991">
        <v>60.512799999999999</v>
      </c>
      <c r="F1991">
        <v>24.538499999999999</v>
      </c>
    </row>
    <row r="1992" spans="2:6">
      <c r="B1992" t="s">
        <v>63</v>
      </c>
      <c r="C1992" s="98">
        <v>1973</v>
      </c>
      <c r="D1992" t="s">
        <v>19</v>
      </c>
      <c r="E1992">
        <v>59.743600000000001</v>
      </c>
      <c r="F1992">
        <v>22.230799999999999</v>
      </c>
    </row>
    <row r="1993" spans="2:6">
      <c r="B1993" t="s">
        <v>63</v>
      </c>
      <c r="C1993" s="98">
        <v>1974</v>
      </c>
      <c r="D1993" t="s">
        <v>19</v>
      </c>
      <c r="E1993">
        <v>61.2821</v>
      </c>
      <c r="F1993">
        <v>20.307700000000001</v>
      </c>
    </row>
    <row r="1994" spans="2:6">
      <c r="B1994" t="s">
        <v>63</v>
      </c>
      <c r="C1994" s="98">
        <v>1975</v>
      </c>
      <c r="D1994" t="s">
        <v>19</v>
      </c>
      <c r="E1994">
        <v>60.512799999999999</v>
      </c>
      <c r="F1994">
        <v>16.461500000000001</v>
      </c>
    </row>
    <row r="1995" spans="2:6">
      <c r="B1995" t="s">
        <v>63</v>
      </c>
      <c r="C1995" s="98">
        <v>1976</v>
      </c>
      <c r="D1995" t="s">
        <v>19</v>
      </c>
      <c r="E1995">
        <v>58.205100000000002</v>
      </c>
      <c r="F1995">
        <v>16.076899999999998</v>
      </c>
    </row>
    <row r="1996" spans="2:6">
      <c r="B1996" t="s">
        <v>63</v>
      </c>
      <c r="C1996" s="98">
        <v>1977</v>
      </c>
      <c r="D1996" t="s">
        <v>19</v>
      </c>
      <c r="E1996">
        <v>55.384599999999999</v>
      </c>
      <c r="F1996">
        <v>16.461500000000001</v>
      </c>
    </row>
    <row r="1997" spans="2:6">
      <c r="B1997" t="s">
        <v>63</v>
      </c>
      <c r="C1997" s="98">
        <v>1978</v>
      </c>
      <c r="D1997" t="s">
        <v>19</v>
      </c>
      <c r="E1997">
        <v>54.359000000000002</v>
      </c>
      <c r="F1997">
        <v>17.230799999999999</v>
      </c>
    </row>
    <row r="1998" spans="2:6">
      <c r="B1998" t="s">
        <v>63</v>
      </c>
      <c r="C1998" s="98">
        <v>1979</v>
      </c>
      <c r="D1998" t="s">
        <v>19</v>
      </c>
      <c r="E1998">
        <v>51.794899999999998</v>
      </c>
      <c r="F1998">
        <v>19.1539</v>
      </c>
    </row>
    <row r="1999" spans="2:6">
      <c r="B1999" t="s">
        <v>63</v>
      </c>
      <c r="C1999" s="98">
        <v>1980</v>
      </c>
      <c r="D1999" t="s">
        <v>19</v>
      </c>
      <c r="E1999">
        <v>56.153799999999997</v>
      </c>
      <c r="F1999">
        <v>15.307700000000001</v>
      </c>
    </row>
    <row r="2000" spans="2:6">
      <c r="B2000" t="s">
        <v>63</v>
      </c>
      <c r="C2000" s="98">
        <v>1981</v>
      </c>
      <c r="D2000" t="s">
        <v>19</v>
      </c>
      <c r="E2000">
        <v>54.102600000000002</v>
      </c>
      <c r="F2000">
        <v>10.307700000000001</v>
      </c>
    </row>
    <row r="2001" spans="2:6">
      <c r="B2001" t="s">
        <v>63</v>
      </c>
      <c r="C2001" s="98">
        <v>1982</v>
      </c>
      <c r="D2001" t="s">
        <v>19</v>
      </c>
      <c r="E2001">
        <v>50.512799999999999</v>
      </c>
      <c r="F2001">
        <v>8.3846000000000007</v>
      </c>
    </row>
    <row r="2002" spans="2:6">
      <c r="B2002" t="s">
        <v>63</v>
      </c>
      <c r="C2002" s="98">
        <v>1983</v>
      </c>
      <c r="D2002" t="s">
        <v>19</v>
      </c>
      <c r="E2002">
        <v>46.153799999999997</v>
      </c>
      <c r="F2002">
        <v>6.8461999999999996</v>
      </c>
    </row>
    <row r="2003" spans="2:6">
      <c r="B2003" t="s">
        <v>63</v>
      </c>
      <c r="C2003" s="98">
        <v>1984</v>
      </c>
      <c r="D2003" t="s">
        <v>19</v>
      </c>
      <c r="E2003">
        <v>41.2821</v>
      </c>
      <c r="F2003">
        <v>6.8461999999999996</v>
      </c>
    </row>
    <row r="2004" spans="2:6">
      <c r="B2004" t="s">
        <v>63</v>
      </c>
      <c r="C2004" s="98">
        <v>1985</v>
      </c>
      <c r="D2004" t="s">
        <v>19</v>
      </c>
      <c r="E2004">
        <v>36.666699999999999</v>
      </c>
      <c r="F2004">
        <v>5.6923000000000004</v>
      </c>
    </row>
    <row r="2005" spans="2:6">
      <c r="B2005" t="s">
        <v>63</v>
      </c>
      <c r="C2005" s="98">
        <v>1986</v>
      </c>
      <c r="D2005" t="s">
        <v>19</v>
      </c>
      <c r="E2005">
        <v>53.846200000000003</v>
      </c>
      <c r="F2005">
        <v>64.538499999999999</v>
      </c>
    </row>
    <row r="2006" spans="2:6">
      <c r="B2006" t="s">
        <v>63</v>
      </c>
      <c r="C2006" s="98">
        <v>1987</v>
      </c>
      <c r="D2006" t="s">
        <v>19</v>
      </c>
      <c r="E2006">
        <v>56.923099999999998</v>
      </c>
      <c r="F2006">
        <v>64.538499999999999</v>
      </c>
    </row>
    <row r="2007" spans="2:6">
      <c r="B2007" t="s">
        <v>63</v>
      </c>
      <c r="C2007" s="98">
        <v>1988</v>
      </c>
      <c r="D2007" t="s">
        <v>19</v>
      </c>
      <c r="E2007">
        <v>59.487200000000001</v>
      </c>
      <c r="F2007">
        <v>63.769199999999998</v>
      </c>
    </row>
    <row r="2008" spans="2:6">
      <c r="B2008" t="s">
        <v>63</v>
      </c>
      <c r="C2008" s="98">
        <v>1989</v>
      </c>
      <c r="D2008" t="s">
        <v>19</v>
      </c>
      <c r="E2008">
        <v>55.384599999999999</v>
      </c>
      <c r="F2008">
        <v>70.692300000000003</v>
      </c>
    </row>
    <row r="2009" spans="2:6">
      <c r="B2009" t="s">
        <v>63</v>
      </c>
      <c r="C2009" s="98">
        <v>1990</v>
      </c>
      <c r="D2009" t="s">
        <v>19</v>
      </c>
      <c r="E2009">
        <v>58.974400000000003</v>
      </c>
      <c r="F2009">
        <v>70.307699999999997</v>
      </c>
    </row>
    <row r="2010" spans="2:6">
      <c r="B2010" t="s">
        <v>63</v>
      </c>
      <c r="C2010" s="98">
        <v>1991</v>
      </c>
      <c r="D2010" t="s">
        <v>19</v>
      </c>
      <c r="E2010">
        <v>59.743600000000001</v>
      </c>
      <c r="F2010">
        <v>66.846199999999996</v>
      </c>
    </row>
    <row r="2011" spans="2:6">
      <c r="B2011" t="s">
        <v>63</v>
      </c>
      <c r="C2011" s="98">
        <v>1992</v>
      </c>
      <c r="D2011" t="s">
        <v>19</v>
      </c>
      <c r="E2011">
        <v>59.743600000000001</v>
      </c>
      <c r="F2011">
        <v>64.153899999999993</v>
      </c>
    </row>
    <row r="2012" spans="2:6">
      <c r="B2012" t="s">
        <v>63</v>
      </c>
      <c r="C2012" s="98">
        <v>1993</v>
      </c>
      <c r="D2012" t="s">
        <v>19</v>
      </c>
      <c r="E2012">
        <v>59.743600000000001</v>
      </c>
      <c r="F2012">
        <v>63</v>
      </c>
    </row>
    <row r="2013" spans="2:6">
      <c r="B2013" t="s">
        <v>63</v>
      </c>
      <c r="C2013" s="98">
        <v>1994</v>
      </c>
      <c r="D2013" t="s">
        <v>19</v>
      </c>
      <c r="E2013">
        <v>58.461500000000001</v>
      </c>
      <c r="F2013">
        <v>59.1539</v>
      </c>
    </row>
    <row r="2014" spans="2:6">
      <c r="B2014" t="s">
        <v>63</v>
      </c>
      <c r="C2014" s="98">
        <v>1995</v>
      </c>
      <c r="D2014" t="s">
        <v>19</v>
      </c>
      <c r="E2014">
        <v>56.923099999999998</v>
      </c>
      <c r="F2014">
        <v>58.769199999999998</v>
      </c>
    </row>
    <row r="2015" spans="2:6">
      <c r="B2015" t="s">
        <v>63</v>
      </c>
      <c r="C2015" s="98">
        <v>1996</v>
      </c>
      <c r="D2015" t="s">
        <v>19</v>
      </c>
      <c r="E2015">
        <v>54.615400000000001</v>
      </c>
      <c r="F2015">
        <v>58.769199999999998</v>
      </c>
    </row>
    <row r="2016" spans="2:6">
      <c r="B2016" t="s">
        <v>63</v>
      </c>
      <c r="C2016" s="98">
        <v>1997</v>
      </c>
      <c r="D2016" t="s">
        <v>19</v>
      </c>
      <c r="E2016">
        <v>27.692299999999999</v>
      </c>
      <c r="F2016">
        <v>56.461500000000001</v>
      </c>
    </row>
    <row r="2017" spans="2:6">
      <c r="B2017" t="s">
        <v>63</v>
      </c>
      <c r="C2017" s="98">
        <v>1998</v>
      </c>
      <c r="D2017" t="s">
        <v>19</v>
      </c>
      <c r="E2017">
        <v>30.512799999999999</v>
      </c>
      <c r="F2017">
        <v>57.615400000000001</v>
      </c>
    </row>
    <row r="2018" spans="2:6">
      <c r="B2018" t="s">
        <v>63</v>
      </c>
      <c r="C2018" s="98">
        <v>1999</v>
      </c>
      <c r="D2018" t="s">
        <v>19</v>
      </c>
      <c r="E2018">
        <v>33.589700000000001</v>
      </c>
      <c r="F2018">
        <v>57.615400000000001</v>
      </c>
    </row>
    <row r="2019" spans="2:6">
      <c r="B2019" t="s">
        <v>63</v>
      </c>
      <c r="C2019" s="98">
        <v>2000</v>
      </c>
      <c r="D2019" t="s">
        <v>19</v>
      </c>
      <c r="E2019">
        <v>34.102600000000002</v>
      </c>
      <c r="F2019">
        <v>55.692300000000003</v>
      </c>
    </row>
    <row r="2020" spans="2:6">
      <c r="B2020" t="s">
        <v>63</v>
      </c>
      <c r="C2020" s="98">
        <v>2001</v>
      </c>
      <c r="D2020" t="s">
        <v>19</v>
      </c>
      <c r="E2020">
        <v>35.384599999999999</v>
      </c>
      <c r="F2020">
        <v>50.307699999999997</v>
      </c>
    </row>
    <row r="2021" spans="2:6">
      <c r="B2021" t="s">
        <v>63</v>
      </c>
      <c r="C2021" s="98">
        <v>2002</v>
      </c>
      <c r="D2021" t="s">
        <v>19</v>
      </c>
      <c r="E2021">
        <v>33.846200000000003</v>
      </c>
      <c r="F2021">
        <v>49.538499999999999</v>
      </c>
    </row>
    <row r="2022" spans="2:6">
      <c r="B2022" t="s">
        <v>63</v>
      </c>
      <c r="C2022" s="98">
        <v>2003</v>
      </c>
      <c r="D2022" t="s">
        <v>19</v>
      </c>
      <c r="E2022">
        <v>57.692300000000003</v>
      </c>
      <c r="F2022">
        <v>48.769199999999998</v>
      </c>
    </row>
    <row r="2023" spans="2:6">
      <c r="B2023" t="s">
        <v>63</v>
      </c>
      <c r="C2023" s="98">
        <v>2004</v>
      </c>
      <c r="D2023" t="s">
        <v>19</v>
      </c>
      <c r="E2023">
        <v>58.461500000000001</v>
      </c>
      <c r="F2023">
        <v>42.615400000000001</v>
      </c>
    </row>
    <row r="2024" spans="2:6">
      <c r="B2024" t="s">
        <v>63</v>
      </c>
      <c r="C2024" s="98">
        <v>2005</v>
      </c>
      <c r="D2024" t="s">
        <v>19</v>
      </c>
      <c r="E2024">
        <v>58.461500000000001</v>
      </c>
      <c r="F2024">
        <v>39.923099999999998</v>
      </c>
    </row>
    <row r="2025" spans="2:6">
      <c r="B2025" t="s">
        <v>63</v>
      </c>
      <c r="C2025" s="98">
        <v>2006</v>
      </c>
      <c r="D2025" t="s">
        <v>19</v>
      </c>
      <c r="E2025">
        <v>57.948700000000002</v>
      </c>
      <c r="F2025">
        <v>37.230800000000002</v>
      </c>
    </row>
    <row r="2026" spans="2:6">
      <c r="B2026" t="s">
        <v>63</v>
      </c>
      <c r="C2026" s="98">
        <v>2007</v>
      </c>
      <c r="D2026" t="s">
        <v>19</v>
      </c>
      <c r="E2026">
        <v>56.666699999999999</v>
      </c>
      <c r="F2026">
        <v>34.538499999999999</v>
      </c>
    </row>
    <row r="2027" spans="2:6">
      <c r="B2027" t="s">
        <v>63</v>
      </c>
      <c r="C2027" s="98">
        <v>2008</v>
      </c>
      <c r="D2027" t="s">
        <v>19</v>
      </c>
      <c r="E2027">
        <v>54.8718</v>
      </c>
      <c r="F2027">
        <v>33</v>
      </c>
    </row>
    <row r="2028" spans="2:6">
      <c r="B2028" t="s">
        <v>63</v>
      </c>
      <c r="C2028" s="98">
        <v>2009</v>
      </c>
      <c r="D2028" t="s">
        <v>19</v>
      </c>
      <c r="E2028">
        <v>54.102600000000002</v>
      </c>
      <c r="F2028">
        <v>63.384599999999999</v>
      </c>
    </row>
    <row r="2029" spans="2:6">
      <c r="B2029" t="s">
        <v>63</v>
      </c>
      <c r="C2029" s="98">
        <v>2010</v>
      </c>
      <c r="D2029" t="s">
        <v>19</v>
      </c>
      <c r="E2029">
        <v>53.076900000000002</v>
      </c>
      <c r="F2029">
        <v>61.461500000000001</v>
      </c>
    </row>
    <row r="2030" spans="2:6">
      <c r="B2030" t="s">
        <v>63</v>
      </c>
      <c r="C2030" s="98">
        <v>2011</v>
      </c>
      <c r="D2030" t="s">
        <v>19</v>
      </c>
      <c r="E2030">
        <v>60</v>
      </c>
      <c r="F2030">
        <v>53.384599999999999</v>
      </c>
    </row>
    <row r="2031" spans="2:6">
      <c r="B2031" t="s">
        <v>63</v>
      </c>
      <c r="C2031" s="98">
        <v>2012</v>
      </c>
      <c r="D2031" t="s">
        <v>19</v>
      </c>
      <c r="E2031">
        <v>60</v>
      </c>
      <c r="F2031">
        <v>51.076900000000002</v>
      </c>
    </row>
    <row r="2032" spans="2:6">
      <c r="B2032" t="s">
        <v>63</v>
      </c>
      <c r="C2032" s="98">
        <v>2013</v>
      </c>
      <c r="D2032" t="s">
        <v>19</v>
      </c>
      <c r="E2032">
        <v>61.2821</v>
      </c>
      <c r="F2032">
        <v>49.923099999999998</v>
      </c>
    </row>
    <row r="2033" spans="2:6">
      <c r="B2033" t="s">
        <v>63</v>
      </c>
      <c r="C2033" s="98">
        <v>2014</v>
      </c>
      <c r="D2033" t="s">
        <v>19</v>
      </c>
      <c r="E2033">
        <v>62.564100000000003</v>
      </c>
      <c r="F2033">
        <v>36.461500000000001</v>
      </c>
    </row>
    <row r="2034" spans="2:6">
      <c r="B2034" t="s">
        <v>63</v>
      </c>
      <c r="C2034" s="98">
        <v>2015</v>
      </c>
      <c r="D2034" t="s">
        <v>19</v>
      </c>
      <c r="E2034">
        <v>61.794899999999998</v>
      </c>
      <c r="F2034">
        <v>34.1539</v>
      </c>
    </row>
    <row r="2035" spans="2:6">
      <c r="B2035" t="s">
        <v>63</v>
      </c>
      <c r="C2035" s="98">
        <v>2016</v>
      </c>
      <c r="D2035" t="s">
        <v>19</v>
      </c>
      <c r="E2035">
        <v>63.589700000000001</v>
      </c>
      <c r="F2035">
        <v>36.846200000000003</v>
      </c>
    </row>
    <row r="2036" spans="2:6">
      <c r="B2036" t="s">
        <v>63</v>
      </c>
      <c r="C2036" s="98">
        <v>2017</v>
      </c>
      <c r="D2036" t="s">
        <v>19</v>
      </c>
      <c r="E2036">
        <v>65.384600000000006</v>
      </c>
      <c r="F2036">
        <v>36.846200000000003</v>
      </c>
    </row>
    <row r="2037" spans="2:6">
      <c r="B2037" t="s">
        <v>63</v>
      </c>
      <c r="C2037" s="98">
        <v>2018</v>
      </c>
      <c r="D2037" t="s">
        <v>19</v>
      </c>
      <c r="E2037">
        <v>64.102599999999995</v>
      </c>
      <c r="F2037">
        <v>26.8462</v>
      </c>
    </row>
    <row r="2038" spans="2:6">
      <c r="B2038" t="s">
        <v>63</v>
      </c>
      <c r="C2038" s="98">
        <v>2019</v>
      </c>
      <c r="D2038" t="s">
        <v>19</v>
      </c>
      <c r="E2038">
        <v>61.794899999999998</v>
      </c>
      <c r="F2038">
        <v>46.846200000000003</v>
      </c>
    </row>
    <row r="2039" spans="2:6">
      <c r="B2039" t="s">
        <v>63</v>
      </c>
      <c r="C2039" s="98">
        <v>2020</v>
      </c>
      <c r="D2039" t="s">
        <v>19</v>
      </c>
      <c r="E2039">
        <v>64.358999999999995</v>
      </c>
      <c r="F2039">
        <v>49.923099999999998</v>
      </c>
    </row>
    <row r="2040" spans="2:6">
      <c r="B2040" t="s">
        <v>63</v>
      </c>
      <c r="C2040" s="98">
        <v>2021</v>
      </c>
      <c r="D2040" t="s">
        <v>19</v>
      </c>
      <c r="E2040">
        <v>65.384600000000006</v>
      </c>
      <c r="F2040">
        <v>50.307699999999997</v>
      </c>
    </row>
    <row r="2041" spans="2:6">
      <c r="B2041" t="s">
        <v>63</v>
      </c>
      <c r="C2041" s="98">
        <v>2022</v>
      </c>
      <c r="D2041" t="s">
        <v>19</v>
      </c>
      <c r="E2041">
        <v>67.948700000000002</v>
      </c>
      <c r="F2041">
        <v>51.461500000000001</v>
      </c>
    </row>
    <row r="2042" spans="2:6">
      <c r="B2042" t="s">
        <v>63</v>
      </c>
      <c r="C2042" s="98">
        <v>2023</v>
      </c>
      <c r="D2042" t="s">
        <v>19</v>
      </c>
      <c r="E2042">
        <v>67.692300000000003</v>
      </c>
      <c r="F2042">
        <v>55.307699999999997</v>
      </c>
    </row>
    <row r="2043" spans="2:6">
      <c r="B2043" t="s">
        <v>63</v>
      </c>
      <c r="C2043" s="98">
        <v>2024</v>
      </c>
      <c r="D2043" t="s">
        <v>19</v>
      </c>
      <c r="E2043">
        <v>65.897400000000005</v>
      </c>
      <c r="F2043">
        <v>57.615400000000001</v>
      </c>
    </row>
    <row r="2044" spans="2:6">
      <c r="B2044" t="s">
        <v>63</v>
      </c>
      <c r="C2044" s="98">
        <v>2025</v>
      </c>
      <c r="D2044" t="s">
        <v>19</v>
      </c>
      <c r="E2044">
        <v>64.358999999999995</v>
      </c>
      <c r="F2044">
        <v>60.692300000000003</v>
      </c>
    </row>
    <row r="2045" spans="2:6">
      <c r="B2045" t="s">
        <v>63</v>
      </c>
      <c r="C2045" s="98">
        <v>2026</v>
      </c>
      <c r="D2045" t="s">
        <v>19</v>
      </c>
      <c r="E2045">
        <v>63.076900000000002</v>
      </c>
      <c r="F2045">
        <v>63.384599999999999</v>
      </c>
    </row>
    <row r="2046" spans="2:6">
      <c r="B2046" t="s">
        <v>63</v>
      </c>
      <c r="C2046" s="98">
        <v>2027</v>
      </c>
      <c r="D2046" t="s">
        <v>19</v>
      </c>
      <c r="E2046">
        <v>63.333300000000001</v>
      </c>
      <c r="F2046">
        <v>65.692300000000003</v>
      </c>
    </row>
    <row r="2047" spans="2:6">
      <c r="B2047" t="s">
        <v>63</v>
      </c>
      <c r="C2047" s="98">
        <v>2028</v>
      </c>
      <c r="D2047" t="s">
        <v>19</v>
      </c>
      <c r="E2047">
        <v>64.871799999999993</v>
      </c>
      <c r="F2047">
        <v>67.615399999999994</v>
      </c>
    </row>
    <row r="2048" spans="2:6">
      <c r="B2048" t="s">
        <v>63</v>
      </c>
      <c r="C2048" s="98">
        <v>2029</v>
      </c>
      <c r="D2048" t="s">
        <v>19</v>
      </c>
      <c r="E2048">
        <v>65.384600000000006</v>
      </c>
      <c r="F2048">
        <v>71.076899999999995</v>
      </c>
    </row>
    <row r="2049" spans="2:6">
      <c r="B2049" t="s">
        <v>63</v>
      </c>
      <c r="C2049" s="98">
        <v>2030</v>
      </c>
      <c r="D2049" t="s">
        <v>19</v>
      </c>
      <c r="E2049">
        <v>65.384600000000006</v>
      </c>
      <c r="F2049">
        <v>73.769199999999998</v>
      </c>
    </row>
    <row r="2050" spans="2:6">
      <c r="B2050" t="s">
        <v>63</v>
      </c>
      <c r="C2050" s="98">
        <v>2031</v>
      </c>
      <c r="D2050" t="s">
        <v>19</v>
      </c>
      <c r="E2050">
        <v>65.384600000000006</v>
      </c>
      <c r="F2050">
        <v>75.692300000000003</v>
      </c>
    </row>
    <row r="2051" spans="2:6">
      <c r="B2051" t="s">
        <v>63</v>
      </c>
      <c r="C2051" s="98">
        <v>2032</v>
      </c>
      <c r="D2051" t="s">
        <v>19</v>
      </c>
      <c r="E2051">
        <v>55.640999999999998</v>
      </c>
      <c r="F2051">
        <v>14.1539</v>
      </c>
    </row>
    <row r="2052" spans="2:6">
      <c r="B2052" t="s">
        <v>63</v>
      </c>
      <c r="C2052" s="98">
        <v>2033</v>
      </c>
      <c r="D2052" t="s">
        <v>19</v>
      </c>
      <c r="E2052">
        <v>54.102600000000002</v>
      </c>
      <c r="F2052">
        <v>9.9230999999999998</v>
      </c>
    </row>
    <row r="2053" spans="2:6">
      <c r="B2053" t="s">
        <v>63</v>
      </c>
      <c r="C2053" s="98">
        <v>2034</v>
      </c>
      <c r="D2053" t="s">
        <v>19</v>
      </c>
      <c r="E2053">
        <v>52.051299999999998</v>
      </c>
      <c r="F2053">
        <v>8.7691999999999997</v>
      </c>
    </row>
    <row r="2054" spans="2:6">
      <c r="B2054" t="s">
        <v>63</v>
      </c>
      <c r="C2054" s="98">
        <v>2035</v>
      </c>
      <c r="D2054" t="s">
        <v>19</v>
      </c>
      <c r="E2054">
        <v>49.743600000000001</v>
      </c>
      <c r="F2054">
        <v>8.3846000000000007</v>
      </c>
    </row>
    <row r="2055" spans="2:6">
      <c r="B2055" t="s">
        <v>63</v>
      </c>
      <c r="C2055" s="98">
        <v>2036</v>
      </c>
      <c r="D2055" t="s">
        <v>19</v>
      </c>
      <c r="E2055">
        <v>46.923099999999998</v>
      </c>
      <c r="F2055">
        <v>7.2308000000000003</v>
      </c>
    </row>
    <row r="2056" spans="2:6">
      <c r="B2056" t="s">
        <v>63</v>
      </c>
      <c r="C2056" s="98">
        <v>2037</v>
      </c>
      <c r="D2056" t="s">
        <v>19</v>
      </c>
      <c r="E2056">
        <v>43.846200000000003</v>
      </c>
      <c r="F2056">
        <v>7.2308000000000003</v>
      </c>
    </row>
    <row r="2057" spans="2:6">
      <c r="B2057" t="s">
        <v>63</v>
      </c>
      <c r="C2057" s="98">
        <v>2038</v>
      </c>
      <c r="D2057" t="s">
        <v>19</v>
      </c>
      <c r="E2057">
        <v>42.051299999999998</v>
      </c>
      <c r="F2057">
        <v>7.2308000000000003</v>
      </c>
    </row>
    <row r="2058" spans="2:6">
      <c r="B2058" t="s">
        <v>63</v>
      </c>
      <c r="C2058" s="98">
        <v>2039</v>
      </c>
      <c r="D2058" t="s">
        <v>19</v>
      </c>
      <c r="E2058">
        <v>38.461500000000001</v>
      </c>
      <c r="F2058">
        <v>5.3076999999999996</v>
      </c>
    </row>
    <row r="2059" spans="2:6">
      <c r="B2059" t="s">
        <v>63</v>
      </c>
      <c r="C2059" s="98">
        <v>2040</v>
      </c>
      <c r="D2059" t="s">
        <v>19</v>
      </c>
      <c r="E2059">
        <v>36.153799999999997</v>
      </c>
      <c r="F2059">
        <v>4.9230999999999998</v>
      </c>
    </row>
    <row r="2060" spans="2:6">
      <c r="B2060" t="s">
        <v>63</v>
      </c>
      <c r="C2060" s="98">
        <v>2041</v>
      </c>
      <c r="D2060" t="s">
        <v>19</v>
      </c>
      <c r="E2060">
        <v>34.359000000000002</v>
      </c>
      <c r="F2060">
        <v>3</v>
      </c>
    </row>
    <row r="2061" spans="2:6">
      <c r="B2061" t="s">
        <v>63</v>
      </c>
      <c r="C2061" s="98">
        <v>2042</v>
      </c>
      <c r="D2061" t="s">
        <v>19</v>
      </c>
      <c r="E2061">
        <v>16.410299999999999</v>
      </c>
      <c r="F2061">
        <v>41.846200000000003</v>
      </c>
    </row>
    <row r="2062" spans="2:6">
      <c r="B2062" t="s">
        <v>63</v>
      </c>
      <c r="C2062" s="98">
        <v>2043</v>
      </c>
      <c r="D2062" t="s">
        <v>19</v>
      </c>
      <c r="E2062">
        <v>19.743600000000001</v>
      </c>
      <c r="F2062">
        <v>39.538499999999999</v>
      </c>
    </row>
    <row r="2063" spans="2:6">
      <c r="B2063" t="s">
        <v>63</v>
      </c>
      <c r="C2063" s="98">
        <v>2044</v>
      </c>
      <c r="D2063" t="s">
        <v>19</v>
      </c>
      <c r="E2063">
        <v>21.794899999999998</v>
      </c>
      <c r="F2063">
        <v>37.230800000000002</v>
      </c>
    </row>
    <row r="2064" spans="2:6">
      <c r="B2064" t="s">
        <v>63</v>
      </c>
      <c r="C2064" s="98">
        <v>2045</v>
      </c>
      <c r="D2064" t="s">
        <v>19</v>
      </c>
      <c r="E2064">
        <v>24.102599999999999</v>
      </c>
      <c r="F2064">
        <v>32.615400000000001</v>
      </c>
    </row>
    <row r="2065" spans="2:6">
      <c r="B2065" t="s">
        <v>63</v>
      </c>
      <c r="C2065" s="98">
        <v>2046</v>
      </c>
      <c r="D2065" t="s">
        <v>19</v>
      </c>
      <c r="E2065">
        <v>25.897400000000001</v>
      </c>
      <c r="F2065">
        <v>29.538499999999999</v>
      </c>
    </row>
    <row r="2066" spans="2:6">
      <c r="B2066" t="s">
        <v>63</v>
      </c>
      <c r="C2066" s="98">
        <v>2047</v>
      </c>
      <c r="D2066" t="s">
        <v>19</v>
      </c>
      <c r="E2066">
        <v>26.923100000000002</v>
      </c>
      <c r="F2066">
        <v>26.461500000000001</v>
      </c>
    </row>
    <row r="2067" spans="2:6">
      <c r="B2067" t="s">
        <v>63</v>
      </c>
      <c r="C2067" s="98">
        <v>2048</v>
      </c>
      <c r="D2067" t="s">
        <v>19</v>
      </c>
      <c r="E2067">
        <v>28.7179</v>
      </c>
      <c r="F2067">
        <v>21.8462</v>
      </c>
    </row>
    <row r="2068" spans="2:6">
      <c r="B2068" t="s">
        <v>63</v>
      </c>
      <c r="C2068" s="98">
        <v>2049</v>
      </c>
      <c r="D2068" t="s">
        <v>19</v>
      </c>
      <c r="E2068">
        <v>29.743600000000001</v>
      </c>
      <c r="F2068">
        <v>18</v>
      </c>
    </row>
    <row r="2069" spans="2:6">
      <c r="B2069" t="s">
        <v>63</v>
      </c>
      <c r="C2069" s="98">
        <v>2050</v>
      </c>
      <c r="D2069" t="s">
        <v>19</v>
      </c>
      <c r="E2069">
        <v>30.512799999999999</v>
      </c>
      <c r="F2069">
        <v>14.538500000000001</v>
      </c>
    </row>
    <row r="2070" spans="2:6">
      <c r="B2070" t="s">
        <v>63</v>
      </c>
      <c r="C2070" s="98">
        <v>2051</v>
      </c>
      <c r="D2070" t="s">
        <v>19</v>
      </c>
      <c r="E2070">
        <v>32.564100000000003</v>
      </c>
      <c r="F2070">
        <v>8</v>
      </c>
    </row>
    <row r="2071" spans="2:6">
      <c r="B2071" t="s">
        <v>63</v>
      </c>
      <c r="C2071" s="98">
        <v>2052</v>
      </c>
      <c r="D2071" t="s">
        <v>19</v>
      </c>
      <c r="E2071">
        <v>33.846200000000003</v>
      </c>
      <c r="F2071">
        <v>5.6923000000000004</v>
      </c>
    </row>
    <row r="2072" spans="2:6">
      <c r="B2072" t="s">
        <v>63</v>
      </c>
      <c r="C2072" s="98">
        <v>2053</v>
      </c>
      <c r="D2072" t="s">
        <v>19</v>
      </c>
      <c r="E2072">
        <v>12.5641</v>
      </c>
      <c r="F2072">
        <v>45.692300000000003</v>
      </c>
    </row>
    <row r="2073" spans="2:6">
      <c r="B2073" t="s">
        <v>63</v>
      </c>
      <c r="C2073" s="98">
        <v>2054</v>
      </c>
      <c r="D2073" t="s">
        <v>19</v>
      </c>
      <c r="E2073">
        <v>10</v>
      </c>
      <c r="F2073">
        <v>44.923099999999998</v>
      </c>
    </row>
    <row r="2074" spans="2:6">
      <c r="B2074" t="s">
        <v>63</v>
      </c>
      <c r="C2074" s="98">
        <v>2055</v>
      </c>
      <c r="D2074" t="s">
        <v>19</v>
      </c>
      <c r="E2074">
        <v>13.589700000000001</v>
      </c>
      <c r="F2074">
        <v>68.769199999999998</v>
      </c>
    </row>
    <row r="2075" spans="2:6">
      <c r="B2075" t="s">
        <v>63</v>
      </c>
      <c r="C2075" s="98">
        <v>2056</v>
      </c>
      <c r="D2075" t="s">
        <v>19</v>
      </c>
      <c r="E2075">
        <v>14.615399999999999</v>
      </c>
      <c r="F2075">
        <v>72.615399999999994</v>
      </c>
    </row>
    <row r="2076" spans="2:6">
      <c r="B2076" t="s">
        <v>63</v>
      </c>
      <c r="C2076" s="98">
        <v>2057</v>
      </c>
      <c r="D2076" t="s">
        <v>19</v>
      </c>
      <c r="E2076">
        <v>14.8718</v>
      </c>
      <c r="F2076">
        <v>75.692300000000003</v>
      </c>
    </row>
    <row r="2077" spans="2:6">
      <c r="B2077" t="s">
        <v>63</v>
      </c>
      <c r="C2077" s="98">
        <v>2058</v>
      </c>
      <c r="D2077" t="s">
        <v>19</v>
      </c>
      <c r="E2077">
        <v>15.641</v>
      </c>
      <c r="F2077">
        <v>78.769199999999998</v>
      </c>
    </row>
    <row r="2078" spans="2:6">
      <c r="B2078" t="s">
        <v>63</v>
      </c>
      <c r="C2078" s="98">
        <v>2059</v>
      </c>
      <c r="D2078" t="s">
        <v>19</v>
      </c>
      <c r="E2078">
        <v>16.410299999999999</v>
      </c>
      <c r="F2078">
        <v>82.615399999999994</v>
      </c>
    </row>
    <row r="2079" spans="2:6">
      <c r="B2079" t="s">
        <v>63</v>
      </c>
      <c r="C2079" s="98">
        <v>2060</v>
      </c>
      <c r="D2079" t="s">
        <v>19</v>
      </c>
      <c r="E2079">
        <v>17.692299999999999</v>
      </c>
      <c r="F2079">
        <v>86.846199999999996</v>
      </c>
    </row>
    <row r="2080" spans="2:6">
      <c r="B2080" t="s">
        <v>63</v>
      </c>
      <c r="C2080" s="98">
        <v>2061</v>
      </c>
      <c r="D2080" t="s">
        <v>19</v>
      </c>
      <c r="E2080">
        <v>18.205100000000002</v>
      </c>
      <c r="F2080">
        <v>91.076899999999995</v>
      </c>
    </row>
    <row r="2081" spans="2:6">
      <c r="B2081" t="s">
        <v>63</v>
      </c>
      <c r="C2081" s="98">
        <v>2062</v>
      </c>
      <c r="D2081" t="s">
        <v>19</v>
      </c>
      <c r="E2081">
        <v>19.743600000000001</v>
      </c>
      <c r="F2081">
        <v>93.769199999999998</v>
      </c>
    </row>
    <row r="2082" spans="2:6">
      <c r="B2082" t="s">
        <v>63</v>
      </c>
      <c r="C2082" s="98">
        <v>2063</v>
      </c>
      <c r="D2082" t="s">
        <v>19</v>
      </c>
      <c r="E2082">
        <v>21.794899999999998</v>
      </c>
      <c r="F2082">
        <v>96.846199999999996</v>
      </c>
    </row>
    <row r="2083" spans="2:6">
      <c r="B2083" t="s">
        <v>63</v>
      </c>
      <c r="C2083" s="98">
        <v>2064</v>
      </c>
      <c r="D2083" t="s">
        <v>19</v>
      </c>
      <c r="E2083">
        <v>24.359000000000002</v>
      </c>
      <c r="F2083">
        <v>98.769199999999998</v>
      </c>
    </row>
    <row r="2084" spans="2:6">
      <c r="B2084" t="s">
        <v>63</v>
      </c>
      <c r="C2084" s="98">
        <v>2065</v>
      </c>
      <c r="D2084" t="s">
        <v>19</v>
      </c>
      <c r="E2084">
        <v>25.897400000000001</v>
      </c>
      <c r="F2084">
        <v>99.153899999999993</v>
      </c>
    </row>
    <row r="2085" spans="2:6">
      <c r="B2085" t="s">
        <v>63</v>
      </c>
      <c r="C2085" s="98">
        <v>2066</v>
      </c>
      <c r="D2085" t="s">
        <v>19</v>
      </c>
      <c r="E2085">
        <v>27.948699999999999</v>
      </c>
      <c r="F2085">
        <v>100.6923</v>
      </c>
    </row>
    <row r="2086" spans="2:6">
      <c r="B2086" t="s">
        <v>63</v>
      </c>
      <c r="C2086" s="98">
        <v>2067</v>
      </c>
      <c r="D2086" t="s">
        <v>19</v>
      </c>
      <c r="E2086">
        <v>31.2821</v>
      </c>
      <c r="F2086">
        <v>100.6923</v>
      </c>
    </row>
    <row r="2087" spans="2:6">
      <c r="B2087" t="s">
        <v>63</v>
      </c>
      <c r="C2087" s="98">
        <v>2068</v>
      </c>
      <c r="D2087" t="s">
        <v>19</v>
      </c>
      <c r="E2087">
        <v>35.1282</v>
      </c>
      <c r="F2087">
        <v>100.6923</v>
      </c>
    </row>
    <row r="2088" spans="2:6">
      <c r="B2088" t="s">
        <v>63</v>
      </c>
      <c r="C2088" s="98">
        <v>2069</v>
      </c>
      <c r="D2088" t="s">
        <v>19</v>
      </c>
      <c r="E2088">
        <v>38.461500000000001</v>
      </c>
      <c r="F2088">
        <v>101.07689999999999</v>
      </c>
    </row>
    <row r="2089" spans="2:6">
      <c r="B2089" t="s">
        <v>63</v>
      </c>
      <c r="C2089" s="98">
        <v>2070</v>
      </c>
      <c r="D2089" t="s">
        <v>19</v>
      </c>
      <c r="E2089">
        <v>41.2821</v>
      </c>
      <c r="F2089">
        <v>100.6923</v>
      </c>
    </row>
    <row r="2090" spans="2:6">
      <c r="B2090" t="s">
        <v>63</v>
      </c>
      <c r="C2090" s="98">
        <v>2071</v>
      </c>
      <c r="D2090" t="s">
        <v>19</v>
      </c>
      <c r="E2090">
        <v>44.102600000000002</v>
      </c>
      <c r="F2090">
        <v>99.538499999999999</v>
      </c>
    </row>
    <row r="2091" spans="2:6">
      <c r="B2091" t="s">
        <v>63</v>
      </c>
      <c r="C2091" s="98">
        <v>2072</v>
      </c>
      <c r="D2091" t="s">
        <v>19</v>
      </c>
      <c r="E2091">
        <v>45.640999999999998</v>
      </c>
      <c r="F2091">
        <v>98.384600000000006</v>
      </c>
    </row>
    <row r="2092" spans="2:6">
      <c r="B2092" t="s">
        <v>63</v>
      </c>
      <c r="C2092" s="98">
        <v>2073</v>
      </c>
      <c r="D2092" t="s">
        <v>19</v>
      </c>
      <c r="E2092">
        <v>46.410299999999999</v>
      </c>
      <c r="F2092">
        <v>97.615399999999994</v>
      </c>
    </row>
    <row r="2093" spans="2:6">
      <c r="B2093" t="s">
        <v>63</v>
      </c>
      <c r="C2093" s="98">
        <v>2074</v>
      </c>
      <c r="D2093" t="s">
        <v>19</v>
      </c>
      <c r="E2093">
        <v>36.666699999999999</v>
      </c>
      <c r="F2093">
        <v>101.8462</v>
      </c>
    </row>
    <row r="2094" spans="2:6">
      <c r="B2094" t="s">
        <v>63</v>
      </c>
      <c r="C2094" s="98">
        <v>2075</v>
      </c>
      <c r="D2094" t="s">
        <v>19</v>
      </c>
      <c r="E2094">
        <v>34.359000000000002</v>
      </c>
      <c r="F2094">
        <v>101.4615</v>
      </c>
    </row>
    <row r="2095" spans="2:6">
      <c r="B2095" t="s">
        <v>63</v>
      </c>
      <c r="C2095" s="98">
        <v>2076</v>
      </c>
      <c r="D2095" t="s">
        <v>19</v>
      </c>
      <c r="E2095">
        <v>33.333300000000001</v>
      </c>
      <c r="F2095">
        <v>101.4615</v>
      </c>
    </row>
    <row r="2096" spans="2:6">
      <c r="B2096" t="s">
        <v>63</v>
      </c>
      <c r="C2096" s="98">
        <v>2077</v>
      </c>
      <c r="D2096" t="s">
        <v>19</v>
      </c>
      <c r="E2096">
        <v>47.692300000000003</v>
      </c>
      <c r="F2096">
        <v>96.076899999999995</v>
      </c>
    </row>
    <row r="2097" spans="2:6">
      <c r="B2097" t="s">
        <v>63</v>
      </c>
      <c r="C2097" s="98">
        <v>2078</v>
      </c>
      <c r="D2097" t="s">
        <v>19</v>
      </c>
      <c r="E2097">
        <v>50</v>
      </c>
      <c r="F2097">
        <v>94.153899999999993</v>
      </c>
    </row>
    <row r="2098" spans="2:6">
      <c r="B2098" t="s">
        <v>63</v>
      </c>
      <c r="C2098" s="98">
        <v>2079</v>
      </c>
      <c r="D2098" t="s">
        <v>19</v>
      </c>
      <c r="E2098">
        <v>53.076900000000002</v>
      </c>
      <c r="F2098">
        <v>91.461500000000001</v>
      </c>
    </row>
    <row r="2099" spans="2:6">
      <c r="B2099" t="s">
        <v>63</v>
      </c>
      <c r="C2099" s="98">
        <v>2080</v>
      </c>
      <c r="D2099" t="s">
        <v>19</v>
      </c>
      <c r="E2099">
        <v>54.615400000000001</v>
      </c>
      <c r="F2099">
        <v>90.307699999999997</v>
      </c>
    </row>
    <row r="2100" spans="2:6">
      <c r="B2100" t="s">
        <v>63</v>
      </c>
      <c r="C2100" s="98">
        <v>2081</v>
      </c>
      <c r="D2100" t="s">
        <v>19</v>
      </c>
      <c r="E2100">
        <v>57.179499999999997</v>
      </c>
      <c r="F2100">
        <v>87.615399999999994</v>
      </c>
    </row>
    <row r="2101" spans="2:6">
      <c r="B2101" t="s">
        <v>63</v>
      </c>
      <c r="C2101" s="98">
        <v>2082</v>
      </c>
      <c r="D2101" t="s">
        <v>19</v>
      </c>
      <c r="E2101">
        <v>59.743600000000001</v>
      </c>
      <c r="F2101">
        <v>86.461500000000001</v>
      </c>
    </row>
    <row r="2102" spans="2:6">
      <c r="B2102" t="s">
        <v>63</v>
      </c>
      <c r="C2102" s="98">
        <v>2083</v>
      </c>
      <c r="D2102" t="s">
        <v>19</v>
      </c>
      <c r="E2102">
        <v>62.820500000000003</v>
      </c>
      <c r="F2102">
        <v>83.769199999999998</v>
      </c>
    </row>
    <row r="2103" spans="2:6">
      <c r="B2103" t="s">
        <v>63</v>
      </c>
      <c r="C2103" s="98">
        <v>2084</v>
      </c>
      <c r="D2103" t="s">
        <v>19</v>
      </c>
      <c r="E2103">
        <v>65.384600000000006</v>
      </c>
      <c r="F2103">
        <v>82.230800000000002</v>
      </c>
    </row>
    <row r="2104" spans="2:6">
      <c r="B2104" t="s">
        <v>63</v>
      </c>
      <c r="C2104" s="98">
        <v>2085</v>
      </c>
      <c r="D2104" t="s">
        <v>19</v>
      </c>
      <c r="E2104">
        <v>69.230800000000002</v>
      </c>
      <c r="F2104">
        <v>80.307699999999997</v>
      </c>
    </row>
    <row r="2105" spans="2:6">
      <c r="B2105" t="s">
        <v>63</v>
      </c>
      <c r="C2105" s="98">
        <v>2086</v>
      </c>
      <c r="D2105" t="s">
        <v>19</v>
      </c>
      <c r="E2105">
        <v>74.871799999999993</v>
      </c>
      <c r="F2105">
        <v>80.307699999999997</v>
      </c>
    </row>
    <row r="2106" spans="2:6">
      <c r="B2106" t="s">
        <v>63</v>
      </c>
      <c r="C2106" s="98">
        <v>2087</v>
      </c>
      <c r="D2106" t="s">
        <v>19</v>
      </c>
      <c r="E2106">
        <v>79.487200000000001</v>
      </c>
      <c r="F2106">
        <v>80.307699999999997</v>
      </c>
    </row>
    <row r="2107" spans="2:6">
      <c r="B2107" t="s">
        <v>63</v>
      </c>
      <c r="C2107" s="98">
        <v>2088</v>
      </c>
      <c r="D2107" t="s">
        <v>19</v>
      </c>
      <c r="E2107">
        <v>13.0769</v>
      </c>
      <c r="F2107">
        <v>46.076900000000002</v>
      </c>
    </row>
    <row r="2108" spans="2:6">
      <c r="B2108" t="s">
        <v>63</v>
      </c>
      <c r="C2108" s="98">
        <v>2089</v>
      </c>
      <c r="D2108" t="s">
        <v>19</v>
      </c>
      <c r="E2108">
        <v>15.1282</v>
      </c>
      <c r="F2108">
        <v>46.461500000000001</v>
      </c>
    </row>
    <row r="2109" spans="2:6">
      <c r="B2109" t="s">
        <v>63</v>
      </c>
      <c r="C2109" s="98">
        <v>2090</v>
      </c>
      <c r="D2109" t="s">
        <v>19</v>
      </c>
      <c r="E2109">
        <v>17.692299999999999</v>
      </c>
      <c r="F2109">
        <v>46.846200000000003</v>
      </c>
    </row>
    <row r="2110" spans="2:6">
      <c r="B2110" t="s">
        <v>63</v>
      </c>
      <c r="C2110" s="98">
        <v>2091</v>
      </c>
      <c r="D2110" t="s">
        <v>19</v>
      </c>
      <c r="E2110">
        <v>21.794899999999998</v>
      </c>
      <c r="F2110">
        <v>47.615400000000001</v>
      </c>
    </row>
    <row r="2111" spans="2:6">
      <c r="B2111" t="s">
        <v>63</v>
      </c>
      <c r="C2111" s="98">
        <v>2092</v>
      </c>
      <c r="D2111" t="s">
        <v>19</v>
      </c>
      <c r="E2111">
        <v>24.102599999999999</v>
      </c>
      <c r="F2111">
        <v>50.692300000000003</v>
      </c>
    </row>
    <row r="2112" spans="2:6">
      <c r="B2112" t="s">
        <v>63</v>
      </c>
      <c r="C2112" s="98">
        <v>2093</v>
      </c>
      <c r="D2112" t="s">
        <v>19</v>
      </c>
      <c r="E2112">
        <v>24.359000000000002</v>
      </c>
      <c r="F2112">
        <v>54.1539</v>
      </c>
    </row>
    <row r="2113" spans="2:6">
      <c r="B2113" t="s">
        <v>63</v>
      </c>
      <c r="C2113" s="98">
        <v>2094</v>
      </c>
      <c r="D2113" t="s">
        <v>19</v>
      </c>
      <c r="E2113">
        <v>25.384599999999999</v>
      </c>
      <c r="F2113">
        <v>59.923099999999998</v>
      </c>
    </row>
    <row r="2114" spans="2:6">
      <c r="B2114" t="s">
        <v>63</v>
      </c>
      <c r="C2114" s="98">
        <v>2095</v>
      </c>
      <c r="D2114" t="s">
        <v>19</v>
      </c>
      <c r="E2114">
        <v>26.410299999999999</v>
      </c>
      <c r="F2114">
        <v>66.461500000000001</v>
      </c>
    </row>
    <row r="2115" spans="2:6">
      <c r="B2115" t="s">
        <v>63</v>
      </c>
      <c r="C2115" s="98">
        <v>2096</v>
      </c>
      <c r="D2115" t="s">
        <v>19</v>
      </c>
      <c r="E2115">
        <v>24.8718</v>
      </c>
      <c r="F2115">
        <v>55.307699999999997</v>
      </c>
    </row>
    <row r="2116" spans="2:6">
      <c r="B2116" t="s">
        <v>63</v>
      </c>
      <c r="C2116" s="98">
        <v>2097</v>
      </c>
      <c r="D2116" t="s">
        <v>19</v>
      </c>
      <c r="E2116">
        <v>26.410299999999999</v>
      </c>
      <c r="F2116">
        <v>63.769199999999998</v>
      </c>
    </row>
    <row r="2117" spans="2:6">
      <c r="B2117" t="s">
        <v>63</v>
      </c>
      <c r="C2117" s="98">
        <v>2098</v>
      </c>
      <c r="D2117" t="s">
        <v>19</v>
      </c>
      <c r="E2117">
        <v>27.948699999999999</v>
      </c>
      <c r="F2117">
        <v>63.769199999999998</v>
      </c>
    </row>
    <row r="2118" spans="2:6">
      <c r="B2118" t="s">
        <v>63</v>
      </c>
      <c r="C2118" s="98">
        <v>2099</v>
      </c>
      <c r="D2118" t="s">
        <v>19</v>
      </c>
      <c r="E2118">
        <v>30.769200000000001</v>
      </c>
      <c r="F2118">
        <v>63.769199999999998</v>
      </c>
    </row>
    <row r="2119" spans="2:6">
      <c r="B2119" t="s">
        <v>63</v>
      </c>
      <c r="C2119" s="98">
        <v>2100</v>
      </c>
      <c r="D2119" t="s">
        <v>19</v>
      </c>
      <c r="E2119">
        <v>31.538499999999999</v>
      </c>
      <c r="F2119">
        <v>63.769199999999998</v>
      </c>
    </row>
    <row r="2120" spans="2:6">
      <c r="B2120" t="s">
        <v>63</v>
      </c>
      <c r="C2120" s="98">
        <v>2101</v>
      </c>
      <c r="D2120" t="s">
        <v>19</v>
      </c>
      <c r="E2120">
        <v>33.589700000000001</v>
      </c>
      <c r="F2120">
        <v>62.230800000000002</v>
      </c>
    </row>
    <row r="2121" spans="2:6">
      <c r="B2121" t="s">
        <v>63</v>
      </c>
      <c r="C2121" s="98">
        <v>2102</v>
      </c>
      <c r="D2121" t="s">
        <v>19</v>
      </c>
      <c r="E2121">
        <v>34.615400000000001</v>
      </c>
      <c r="F2121">
        <v>61.461500000000001</v>
      </c>
    </row>
    <row r="2122" spans="2:6">
      <c r="B2122" t="s">
        <v>63</v>
      </c>
      <c r="C2122" s="98">
        <v>2103</v>
      </c>
      <c r="D2122" t="s">
        <v>19</v>
      </c>
      <c r="E2122">
        <v>26.1538</v>
      </c>
      <c r="F2122">
        <v>56.846200000000003</v>
      </c>
    </row>
    <row r="2123" spans="2:6">
      <c r="B2123" t="s">
        <v>63</v>
      </c>
      <c r="C2123" s="98">
        <v>2104</v>
      </c>
      <c r="D2123" t="s">
        <v>19</v>
      </c>
      <c r="E2123">
        <v>26.1538</v>
      </c>
      <c r="F2123">
        <v>52.615400000000001</v>
      </c>
    </row>
    <row r="2124" spans="2:6">
      <c r="B2124" t="s">
        <v>63</v>
      </c>
      <c r="C2124" s="98">
        <v>2105</v>
      </c>
      <c r="D2124" t="s">
        <v>19</v>
      </c>
      <c r="E2124">
        <v>26.923100000000002</v>
      </c>
      <c r="F2124">
        <v>50.307699999999997</v>
      </c>
    </row>
    <row r="2125" spans="2:6">
      <c r="B2125" t="s">
        <v>63</v>
      </c>
      <c r="C2125" s="98">
        <v>2106</v>
      </c>
      <c r="D2125" t="s">
        <v>19</v>
      </c>
      <c r="E2125">
        <v>27.948699999999999</v>
      </c>
      <c r="F2125">
        <v>48</v>
      </c>
    </row>
    <row r="2126" spans="2:6">
      <c r="B2126" t="s">
        <v>63</v>
      </c>
      <c r="C2126" s="98">
        <v>2107</v>
      </c>
      <c r="D2126" t="s">
        <v>19</v>
      </c>
      <c r="E2126">
        <v>28.461500000000001</v>
      </c>
      <c r="F2126">
        <v>47.230800000000002</v>
      </c>
    </row>
    <row r="2127" spans="2:6">
      <c r="B2127" t="s">
        <v>63</v>
      </c>
      <c r="C2127" s="98">
        <v>2108</v>
      </c>
      <c r="D2127" t="s">
        <v>19</v>
      </c>
      <c r="E2127">
        <v>29.487200000000001</v>
      </c>
      <c r="F2127">
        <v>44.923099999999998</v>
      </c>
    </row>
    <row r="2128" spans="2:6">
      <c r="B2128" t="s">
        <v>63</v>
      </c>
      <c r="C2128" s="98">
        <v>2109</v>
      </c>
      <c r="D2128" t="s">
        <v>19</v>
      </c>
      <c r="E2128">
        <v>32.820500000000003</v>
      </c>
      <c r="F2128">
        <v>41.461500000000001</v>
      </c>
    </row>
    <row r="2129" spans="2:6">
      <c r="B2129" t="s">
        <v>63</v>
      </c>
      <c r="C2129" s="98">
        <v>2110</v>
      </c>
      <c r="D2129" t="s">
        <v>19</v>
      </c>
      <c r="E2129">
        <v>34.8718</v>
      </c>
      <c r="F2129">
        <v>40.307699999999997</v>
      </c>
    </row>
    <row r="2130" spans="2:6">
      <c r="B2130" t="s">
        <v>63</v>
      </c>
      <c r="C2130" s="98">
        <v>2111</v>
      </c>
      <c r="D2130" t="s">
        <v>19</v>
      </c>
      <c r="E2130">
        <v>36.666699999999999</v>
      </c>
      <c r="F2130">
        <v>40.307699999999997</v>
      </c>
    </row>
    <row r="2131" spans="2:6">
      <c r="B2131" t="s">
        <v>63</v>
      </c>
      <c r="C2131" s="98">
        <v>2112</v>
      </c>
      <c r="D2131" t="s">
        <v>19</v>
      </c>
      <c r="E2131">
        <v>38.7179</v>
      </c>
      <c r="F2131">
        <v>41.846200000000003</v>
      </c>
    </row>
    <row r="2132" spans="2:6">
      <c r="B2132" t="s">
        <v>63</v>
      </c>
      <c r="C2132" s="98">
        <v>2113</v>
      </c>
      <c r="D2132" t="s">
        <v>19</v>
      </c>
      <c r="E2132">
        <v>38.974400000000003</v>
      </c>
      <c r="F2132">
        <v>45.307699999999997</v>
      </c>
    </row>
    <row r="2133" spans="2:6">
      <c r="B2133" t="s">
        <v>63</v>
      </c>
      <c r="C2133" s="98">
        <v>2114</v>
      </c>
      <c r="D2133" t="s">
        <v>19</v>
      </c>
      <c r="E2133">
        <v>28.974399999999999</v>
      </c>
      <c r="F2133">
        <v>58</v>
      </c>
    </row>
    <row r="2134" spans="2:6">
      <c r="B2134" t="s">
        <v>63</v>
      </c>
      <c r="C2134" s="98">
        <v>2115</v>
      </c>
      <c r="D2134" t="s">
        <v>19</v>
      </c>
      <c r="E2134">
        <v>30.769200000000001</v>
      </c>
      <c r="F2134">
        <v>58.769199999999998</v>
      </c>
    </row>
    <row r="2135" spans="2:6">
      <c r="B2135" t="s">
        <v>63</v>
      </c>
      <c r="C2135" s="98">
        <v>2116</v>
      </c>
      <c r="D2135" t="s">
        <v>19</v>
      </c>
      <c r="E2135">
        <v>32.307699999999997</v>
      </c>
      <c r="F2135">
        <v>58</v>
      </c>
    </row>
    <row r="2136" spans="2:6">
      <c r="B2136" t="s">
        <v>63</v>
      </c>
      <c r="C2136" s="98">
        <v>2117</v>
      </c>
      <c r="D2136" t="s">
        <v>19</v>
      </c>
      <c r="E2136">
        <v>33.846200000000003</v>
      </c>
      <c r="F2136">
        <v>56.076900000000002</v>
      </c>
    </row>
    <row r="2137" spans="2:6">
      <c r="B2137" t="s">
        <v>63</v>
      </c>
      <c r="C2137" s="98">
        <v>2118</v>
      </c>
      <c r="D2137" t="s">
        <v>19</v>
      </c>
      <c r="E2137">
        <v>34.615400000000001</v>
      </c>
      <c r="F2137">
        <v>54.1539</v>
      </c>
    </row>
    <row r="2138" spans="2:6">
      <c r="B2138" t="s">
        <v>63</v>
      </c>
      <c r="C2138" s="98">
        <v>2119</v>
      </c>
      <c r="D2138" t="s">
        <v>19</v>
      </c>
      <c r="E2138">
        <v>35.1282</v>
      </c>
      <c r="F2138">
        <v>50.692300000000003</v>
      </c>
    </row>
    <row r="2139" spans="2:6">
      <c r="B2139" t="s">
        <v>63</v>
      </c>
      <c r="C2139" s="98">
        <v>2120</v>
      </c>
      <c r="D2139" t="s">
        <v>19</v>
      </c>
      <c r="E2139">
        <v>34.8718</v>
      </c>
      <c r="F2139">
        <v>46.846200000000003</v>
      </c>
    </row>
    <row r="2140" spans="2:6">
      <c r="B2140" t="s">
        <v>63</v>
      </c>
      <c r="C2140" s="98">
        <v>2121</v>
      </c>
      <c r="D2140" t="s">
        <v>19</v>
      </c>
      <c r="E2140">
        <v>34.102600000000002</v>
      </c>
      <c r="F2140">
        <v>44.923099999999998</v>
      </c>
    </row>
    <row r="2141" spans="2:6">
      <c r="B2141" t="s">
        <v>63</v>
      </c>
      <c r="C2141" s="98">
        <v>2122</v>
      </c>
      <c r="D2141" t="s">
        <v>19</v>
      </c>
      <c r="E2141">
        <v>35.384599999999999</v>
      </c>
      <c r="F2141">
        <v>64.538499999999999</v>
      </c>
    </row>
    <row r="2142" spans="2:6">
      <c r="B2142" t="s">
        <v>63</v>
      </c>
      <c r="C2142" s="98">
        <v>2123</v>
      </c>
      <c r="D2142" t="s">
        <v>19</v>
      </c>
      <c r="E2142">
        <v>35.897399999999998</v>
      </c>
      <c r="F2142">
        <v>67.615399999999994</v>
      </c>
    </row>
    <row r="2143" spans="2:6">
      <c r="B2143" t="s">
        <v>63</v>
      </c>
      <c r="C2143" s="98">
        <v>2124</v>
      </c>
      <c r="D2143" t="s">
        <v>19</v>
      </c>
      <c r="E2143">
        <v>36.666699999999999</v>
      </c>
      <c r="F2143">
        <v>71.461500000000001</v>
      </c>
    </row>
    <row r="2144" spans="2:6">
      <c r="B2144" t="s">
        <v>63</v>
      </c>
      <c r="C2144" s="98">
        <v>2125</v>
      </c>
      <c r="D2144" t="s">
        <v>19</v>
      </c>
      <c r="E2144">
        <v>37.692300000000003</v>
      </c>
      <c r="F2144">
        <v>75.307699999999997</v>
      </c>
    </row>
    <row r="2145" spans="2:6">
      <c r="B2145" t="s">
        <v>63</v>
      </c>
      <c r="C2145" s="98">
        <v>2126</v>
      </c>
      <c r="D2145" t="s">
        <v>19</v>
      </c>
      <c r="E2145">
        <v>39.230800000000002</v>
      </c>
      <c r="F2145">
        <v>77.615399999999994</v>
      </c>
    </row>
    <row r="2146" spans="2:6">
      <c r="B2146" t="s">
        <v>63</v>
      </c>
      <c r="C2146" s="98">
        <v>2127</v>
      </c>
      <c r="D2146" t="s">
        <v>19</v>
      </c>
      <c r="E2146">
        <v>42.307699999999997</v>
      </c>
      <c r="F2146">
        <v>80.307699999999997</v>
      </c>
    </row>
    <row r="2147" spans="2:6">
      <c r="B2147" t="s">
        <v>63</v>
      </c>
      <c r="C2147" s="98">
        <v>2128</v>
      </c>
      <c r="D2147" t="s">
        <v>19</v>
      </c>
      <c r="E2147">
        <v>45.640999999999998</v>
      </c>
      <c r="F2147">
        <v>80.307699999999997</v>
      </c>
    </row>
    <row r="2148" spans="2:6">
      <c r="B2148" t="s">
        <v>63</v>
      </c>
      <c r="C2148" s="98">
        <v>2129</v>
      </c>
      <c r="D2148" t="s">
        <v>19</v>
      </c>
      <c r="E2148">
        <v>48.461500000000001</v>
      </c>
      <c r="F2148">
        <v>79.923100000000005</v>
      </c>
    </row>
    <row r="2149" spans="2:6">
      <c r="B2149" t="s">
        <v>63</v>
      </c>
      <c r="C2149" s="98">
        <v>2130</v>
      </c>
      <c r="D2149" t="s">
        <v>19</v>
      </c>
      <c r="E2149">
        <v>52.051299999999998</v>
      </c>
      <c r="F2149">
        <v>79.153899999999993</v>
      </c>
    </row>
    <row r="2150" spans="2:6">
      <c r="B2150" t="s">
        <v>63</v>
      </c>
      <c r="C2150" s="98">
        <v>2131</v>
      </c>
      <c r="D2150" t="s">
        <v>19</v>
      </c>
      <c r="E2150">
        <v>56.153799999999997</v>
      </c>
      <c r="F2150">
        <v>78.769199999999998</v>
      </c>
    </row>
    <row r="2151" spans="2:6">
      <c r="B2151" t="s">
        <v>63</v>
      </c>
      <c r="C2151" s="98">
        <v>2132</v>
      </c>
      <c r="D2151" t="s">
        <v>19</v>
      </c>
      <c r="E2151">
        <v>59.743600000000001</v>
      </c>
      <c r="F2151">
        <v>78.769199999999998</v>
      </c>
    </row>
    <row r="2152" spans="2:6">
      <c r="B2152" t="s">
        <v>63</v>
      </c>
      <c r="C2152" s="98">
        <v>2133</v>
      </c>
      <c r="D2152" t="s">
        <v>19</v>
      </c>
      <c r="E2152">
        <v>63.333300000000001</v>
      </c>
      <c r="F2152">
        <v>77.230800000000002</v>
      </c>
    </row>
    <row r="2153" spans="2:6">
      <c r="B2153" t="s">
        <v>63</v>
      </c>
      <c r="C2153" s="98">
        <v>2134</v>
      </c>
      <c r="D2153" t="s">
        <v>19</v>
      </c>
      <c r="E2153">
        <v>65.897400000000005</v>
      </c>
      <c r="F2153">
        <v>76.076899999999995</v>
      </c>
    </row>
    <row r="2154" spans="2:6">
      <c r="B2154" t="s">
        <v>63</v>
      </c>
      <c r="C2154" s="98">
        <v>2135</v>
      </c>
      <c r="D2154" t="s">
        <v>19</v>
      </c>
      <c r="E2154">
        <v>67.692300000000003</v>
      </c>
      <c r="F2154">
        <v>75.692300000000003</v>
      </c>
    </row>
    <row r="2155" spans="2:6">
      <c r="B2155" t="s">
        <v>63</v>
      </c>
      <c r="C2155" s="98">
        <v>2136</v>
      </c>
      <c r="D2155" t="s">
        <v>19</v>
      </c>
      <c r="E2155">
        <v>69.230800000000002</v>
      </c>
      <c r="F2155">
        <v>75.692300000000003</v>
      </c>
    </row>
    <row r="2156" spans="2:6">
      <c r="B2156" t="s">
        <v>63</v>
      </c>
      <c r="C2156" s="98">
        <v>2137</v>
      </c>
      <c r="D2156" t="s">
        <v>19</v>
      </c>
      <c r="E2156">
        <v>71.2821</v>
      </c>
      <c r="F2156">
        <v>75.692300000000003</v>
      </c>
    </row>
    <row r="2157" spans="2:6">
      <c r="B2157" t="s">
        <v>63</v>
      </c>
      <c r="C2157" s="98">
        <v>2138</v>
      </c>
      <c r="D2157" t="s">
        <v>19</v>
      </c>
      <c r="E2157">
        <v>73.589699999999993</v>
      </c>
      <c r="F2157">
        <v>75.692300000000003</v>
      </c>
    </row>
    <row r="2158" spans="2:6">
      <c r="B2158" t="s">
        <v>63</v>
      </c>
      <c r="C2158" s="98">
        <v>2139</v>
      </c>
      <c r="D2158" t="s">
        <v>19</v>
      </c>
      <c r="E2158">
        <v>76.153800000000004</v>
      </c>
      <c r="F2158">
        <v>75.692300000000003</v>
      </c>
    </row>
    <row r="2159" spans="2:6">
      <c r="B2159" t="s">
        <v>63</v>
      </c>
      <c r="C2159" s="98">
        <v>2140</v>
      </c>
      <c r="D2159" t="s">
        <v>19</v>
      </c>
      <c r="E2159">
        <v>79.230800000000002</v>
      </c>
      <c r="F2159">
        <v>76.076899999999995</v>
      </c>
    </row>
    <row r="2160" spans="2:6">
      <c r="B2160" t="s">
        <v>63</v>
      </c>
      <c r="C2160" s="98">
        <v>2141</v>
      </c>
      <c r="D2160" t="s">
        <v>19</v>
      </c>
      <c r="E2160">
        <v>81.794899999999998</v>
      </c>
      <c r="F2160">
        <v>77.230800000000002</v>
      </c>
    </row>
    <row r="2161" spans="2:6">
      <c r="B2161" t="s">
        <v>63</v>
      </c>
      <c r="C2161" s="98">
        <v>2142</v>
      </c>
      <c r="D2161" t="s">
        <v>19</v>
      </c>
      <c r="E2161">
        <v>82.820499999999996</v>
      </c>
      <c r="F2161">
        <v>78</v>
      </c>
    </row>
    <row r="2162" spans="2:6">
      <c r="B2162" t="s">
        <v>63</v>
      </c>
      <c r="C2162" s="98">
        <v>2143</v>
      </c>
      <c r="D2162" t="s">
        <v>19</v>
      </c>
      <c r="E2162">
        <v>73.076899999999995</v>
      </c>
      <c r="F2162">
        <v>74.923100000000005</v>
      </c>
    </row>
    <row r="2163" spans="2:6">
      <c r="B2163" t="s">
        <v>63</v>
      </c>
      <c r="C2163" s="98">
        <v>2144</v>
      </c>
      <c r="D2163" t="s">
        <v>19</v>
      </c>
      <c r="E2163">
        <v>70</v>
      </c>
      <c r="F2163">
        <v>73.769199999999998</v>
      </c>
    </row>
    <row r="2164" spans="2:6">
      <c r="B2164" t="s">
        <v>63</v>
      </c>
      <c r="C2164" s="98">
        <v>2145</v>
      </c>
      <c r="D2164" t="s">
        <v>19</v>
      </c>
      <c r="E2164">
        <v>69.487200000000001</v>
      </c>
      <c r="F2164">
        <v>73.769199999999998</v>
      </c>
    </row>
    <row r="2165" spans="2:6">
      <c r="B2165" t="s">
        <v>63</v>
      </c>
      <c r="C2165" s="98">
        <v>2146</v>
      </c>
      <c r="D2165" t="s">
        <v>19</v>
      </c>
      <c r="E2165">
        <v>67.435900000000004</v>
      </c>
      <c r="F2165">
        <v>73</v>
      </c>
    </row>
    <row r="2166" spans="2:6">
      <c r="B2166" t="s">
        <v>63</v>
      </c>
      <c r="C2166" s="98">
        <v>2147</v>
      </c>
      <c r="D2166" t="s">
        <v>19</v>
      </c>
      <c r="E2166">
        <v>66.410300000000007</v>
      </c>
      <c r="F2166">
        <v>73</v>
      </c>
    </row>
    <row r="2167" spans="2:6">
      <c r="B2167" t="s">
        <v>63</v>
      </c>
      <c r="C2167" s="98">
        <v>2148</v>
      </c>
      <c r="D2167" t="s">
        <v>19</v>
      </c>
      <c r="E2167">
        <v>55.1282</v>
      </c>
      <c r="F2167">
        <v>62.230800000000002</v>
      </c>
    </row>
    <row r="2168" spans="2:6">
      <c r="B2168" t="s">
        <v>63</v>
      </c>
      <c r="C2168" s="98">
        <v>2149</v>
      </c>
      <c r="D2168" t="s">
        <v>19</v>
      </c>
      <c r="E2168">
        <v>55.897399999999998</v>
      </c>
      <c r="F2168">
        <v>62.230800000000002</v>
      </c>
    </row>
    <row r="2169" spans="2:6">
      <c r="B2169" t="s">
        <v>63</v>
      </c>
      <c r="C2169" s="98">
        <v>2150</v>
      </c>
      <c r="D2169" t="s">
        <v>19</v>
      </c>
      <c r="E2169">
        <v>57.179499999999997</v>
      </c>
      <c r="F2169">
        <v>62.230800000000002</v>
      </c>
    </row>
    <row r="2170" spans="2:6">
      <c r="B2170" t="s">
        <v>63</v>
      </c>
      <c r="C2170" s="98">
        <v>2151</v>
      </c>
      <c r="D2170" t="s">
        <v>19</v>
      </c>
      <c r="E2170">
        <v>57.179499999999997</v>
      </c>
      <c r="F2170">
        <v>62.230800000000002</v>
      </c>
    </row>
    <row r="2171" spans="2:6">
      <c r="B2171" t="s">
        <v>63</v>
      </c>
      <c r="C2171" s="98">
        <v>2152</v>
      </c>
      <c r="D2171" t="s">
        <v>19</v>
      </c>
      <c r="E2171">
        <v>57.692300000000003</v>
      </c>
      <c r="F2171">
        <v>45.692300000000003</v>
      </c>
    </row>
    <row r="2172" spans="2:6">
      <c r="B2172" t="s">
        <v>63</v>
      </c>
      <c r="C2172" s="98">
        <v>2153</v>
      </c>
      <c r="D2172" t="s">
        <v>19</v>
      </c>
      <c r="E2172">
        <v>61.2821</v>
      </c>
      <c r="F2172">
        <v>35.307699999999997</v>
      </c>
    </row>
    <row r="2173" spans="2:6">
      <c r="B2173" t="s">
        <v>63</v>
      </c>
      <c r="C2173" s="98">
        <v>2154</v>
      </c>
      <c r="D2173" t="s">
        <v>19</v>
      </c>
      <c r="E2173">
        <v>23.8462</v>
      </c>
      <c r="F2173">
        <v>65.192300000000003</v>
      </c>
    </row>
    <row r="2174" spans="2:6">
      <c r="B2174" t="s">
        <v>63</v>
      </c>
      <c r="C2174" s="98">
        <v>2155</v>
      </c>
      <c r="D2174" t="s">
        <v>19</v>
      </c>
      <c r="E2174">
        <v>21.794899999999998</v>
      </c>
      <c r="F2174">
        <v>63.269199999999998</v>
      </c>
    </row>
    <row r="2175" spans="2:6">
      <c r="B2175" t="s">
        <v>63</v>
      </c>
      <c r="C2175" s="98">
        <v>2156</v>
      </c>
      <c r="D2175" t="s">
        <v>19</v>
      </c>
      <c r="E2175">
        <v>19.743600000000001</v>
      </c>
      <c r="F2175">
        <v>62.115400000000001</v>
      </c>
    </row>
    <row r="2176" spans="2:6">
      <c r="B2176" t="s">
        <v>63</v>
      </c>
      <c r="C2176" s="98">
        <v>2157</v>
      </c>
      <c r="D2176" t="s">
        <v>19</v>
      </c>
      <c r="E2176">
        <v>17.4359</v>
      </c>
      <c r="F2176">
        <v>60.192300000000003</v>
      </c>
    </row>
    <row r="2177" spans="2:6">
      <c r="B2177" t="s">
        <v>63</v>
      </c>
      <c r="C2177" s="98">
        <v>2158</v>
      </c>
      <c r="D2177" t="s">
        <v>19</v>
      </c>
      <c r="E2177">
        <v>10.256399999999999</v>
      </c>
      <c r="F2177">
        <v>45.961500000000001</v>
      </c>
    </row>
    <row r="2178" spans="2:6">
      <c r="B2178" t="s">
        <v>63</v>
      </c>
      <c r="C2178" s="98">
        <v>2159</v>
      </c>
      <c r="D2178" t="s">
        <v>19</v>
      </c>
      <c r="E2178">
        <v>8.4614999999999991</v>
      </c>
      <c r="F2178">
        <v>45.961500000000001</v>
      </c>
    </row>
    <row r="2179" spans="2:6">
      <c r="B2179" t="s">
        <v>63</v>
      </c>
      <c r="C2179" s="98">
        <v>2160</v>
      </c>
      <c r="D2179" t="s">
        <v>19</v>
      </c>
      <c r="E2179">
        <v>7.4359000000000002</v>
      </c>
      <c r="F2179">
        <v>45.961500000000001</v>
      </c>
    </row>
    <row r="2180" spans="2:6">
      <c r="B2180" t="s">
        <v>63</v>
      </c>
      <c r="C2180" s="98">
        <v>2161</v>
      </c>
      <c r="D2180" t="s">
        <v>19</v>
      </c>
      <c r="E2180">
        <v>4.1025999999999998</v>
      </c>
      <c r="F2180">
        <v>45.961500000000001</v>
      </c>
    </row>
    <row r="2181" spans="2:6">
      <c r="B2181" t="s">
        <v>63</v>
      </c>
      <c r="C2181" s="98">
        <v>2162</v>
      </c>
      <c r="D2181" t="s">
        <v>19</v>
      </c>
      <c r="E2181">
        <v>2.0512999999999999</v>
      </c>
      <c r="F2181">
        <v>45.576900000000002</v>
      </c>
    </row>
    <row r="2182" spans="2:6">
      <c r="B2182" t="s">
        <v>63</v>
      </c>
      <c r="C2182" s="98">
        <v>2163</v>
      </c>
      <c r="D2182" t="s">
        <v>19</v>
      </c>
      <c r="E2182">
        <v>0.76919999999999999</v>
      </c>
      <c r="F2182">
        <v>43.653799999999997</v>
      </c>
    </row>
    <row r="2183" spans="2:6">
      <c r="B2183" t="s">
        <v>63</v>
      </c>
      <c r="C2183" s="98">
        <v>2164</v>
      </c>
      <c r="D2183" t="s">
        <v>19</v>
      </c>
      <c r="E2183">
        <v>31.2821</v>
      </c>
      <c r="F2183">
        <v>12.884600000000001</v>
      </c>
    </row>
    <row r="2184" spans="2:6">
      <c r="B2184" t="s">
        <v>63</v>
      </c>
      <c r="C2184" s="98">
        <v>2165</v>
      </c>
      <c r="D2184" t="s">
        <v>19</v>
      </c>
      <c r="E2184">
        <v>28.461500000000001</v>
      </c>
      <c r="F2184">
        <v>20.192299999999999</v>
      </c>
    </row>
    <row r="2185" spans="2:6">
      <c r="B2185" t="s">
        <v>63</v>
      </c>
      <c r="C2185" s="98">
        <v>2166</v>
      </c>
      <c r="D2185" t="s">
        <v>19</v>
      </c>
      <c r="E2185">
        <v>25.640999999999998</v>
      </c>
      <c r="F2185">
        <v>27.5</v>
      </c>
    </row>
    <row r="2186" spans="2:6">
      <c r="B2186" t="s">
        <v>63</v>
      </c>
      <c r="C2186" s="98">
        <v>2167</v>
      </c>
      <c r="D2186" t="s">
        <v>19</v>
      </c>
      <c r="E2186">
        <v>35.384599999999999</v>
      </c>
      <c r="F2186">
        <v>2.5</v>
      </c>
    </row>
    <row r="2187" spans="2:6">
      <c r="B2187" t="s">
        <v>63</v>
      </c>
      <c r="C2187" s="98">
        <v>2168</v>
      </c>
      <c r="D2187" t="s">
        <v>19</v>
      </c>
      <c r="E2187">
        <v>37.435899999999997</v>
      </c>
      <c r="F2187">
        <v>1.3462000000000001</v>
      </c>
    </row>
    <row r="2188" spans="2:6">
      <c r="B2188" t="s">
        <v>63</v>
      </c>
      <c r="C2188" s="98">
        <v>2169</v>
      </c>
      <c r="D2188" t="s">
        <v>19</v>
      </c>
      <c r="E2188">
        <v>66.923100000000005</v>
      </c>
      <c r="F2188">
        <v>42.115400000000001</v>
      </c>
    </row>
    <row r="2189" spans="2:6">
      <c r="B2189" t="s">
        <v>63</v>
      </c>
      <c r="C2189" s="98">
        <v>2170</v>
      </c>
      <c r="D2189" t="s">
        <v>19</v>
      </c>
      <c r="E2189">
        <v>53.333300000000001</v>
      </c>
      <c r="F2189">
        <v>29.423100000000002</v>
      </c>
    </row>
    <row r="2190" spans="2:6">
      <c r="B2190" t="s">
        <v>63</v>
      </c>
      <c r="C2190" s="98">
        <v>2171</v>
      </c>
      <c r="D2190" t="s">
        <v>19</v>
      </c>
      <c r="E2190">
        <v>52.307699999999997</v>
      </c>
      <c r="F2190">
        <v>27.115400000000001</v>
      </c>
    </row>
    <row r="2191" spans="2:6">
      <c r="B2191" t="s">
        <v>63</v>
      </c>
      <c r="C2191" s="98">
        <v>2172</v>
      </c>
      <c r="D2191" t="s">
        <v>19</v>
      </c>
      <c r="E2191">
        <v>36.410299999999999</v>
      </c>
      <c r="F2191">
        <v>37.115400000000001</v>
      </c>
    </row>
    <row r="2192" spans="2:6">
      <c r="B2192" t="s">
        <v>63</v>
      </c>
      <c r="C2192" s="98">
        <v>2173</v>
      </c>
      <c r="D2192" t="s">
        <v>19</v>
      </c>
      <c r="E2192">
        <v>36.923099999999998</v>
      </c>
      <c r="F2192">
        <v>34.423099999999998</v>
      </c>
    </row>
    <row r="2193" spans="2:6">
      <c r="B2193" t="s">
        <v>63</v>
      </c>
      <c r="C2193" s="98">
        <v>2174</v>
      </c>
      <c r="D2193" t="s">
        <v>19</v>
      </c>
      <c r="E2193">
        <v>37.692300000000003</v>
      </c>
      <c r="F2193">
        <v>32.884599999999999</v>
      </c>
    </row>
    <row r="2194" spans="2:6">
      <c r="B2194" t="s">
        <v>63</v>
      </c>
      <c r="C2194" s="98">
        <v>2175</v>
      </c>
      <c r="D2194" t="s">
        <v>19</v>
      </c>
      <c r="E2194">
        <v>38.974400000000003</v>
      </c>
      <c r="F2194">
        <v>30.576899999999998</v>
      </c>
    </row>
    <row r="2195" spans="2:6">
      <c r="B2195" t="s">
        <v>63</v>
      </c>
      <c r="C2195" s="98">
        <v>2176</v>
      </c>
      <c r="D2195" t="s">
        <v>19</v>
      </c>
      <c r="E2195">
        <v>41.2821</v>
      </c>
      <c r="F2195">
        <v>28.269200000000001</v>
      </c>
    </row>
    <row r="2196" spans="2:6">
      <c r="B2196" t="s">
        <v>63</v>
      </c>
      <c r="C2196" s="98">
        <v>2177</v>
      </c>
      <c r="D2196" t="s">
        <v>19</v>
      </c>
      <c r="E2196">
        <v>38.7179</v>
      </c>
      <c r="F2196">
        <v>12.5</v>
      </c>
    </row>
    <row r="2197" spans="2:6">
      <c r="B2197" t="s">
        <v>63</v>
      </c>
      <c r="C2197" s="98">
        <v>2178</v>
      </c>
      <c r="D2197" t="s">
        <v>19</v>
      </c>
      <c r="E2197">
        <v>40.256399999999999</v>
      </c>
      <c r="F2197">
        <v>10.961499999999999</v>
      </c>
    </row>
    <row r="2198" spans="2:6">
      <c r="B2198" t="s">
        <v>63</v>
      </c>
      <c r="C2198" s="98">
        <v>2179</v>
      </c>
      <c r="D2198" t="s">
        <v>19</v>
      </c>
      <c r="E2198">
        <v>41.794899999999998</v>
      </c>
      <c r="F2198">
        <v>10.192299999999999</v>
      </c>
    </row>
    <row r="2199" spans="2:6">
      <c r="B2199" t="s">
        <v>63</v>
      </c>
      <c r="C2199" s="98">
        <v>2180</v>
      </c>
      <c r="D2199" t="s">
        <v>19</v>
      </c>
      <c r="E2199">
        <v>44.359000000000002</v>
      </c>
      <c r="F2199">
        <v>9.8077000000000005</v>
      </c>
    </row>
    <row r="2200" spans="2:6">
      <c r="B2200" t="s">
        <v>63</v>
      </c>
      <c r="C2200" s="98">
        <v>2181</v>
      </c>
      <c r="D2200" t="s">
        <v>19</v>
      </c>
      <c r="E2200">
        <v>47.435899999999997</v>
      </c>
      <c r="F2200">
        <v>9.0385000000000009</v>
      </c>
    </row>
    <row r="2201" spans="2:6">
      <c r="B2201" t="s">
        <v>63</v>
      </c>
      <c r="C2201" s="98">
        <v>2182</v>
      </c>
      <c r="D2201" t="s">
        <v>19</v>
      </c>
      <c r="E2201">
        <v>50</v>
      </c>
      <c r="F2201">
        <v>8.6538000000000004</v>
      </c>
    </row>
    <row r="2202" spans="2:6">
      <c r="B2202" t="s">
        <v>63</v>
      </c>
      <c r="C2202" s="98">
        <v>2183</v>
      </c>
      <c r="D2202" t="s">
        <v>19</v>
      </c>
      <c r="E2202">
        <v>36.666699999999999</v>
      </c>
      <c r="F2202">
        <v>15.5769</v>
      </c>
    </row>
    <row r="2203" spans="2:6">
      <c r="B2203" t="s">
        <v>63</v>
      </c>
      <c r="C2203" s="98">
        <v>2184</v>
      </c>
      <c r="D2203" t="s">
        <v>19</v>
      </c>
      <c r="E2203">
        <v>36.666699999999999</v>
      </c>
      <c r="F2203">
        <v>15.5769</v>
      </c>
    </row>
    <row r="2204" spans="2:6">
      <c r="B2204" t="s">
        <v>63</v>
      </c>
      <c r="C2204" s="98">
        <v>2185</v>
      </c>
      <c r="D2204" t="s">
        <v>19</v>
      </c>
      <c r="E2204">
        <v>34.8718</v>
      </c>
      <c r="F2204">
        <v>17.5</v>
      </c>
    </row>
    <row r="2205" spans="2:6">
      <c r="B2205" t="s">
        <v>63</v>
      </c>
      <c r="C2205" s="98">
        <v>2186</v>
      </c>
      <c r="D2205" t="s">
        <v>19</v>
      </c>
      <c r="E2205">
        <v>53.589700000000001</v>
      </c>
      <c r="F2205">
        <v>80.576899999999995</v>
      </c>
    </row>
    <row r="2206" spans="2:6">
      <c r="B2206" t="s">
        <v>63</v>
      </c>
      <c r="C2206" s="98">
        <v>2187</v>
      </c>
      <c r="D2206" t="s">
        <v>19</v>
      </c>
      <c r="E2206">
        <v>55.640999999999998</v>
      </c>
      <c r="F2206">
        <v>78.653800000000004</v>
      </c>
    </row>
    <row r="2207" spans="2:6">
      <c r="B2207" t="s">
        <v>63</v>
      </c>
      <c r="C2207" s="98">
        <v>2188</v>
      </c>
      <c r="D2207" t="s">
        <v>19</v>
      </c>
      <c r="E2207">
        <v>57.435899999999997</v>
      </c>
      <c r="F2207">
        <v>78.653800000000004</v>
      </c>
    </row>
    <row r="2208" spans="2:6">
      <c r="B2208" t="s">
        <v>63</v>
      </c>
      <c r="C2208" s="98">
        <v>2189</v>
      </c>
      <c r="D2208" t="s">
        <v>19</v>
      </c>
      <c r="E2208">
        <v>47.948700000000002</v>
      </c>
      <c r="F2208">
        <v>79.807699999999997</v>
      </c>
    </row>
    <row r="2209" spans="2:6">
      <c r="B2209" t="s">
        <v>63</v>
      </c>
      <c r="C2209" s="98">
        <v>2190</v>
      </c>
      <c r="D2209" t="s">
        <v>19</v>
      </c>
      <c r="E2209">
        <v>42.564100000000003</v>
      </c>
      <c r="F2209">
        <v>79.423100000000005</v>
      </c>
    </row>
    <row r="2210" spans="2:6">
      <c r="B2210" t="s">
        <v>63</v>
      </c>
      <c r="C2210" s="98">
        <v>2191</v>
      </c>
      <c r="D2210" t="s">
        <v>19</v>
      </c>
      <c r="E2210">
        <v>24.359000000000002</v>
      </c>
      <c r="F2210">
        <v>74.423100000000005</v>
      </c>
    </row>
    <row r="2211" spans="2:6">
      <c r="B2211" t="s">
        <v>63</v>
      </c>
      <c r="C2211" s="98">
        <v>2192</v>
      </c>
      <c r="D2211" t="s">
        <v>19</v>
      </c>
      <c r="E2211">
        <v>26.666699999999999</v>
      </c>
      <c r="F2211">
        <v>74.423100000000005</v>
      </c>
    </row>
    <row r="2212" spans="2:6">
      <c r="B2212" t="s">
        <v>63</v>
      </c>
      <c r="C2212" s="98">
        <v>2193</v>
      </c>
      <c r="D2212" t="s">
        <v>19</v>
      </c>
      <c r="E2212">
        <v>28.205100000000002</v>
      </c>
      <c r="F2212">
        <v>75.192300000000003</v>
      </c>
    </row>
    <row r="2213" spans="2:6">
      <c r="B2213" t="s">
        <v>63</v>
      </c>
      <c r="C2213" s="98">
        <v>2194</v>
      </c>
      <c r="D2213" t="s">
        <v>19</v>
      </c>
      <c r="E2213">
        <v>30.512799999999999</v>
      </c>
      <c r="F2213">
        <v>77.115399999999994</v>
      </c>
    </row>
    <row r="2214" spans="2:6">
      <c r="B2214" t="s">
        <v>63</v>
      </c>
      <c r="C2214" s="98">
        <v>2195</v>
      </c>
      <c r="D2214" t="s">
        <v>19</v>
      </c>
      <c r="E2214">
        <v>32.307699999999997</v>
      </c>
      <c r="F2214">
        <v>78.269199999999998</v>
      </c>
    </row>
    <row r="2215" spans="2:6">
      <c r="B2215" t="s">
        <v>63</v>
      </c>
      <c r="C2215" s="98">
        <v>2196</v>
      </c>
      <c r="D2215" t="s">
        <v>19</v>
      </c>
      <c r="E2215">
        <v>33.846200000000003</v>
      </c>
      <c r="F2215">
        <v>79.038499999999999</v>
      </c>
    </row>
    <row r="2216" spans="2:6">
      <c r="B2216" t="s">
        <v>63</v>
      </c>
      <c r="C2216" s="98">
        <v>2197</v>
      </c>
      <c r="D2216" t="s">
        <v>19</v>
      </c>
      <c r="E2216">
        <v>35.384599999999999</v>
      </c>
      <c r="F2216">
        <v>79.807699999999997</v>
      </c>
    </row>
    <row r="2217" spans="2:6">
      <c r="B2217" t="s">
        <v>63</v>
      </c>
      <c r="C2217" s="98">
        <v>2198</v>
      </c>
      <c r="D2217" t="s">
        <v>19</v>
      </c>
      <c r="E2217">
        <v>38.205100000000002</v>
      </c>
      <c r="F2217">
        <v>80.961500000000001</v>
      </c>
    </row>
    <row r="2218" spans="2:6">
      <c r="B2218" t="s">
        <v>63</v>
      </c>
      <c r="C2218" s="98">
        <v>2199</v>
      </c>
      <c r="D2218" t="s">
        <v>19</v>
      </c>
      <c r="E2218">
        <v>40.512799999999999</v>
      </c>
      <c r="F2218">
        <v>80.961500000000001</v>
      </c>
    </row>
    <row r="2219" spans="2:6">
      <c r="B2219" t="s">
        <v>63</v>
      </c>
      <c r="C2219" s="98">
        <v>2200</v>
      </c>
      <c r="D2219" t="s">
        <v>19</v>
      </c>
      <c r="E2219">
        <v>43.076900000000002</v>
      </c>
      <c r="F2219">
        <v>80.961500000000001</v>
      </c>
    </row>
    <row r="2220" spans="2:6">
      <c r="B2220" t="s">
        <v>63</v>
      </c>
      <c r="C2220" s="98">
        <v>2201</v>
      </c>
      <c r="D2220" t="s">
        <v>19</v>
      </c>
      <c r="E2220">
        <v>57.179499999999997</v>
      </c>
      <c r="F2220">
        <v>23.6538</v>
      </c>
    </row>
    <row r="2221" spans="2:6">
      <c r="B2221" t="s">
        <v>63</v>
      </c>
      <c r="C2221" s="98">
        <v>2202</v>
      </c>
      <c r="D2221" t="s">
        <v>19</v>
      </c>
      <c r="E2221">
        <v>58.461500000000001</v>
      </c>
      <c r="F2221">
        <v>23.6538</v>
      </c>
    </row>
    <row r="2222" spans="2:6">
      <c r="B2222" t="s">
        <v>63</v>
      </c>
      <c r="C2222" s="98">
        <v>2203</v>
      </c>
      <c r="D2222" t="s">
        <v>19</v>
      </c>
      <c r="E2222">
        <v>60.769199999999998</v>
      </c>
      <c r="F2222">
        <v>35.576900000000002</v>
      </c>
    </row>
    <row r="2223" spans="2:6">
      <c r="B2223" t="s">
        <v>63</v>
      </c>
      <c r="C2223" s="98">
        <v>2204</v>
      </c>
      <c r="D2223" t="s">
        <v>19</v>
      </c>
      <c r="E2223">
        <v>60</v>
      </c>
      <c r="F2223">
        <v>35.576900000000002</v>
      </c>
    </row>
    <row r="2224" spans="2:6">
      <c r="B2224" t="s">
        <v>63</v>
      </c>
      <c r="C2224" s="98">
        <v>2205</v>
      </c>
      <c r="D2224" t="s">
        <v>19</v>
      </c>
      <c r="E2224">
        <v>59.230800000000002</v>
      </c>
      <c r="F2224">
        <v>35.576900000000002</v>
      </c>
    </row>
    <row r="2225" spans="2:6">
      <c r="B2225" t="s">
        <v>63</v>
      </c>
      <c r="C2225" s="98">
        <v>2206</v>
      </c>
      <c r="D2225" t="s">
        <v>19</v>
      </c>
      <c r="E2225">
        <v>64.615399999999994</v>
      </c>
      <c r="F2225">
        <v>26.730799999999999</v>
      </c>
    </row>
    <row r="2226" spans="2:6">
      <c r="B2226" t="s">
        <v>63</v>
      </c>
      <c r="C2226" s="98">
        <v>2207</v>
      </c>
      <c r="D2226" t="s">
        <v>19</v>
      </c>
      <c r="E2226">
        <v>55.1282</v>
      </c>
      <c r="F2226">
        <v>77.5</v>
      </c>
    </row>
    <row r="2227" spans="2:6">
      <c r="B2227" t="s">
        <v>63</v>
      </c>
      <c r="C2227" s="98">
        <v>2208</v>
      </c>
      <c r="D2227" t="s">
        <v>19</v>
      </c>
      <c r="E2227">
        <v>52.564100000000003</v>
      </c>
      <c r="F2227">
        <v>76.346199999999996</v>
      </c>
    </row>
    <row r="2228" spans="2:6">
      <c r="B2228" t="s">
        <v>63</v>
      </c>
      <c r="C2228" s="98">
        <v>2209</v>
      </c>
      <c r="D2228" t="s">
        <v>19</v>
      </c>
      <c r="E2228">
        <v>50.512799999999999</v>
      </c>
      <c r="F2228">
        <v>75.576899999999995</v>
      </c>
    </row>
    <row r="2229" spans="2:6">
      <c r="B2229" t="s">
        <v>63</v>
      </c>
      <c r="C2229" s="98">
        <v>2210</v>
      </c>
      <c r="D2229" t="s">
        <v>19</v>
      </c>
      <c r="E2229">
        <v>47.435899999999997</v>
      </c>
      <c r="F2229">
        <v>74.807699999999997</v>
      </c>
    </row>
    <row r="2230" spans="2:6">
      <c r="B2230" t="s">
        <v>63</v>
      </c>
      <c r="C2230" s="98">
        <v>2211</v>
      </c>
      <c r="D2230" t="s">
        <v>19</v>
      </c>
      <c r="E2230">
        <v>44.359000000000002</v>
      </c>
      <c r="F2230">
        <v>74.423100000000005</v>
      </c>
    </row>
    <row r="2231" spans="2:6">
      <c r="B2231" t="s">
        <v>63</v>
      </c>
      <c r="C2231" s="98">
        <v>2212</v>
      </c>
      <c r="D2231" t="s">
        <v>19</v>
      </c>
      <c r="E2231">
        <v>42.051299999999998</v>
      </c>
      <c r="F2231">
        <v>74.423100000000005</v>
      </c>
    </row>
    <row r="2232" spans="2:6">
      <c r="B2232" t="s">
        <v>63</v>
      </c>
      <c r="C2232" s="98">
        <v>2213</v>
      </c>
      <c r="D2232" t="s">
        <v>19</v>
      </c>
      <c r="E2232">
        <v>40.256399999999999</v>
      </c>
      <c r="F2232">
        <v>74.423100000000005</v>
      </c>
    </row>
    <row r="2233" spans="2:6">
      <c r="B2233" t="s">
        <v>63</v>
      </c>
      <c r="C2233" s="98">
        <v>2214</v>
      </c>
      <c r="D2233" t="s">
        <v>19</v>
      </c>
      <c r="E2233">
        <v>67.948700000000002</v>
      </c>
      <c r="F2233">
        <v>1.3462000000000001</v>
      </c>
    </row>
    <row r="2234" spans="2:6">
      <c r="B2234" t="s">
        <v>63</v>
      </c>
      <c r="C2234" s="98">
        <v>2215</v>
      </c>
      <c r="D2234" t="s">
        <v>19</v>
      </c>
      <c r="E2234">
        <v>67.948700000000002</v>
      </c>
      <c r="F2234">
        <v>4.8076999999999996</v>
      </c>
    </row>
    <row r="2235" spans="2:6">
      <c r="B2235" t="s">
        <v>63</v>
      </c>
      <c r="C2235" s="98">
        <v>2216</v>
      </c>
      <c r="D2235" t="s">
        <v>19</v>
      </c>
      <c r="E2235">
        <v>68.205100000000002</v>
      </c>
      <c r="F2235">
        <v>7.8845999999999998</v>
      </c>
    </row>
    <row r="2236" spans="2:6">
      <c r="B2236" t="s">
        <v>63</v>
      </c>
      <c r="C2236" s="98">
        <v>2217</v>
      </c>
      <c r="D2236" t="s">
        <v>19</v>
      </c>
      <c r="E2236">
        <v>68.461500000000001</v>
      </c>
      <c r="F2236">
        <v>10.961499999999999</v>
      </c>
    </row>
    <row r="2237" spans="2:6">
      <c r="B2237" t="s">
        <v>63</v>
      </c>
      <c r="C2237" s="98">
        <v>2218</v>
      </c>
      <c r="D2237" t="s">
        <v>19</v>
      </c>
      <c r="E2237">
        <v>69.743600000000001</v>
      </c>
      <c r="F2237">
        <v>13.6538</v>
      </c>
    </row>
    <row r="2238" spans="2:6">
      <c r="B2238" t="s">
        <v>63</v>
      </c>
      <c r="C2238" s="98">
        <v>2219</v>
      </c>
      <c r="D2238" t="s">
        <v>19</v>
      </c>
      <c r="E2238">
        <v>71.538499999999999</v>
      </c>
      <c r="F2238">
        <v>14.807700000000001</v>
      </c>
    </row>
    <row r="2239" spans="2:6">
      <c r="B2239" t="s">
        <v>63</v>
      </c>
      <c r="C2239" s="98">
        <v>2220</v>
      </c>
      <c r="D2239" t="s">
        <v>19</v>
      </c>
      <c r="E2239">
        <v>72.564099999999996</v>
      </c>
      <c r="F2239">
        <v>15.5769</v>
      </c>
    </row>
    <row r="2240" spans="2:6">
      <c r="B2240" t="s">
        <v>63</v>
      </c>
      <c r="C2240" s="98">
        <v>2221</v>
      </c>
      <c r="D2240" t="s">
        <v>19</v>
      </c>
      <c r="E2240">
        <v>75.384600000000006</v>
      </c>
      <c r="F2240">
        <v>15.5769</v>
      </c>
    </row>
    <row r="2241" spans="2:6">
      <c r="B2241" t="s">
        <v>63</v>
      </c>
      <c r="C2241" s="98">
        <v>2222</v>
      </c>
      <c r="D2241" t="s">
        <v>19</v>
      </c>
      <c r="E2241">
        <v>76.923100000000005</v>
      </c>
      <c r="F2241">
        <v>15.5769</v>
      </c>
    </row>
    <row r="2242" spans="2:6">
      <c r="B2242" t="s">
        <v>63</v>
      </c>
      <c r="C2242" s="98">
        <v>2223</v>
      </c>
      <c r="D2242" t="s">
        <v>19</v>
      </c>
      <c r="E2242">
        <v>78.461500000000001</v>
      </c>
      <c r="F2242">
        <v>14.4231</v>
      </c>
    </row>
    <row r="2243" spans="2:6">
      <c r="B2243" t="s">
        <v>63</v>
      </c>
      <c r="C2243" s="98">
        <v>2224</v>
      </c>
      <c r="D2243" t="s">
        <v>19</v>
      </c>
      <c r="E2243">
        <v>78.7179</v>
      </c>
      <c r="F2243">
        <v>13.6538</v>
      </c>
    </row>
    <row r="2244" spans="2:6">
      <c r="B2244" t="s">
        <v>63</v>
      </c>
      <c r="C2244" s="98">
        <v>2225</v>
      </c>
      <c r="D2244" t="s">
        <v>19</v>
      </c>
      <c r="E2244">
        <v>78.7179</v>
      </c>
      <c r="F2244">
        <v>10.961499999999999</v>
      </c>
    </row>
    <row r="2245" spans="2:6">
      <c r="B2245" t="s">
        <v>63</v>
      </c>
      <c r="C2245" s="98">
        <v>2226</v>
      </c>
      <c r="D2245" t="s">
        <v>19</v>
      </c>
      <c r="E2245">
        <v>77.692300000000003</v>
      </c>
      <c r="F2245">
        <v>10.5769</v>
      </c>
    </row>
    <row r="2246" spans="2:6">
      <c r="B2246" t="s">
        <v>63</v>
      </c>
      <c r="C2246" s="98">
        <v>2227</v>
      </c>
      <c r="D2246" t="s">
        <v>19</v>
      </c>
      <c r="E2246">
        <v>75.897400000000005</v>
      </c>
      <c r="F2246">
        <v>10.5769</v>
      </c>
    </row>
    <row r="2247" spans="2:6">
      <c r="B2247" t="s">
        <v>63</v>
      </c>
      <c r="C2247" s="98">
        <v>2228</v>
      </c>
      <c r="D2247" t="s">
        <v>19</v>
      </c>
      <c r="E2247">
        <v>73.846199999999996</v>
      </c>
      <c r="F2247">
        <v>9.8077000000000005</v>
      </c>
    </row>
    <row r="2248" spans="2:6">
      <c r="B2248" t="s">
        <v>63</v>
      </c>
      <c r="C2248" s="98">
        <v>2229</v>
      </c>
      <c r="D2248" t="s">
        <v>19</v>
      </c>
      <c r="E2248">
        <v>75.128200000000007</v>
      </c>
      <c r="F2248">
        <v>9.4230999999999998</v>
      </c>
    </row>
    <row r="2249" spans="2:6">
      <c r="B2249" t="s">
        <v>63</v>
      </c>
      <c r="C2249" s="98">
        <v>2230</v>
      </c>
      <c r="D2249" t="s">
        <v>19</v>
      </c>
      <c r="E2249">
        <v>77.179500000000004</v>
      </c>
      <c r="F2249">
        <v>8.2691999999999997</v>
      </c>
    </row>
    <row r="2250" spans="2:6">
      <c r="B2250" t="s">
        <v>63</v>
      </c>
      <c r="C2250" s="98">
        <v>2231</v>
      </c>
      <c r="D2250" t="s">
        <v>19</v>
      </c>
      <c r="E2250">
        <v>78.7179</v>
      </c>
      <c r="F2250">
        <v>5.9615</v>
      </c>
    </row>
    <row r="2251" spans="2:6">
      <c r="B2251" t="s">
        <v>63</v>
      </c>
      <c r="C2251" s="98">
        <v>2232</v>
      </c>
      <c r="D2251" t="s">
        <v>19</v>
      </c>
      <c r="E2251">
        <v>78.7179</v>
      </c>
      <c r="F2251">
        <v>5.9615</v>
      </c>
    </row>
    <row r="2252" spans="2:6">
      <c r="B2252" t="s">
        <v>63</v>
      </c>
      <c r="C2252" s="98">
        <v>2233</v>
      </c>
      <c r="D2252" t="s">
        <v>19</v>
      </c>
      <c r="E2252">
        <v>73.333299999999994</v>
      </c>
      <c r="F2252">
        <v>17.884599999999999</v>
      </c>
    </row>
    <row r="2253" spans="2:6">
      <c r="B2253" t="s">
        <v>63</v>
      </c>
      <c r="C2253" s="98">
        <v>2234</v>
      </c>
      <c r="D2253" t="s">
        <v>19</v>
      </c>
      <c r="E2253">
        <v>75.384600000000006</v>
      </c>
      <c r="F2253">
        <v>22.115400000000001</v>
      </c>
    </row>
    <row r="2254" spans="2:6">
      <c r="B2254" t="s">
        <v>63</v>
      </c>
      <c r="C2254" s="98">
        <v>2235</v>
      </c>
      <c r="D2254" t="s">
        <v>19</v>
      </c>
      <c r="E2254">
        <v>76.923100000000005</v>
      </c>
      <c r="F2254">
        <v>24.423100000000002</v>
      </c>
    </row>
    <row r="2255" spans="2:6">
      <c r="B2255" t="s">
        <v>63</v>
      </c>
      <c r="C2255" s="98">
        <v>2236</v>
      </c>
      <c r="D2255" t="s">
        <v>19</v>
      </c>
      <c r="E2255">
        <v>78.7179</v>
      </c>
      <c r="F2255">
        <v>29.038499999999999</v>
      </c>
    </row>
    <row r="2256" spans="2:6">
      <c r="B2256" t="s">
        <v>63</v>
      </c>
      <c r="C2256" s="98">
        <v>2237</v>
      </c>
      <c r="D2256" t="s">
        <v>19</v>
      </c>
      <c r="E2256">
        <v>79.743600000000001</v>
      </c>
      <c r="F2256">
        <v>31.730799999999999</v>
      </c>
    </row>
    <row r="2257" spans="2:6">
      <c r="B2257" t="s">
        <v>63</v>
      </c>
      <c r="C2257" s="98">
        <v>2238</v>
      </c>
      <c r="D2257" t="s">
        <v>19</v>
      </c>
      <c r="E2257">
        <v>81.2821</v>
      </c>
      <c r="F2257">
        <v>35.576900000000002</v>
      </c>
    </row>
    <row r="2258" spans="2:6">
      <c r="B2258" t="s">
        <v>63</v>
      </c>
      <c r="C2258" s="98">
        <v>2239</v>
      </c>
      <c r="D2258" t="s">
        <v>19</v>
      </c>
      <c r="E2258">
        <v>82.820499999999996</v>
      </c>
      <c r="F2258">
        <v>38.269199999999998</v>
      </c>
    </row>
    <row r="2259" spans="2:6">
      <c r="B2259" t="s">
        <v>63</v>
      </c>
      <c r="C2259" s="98">
        <v>2240</v>
      </c>
      <c r="D2259" t="s">
        <v>19</v>
      </c>
      <c r="E2259">
        <v>84.102599999999995</v>
      </c>
      <c r="F2259">
        <v>38.269199999999998</v>
      </c>
    </row>
    <row r="2260" spans="2:6">
      <c r="B2260" t="s">
        <v>63</v>
      </c>
      <c r="C2260" s="98">
        <v>2241</v>
      </c>
      <c r="D2260" t="s">
        <v>19</v>
      </c>
      <c r="E2260">
        <v>84.102599999999995</v>
      </c>
      <c r="F2260">
        <v>34.807699999999997</v>
      </c>
    </row>
    <row r="2261" spans="2:6">
      <c r="B2261" t="s">
        <v>63</v>
      </c>
      <c r="C2261" s="98">
        <v>2242</v>
      </c>
      <c r="D2261" t="s">
        <v>19</v>
      </c>
      <c r="E2261">
        <v>83.589699999999993</v>
      </c>
      <c r="F2261">
        <v>32.115400000000001</v>
      </c>
    </row>
    <row r="2262" spans="2:6">
      <c r="B2262" t="s">
        <v>63</v>
      </c>
      <c r="C2262" s="98">
        <v>2243</v>
      </c>
      <c r="D2262" t="s">
        <v>19</v>
      </c>
      <c r="E2262">
        <v>82.564099999999996</v>
      </c>
      <c r="F2262">
        <v>29.423100000000002</v>
      </c>
    </row>
    <row r="2263" spans="2:6">
      <c r="B2263" t="s">
        <v>63</v>
      </c>
      <c r="C2263" s="98">
        <v>2244</v>
      </c>
      <c r="D2263" t="s">
        <v>19</v>
      </c>
      <c r="E2263">
        <v>82.051299999999998</v>
      </c>
      <c r="F2263">
        <v>26.730799999999999</v>
      </c>
    </row>
    <row r="2264" spans="2:6">
      <c r="B2264" t="s">
        <v>63</v>
      </c>
      <c r="C2264" s="98">
        <v>2245</v>
      </c>
      <c r="D2264" t="s">
        <v>19</v>
      </c>
      <c r="E2264">
        <v>81.2821</v>
      </c>
      <c r="F2264">
        <v>24.423100000000002</v>
      </c>
    </row>
    <row r="2265" spans="2:6">
      <c r="B2265" t="s">
        <v>63</v>
      </c>
      <c r="C2265" s="98">
        <v>2246</v>
      </c>
      <c r="D2265" t="s">
        <v>19</v>
      </c>
      <c r="E2265">
        <v>80.256399999999999</v>
      </c>
      <c r="F2265">
        <v>21.730799999999999</v>
      </c>
    </row>
    <row r="2266" spans="2:6">
      <c r="B2266" t="s">
        <v>63</v>
      </c>
      <c r="C2266" s="98">
        <v>2247</v>
      </c>
      <c r="D2266" t="s">
        <v>19</v>
      </c>
      <c r="E2266">
        <v>81.794899999999998</v>
      </c>
      <c r="F2266">
        <v>22.5</v>
      </c>
    </row>
    <row r="2267" spans="2:6">
      <c r="B2267" t="s">
        <v>63</v>
      </c>
      <c r="C2267" s="98">
        <v>2248</v>
      </c>
      <c r="D2267" t="s">
        <v>19</v>
      </c>
      <c r="E2267">
        <v>84.102599999999995</v>
      </c>
      <c r="F2267">
        <v>21.730799999999999</v>
      </c>
    </row>
    <row r="2268" spans="2:6">
      <c r="B2268" t="s">
        <v>63</v>
      </c>
      <c r="C2268" s="98">
        <v>2249</v>
      </c>
      <c r="D2268" t="s">
        <v>19</v>
      </c>
      <c r="E2268">
        <v>84.615399999999994</v>
      </c>
      <c r="F2268">
        <v>19.423100000000002</v>
      </c>
    </row>
    <row r="2269" spans="2:6">
      <c r="B2269" t="s">
        <v>63</v>
      </c>
      <c r="C2269" s="98">
        <v>2250</v>
      </c>
      <c r="D2269" t="s">
        <v>19</v>
      </c>
      <c r="E2269">
        <v>84.358999999999995</v>
      </c>
      <c r="F2269">
        <v>14.4231</v>
      </c>
    </row>
    <row r="2270" spans="2:6">
      <c r="B2270" t="s">
        <v>63</v>
      </c>
      <c r="C2270" s="98">
        <v>2251</v>
      </c>
      <c r="D2270" t="s">
        <v>19</v>
      </c>
      <c r="E2270">
        <v>83.589699999999993</v>
      </c>
      <c r="F2270">
        <v>12.5</v>
      </c>
    </row>
    <row r="2271" spans="2:6">
      <c r="B2271" t="s">
        <v>63</v>
      </c>
      <c r="C2271" s="98">
        <v>2252</v>
      </c>
      <c r="D2271" t="s">
        <v>19</v>
      </c>
      <c r="E2271">
        <v>82.820499999999996</v>
      </c>
      <c r="F2271">
        <v>9.4230999999999998</v>
      </c>
    </row>
    <row r="2272" spans="2:6">
      <c r="B2272" t="s">
        <v>63</v>
      </c>
      <c r="C2272" s="98">
        <v>2253</v>
      </c>
      <c r="D2272" t="s">
        <v>19</v>
      </c>
      <c r="E2272">
        <v>80.256399999999999</v>
      </c>
      <c r="F2272">
        <v>9.4230999999999998</v>
      </c>
    </row>
    <row r="2273" spans="2:6">
      <c r="B2273" t="s">
        <v>63</v>
      </c>
      <c r="C2273" s="98">
        <v>2254</v>
      </c>
      <c r="D2273" t="s">
        <v>19</v>
      </c>
      <c r="E2273">
        <v>80</v>
      </c>
      <c r="F2273">
        <v>11.3462</v>
      </c>
    </row>
    <row r="2274" spans="2:6">
      <c r="B2274" t="s">
        <v>63</v>
      </c>
      <c r="C2274" s="98">
        <v>2255</v>
      </c>
      <c r="D2274" t="s">
        <v>19</v>
      </c>
      <c r="E2274">
        <v>80</v>
      </c>
      <c r="F2274">
        <v>15.5769</v>
      </c>
    </row>
    <row r="2275" spans="2:6">
      <c r="B2275" t="s">
        <v>63</v>
      </c>
      <c r="C2275" s="98">
        <v>2256</v>
      </c>
      <c r="D2275" t="s">
        <v>19</v>
      </c>
      <c r="E2275">
        <v>80.256399999999999</v>
      </c>
      <c r="F2275">
        <v>17.5</v>
      </c>
    </row>
    <row r="2276" spans="2:6">
      <c r="B2276" t="s">
        <v>63</v>
      </c>
      <c r="C2276" s="98">
        <v>2257</v>
      </c>
      <c r="D2276" t="s">
        <v>19</v>
      </c>
      <c r="E2276">
        <v>76.666700000000006</v>
      </c>
      <c r="F2276">
        <v>27.884599999999999</v>
      </c>
    </row>
    <row r="2277" spans="2:6">
      <c r="B2277" t="s">
        <v>63</v>
      </c>
      <c r="C2277" s="98">
        <v>2258</v>
      </c>
      <c r="D2277" t="s">
        <v>19</v>
      </c>
      <c r="E2277">
        <v>85.641000000000005</v>
      </c>
      <c r="F2277">
        <v>17.884599999999999</v>
      </c>
    </row>
    <row r="2278" spans="2:6">
      <c r="B2278" t="s">
        <v>63</v>
      </c>
      <c r="C2278" s="98">
        <v>2259</v>
      </c>
      <c r="D2278" t="s">
        <v>19</v>
      </c>
      <c r="E2278">
        <v>87.692300000000003</v>
      </c>
      <c r="F2278">
        <v>17.884599999999999</v>
      </c>
    </row>
    <row r="2279" spans="2:6">
      <c r="B2279" t="s">
        <v>63</v>
      </c>
      <c r="C2279" s="98">
        <v>2260</v>
      </c>
      <c r="D2279" t="s">
        <v>19</v>
      </c>
      <c r="E2279">
        <v>88.7179</v>
      </c>
      <c r="F2279">
        <v>15.192299999999999</v>
      </c>
    </row>
    <row r="2280" spans="2:6">
      <c r="B2280" t="s">
        <v>63</v>
      </c>
      <c r="C2280" s="98">
        <v>2261</v>
      </c>
      <c r="D2280" t="s">
        <v>19</v>
      </c>
      <c r="E2280">
        <v>88.7179</v>
      </c>
      <c r="F2280">
        <v>12.5</v>
      </c>
    </row>
    <row r="2281" spans="2:6">
      <c r="B2281" t="s">
        <v>63</v>
      </c>
      <c r="C2281" s="98">
        <v>2262</v>
      </c>
      <c r="D2281" t="s">
        <v>19</v>
      </c>
      <c r="E2281">
        <v>87.179500000000004</v>
      </c>
      <c r="F2281">
        <v>9.0385000000000009</v>
      </c>
    </row>
    <row r="2282" spans="2:6">
      <c r="B2282" t="s">
        <v>63</v>
      </c>
      <c r="C2282" s="98">
        <v>2263</v>
      </c>
      <c r="D2282" t="s">
        <v>19</v>
      </c>
      <c r="E2282">
        <v>85.897400000000005</v>
      </c>
      <c r="F2282">
        <v>7.1154000000000002</v>
      </c>
    </row>
    <row r="2283" spans="2:6">
      <c r="B2283" t="s">
        <v>63</v>
      </c>
      <c r="C2283" s="98">
        <v>2264</v>
      </c>
      <c r="D2283" t="s">
        <v>19</v>
      </c>
      <c r="E2283">
        <v>83.846199999999996</v>
      </c>
      <c r="F2283">
        <v>5.5769000000000002</v>
      </c>
    </row>
    <row r="2284" spans="2:6">
      <c r="B2284" t="s">
        <v>63</v>
      </c>
      <c r="C2284" s="98">
        <v>2265</v>
      </c>
      <c r="D2284" t="s">
        <v>19</v>
      </c>
      <c r="E2284">
        <v>82.564099999999996</v>
      </c>
      <c r="F2284">
        <v>5.1923000000000004</v>
      </c>
    </row>
    <row r="2285" spans="2:6">
      <c r="B2285" t="s">
        <v>63</v>
      </c>
      <c r="C2285" s="98">
        <v>2266</v>
      </c>
      <c r="D2285" t="s">
        <v>19</v>
      </c>
      <c r="E2285">
        <v>89.487200000000001</v>
      </c>
      <c r="F2285">
        <v>13.6538</v>
      </c>
    </row>
    <row r="2286" spans="2:6">
      <c r="B2286" t="s">
        <v>63</v>
      </c>
      <c r="C2286" s="98">
        <v>2267</v>
      </c>
      <c r="D2286" t="s">
        <v>19</v>
      </c>
      <c r="E2286">
        <v>90.512799999999999</v>
      </c>
      <c r="F2286">
        <v>10.192299999999999</v>
      </c>
    </row>
    <row r="2287" spans="2:6">
      <c r="B2287" t="s">
        <v>63</v>
      </c>
      <c r="C2287" s="98">
        <v>2268</v>
      </c>
      <c r="D2287" t="s">
        <v>19</v>
      </c>
      <c r="E2287">
        <v>90.512799999999999</v>
      </c>
      <c r="F2287">
        <v>7.1154000000000002</v>
      </c>
    </row>
    <row r="2288" spans="2:6">
      <c r="B2288" t="s">
        <v>63</v>
      </c>
      <c r="C2288" s="98">
        <v>2269</v>
      </c>
      <c r="D2288" t="s">
        <v>19</v>
      </c>
      <c r="E2288">
        <v>90</v>
      </c>
      <c r="F2288">
        <v>5.9615</v>
      </c>
    </row>
    <row r="2289" spans="2:6">
      <c r="B2289" t="s">
        <v>63</v>
      </c>
      <c r="C2289" s="98">
        <v>2270</v>
      </c>
      <c r="D2289" t="s">
        <v>19</v>
      </c>
      <c r="E2289">
        <v>88.461500000000001</v>
      </c>
      <c r="F2289">
        <v>3.6537999999999999</v>
      </c>
    </row>
    <row r="2290" spans="2:6">
      <c r="B2290" t="s">
        <v>63</v>
      </c>
      <c r="C2290" s="98">
        <v>2271</v>
      </c>
      <c r="D2290" t="s">
        <v>19</v>
      </c>
      <c r="E2290">
        <v>86.923100000000005</v>
      </c>
      <c r="F2290">
        <v>1.7307999999999999</v>
      </c>
    </row>
    <row r="2291" spans="2:6">
      <c r="B2291" t="s">
        <v>63</v>
      </c>
      <c r="C2291" s="98">
        <v>2272</v>
      </c>
      <c r="D2291" t="s">
        <v>19</v>
      </c>
      <c r="E2291">
        <v>74.102599999999995</v>
      </c>
      <c r="F2291">
        <v>21.3462</v>
      </c>
    </row>
    <row r="2292" spans="2:6">
      <c r="B2292" t="s">
        <v>63</v>
      </c>
      <c r="C2292" s="98">
        <v>2273</v>
      </c>
      <c r="D2292" t="s">
        <v>19</v>
      </c>
      <c r="E2292">
        <v>14.102600000000001</v>
      </c>
      <c r="F2292">
        <v>43.269199999999998</v>
      </c>
    </row>
    <row r="2293" spans="2:6"/>
    <row r="2294" spans="2:6"/>
    <row r="2295" spans="2:6"/>
    <row r="2296" spans="2:6"/>
    <row r="2297" spans="2:6"/>
    <row r="2298" spans="2:6"/>
    <row r="2299" spans="2:6"/>
    <row r="2300" spans="2:6"/>
  </sheetData>
  <hyperlinks>
    <hyperlink ref="N56" r:id="rId2" xr:uid="{F5374E27-28DA-40F5-A3DE-5CE1942F4479}"/>
    <hyperlink ref="N59" r:id="rId3" xr:uid="{F5C5FEE5-6C39-4CBD-8E9D-FEC8C02BFEE3}"/>
    <hyperlink ref="N62" r:id="rId4" xr:uid="{BA3AE2DF-8079-4260-A20F-67171910089B}"/>
  </hyperlinks>
  <pageMargins left="0.7" right="0.7" top="0.75" bottom="0.75" header="0.3" footer="0.3"/>
  <pageSetup paperSize="9" orientation="portrait" horizontalDpi="4294967293" verticalDpi="0" r:id="rId5"/>
  <drawing r:id="rId6"/>
  <legacyDrawing r:id="rId7"/>
  <mc:AlternateContent xmlns:mc="http://schemas.openxmlformats.org/markup-compatibility/2006">
    <mc:Choice Requires="x14">
      <controls>
        <mc:AlternateContent xmlns:mc="http://schemas.openxmlformats.org/markup-compatibility/2006">
          <mc:Choice Requires="x14">
            <control shapeId="3073" r:id="rId8" name="Check Box 1">
              <controlPr defaultSize="0" autoFill="0" autoLine="0" autoPict="0">
                <anchor moveWithCells="1">
                  <from>
                    <xdr:col>26</xdr:col>
                    <xdr:colOff>167640</xdr:colOff>
                    <xdr:row>15</xdr:row>
                    <xdr:rowOff>68580</xdr:rowOff>
                  </from>
                  <to>
                    <xdr:col>30</xdr:col>
                    <xdr:colOff>304800</xdr:colOff>
                    <xdr:row>17</xdr:row>
                    <xdr:rowOff>68580</xdr:rowOff>
                  </to>
                </anchor>
              </controlPr>
            </control>
          </mc:Choice>
        </mc:AlternateContent>
        <mc:AlternateContent xmlns:mc="http://schemas.openxmlformats.org/markup-compatibility/2006">
          <mc:Choice Requires="x14">
            <control shapeId="3074" r:id="rId9" name="Check Box 2">
              <controlPr defaultSize="0" autoFill="0" autoLine="0" autoPict="0">
                <anchor moveWithCells="1">
                  <from>
                    <xdr:col>32</xdr:col>
                    <xdr:colOff>190500</xdr:colOff>
                    <xdr:row>15</xdr:row>
                    <xdr:rowOff>68580</xdr:rowOff>
                  </from>
                  <to>
                    <xdr:col>36</xdr:col>
                    <xdr:colOff>243840</xdr:colOff>
                    <xdr:row>17</xdr:row>
                    <xdr:rowOff>60960</xdr:rowOff>
                  </to>
                </anchor>
              </controlPr>
            </control>
          </mc:Choice>
        </mc:AlternateContent>
      </controls>
    </mc:Choice>
  </mc:AlternateContent>
  <tableParts count="1">
    <tablePart r:id="rId10"/>
  </tableParts>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9C30-4B53-4CE7-870A-6F9D853F2147}">
  <dimension ref="A1:AC68"/>
  <sheetViews>
    <sheetView showGridLines="0" zoomScale="90" zoomScaleNormal="90" workbookViewId="0"/>
  </sheetViews>
  <sheetFormatPr defaultColWidth="0" defaultRowHeight="10.199999999999999" zeroHeight="1"/>
  <cols>
    <col min="1" max="1" width="6.85546875" customWidth="1"/>
    <col min="2" max="2" width="22" customWidth="1"/>
    <col min="3" max="4" width="11.42578125" customWidth="1"/>
    <col min="5" max="5" width="2.7109375" customWidth="1"/>
    <col min="6" max="7" width="6.7109375" customWidth="1"/>
    <col min="8" max="8" width="3.5703125" customWidth="1"/>
    <col min="9" max="13" width="10.85546875" customWidth="1"/>
    <col min="14" max="14" width="2.7109375" customWidth="1"/>
    <col min="15" max="19" width="10.85546875" customWidth="1"/>
    <col min="20" max="20" width="3.5703125" customWidth="1"/>
    <col min="21" max="22" width="6.7109375" customWidth="1"/>
    <col min="23" max="23" width="2.7109375" customWidth="1"/>
    <col min="24" max="27" width="10.85546875" customWidth="1"/>
    <col min="28" max="28" width="12.5703125" customWidth="1"/>
    <col min="29" max="29" width="10.85546875" hidden="1" customWidth="1"/>
    <col min="30" max="16384" width="11.42578125" hidden="1"/>
  </cols>
  <sheetData>
    <row r="1" spans="2:28"/>
    <row r="2" spans="2:28">
      <c r="B2" s="97" t="s">
        <v>62</v>
      </c>
    </row>
    <row r="3" spans="2:28"/>
    <row r="4" spans="2:28">
      <c r="F4" s="95" t="s">
        <v>48</v>
      </c>
      <c r="G4" s="83"/>
      <c r="U4" s="95" t="s">
        <v>49</v>
      </c>
      <c r="V4" s="83"/>
    </row>
    <row r="5" spans="2:28">
      <c r="B5" s="93" t="s">
        <v>2</v>
      </c>
      <c r="C5" s="94"/>
      <c r="D5" s="94"/>
      <c r="F5" s="89" t="s">
        <v>10</v>
      </c>
      <c r="G5" s="89" t="s">
        <v>9</v>
      </c>
      <c r="U5" s="2" t="s">
        <v>8</v>
      </c>
      <c r="V5" s="2" t="s">
        <v>7</v>
      </c>
      <c r="X5" s="93"/>
      <c r="Y5" s="96" t="s">
        <v>2</v>
      </c>
      <c r="Z5" s="93"/>
      <c r="AA5" s="93"/>
      <c r="AB5" s="90"/>
    </row>
    <row r="6" spans="2:28">
      <c r="C6" s="85" t="s">
        <v>44</v>
      </c>
      <c r="D6" s="90">
        <f xml:space="preserve"> COUNT( _01q_[x1] )</f>
        <v>11</v>
      </c>
      <c r="F6" s="87">
        <v>10</v>
      </c>
      <c r="G6" s="88">
        <v>8.0399999999999991</v>
      </c>
      <c r="U6" s="86">
        <v>10</v>
      </c>
      <c r="V6" s="1">
        <v>9.14</v>
      </c>
      <c r="X6">
        <f xml:space="preserve"> COUNTA( _02q_[x2] )</f>
        <v>11</v>
      </c>
      <c r="Y6" s="84" t="s">
        <v>29</v>
      </c>
    </row>
    <row r="7" spans="2:28">
      <c r="C7" s="85" t="s">
        <v>43</v>
      </c>
      <c r="D7" s="90">
        <f xml:space="preserve"> AVERAGE( _01q_[x1] )</f>
        <v>9</v>
      </c>
      <c r="F7" s="87">
        <v>8</v>
      </c>
      <c r="G7" s="88">
        <v>6.95</v>
      </c>
      <c r="U7" s="86">
        <v>8</v>
      </c>
      <c r="V7" s="1">
        <v>8.14</v>
      </c>
      <c r="X7">
        <f xml:space="preserve"> AVERAGE( _02q_[x2] )</f>
        <v>9</v>
      </c>
      <c r="Y7" s="84" t="s">
        <v>22</v>
      </c>
    </row>
    <row r="8" spans="2:28">
      <c r="C8" s="85" t="s">
        <v>42</v>
      </c>
      <c r="D8" s="90">
        <f xml:space="preserve"> AVERAGE( _01q_[y1] )</f>
        <v>7.5009090909090927</v>
      </c>
      <c r="F8" s="87">
        <v>13</v>
      </c>
      <c r="G8" s="88">
        <v>7.58</v>
      </c>
      <c r="U8" s="86">
        <v>13</v>
      </c>
      <c r="V8" s="1">
        <v>8.74</v>
      </c>
      <c r="X8">
        <f xml:space="preserve"> AVERAGE( _02q_[y2] )</f>
        <v>7.500909090909091</v>
      </c>
      <c r="Y8" s="84" t="s">
        <v>23</v>
      </c>
    </row>
    <row r="9" spans="2:28">
      <c r="C9" s="85" t="s">
        <v>41</v>
      </c>
      <c r="D9" s="90" t="str">
        <f xml:space="preserve"> "Y = "
    &amp; ROUND( INTERCEPT( _01q_[y1], _01q_[x1] ), 0 )
    &amp; " + "
    &amp; ROUND( SLOPE( _01q_[y1], _01q_[x1] ), 2 ) &amp; "X"</f>
        <v>Y = 3 + 0.5X</v>
      </c>
      <c r="F9" s="87">
        <v>9</v>
      </c>
      <c r="G9" s="88">
        <v>8.81</v>
      </c>
      <c r="U9" s="86">
        <v>9</v>
      </c>
      <c r="V9" s="1">
        <v>8.77</v>
      </c>
      <c r="X9" t="str">
        <f xml:space="preserve"> "Y = "
    &amp; ROUND( INTERCEPT( _02q_[y2], _02q_[x2] ), 0 )
    &amp; " + "
    &amp; ROUND( SLOPE( _02q_[y2], _02q_[x2] ), 2 )
    &amp; "X"</f>
        <v>Y = 3 + 0.5X</v>
      </c>
      <c r="Y9" s="84" t="s">
        <v>24</v>
      </c>
    </row>
    <row r="10" spans="2:28">
      <c r="C10" s="85" t="s">
        <v>36</v>
      </c>
      <c r="D10" s="91">
        <f xml:space="preserve"> STDEV( _01q_[y1] )
   * SQRT( ( 1 - D15 ^ 2 ) * ( D6 - 1 ) / ( D6 - 2 ) )
   / ( STDEV( _01q_[x1] ) * SQRT( D6 - 1 ) )</f>
        <v>0.1179055005956334</v>
      </c>
      <c r="F10" s="87">
        <v>11</v>
      </c>
      <c r="G10" s="88">
        <v>8.33</v>
      </c>
      <c r="U10" s="86">
        <v>11</v>
      </c>
      <c r="V10" s="1">
        <v>9.26</v>
      </c>
      <c r="X10" s="3">
        <f xml:space="preserve"> STDEV( _02q_[y2] )
   * SQRT( ( 1 - X15 ^ 2 ) * ( X6 - 1 ) / ( X6 - 2 ) )
    / ( STDEV( _02q_[x2] ) * SQRT( X6 - 1 ) )</f>
        <v>0.11796374596764066</v>
      </c>
      <c r="Y10" s="84" t="s">
        <v>30</v>
      </c>
    </row>
    <row r="11" spans="2:28">
      <c r="C11" s="85" t="s">
        <v>40</v>
      </c>
      <c r="D11" s="92">
        <f xml:space="preserve"> SQRT( D13 )
   / SQRT( D14 / ( D6 - 2 ) )</f>
        <v>4.2414552888928325</v>
      </c>
      <c r="F11" s="87">
        <v>14</v>
      </c>
      <c r="G11" s="88">
        <v>9.9600000000000009</v>
      </c>
      <c r="U11" s="86">
        <v>14</v>
      </c>
      <c r="V11" s="1">
        <v>8.1</v>
      </c>
      <c r="X11" s="1">
        <f xml:space="preserve"> SQRT( X13 )
   / SQRT( X14 / (X6 - 2 ) )</f>
        <v>4.2385903897724422</v>
      </c>
      <c r="Y11" s="84" t="s">
        <v>25</v>
      </c>
    </row>
    <row r="12" spans="2:28">
      <c r="C12" s="85" t="s">
        <v>39</v>
      </c>
      <c r="D12" s="92" cm="1">
        <f t="array" ref="D12" xml:space="preserve"> SUM( ( _01q_[x1] - D$7 ) * ( _01q_[x1] - D$7 ) )</f>
        <v>110</v>
      </c>
      <c r="F12" s="87">
        <v>6</v>
      </c>
      <c r="G12" s="88">
        <v>7.24</v>
      </c>
      <c r="U12" s="86">
        <v>6</v>
      </c>
      <c r="V12" s="1">
        <v>6.13</v>
      </c>
      <c r="X12" s="1" cm="1">
        <f t="array" ref="X12">SUM( ( _02q_[x2] - X$7 ) * ( _02q_[x2] - X$7 ) )</f>
        <v>110</v>
      </c>
      <c r="Y12" s="84" t="s">
        <v>26</v>
      </c>
    </row>
    <row r="13" spans="2:28">
      <c r="C13" s="85" t="s">
        <v>37</v>
      </c>
      <c r="D13" s="92" cm="1">
        <f t="array" ref="D13" xml:space="preserve"> SUM( ( _01q_[y1] - D$8 ) ^ 2 ) - D14</f>
        <v>27.510000909090913</v>
      </c>
      <c r="F13" s="87">
        <v>4</v>
      </c>
      <c r="G13" s="88">
        <v>4.26</v>
      </c>
      <c r="U13" s="86">
        <v>4</v>
      </c>
      <c r="V13" s="1">
        <v>3.1</v>
      </c>
      <c r="X13" s="1" cm="1">
        <f t="array" ref="X13" xml:space="preserve"> SUM( ( _02q_[y2] - X$8 ) ^ 2 ) - X14</f>
        <v>27.499999999999993</v>
      </c>
      <c r="Y13" s="84" t="s">
        <v>31</v>
      </c>
    </row>
    <row r="14" spans="2:28">
      <c r="C14" s="85" t="s">
        <v>38</v>
      </c>
      <c r="D14" s="90" cm="1">
        <f t="array" ref="D14" xml:space="preserve"> SUM(
         ( INTERCEPT( _01q_[y1], _01q_[x1] )
         + SLOPE( _01q_[y1], _01q_[x1] )
         * _01q_[x1] - _01q_[y1] ) ^ 2
        )</f>
        <v>13.762689999999999</v>
      </c>
      <c r="F14" s="87">
        <v>12</v>
      </c>
      <c r="G14" s="88">
        <v>10.84</v>
      </c>
      <c r="U14" s="86">
        <v>12</v>
      </c>
      <c r="V14" s="1">
        <v>9.1300000000000008</v>
      </c>
      <c r="X14" cm="1">
        <f t="array" ref="X14">SUM(
       ( INTERCEPT( _02q_[y2], _02q_[x2] )
      + SLOPE( _02q_[y2], _02q_[x2] )
      * _02q_[x2] - _02q_[y2] ) ^ 2
     )</f>
        <v>13.776290909090909</v>
      </c>
      <c r="Y14" s="84" t="s">
        <v>34</v>
      </c>
    </row>
    <row r="15" spans="2:28">
      <c r="C15" s="85" t="s">
        <v>45</v>
      </c>
      <c r="D15" s="90">
        <f xml:space="preserve"> CORREL( _01q_[x1], _01q_[y1] )</f>
        <v>0.81642051634483992</v>
      </c>
      <c r="F15" s="87">
        <v>7</v>
      </c>
      <c r="G15" s="88">
        <v>4.82</v>
      </c>
      <c r="U15" s="86">
        <v>7</v>
      </c>
      <c r="V15" s="1">
        <v>7.26</v>
      </c>
      <c r="X15">
        <f xml:space="preserve"> CORREL( _02q_[x2], _02q_[y2] )</f>
        <v>0.81623650600024267</v>
      </c>
      <c r="Y15" s="84" t="s">
        <v>27</v>
      </c>
    </row>
    <row r="16" spans="2:28">
      <c r="C16" s="85" t="s">
        <v>46</v>
      </c>
      <c r="D16" s="90">
        <f xml:space="preserve"> RSQ( _01q_[y1], _01q_[x1] )</f>
        <v>0.666542459508775</v>
      </c>
      <c r="F16" s="87">
        <v>5</v>
      </c>
      <c r="G16" s="88">
        <v>5.68</v>
      </c>
      <c r="U16" s="86">
        <v>5</v>
      </c>
      <c r="V16" s="1">
        <v>4.74</v>
      </c>
      <c r="X16">
        <f xml:space="preserve"> RSQ( _02q_[y2], _02q_[x2] )</f>
        <v>0.66624203372748458</v>
      </c>
      <c r="Y16" s="84" t="s">
        <v>28</v>
      </c>
    </row>
    <row r="17" spans="2:28"/>
    <row r="18" spans="2:28"/>
    <row r="19" spans="2:28">
      <c r="B19" s="95" t="s">
        <v>53</v>
      </c>
      <c r="C19" s="95"/>
      <c r="D19" s="95"/>
      <c r="E19" s="95"/>
      <c r="F19" s="95"/>
      <c r="G19" s="95"/>
      <c r="X19" s="97" t="s">
        <v>52</v>
      </c>
    </row>
    <row r="20" spans="2:28">
      <c r="B20" s="2" t="s">
        <v>56</v>
      </c>
      <c r="C20" cm="1">
        <f t="array" ref="C20:D24" xml:space="preserve"> LINEST( _01q_[y1], _01q_[x1], 1, 1 )</f>
        <v>0.50009090909090925</v>
      </c>
      <c r="D20">
        <v>3.0000909090909094</v>
      </c>
      <c r="E20" s="98" t="s">
        <v>32</v>
      </c>
      <c r="X20" s="2" t="s">
        <v>56</v>
      </c>
      <c r="Y20" cm="1">
        <f t="array" ref="Y20:Z24" xml:space="preserve"> LINEST( _02q_[y2], _02q_[x2], 1, 1 )</f>
        <v>0.5</v>
      </c>
      <c r="Z20">
        <v>3.000909090909091</v>
      </c>
      <c r="AA20" t="s">
        <v>32</v>
      </c>
    </row>
    <row r="21" spans="2:28">
      <c r="B21" s="2" t="s">
        <v>60</v>
      </c>
      <c r="C21">
        <v>0.11790550059563409</v>
      </c>
      <c r="D21">
        <v>1.1247467908086439</v>
      </c>
      <c r="E21" s="98" t="s">
        <v>59</v>
      </c>
      <c r="X21" s="2" t="s">
        <v>60</v>
      </c>
      <c r="Y21">
        <v>0.1179637459676408</v>
      </c>
      <c r="Z21">
        <v>1.125302416245227</v>
      </c>
      <c r="AA21" s="98" t="s">
        <v>59</v>
      </c>
    </row>
    <row r="22" spans="2:28">
      <c r="B22" s="2" t="s">
        <v>46</v>
      </c>
      <c r="C22">
        <v>0.66654245950877489</v>
      </c>
      <c r="D22">
        <v>1.2366033227263211</v>
      </c>
      <c r="E22" s="98" t="s">
        <v>58</v>
      </c>
      <c r="X22" s="2" t="s">
        <v>46</v>
      </c>
      <c r="Y22">
        <v>0.66624203372748436</v>
      </c>
      <c r="Z22">
        <v>1.2372142053415769</v>
      </c>
      <c r="AA22" s="98" t="s">
        <v>58</v>
      </c>
    </row>
    <row r="23" spans="2:28">
      <c r="B23" s="2" t="s">
        <v>55</v>
      </c>
      <c r="C23">
        <v>17.989942967676974</v>
      </c>
      <c r="D23">
        <v>9</v>
      </c>
      <c r="E23" s="98" t="s">
        <v>57</v>
      </c>
      <c r="X23" s="2" t="s">
        <v>55</v>
      </c>
      <c r="Y23">
        <v>17.96564849227131</v>
      </c>
      <c r="Z23">
        <v>9</v>
      </c>
      <c r="AA23" t="s">
        <v>57</v>
      </c>
    </row>
    <row r="24" spans="2:28">
      <c r="B24" s="2" t="s">
        <v>61</v>
      </c>
      <c r="C24">
        <v>27.510000909090913</v>
      </c>
      <c r="D24">
        <v>13.762690000000001</v>
      </c>
      <c r="E24" s="98" t="s">
        <v>33</v>
      </c>
      <c r="X24" s="2" t="s">
        <v>61</v>
      </c>
      <c r="Y24">
        <v>27.499999999999996</v>
      </c>
      <c r="Z24">
        <v>13.776290909090907</v>
      </c>
      <c r="AA24" t="s">
        <v>33</v>
      </c>
    </row>
    <row r="25" spans="2:28"/>
    <row r="26" spans="2:28">
      <c r="F26" s="95" t="s">
        <v>51</v>
      </c>
      <c r="G26" s="83"/>
      <c r="U26" s="95" t="s">
        <v>50</v>
      </c>
      <c r="V26" s="83"/>
    </row>
    <row r="27" spans="2:28">
      <c r="B27" s="93" t="s">
        <v>2</v>
      </c>
      <c r="C27" s="94"/>
      <c r="D27" s="94"/>
      <c r="F27" s="2" t="s">
        <v>6</v>
      </c>
      <c r="G27" s="2" t="s">
        <v>5</v>
      </c>
      <c r="U27" s="2" t="s">
        <v>4</v>
      </c>
      <c r="V27" s="2" t="s">
        <v>3</v>
      </c>
      <c r="X27" s="93"/>
      <c r="Y27" s="96" t="s">
        <v>2</v>
      </c>
      <c r="Z27" s="93"/>
      <c r="AA27" s="93"/>
      <c r="AB27" s="90"/>
    </row>
    <row r="28" spans="2:28">
      <c r="C28" s="85" t="s">
        <v>44</v>
      </c>
      <c r="D28">
        <f xml:space="preserve"> COUNT( _03q_[x3] )</f>
        <v>11</v>
      </c>
      <c r="F28" s="86">
        <v>10</v>
      </c>
      <c r="G28" s="1">
        <v>7.46</v>
      </c>
      <c r="U28" s="86">
        <v>8</v>
      </c>
      <c r="V28" s="1">
        <v>6.58</v>
      </c>
      <c r="X28">
        <f xml:space="preserve"> COUNT( _04q_[x4] )</f>
        <v>11</v>
      </c>
      <c r="Y28" s="84" t="s">
        <v>29</v>
      </c>
    </row>
    <row r="29" spans="2:28">
      <c r="C29" s="85" t="s">
        <v>43</v>
      </c>
      <c r="D29">
        <f xml:space="preserve"> AVERAGE( _03q_[x3] )</f>
        <v>9</v>
      </c>
      <c r="F29" s="86">
        <v>8</v>
      </c>
      <c r="G29" s="1">
        <v>6.7770000000000001</v>
      </c>
      <c r="U29" s="86">
        <v>8</v>
      </c>
      <c r="V29" s="1">
        <v>5.76</v>
      </c>
      <c r="X29">
        <f xml:space="preserve"> AVERAGE( _04q_[x4] )</f>
        <v>9</v>
      </c>
      <c r="Y29" s="84" t="s">
        <v>22</v>
      </c>
    </row>
    <row r="30" spans="2:28">
      <c r="C30" s="85" t="s">
        <v>42</v>
      </c>
      <c r="D30">
        <f xml:space="preserve"> AVERAGE( _03q_[y3] )</f>
        <v>7.5006363636363655</v>
      </c>
      <c r="F30" s="86">
        <v>13</v>
      </c>
      <c r="G30" s="1">
        <v>12.74</v>
      </c>
      <c r="U30" s="86">
        <v>8</v>
      </c>
      <c r="V30" s="1">
        <v>7.71</v>
      </c>
      <c r="X30">
        <f xml:space="preserve"> AVERAGE( _04q_[y4] )</f>
        <v>7.5009090909090901</v>
      </c>
      <c r="Y30" s="84" t="s">
        <v>23</v>
      </c>
    </row>
    <row r="31" spans="2:28">
      <c r="C31" s="85" t="s">
        <v>41</v>
      </c>
      <c r="D31" t="str">
        <f xml:space="preserve"> "Y = "
    &amp; ROUND( INTERCEPT( _03q_[y3], _03q_[x3] ), 0 )
    &amp; " + "
    &amp; ROUND( SLOPE( _03q_[y3], _03q_[x3] ), 2 ) &amp; "X"</f>
        <v>Y = 3 + 0.5X</v>
      </c>
      <c r="F31" s="86">
        <v>9</v>
      </c>
      <c r="G31" s="1">
        <v>7.11</v>
      </c>
      <c r="U31" s="86">
        <v>8</v>
      </c>
      <c r="V31" s="1">
        <v>8.84</v>
      </c>
      <c r="X31" t="str">
        <f xml:space="preserve"> "Y = "
   &amp; ROUND( INTERCEPT( _04q_[y4], _04q_[x4] ), 0 )
   &amp; " + "
   &amp; ROUND( SLOPE( _04q_[y4], _04q_[x4] ), 2 )
   &amp; "X"</f>
        <v>Y = 3 + 0.5X</v>
      </c>
      <c r="Y31" s="84" t="s">
        <v>24</v>
      </c>
    </row>
    <row r="32" spans="2:28">
      <c r="C32" s="85" t="s">
        <v>36</v>
      </c>
      <c r="D32" s="3">
        <f xml:space="preserve"> STDEV( _03q_[y3] )
    * SQRT( ( 1 - D37 ^ 2 ) * ( D28 - 1 ) / ( D28 - 2 ) )
    / ( STDEV( _03q_[x3] ) * SQRT( D28 - 1 ) )</f>
        <v>0.11786403783233176</v>
      </c>
      <c r="F32" s="86">
        <v>11</v>
      </c>
      <c r="G32" s="1">
        <v>7.81</v>
      </c>
      <c r="U32" s="86">
        <v>8</v>
      </c>
      <c r="V32" s="1">
        <v>8.4700000000000006</v>
      </c>
      <c r="X32" s="3">
        <f xml:space="preserve"> STDEV( _04q_[y4] )
    * SQRT( ( 1 - X37 ^ 2 ) * ( X28 - 1 ) / ( X28 - 2 ) )
    / ( STDEV( _04q_[x4] ) * SQRT( X28 - 1 ) )</f>
        <v>0.11781894172968549</v>
      </c>
      <c r="Y32" s="84" t="s">
        <v>30</v>
      </c>
    </row>
    <row r="33" spans="2:27">
      <c r="C33" s="85" t="s">
        <v>40</v>
      </c>
      <c r="D33" s="1">
        <f xml:space="preserve"> SQRT( D35 )
   / SQRT( D36 / ( D28 - 2 ) )</f>
        <v>4.2439712520049211</v>
      </c>
      <c r="F33" s="86">
        <v>14</v>
      </c>
      <c r="G33" s="1">
        <v>8.84</v>
      </c>
      <c r="U33" s="86">
        <v>8</v>
      </c>
      <c r="V33" s="1">
        <v>7.04</v>
      </c>
      <c r="X33" s="1">
        <f xml:space="preserve"> SQRT( X35 )
   / SQRT( X36 / ( X28 - 2 ) )</f>
        <v>4.2439711889248635</v>
      </c>
      <c r="Y33" s="84" t="s">
        <v>25</v>
      </c>
    </row>
    <row r="34" spans="2:27">
      <c r="C34" s="85" t="s">
        <v>39</v>
      </c>
      <c r="D34" s="1" cm="1">
        <f t="array" ref="D34" xml:space="preserve"> SUM( ( _03q_[x3] - D$29 ) * ( _03q_[x3] - D$29 ) )</f>
        <v>110</v>
      </c>
      <c r="F34" s="86">
        <v>6</v>
      </c>
      <c r="G34" s="1">
        <v>6.08</v>
      </c>
      <c r="U34" s="86">
        <v>8</v>
      </c>
      <c r="V34" s="1">
        <v>5.25</v>
      </c>
      <c r="X34" s="1" cm="1">
        <f t="array" ref="X34">SUM( ( _04q_[x4] - X$29 ) * ( _04q_[x4] - X$29 ) )</f>
        <v>110</v>
      </c>
      <c r="Y34" s="84" t="s">
        <v>26</v>
      </c>
    </row>
    <row r="35" spans="2:27">
      <c r="C35" s="85" t="s">
        <v>37</v>
      </c>
      <c r="D35" s="1" cm="1">
        <f t="array" ref="D35" xml:space="preserve"> SUM( ( _02q_[y2] - D$30 ) ^ 2 ) - D36</f>
        <v>27.523279627272732</v>
      </c>
      <c r="F35" s="86">
        <v>4</v>
      </c>
      <c r="G35" s="1">
        <v>5.39</v>
      </c>
      <c r="U35" s="86">
        <v>19</v>
      </c>
      <c r="V35" s="1">
        <v>12.5</v>
      </c>
      <c r="X35" s="1" cm="1">
        <f t="array" ref="X35" xml:space="preserve"> SUM( ( _02q_[y2] - X$30 ) ^ 2 ) - X36</f>
        <v>27.523278809090915</v>
      </c>
      <c r="Y35" s="84" t="s">
        <v>31</v>
      </c>
    </row>
    <row r="36" spans="2:27">
      <c r="C36" s="85" t="s">
        <v>38</v>
      </c>
      <c r="D36" cm="1">
        <f t="array" ref="D36" xml:space="preserve"> SUM(
          ( INTERCEPT( _03q_[y3], _03q_[x3] )
         + SLOPE( _03q_[y3], _03q_[x3] )
         * _03q_[x3] - _03q_[y3] ) ^ 2
       )</f>
        <v>13.753012100000003</v>
      </c>
      <c r="F36" s="86">
        <v>12</v>
      </c>
      <c r="G36" s="1">
        <v>8.15</v>
      </c>
      <c r="U36" s="86">
        <v>8</v>
      </c>
      <c r="V36" s="1">
        <v>5.56</v>
      </c>
      <c r="X36" cm="1">
        <f t="array" ref="X36">SUM(
        ( INTERCEPT( _03q_[y3], _03q_[x3] )
        + SLOPE( _03q_[y3], _03q_[x3] )
        * _03q_[x3] - _03q_[y3] ) ^ 2
      )</f>
        <v>13.753012100000003</v>
      </c>
      <c r="Y36" s="84" t="s">
        <v>34</v>
      </c>
    </row>
    <row r="37" spans="2:27">
      <c r="C37" s="85" t="s">
        <v>45</v>
      </c>
      <c r="D37">
        <f xml:space="preserve"> CORREL( _03q_[x3], _03q_[y3] )</f>
        <v>0.81628353555739452</v>
      </c>
      <c r="F37" s="86">
        <v>7</v>
      </c>
      <c r="G37" s="1">
        <v>6.42</v>
      </c>
      <c r="U37" s="86">
        <v>8</v>
      </c>
      <c r="V37" s="1">
        <v>7.91</v>
      </c>
      <c r="X37">
        <f xml:space="preserve"> CORREL( _04q_[x4], _04q_[y4] )</f>
        <v>0.81652143688850276</v>
      </c>
      <c r="Y37" s="84" t="s">
        <v>27</v>
      </c>
    </row>
    <row r="38" spans="2:27">
      <c r="C38" s="85" t="s">
        <v>46</v>
      </c>
      <c r="D38">
        <f xml:space="preserve"> RSQ( _03q_[y3], _03q_[x3] )</f>
        <v>0.6663188104220803</v>
      </c>
      <c r="F38" s="86">
        <v>5</v>
      </c>
      <c r="G38" s="1">
        <v>5.73</v>
      </c>
      <c r="U38" s="86">
        <v>8</v>
      </c>
      <c r="V38" s="1">
        <v>6.89</v>
      </c>
      <c r="X38">
        <f xml:space="preserve"> RSQ( _04q_[y4], _04q_[x4] )</f>
        <v>0.66670725689846533</v>
      </c>
      <c r="Y38" s="84" t="s">
        <v>28</v>
      </c>
    </row>
    <row r="39" spans="2:27"/>
    <row r="40" spans="2:27"/>
    <row r="41" spans="2:27">
      <c r="B41" s="95" t="s">
        <v>54</v>
      </c>
      <c r="C41" s="95"/>
      <c r="D41" s="95"/>
      <c r="E41" s="95"/>
      <c r="F41" s="95"/>
      <c r="G41" s="95"/>
      <c r="X41" s="97" t="s">
        <v>35</v>
      </c>
    </row>
    <row r="42" spans="2:27">
      <c r="B42" s="2" t="s">
        <v>56</v>
      </c>
      <c r="C42" cm="1">
        <f t="array" ref="C42:D46" xml:space="preserve"> LINEST( _03q_[y3], _03q_[x3], 1, 1 )</f>
        <v>0.49966363636363631</v>
      </c>
      <c r="D42">
        <v>3.0036636363636386</v>
      </c>
      <c r="E42" s="98" t="s">
        <v>32</v>
      </c>
      <c r="X42" s="2" t="s">
        <v>56</v>
      </c>
      <c r="Y42" cm="1">
        <f t="array" ref="Y42:Z46" xml:space="preserve"> LINEST( _04q_[y4], _04q_[x4], 1, 1 )</f>
        <v>0.49990909090909069</v>
      </c>
      <c r="Z42">
        <v>3.0017272727272735</v>
      </c>
      <c r="AA42" s="98" t="s">
        <v>32</v>
      </c>
    </row>
    <row r="43" spans="2:27">
      <c r="B43" s="2" t="s">
        <v>60</v>
      </c>
      <c r="C43">
        <v>0.11786403783233212</v>
      </c>
      <c r="D43">
        <v>1.1243512612555158</v>
      </c>
      <c r="E43" s="98" t="s">
        <v>59</v>
      </c>
      <c r="X43" s="2" t="s">
        <v>60</v>
      </c>
      <c r="Y43">
        <v>0.1178189417296855</v>
      </c>
      <c r="Z43">
        <v>1.1239210718540584</v>
      </c>
      <c r="AA43" s="98" t="s">
        <v>59</v>
      </c>
    </row>
    <row r="44" spans="2:27">
      <c r="B44" s="2" t="s">
        <v>46</v>
      </c>
      <c r="C44">
        <v>0.66631881042208052</v>
      </c>
      <c r="D44">
        <v>1.236168457596114</v>
      </c>
      <c r="E44" s="98" t="s">
        <v>58</v>
      </c>
      <c r="X44" s="2" t="s">
        <v>46</v>
      </c>
      <c r="Y44">
        <v>0.66670725689846522</v>
      </c>
      <c r="Z44">
        <v>1.2356954856813767</v>
      </c>
      <c r="AA44" s="98" t="s">
        <v>58</v>
      </c>
    </row>
    <row r="45" spans="2:27">
      <c r="B45" s="2" t="s">
        <v>55</v>
      </c>
      <c r="C45">
        <v>17.971853017499409</v>
      </c>
      <c r="D45">
        <v>9</v>
      </c>
      <c r="E45" s="98" t="s">
        <v>57</v>
      </c>
      <c r="X45" s="2" t="s">
        <v>55</v>
      </c>
      <c r="Y45">
        <v>18.003288209183204</v>
      </c>
      <c r="Z45">
        <v>9</v>
      </c>
      <c r="AA45" s="98" t="s">
        <v>57</v>
      </c>
    </row>
    <row r="46" spans="2:27">
      <c r="B46" s="2" t="s">
        <v>61</v>
      </c>
      <c r="C46">
        <v>27.463012445454545</v>
      </c>
      <c r="D46">
        <v>13.753012100000001</v>
      </c>
      <c r="E46" s="98" t="s">
        <v>33</v>
      </c>
      <c r="X46" s="2" t="s">
        <v>61</v>
      </c>
      <c r="Y46">
        <v>27.490000909090902</v>
      </c>
      <c r="Z46">
        <v>13.742490000000002</v>
      </c>
      <c r="AA46" s="98" t="s">
        <v>33</v>
      </c>
    </row>
    <row r="47" spans="2:27"/>
    <row r="48" spans="2:27"/>
    <row r="49" spans="22:25"/>
    <row r="50" spans="22:25"/>
    <row r="51" spans="22:25"/>
    <row r="54" spans="22:25" hidden="1">
      <c r="V54" s="1"/>
      <c r="W54" s="1"/>
      <c r="X54" s="4"/>
      <c r="Y54" s="5"/>
    </row>
    <row r="55" spans="22:25" hidden="1">
      <c r="V55" s="1"/>
      <c r="W55" s="1"/>
      <c r="X55" s="4"/>
      <c r="Y55" s="5"/>
    </row>
    <row r="56" spans="22:25" hidden="1">
      <c r="V56" s="1"/>
      <c r="W56" s="1"/>
      <c r="X56" s="4"/>
      <c r="Y56" s="5"/>
    </row>
    <row r="57" spans="22:25" hidden="1">
      <c r="V57" s="1"/>
      <c r="W57" s="1"/>
      <c r="X57" s="4"/>
      <c r="Y57" s="5"/>
    </row>
    <row r="58" spans="22:25" hidden="1">
      <c r="V58" s="1"/>
      <c r="W58" s="1"/>
      <c r="X58" s="4"/>
      <c r="Y58" s="5"/>
    </row>
    <row r="59" spans="22:25" hidden="1">
      <c r="V59" s="1"/>
      <c r="W59" s="1"/>
      <c r="X59" s="4"/>
      <c r="Y59" s="5"/>
    </row>
    <row r="60" spans="22:25" hidden="1">
      <c r="V60" s="1"/>
      <c r="W60" s="1"/>
      <c r="X60" s="4"/>
      <c r="Y60" s="5"/>
    </row>
    <row r="61" spans="22:25" hidden="1">
      <c r="V61" s="1"/>
      <c r="W61" s="1"/>
      <c r="X61" s="4"/>
      <c r="Y61" s="5"/>
    </row>
    <row r="62" spans="22:25" hidden="1">
      <c r="V62" s="1"/>
      <c r="W62" s="1"/>
      <c r="X62" s="4"/>
      <c r="Y62" s="5"/>
    </row>
    <row r="63" spans="22:25" hidden="1">
      <c r="V63" s="1"/>
      <c r="W63" s="1"/>
      <c r="X63" s="4"/>
      <c r="Y63" s="5"/>
    </row>
    <row r="64" spans="22:25" hidden="1">
      <c r="V64" s="1"/>
      <c r="W64" s="1"/>
      <c r="X64" s="4"/>
      <c r="Y64" s="5"/>
    </row>
    <row r="65" spans="23:25"/>
    <row r="66" spans="23:25" hidden="1">
      <c r="W66" s="1"/>
      <c r="X66" s="4"/>
      <c r="Y66" s="5"/>
    </row>
    <row r="67" spans="23:25"/>
    <row r="68" spans="23:25"/>
  </sheetData>
  <pageMargins left="0.7" right="0.7" top="0.75" bottom="0.75" header="0.3" footer="0.3"/>
  <pageSetup paperSize="9" orientation="portrait" horizontalDpi="4294967293" verticalDpi="0" r:id="rId1"/>
  <drawing r:id="rId2"/>
  <tableParts count="4">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6D69D-4AEF-468E-AA47-7DAE27C0D536}">
  <dimension ref="A1:L34"/>
  <sheetViews>
    <sheetView showGridLines="0" tabSelected="1" zoomScale="80" zoomScaleNormal="80" workbookViewId="0"/>
  </sheetViews>
  <sheetFormatPr defaultColWidth="0" defaultRowHeight="14.4" customHeight="1" zeroHeight="1"/>
  <cols>
    <col min="1" max="2" width="14.85546875" style="76" customWidth="1"/>
    <col min="3" max="3" width="8.7109375" style="76" customWidth="1"/>
    <col min="4" max="12" width="14.85546875" style="76" customWidth="1"/>
    <col min="13" max="16384" width="14.85546875" style="76" hidden="1"/>
  </cols>
  <sheetData>
    <row r="1" s="76" customFormat="1" ht="14.4" customHeight="1"/>
    <row r="2" s="76" customFormat="1" ht="14.4" customHeight="1"/>
    <row r="3" s="76" customFormat="1" ht="14.4" customHeight="1"/>
    <row r="4" s="76" customFormat="1"/>
    <row r="5" s="76" customFormat="1"/>
    <row r="6" s="76" customFormat="1"/>
    <row r="7" s="76" customFormat="1"/>
    <row r="8" s="76" customFormat="1"/>
    <row r="9" s="76" customFormat="1"/>
    <row r="10" s="76" customFormat="1"/>
    <row r="11" s="76" customFormat="1"/>
    <row r="12" s="76" customFormat="1"/>
    <row r="13" s="76" customFormat="1"/>
    <row r="14" s="76" customFormat="1"/>
    <row r="15" s="76" customFormat="1"/>
    <row r="16" s="76" customFormat="1"/>
    <row r="17" spans="6:7"/>
    <row r="18" spans="6:7"/>
    <row r="19" spans="6:7"/>
    <row r="20" spans="6:7"/>
    <row r="21" spans="6:7"/>
    <row r="22" spans="6:7"/>
    <row r="23" spans="6:7"/>
    <row r="24" spans="6:7"/>
    <row r="25" spans="6:7"/>
    <row r="26" spans="6:7"/>
    <row r="27" spans="6:7"/>
    <row r="28" spans="6:7"/>
    <row r="29" spans="6:7">
      <c r="F29" s="78" t="s">
        <v>21</v>
      </c>
      <c r="G29" s="81" t="s">
        <v>20</v>
      </c>
    </row>
    <row r="30" spans="6:7">
      <c r="F30" s="78"/>
      <c r="G30" s="81"/>
    </row>
    <row r="31" spans="6:7">
      <c r="F31" s="78"/>
      <c r="G31" s="80"/>
    </row>
    <row r="32" spans="6:7">
      <c r="F32" s="78"/>
      <c r="G32" s="79"/>
    </row>
    <row r="33" spans="6:7">
      <c r="F33" s="78"/>
      <c r="G33" s="77"/>
    </row>
    <row r="34" spans="6:7"/>
  </sheetData>
  <hyperlinks>
    <hyperlink ref="G29" r:id="rId1" display="https://www.linkedin.com/in/ca-bc" xr:uid="{BF11B2A6-5CAE-4665-8CA5-4BD67C59EB7B}"/>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82A92-0769-47DF-876F-9BB5FBFC9922}">
  <dimension ref="A1:V52"/>
  <sheetViews>
    <sheetView showGridLines="0" zoomScale="70" zoomScaleNormal="70" workbookViewId="0"/>
  </sheetViews>
  <sheetFormatPr defaultColWidth="0" defaultRowHeight="10.199999999999999" customHeight="1" zeroHeight="1"/>
  <cols>
    <col min="1" max="22" width="11.42578125" style="82" customWidth="1"/>
    <col min="23" max="16384" width="11.42578125" style="82" hidden="1"/>
  </cols>
  <sheetData>
    <row r="1" s="82" customFormat="1"/>
    <row r="2" s="82" customFormat="1"/>
    <row r="3" s="82" customFormat="1"/>
    <row r="4" s="82" customFormat="1"/>
    <row r="5" s="82" customFormat="1"/>
    <row r="6" s="82" customFormat="1"/>
    <row r="7" s="82" customFormat="1"/>
    <row r="8" s="82" customFormat="1"/>
    <row r="9" s="82" customFormat="1"/>
    <row r="10" s="82" customFormat="1"/>
    <row r="11" s="82" customFormat="1"/>
    <row r="12" s="82" customFormat="1"/>
    <row r="13" s="82" customFormat="1"/>
    <row r="14" s="82" customFormat="1"/>
    <row r="15" s="82" customFormat="1"/>
    <row r="16" s="82" customFormat="1"/>
    <row r="17" s="82" customFormat="1"/>
    <row r="18" s="82" customFormat="1"/>
    <row r="19" s="82" customFormat="1"/>
    <row r="20" s="82" customFormat="1"/>
    <row r="21" s="82" customFormat="1"/>
    <row r="22" s="82" customFormat="1"/>
    <row r="23" s="82" customFormat="1"/>
    <row r="24" s="82" customFormat="1"/>
    <row r="25" s="82" customFormat="1"/>
    <row r="26" s="82" customFormat="1"/>
    <row r="27" s="82" customFormat="1"/>
    <row r="28" s="82" customFormat="1"/>
    <row r="29" s="82" customFormat="1"/>
    <row r="30" s="82" customFormat="1"/>
    <row r="31" s="82" customFormat="1"/>
    <row r="32" s="82" customFormat="1"/>
    <row r="33" s="82" customFormat="1"/>
    <row r="34" s="82" customFormat="1"/>
    <row r="35" s="82" customFormat="1"/>
    <row r="36" s="82" customFormat="1"/>
    <row r="37" s="82" customFormat="1"/>
    <row r="38" s="82" customFormat="1"/>
    <row r="39" s="82" customFormat="1"/>
    <row r="40" s="82" customFormat="1"/>
    <row r="41" s="82" customFormat="1"/>
    <row r="42" s="82" customFormat="1"/>
    <row r="43" s="82" customFormat="1"/>
    <row r="44" s="82" customFormat="1"/>
    <row r="45" s="82" customFormat="1"/>
    <row r="46" s="82" customFormat="1"/>
    <row r="47" s="82" customFormat="1"/>
    <row r="48" s="82" customFormat="1"/>
    <row r="49" s="82" customFormat="1"/>
    <row r="50" s="82" customFormat="1"/>
    <row r="51" s="82" customFormat="1"/>
    <row r="52" s="82" customFormat="1"/>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9B1F7-7028-4CD2-B4A9-79391556D0FC}">
  <dimension ref="A1:TW305"/>
  <sheetViews>
    <sheetView zoomScale="107" zoomScaleNormal="107" workbookViewId="0"/>
  </sheetViews>
  <sheetFormatPr defaultColWidth="0" defaultRowHeight="9.6" customHeight="1" zeroHeight="1"/>
  <cols>
    <col min="1" max="543" width="2.28515625" style="8" customWidth="1"/>
    <col min="544" max="16384" width="11.42578125" style="8" hidden="1"/>
  </cols>
  <sheetData>
    <row r="1" spans="1:540" ht="9.6" customHeight="1">
      <c r="A1" s="9"/>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11"/>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9"/>
      <c r="TT1" s="9"/>
    </row>
    <row r="2" spans="1:540" ht="9.6" customHeight="1">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c r="DX2" s="9"/>
      <c r="DY2" s="9"/>
      <c r="DZ2" s="9"/>
      <c r="EA2" s="9"/>
      <c r="EB2" s="9"/>
      <c r="EC2" s="9"/>
      <c r="ED2" s="9"/>
      <c r="EE2" s="9"/>
      <c r="EF2" s="9"/>
      <c r="EG2" s="9"/>
      <c r="EH2" s="9"/>
      <c r="EI2" s="9"/>
      <c r="EJ2" s="9"/>
      <c r="EK2" s="9"/>
      <c r="EL2" s="9"/>
      <c r="EM2" s="9"/>
      <c r="EN2" s="9"/>
      <c r="EO2" s="9"/>
      <c r="EP2" s="9"/>
      <c r="EQ2" s="9"/>
      <c r="ER2" s="9"/>
      <c r="ES2" s="9"/>
      <c r="ET2" s="9"/>
      <c r="EU2" s="9"/>
      <c r="EV2" s="9"/>
      <c r="EW2" s="9"/>
      <c r="EX2" s="9"/>
      <c r="EY2" s="9"/>
      <c r="EZ2" s="9"/>
      <c r="FA2" s="9"/>
      <c r="FB2" s="9"/>
      <c r="FC2" s="9"/>
      <c r="FD2" s="9"/>
      <c r="FE2" s="9"/>
      <c r="FF2" s="9"/>
      <c r="FG2" s="9"/>
      <c r="FH2" s="9"/>
      <c r="FI2" s="9"/>
      <c r="FJ2" s="9"/>
      <c r="FK2" s="9"/>
      <c r="FL2" s="9"/>
      <c r="FM2" s="9"/>
      <c r="FN2" s="9"/>
      <c r="FO2" s="9"/>
      <c r="FP2" s="9"/>
      <c r="FQ2" s="9"/>
      <c r="FR2" s="9"/>
      <c r="FS2" s="9"/>
      <c r="FT2" s="9"/>
      <c r="FU2" s="9"/>
      <c r="FV2" s="9"/>
      <c r="FW2" s="9"/>
      <c r="FX2" s="9"/>
      <c r="FY2" s="9"/>
      <c r="FZ2" s="9"/>
      <c r="GA2" s="9"/>
      <c r="GB2" s="9"/>
      <c r="GC2" s="9"/>
      <c r="GD2" s="9"/>
      <c r="GE2" s="9"/>
      <c r="GF2" s="9"/>
      <c r="GG2" s="9"/>
      <c r="GH2" s="9"/>
      <c r="GI2" s="9"/>
      <c r="GJ2" s="9"/>
      <c r="GK2" s="9"/>
      <c r="GL2" s="9"/>
      <c r="GM2" s="9"/>
      <c r="GN2" s="9"/>
      <c r="GO2" s="9"/>
      <c r="GP2" s="9"/>
      <c r="GQ2" s="9"/>
      <c r="GR2" s="9"/>
      <c r="GS2" s="9"/>
      <c r="GT2" s="9"/>
      <c r="GU2" s="9"/>
      <c r="GV2" s="9"/>
      <c r="GW2" s="9"/>
      <c r="GX2" s="9"/>
      <c r="GY2" s="9"/>
      <c r="GZ2" s="9"/>
      <c r="HA2" s="9"/>
      <c r="HB2" s="9"/>
      <c r="HC2" s="9"/>
      <c r="HD2" s="9"/>
      <c r="HE2" s="9"/>
      <c r="HF2" s="9"/>
      <c r="HG2" s="9"/>
      <c r="HH2" s="9"/>
      <c r="HI2" s="9"/>
      <c r="HJ2" s="9"/>
      <c r="HK2" s="9"/>
      <c r="HL2" s="9"/>
      <c r="HM2" s="9"/>
      <c r="HN2" s="9"/>
      <c r="HO2" s="9"/>
      <c r="HP2" s="9"/>
      <c r="HQ2" s="9"/>
      <c r="HR2" s="9"/>
      <c r="HS2" s="9"/>
      <c r="HT2" s="9"/>
      <c r="HU2" s="9"/>
      <c r="HV2" s="9"/>
      <c r="HW2" s="9"/>
      <c r="HX2" s="9"/>
      <c r="HY2" s="9"/>
      <c r="HZ2" s="9"/>
      <c r="IA2" s="9"/>
      <c r="IB2" s="9"/>
      <c r="IC2" s="9"/>
      <c r="ID2" s="9"/>
      <c r="IE2" s="9"/>
      <c r="IF2" s="9"/>
      <c r="IG2" s="9"/>
      <c r="IH2" s="9"/>
      <c r="II2" s="9"/>
      <c r="IJ2" s="9"/>
      <c r="IK2" s="9"/>
      <c r="IL2" s="9"/>
      <c r="IM2" s="9"/>
      <c r="IN2" s="9"/>
      <c r="IO2" s="9"/>
      <c r="IP2" s="9"/>
      <c r="IQ2" s="9"/>
      <c r="IR2" s="11"/>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9"/>
      <c r="TT2" s="9"/>
    </row>
    <row r="3" spans="1:540" ht="9.6" customHeight="1">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11"/>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9"/>
      <c r="TT3" s="9"/>
    </row>
    <row r="4" spans="1:540" ht="9.6" customHeight="1">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11"/>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9"/>
      <c r="TT4" s="9"/>
    </row>
    <row r="5" spans="1:540" ht="9.6" customHeight="1">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11"/>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9"/>
      <c r="TT5" s="9"/>
    </row>
    <row r="6" spans="1:540" ht="9.6" customHeight="1">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11"/>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9"/>
      <c r="TT6" s="9"/>
    </row>
    <row r="7" spans="1:540" ht="9.6" customHeight="1">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9"/>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9"/>
      <c r="FM7" s="9"/>
      <c r="FN7" s="9"/>
      <c r="FO7" s="9"/>
      <c r="FP7" s="9"/>
      <c r="FQ7" s="9"/>
      <c r="FR7" s="9"/>
      <c r="FS7" s="9"/>
      <c r="FT7" s="9"/>
      <c r="FU7" s="9"/>
      <c r="FV7" s="9"/>
      <c r="FW7" s="9"/>
      <c r="FX7" s="9"/>
      <c r="FY7" s="9"/>
      <c r="FZ7" s="9"/>
      <c r="GA7" s="9"/>
      <c r="GB7" s="9"/>
      <c r="GC7" s="9"/>
      <c r="GD7" s="9"/>
      <c r="GE7" s="9"/>
      <c r="GF7" s="9"/>
      <c r="GG7" s="9"/>
      <c r="GH7" s="9"/>
      <c r="GI7" s="9"/>
      <c r="GJ7" s="9"/>
      <c r="GK7" s="9"/>
      <c r="GL7" s="9"/>
      <c r="GM7" s="9"/>
      <c r="GN7" s="9"/>
      <c r="GO7" s="9"/>
      <c r="GP7" s="9"/>
      <c r="GQ7" s="9"/>
      <c r="GR7" s="9"/>
      <c r="GS7" s="9"/>
      <c r="GT7" s="9"/>
      <c r="GU7" s="9"/>
      <c r="GV7" s="9"/>
      <c r="GW7" s="9"/>
      <c r="GX7" s="9"/>
      <c r="GY7" s="9"/>
      <c r="GZ7" s="9"/>
      <c r="HA7" s="9"/>
      <c r="HB7" s="9"/>
      <c r="HC7" s="9"/>
      <c r="HD7" s="9"/>
      <c r="HE7" s="9"/>
      <c r="HF7" s="9"/>
      <c r="HG7" s="9"/>
      <c r="HH7" s="9"/>
      <c r="HI7" s="9"/>
      <c r="HJ7" s="9"/>
      <c r="HK7" s="9"/>
      <c r="HL7" s="9"/>
      <c r="HM7" s="9"/>
      <c r="HN7" s="9"/>
      <c r="HO7" s="9"/>
      <c r="HP7" s="9"/>
      <c r="HQ7" s="9"/>
      <c r="HR7" s="9"/>
      <c r="HS7" s="9"/>
      <c r="HT7" s="9"/>
      <c r="HU7" s="9"/>
      <c r="HV7" s="9"/>
      <c r="HW7" s="9"/>
      <c r="HX7" s="9"/>
      <c r="HY7" s="9"/>
      <c r="HZ7" s="9"/>
      <c r="IA7" s="9"/>
      <c r="IB7" s="9"/>
      <c r="IC7" s="9"/>
      <c r="ID7" s="9"/>
      <c r="IE7" s="9"/>
      <c r="IF7" s="9"/>
      <c r="IG7" s="9"/>
      <c r="IH7" s="9"/>
      <c r="II7" s="9"/>
      <c r="IJ7" s="9"/>
      <c r="IK7" s="9"/>
      <c r="IL7" s="9"/>
      <c r="IM7" s="9"/>
      <c r="IN7" s="9"/>
      <c r="IO7" s="9"/>
      <c r="IP7" s="9"/>
      <c r="IQ7" s="9"/>
      <c r="IR7" s="11"/>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9"/>
      <c r="TT7" s="9"/>
    </row>
    <row r="8" spans="1:540" ht="9.6"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22"/>
      <c r="AT8" s="18"/>
      <c r="AU8" s="18"/>
      <c r="AV8" s="18"/>
      <c r="AW8" s="17"/>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17"/>
      <c r="CA8" s="18"/>
      <c r="CB8" s="18"/>
      <c r="CC8" s="18"/>
      <c r="CD8" s="22"/>
      <c r="CE8" s="9"/>
      <c r="CF8" s="9"/>
      <c r="CG8" s="9"/>
      <c r="CH8" s="9"/>
      <c r="CI8" s="9"/>
      <c r="CJ8" s="9"/>
      <c r="CK8" s="9"/>
      <c r="CL8" s="9"/>
      <c r="CM8" s="9"/>
      <c r="CN8" s="9"/>
      <c r="CO8" s="9"/>
      <c r="CP8" s="9"/>
      <c r="CQ8" s="22"/>
      <c r="CR8" s="18"/>
      <c r="CS8" s="18"/>
      <c r="CT8" s="18"/>
      <c r="CU8" s="22"/>
      <c r="CV8" s="9"/>
      <c r="CW8" s="9"/>
      <c r="CX8" s="9"/>
      <c r="CY8" s="9"/>
      <c r="CZ8" s="9"/>
      <c r="DA8" s="9"/>
      <c r="DB8" s="9"/>
      <c r="DC8" s="9"/>
      <c r="DD8" s="9"/>
      <c r="DE8" s="9"/>
      <c r="DF8" s="9"/>
      <c r="DG8" s="9"/>
      <c r="DH8" s="22"/>
      <c r="DI8" s="18"/>
      <c r="DJ8" s="18"/>
      <c r="DK8" s="18"/>
      <c r="DL8" s="17"/>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17"/>
      <c r="GQ8" s="18"/>
      <c r="GR8" s="18"/>
      <c r="GS8" s="18"/>
      <c r="GT8" s="22"/>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11"/>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9"/>
      <c r="TT8" s="9"/>
    </row>
    <row r="9" spans="1:540" ht="9.6" customHeight="1">
      <c r="A9" s="9"/>
      <c r="B9" s="9"/>
      <c r="C9" s="9"/>
      <c r="D9" s="9"/>
      <c r="E9" s="9"/>
      <c r="F9" s="9"/>
      <c r="G9" s="9"/>
      <c r="H9" s="9"/>
      <c r="I9" s="9"/>
      <c r="J9" s="9"/>
      <c r="K9" s="23"/>
      <c r="L9" s="25"/>
      <c r="M9" s="15"/>
      <c r="N9" s="15"/>
      <c r="O9" s="15"/>
      <c r="P9" s="15"/>
      <c r="Q9" s="15"/>
      <c r="R9" s="9"/>
      <c r="S9" s="9"/>
      <c r="T9" s="9"/>
      <c r="U9" s="9"/>
      <c r="V9" s="16"/>
      <c r="W9" s="15"/>
      <c r="X9" s="15"/>
      <c r="Y9" s="15"/>
      <c r="Z9" s="15"/>
      <c r="AA9" s="15"/>
      <c r="AB9" s="11"/>
      <c r="AC9" s="9"/>
      <c r="AD9" s="9"/>
      <c r="AE9" s="22"/>
      <c r="AF9" s="11"/>
      <c r="AG9" s="15"/>
      <c r="AH9" s="15"/>
      <c r="AI9" s="12"/>
      <c r="AJ9" s="21"/>
      <c r="AK9" s="9"/>
      <c r="AL9" s="9"/>
      <c r="AM9" s="9"/>
      <c r="AN9" s="9"/>
      <c r="AO9" s="9"/>
      <c r="AP9" s="22"/>
      <c r="AQ9" s="20"/>
      <c r="AR9" s="12"/>
      <c r="AS9" s="10"/>
      <c r="AT9" s="10"/>
      <c r="AU9" s="10"/>
      <c r="AV9" s="10"/>
      <c r="AW9" s="10"/>
      <c r="AX9" s="15"/>
      <c r="AY9" s="16"/>
      <c r="AZ9" s="9"/>
      <c r="BA9" s="9"/>
      <c r="BB9" s="9"/>
      <c r="BC9" s="9"/>
      <c r="BD9" s="17"/>
      <c r="BE9" s="12"/>
      <c r="BF9" s="15"/>
      <c r="BG9" s="15"/>
      <c r="BH9" s="15"/>
      <c r="BI9" s="15"/>
      <c r="BJ9" s="15"/>
      <c r="BK9" s="15"/>
      <c r="BL9" s="15"/>
      <c r="BM9" s="15"/>
      <c r="BN9" s="11"/>
      <c r="BO9" s="32"/>
      <c r="BP9" s="16"/>
      <c r="BQ9" s="9"/>
      <c r="BR9" s="9"/>
      <c r="BS9" s="9"/>
      <c r="BT9" s="9"/>
      <c r="BU9" s="9"/>
      <c r="BV9" s="9"/>
      <c r="BW9" s="9"/>
      <c r="BX9" s="16"/>
      <c r="BY9" s="12"/>
      <c r="BZ9" s="10"/>
      <c r="CA9" s="10"/>
      <c r="CB9" s="10"/>
      <c r="CC9" s="10"/>
      <c r="CD9" s="10"/>
      <c r="CE9" s="10"/>
      <c r="CF9" s="11"/>
      <c r="CG9" s="17"/>
      <c r="CH9" s="9"/>
      <c r="CI9" s="9"/>
      <c r="CJ9" s="9"/>
      <c r="CK9" s="9"/>
      <c r="CL9" s="9"/>
      <c r="CM9" s="9"/>
      <c r="CN9" s="17"/>
      <c r="CO9" s="11"/>
      <c r="CP9" s="10"/>
      <c r="CQ9" s="10"/>
      <c r="CR9" s="10"/>
      <c r="CS9" s="10"/>
      <c r="CT9" s="10"/>
      <c r="CU9" s="10"/>
      <c r="CV9" s="10"/>
      <c r="CW9" s="13"/>
      <c r="CX9" s="9"/>
      <c r="CY9" s="9"/>
      <c r="CZ9" s="9"/>
      <c r="DA9" s="9"/>
      <c r="DB9" s="9"/>
      <c r="DC9" s="9"/>
      <c r="DD9" s="9"/>
      <c r="DE9" s="22"/>
      <c r="DF9" s="15"/>
      <c r="DG9" s="10"/>
      <c r="DH9" s="10"/>
      <c r="DI9" s="10"/>
      <c r="DJ9" s="10"/>
      <c r="DK9" s="10"/>
      <c r="DL9" s="10"/>
      <c r="DM9" s="11"/>
      <c r="DN9" s="18"/>
      <c r="DO9" s="9"/>
      <c r="DP9" s="9"/>
      <c r="DQ9" s="9"/>
      <c r="DR9" s="9"/>
      <c r="DS9" s="9"/>
      <c r="DT9" s="13"/>
      <c r="DU9" s="15"/>
      <c r="DV9" s="15"/>
      <c r="DW9" s="15"/>
      <c r="DX9" s="15"/>
      <c r="DY9" s="15"/>
      <c r="DZ9" s="15"/>
      <c r="EA9" s="15"/>
      <c r="EB9" s="15"/>
      <c r="EC9" s="15"/>
      <c r="ED9" s="15"/>
      <c r="EE9" s="15"/>
      <c r="EF9" s="17"/>
      <c r="EG9" s="18"/>
      <c r="EH9" s="12"/>
      <c r="EI9" s="15"/>
      <c r="EJ9" s="15"/>
      <c r="EK9" s="15"/>
      <c r="EL9" s="15"/>
      <c r="EM9" s="15"/>
      <c r="EN9" s="15"/>
      <c r="EO9" s="15"/>
      <c r="EP9" s="15"/>
      <c r="EQ9" s="15"/>
      <c r="ER9" s="15"/>
      <c r="ES9" s="15"/>
      <c r="ET9" s="15"/>
      <c r="EU9" s="15"/>
      <c r="EV9" s="22"/>
      <c r="EW9" s="9"/>
      <c r="EX9" s="9"/>
      <c r="EY9" s="9"/>
      <c r="EZ9" s="9"/>
      <c r="FA9" s="9"/>
      <c r="FB9" s="9"/>
      <c r="FC9" s="9"/>
      <c r="FD9" s="9"/>
      <c r="FE9" s="28"/>
      <c r="FF9" s="15"/>
      <c r="FG9" s="15"/>
      <c r="FH9" s="15"/>
      <c r="FI9" s="15"/>
      <c r="FJ9" s="15"/>
      <c r="FK9" s="15"/>
      <c r="FL9" s="15"/>
      <c r="FM9" s="15"/>
      <c r="FN9" s="15"/>
      <c r="FO9" s="15"/>
      <c r="FP9" s="15"/>
      <c r="FQ9" s="27"/>
      <c r="FR9" s="9"/>
      <c r="FS9" s="22"/>
      <c r="FT9" s="15"/>
      <c r="FU9" s="15"/>
      <c r="FV9" s="15"/>
      <c r="FW9" s="15"/>
      <c r="FX9" s="15"/>
      <c r="FY9" s="9"/>
      <c r="FZ9" s="9"/>
      <c r="GA9" s="9"/>
      <c r="GB9" s="9"/>
      <c r="GC9" s="17"/>
      <c r="GD9" s="15"/>
      <c r="GE9" s="15"/>
      <c r="GF9" s="15"/>
      <c r="GG9" s="15"/>
      <c r="GH9" s="25"/>
      <c r="GI9" s="22"/>
      <c r="GJ9" s="9"/>
      <c r="GK9" s="9"/>
      <c r="GL9" s="9"/>
      <c r="GM9" s="17"/>
      <c r="GN9" s="16"/>
      <c r="GO9" s="35"/>
      <c r="GP9" s="10"/>
      <c r="GQ9" s="10"/>
      <c r="GR9" s="10"/>
      <c r="GS9" s="10"/>
      <c r="GT9" s="10"/>
      <c r="GU9" s="10"/>
      <c r="GV9" s="13"/>
      <c r="GW9" s="17"/>
      <c r="GX9" s="9"/>
      <c r="GY9" s="9"/>
      <c r="GZ9" s="9"/>
      <c r="HA9" s="17"/>
      <c r="HB9" s="12"/>
      <c r="HC9" s="15"/>
      <c r="HD9" s="15"/>
      <c r="HE9" s="15"/>
      <c r="HF9" s="15"/>
      <c r="HG9" s="15"/>
      <c r="HH9" s="15"/>
      <c r="HI9" s="15"/>
      <c r="HJ9" s="15"/>
      <c r="HK9" s="15"/>
      <c r="HL9" s="15"/>
      <c r="HM9" s="12"/>
      <c r="HN9" s="13"/>
      <c r="HO9" s="9"/>
      <c r="HP9" s="9"/>
      <c r="HQ9" s="20"/>
      <c r="HR9" s="15"/>
      <c r="HS9" s="15"/>
      <c r="HT9" s="15"/>
      <c r="HU9" s="35"/>
      <c r="HV9" s="17"/>
      <c r="HW9" s="9"/>
      <c r="HX9" s="9"/>
      <c r="HY9" s="9"/>
      <c r="HZ9" s="9"/>
      <c r="IA9" s="9"/>
      <c r="IB9" s="9"/>
      <c r="IC9" s="9"/>
      <c r="ID9" s="9"/>
      <c r="IE9" s="9"/>
      <c r="IF9" s="9"/>
      <c r="IG9" s="9"/>
      <c r="IH9" s="9"/>
      <c r="II9" s="9"/>
      <c r="IJ9" s="9"/>
      <c r="IK9" s="9"/>
      <c r="IL9" s="9"/>
      <c r="IM9" s="9"/>
      <c r="IN9" s="9"/>
      <c r="IO9" s="9"/>
      <c r="IP9" s="9"/>
      <c r="IQ9" s="9"/>
      <c r="IR9" s="11"/>
      <c r="IS9" s="10"/>
      <c r="IT9" s="10"/>
      <c r="IU9" s="10"/>
      <c r="IV9" s="10"/>
      <c r="IW9" s="10"/>
      <c r="IX9" s="10"/>
      <c r="IY9" s="10"/>
      <c r="IZ9" s="10"/>
      <c r="JA9" s="10"/>
      <c r="JB9" s="10"/>
      <c r="JC9" s="10"/>
      <c r="JD9" s="12"/>
      <c r="JE9" s="12"/>
      <c r="JF9" s="12"/>
      <c r="JG9" s="12"/>
      <c r="JH9" s="12"/>
      <c r="JI9" s="12"/>
      <c r="JJ9" s="12"/>
      <c r="JK9" s="10"/>
      <c r="JL9" s="10"/>
      <c r="JM9" s="10"/>
      <c r="JN9" s="10"/>
      <c r="JO9" s="10"/>
      <c r="JP9" s="10"/>
      <c r="JQ9" s="12"/>
      <c r="JR9" s="12"/>
      <c r="JS9" s="12"/>
      <c r="JT9" s="12"/>
      <c r="JU9" s="12"/>
      <c r="JV9" s="12"/>
      <c r="JW9" s="12"/>
      <c r="JX9" s="10"/>
      <c r="JY9" s="10"/>
      <c r="JZ9" s="10"/>
      <c r="KA9" s="10"/>
      <c r="KB9" s="12"/>
      <c r="KC9" s="12"/>
      <c r="KD9" s="12"/>
      <c r="KE9" s="12"/>
      <c r="KF9" s="12"/>
      <c r="KG9" s="10"/>
      <c r="KH9" s="10"/>
      <c r="KI9" s="10"/>
      <c r="KJ9" s="10"/>
      <c r="KK9" s="10"/>
      <c r="KL9" s="10"/>
      <c r="KM9" s="10"/>
      <c r="KN9" s="10"/>
      <c r="KO9" s="10"/>
      <c r="KP9" s="12"/>
      <c r="KQ9" s="14"/>
      <c r="KR9" s="13"/>
      <c r="KS9" s="13"/>
      <c r="KT9" s="13"/>
      <c r="KU9" s="13"/>
      <c r="KV9" s="11"/>
      <c r="KW9" s="12"/>
      <c r="KX9" s="10"/>
      <c r="KY9" s="10"/>
      <c r="KZ9" s="10"/>
      <c r="LA9" s="10"/>
      <c r="LB9" s="10"/>
      <c r="LC9" s="10"/>
      <c r="LD9" s="10"/>
      <c r="LE9" s="10"/>
      <c r="LF9" s="12"/>
      <c r="LG9" s="12"/>
      <c r="LH9" s="12"/>
      <c r="LI9" s="12"/>
      <c r="LJ9" s="12"/>
      <c r="LK9" s="12"/>
      <c r="LL9" s="12"/>
      <c r="LM9" s="12"/>
      <c r="LN9" s="12"/>
      <c r="LO9" s="12"/>
      <c r="LP9" s="10"/>
      <c r="LQ9" s="10"/>
      <c r="LR9" s="10"/>
      <c r="LS9" s="10"/>
      <c r="LT9" s="10"/>
      <c r="LU9" s="10"/>
      <c r="LV9" s="10"/>
      <c r="LW9" s="10"/>
      <c r="LX9" s="10"/>
      <c r="LY9" s="10"/>
      <c r="LZ9" s="10"/>
      <c r="MA9" s="10"/>
      <c r="MB9" s="10"/>
      <c r="MC9" s="10"/>
      <c r="MD9" s="15"/>
      <c r="ME9" s="13"/>
      <c r="MF9" s="13"/>
      <c r="MG9" s="13"/>
      <c r="MH9" s="13"/>
      <c r="MI9" s="13"/>
      <c r="MJ9" s="15"/>
      <c r="MK9" s="10"/>
      <c r="ML9" s="10"/>
      <c r="MM9" s="10"/>
      <c r="MN9" s="10"/>
      <c r="MO9" s="10"/>
      <c r="MP9" s="10"/>
      <c r="MQ9" s="10"/>
      <c r="MR9" s="10"/>
      <c r="MS9" s="10"/>
      <c r="MT9" s="10"/>
      <c r="MU9" s="10"/>
      <c r="MV9" s="10"/>
      <c r="MW9" s="12"/>
      <c r="MX9" s="14"/>
      <c r="MY9" s="13"/>
      <c r="MZ9" s="13"/>
      <c r="NA9" s="13"/>
      <c r="NB9" s="13"/>
      <c r="NC9" s="14"/>
      <c r="ND9" s="15"/>
      <c r="NE9" s="10"/>
      <c r="NF9" s="10"/>
      <c r="NG9" s="10"/>
      <c r="NH9" s="10"/>
      <c r="NI9" s="10"/>
      <c r="NJ9" s="10"/>
      <c r="NK9" s="10"/>
      <c r="NL9" s="10"/>
      <c r="NM9" s="10"/>
      <c r="NN9" s="10"/>
      <c r="NO9" s="10"/>
      <c r="NP9" s="10"/>
      <c r="NQ9" s="12"/>
      <c r="NR9" s="14"/>
      <c r="NS9" s="13"/>
      <c r="NT9" s="13"/>
      <c r="NU9" s="13"/>
      <c r="NV9" s="13"/>
      <c r="NW9" s="11"/>
      <c r="NX9" s="10"/>
      <c r="NY9" s="10"/>
      <c r="NZ9" s="10"/>
      <c r="OA9" s="10"/>
      <c r="OB9" s="10"/>
      <c r="OC9" s="10"/>
      <c r="OD9" s="10"/>
      <c r="OE9" s="10"/>
      <c r="OF9" s="10"/>
      <c r="OG9" s="12"/>
      <c r="OH9" s="12"/>
      <c r="OI9" s="12"/>
      <c r="OJ9" s="12"/>
      <c r="OK9" s="12"/>
      <c r="OL9" s="12"/>
      <c r="OM9" s="12"/>
      <c r="ON9" s="12"/>
      <c r="OO9" s="12"/>
      <c r="OP9" s="12"/>
      <c r="OQ9" s="12"/>
      <c r="OR9" s="12"/>
      <c r="OS9" s="24"/>
      <c r="OT9" s="12"/>
      <c r="OU9" s="10"/>
      <c r="OV9" s="10"/>
      <c r="OW9" s="12"/>
      <c r="OX9" s="12"/>
      <c r="OY9" s="12"/>
      <c r="OZ9" s="12"/>
      <c r="PA9" s="12"/>
      <c r="PB9" s="12"/>
      <c r="PC9" s="12"/>
      <c r="PD9" s="12"/>
      <c r="PE9" s="12"/>
      <c r="PF9" s="12"/>
      <c r="PG9" s="12"/>
      <c r="PH9" s="12"/>
      <c r="PI9" s="12"/>
      <c r="PJ9" s="12"/>
      <c r="PK9" s="12"/>
      <c r="PL9" s="12"/>
      <c r="PM9" s="10"/>
      <c r="PN9" s="10"/>
      <c r="PO9" s="10"/>
      <c r="PP9" s="10"/>
      <c r="PQ9" s="10"/>
      <c r="PR9" s="10"/>
      <c r="PS9" s="10"/>
      <c r="PT9" s="10"/>
      <c r="PU9" s="10"/>
      <c r="PV9" s="10"/>
      <c r="PW9" s="10"/>
      <c r="PX9" s="10"/>
      <c r="PY9" s="12"/>
      <c r="PZ9" s="12"/>
      <c r="QA9" s="12"/>
      <c r="QB9" s="12"/>
      <c r="QC9" s="12"/>
      <c r="QD9" s="12"/>
      <c r="QE9" s="12"/>
      <c r="QF9" s="12"/>
      <c r="QG9" s="12"/>
      <c r="QH9" s="12"/>
      <c r="QI9" s="12"/>
      <c r="QJ9" s="12"/>
      <c r="QK9" s="12"/>
      <c r="QL9" s="12"/>
      <c r="QM9" s="10"/>
      <c r="QN9" s="10"/>
      <c r="QO9" s="10"/>
      <c r="QP9" s="12"/>
      <c r="QQ9" s="24"/>
      <c r="QR9" s="12"/>
      <c r="QS9" s="12"/>
      <c r="QT9" s="12"/>
      <c r="QU9" s="10"/>
      <c r="QV9" s="10"/>
      <c r="QW9" s="10"/>
      <c r="QX9" s="10"/>
      <c r="QY9" s="10"/>
      <c r="QZ9" s="10"/>
      <c r="RA9" s="10"/>
      <c r="RB9" s="10"/>
      <c r="RC9" s="12"/>
      <c r="RD9" s="12"/>
      <c r="RE9" s="12"/>
      <c r="RF9" s="12"/>
      <c r="RG9" s="12"/>
      <c r="RH9" s="10"/>
      <c r="RI9" s="10"/>
      <c r="RJ9" s="10"/>
      <c r="RK9" s="10"/>
      <c r="RL9" s="10"/>
      <c r="RM9" s="10"/>
      <c r="RN9" s="10"/>
      <c r="RO9" s="12"/>
      <c r="RP9" s="11"/>
      <c r="RQ9" s="13"/>
      <c r="RR9" s="13"/>
      <c r="RS9" s="13"/>
      <c r="RT9" s="13"/>
      <c r="RU9" s="14"/>
      <c r="RV9" s="12"/>
      <c r="RW9" s="10"/>
      <c r="RX9" s="10"/>
      <c r="RY9" s="10"/>
      <c r="RZ9" s="10"/>
      <c r="SA9" s="10"/>
      <c r="SB9" s="10"/>
      <c r="SC9" s="10"/>
      <c r="SD9" s="10"/>
      <c r="SE9" s="12"/>
      <c r="SF9" s="12"/>
      <c r="SG9" s="12"/>
      <c r="SH9" s="12"/>
      <c r="SI9" s="12"/>
      <c r="SJ9" s="12"/>
      <c r="SK9" s="12"/>
      <c r="SL9" s="12"/>
      <c r="SM9" s="12"/>
      <c r="SN9" s="12"/>
      <c r="SO9" s="12"/>
      <c r="SP9" s="12"/>
      <c r="SQ9" s="12"/>
      <c r="SR9" s="12"/>
      <c r="SS9" s="10"/>
      <c r="ST9" s="10"/>
      <c r="SU9" s="10"/>
      <c r="SV9" s="10"/>
      <c r="SW9" s="12"/>
      <c r="SX9" s="12"/>
      <c r="SY9" s="12"/>
      <c r="SZ9" s="12"/>
      <c r="TA9" s="12"/>
      <c r="TB9" s="10"/>
      <c r="TC9" s="10"/>
      <c r="TD9" s="10"/>
      <c r="TE9" s="10"/>
      <c r="TF9" s="10"/>
      <c r="TG9" s="10"/>
      <c r="TH9" s="10"/>
      <c r="TI9" s="10"/>
      <c r="TJ9" s="10"/>
      <c r="TK9" s="10"/>
      <c r="TL9" s="10"/>
      <c r="TM9" s="10"/>
      <c r="TN9" s="10"/>
      <c r="TO9" s="10"/>
      <c r="TP9" s="10"/>
      <c r="TQ9" s="10"/>
      <c r="TR9" s="10"/>
      <c r="TS9" s="9"/>
      <c r="TT9" s="9"/>
    </row>
    <row r="10" spans="1:540" ht="9.6" customHeight="1">
      <c r="A10" s="9"/>
      <c r="B10" s="9"/>
      <c r="C10" s="9"/>
      <c r="D10" s="9"/>
      <c r="E10" s="9"/>
      <c r="F10" s="9"/>
      <c r="G10" s="9"/>
      <c r="H10" s="9"/>
      <c r="I10" s="9"/>
      <c r="J10" s="9"/>
      <c r="K10" s="21"/>
      <c r="L10" s="10"/>
      <c r="M10" s="10"/>
      <c r="N10" s="10"/>
      <c r="O10" s="10"/>
      <c r="P10" s="10"/>
      <c r="Q10" s="10"/>
      <c r="R10" s="18"/>
      <c r="S10" s="9"/>
      <c r="T10" s="9"/>
      <c r="U10" s="9"/>
      <c r="V10" s="15"/>
      <c r="W10" s="10"/>
      <c r="X10" s="10"/>
      <c r="Y10" s="10"/>
      <c r="Z10" s="10"/>
      <c r="AA10" s="10"/>
      <c r="AB10" s="10"/>
      <c r="AC10" s="9"/>
      <c r="AD10" s="9"/>
      <c r="AE10" s="18"/>
      <c r="AF10" s="10"/>
      <c r="AG10" s="10"/>
      <c r="AH10" s="10"/>
      <c r="AI10" s="10"/>
      <c r="AJ10" s="15"/>
      <c r="AK10" s="9"/>
      <c r="AL10" s="9"/>
      <c r="AM10" s="9"/>
      <c r="AN10" s="9"/>
      <c r="AO10" s="18"/>
      <c r="AP10" s="12"/>
      <c r="AQ10" s="10"/>
      <c r="AR10" s="10"/>
      <c r="AS10" s="10"/>
      <c r="AT10" s="10"/>
      <c r="AU10" s="10"/>
      <c r="AV10" s="10"/>
      <c r="AW10" s="10"/>
      <c r="AX10" s="10"/>
      <c r="AY10" s="10"/>
      <c r="AZ10" s="14"/>
      <c r="BA10" s="9"/>
      <c r="BB10" s="9"/>
      <c r="BC10" s="9"/>
      <c r="BD10" s="22"/>
      <c r="BE10" s="10"/>
      <c r="BF10" s="10"/>
      <c r="BG10" s="10"/>
      <c r="BH10" s="10"/>
      <c r="BI10" s="10"/>
      <c r="BJ10" s="10"/>
      <c r="BK10" s="10"/>
      <c r="BL10" s="10"/>
      <c r="BM10" s="10"/>
      <c r="BN10" s="10"/>
      <c r="BO10" s="10"/>
      <c r="BP10" s="10"/>
      <c r="BQ10" s="13"/>
      <c r="BR10" s="9"/>
      <c r="BS10" s="9"/>
      <c r="BT10" s="9"/>
      <c r="BU10" s="9"/>
      <c r="BV10" s="17"/>
      <c r="BW10" s="11"/>
      <c r="BX10" s="10"/>
      <c r="BY10" s="10"/>
      <c r="BZ10" s="10"/>
      <c r="CA10" s="10"/>
      <c r="CB10" s="10"/>
      <c r="CC10" s="10"/>
      <c r="CD10" s="10"/>
      <c r="CE10" s="10"/>
      <c r="CF10" s="10"/>
      <c r="CG10" s="10"/>
      <c r="CH10" s="18"/>
      <c r="CI10" s="9"/>
      <c r="CJ10" s="9"/>
      <c r="CK10" s="9"/>
      <c r="CL10" s="9"/>
      <c r="CM10" s="22"/>
      <c r="CN10" s="12"/>
      <c r="CO10" s="10"/>
      <c r="CP10" s="10"/>
      <c r="CQ10" s="10"/>
      <c r="CR10" s="10"/>
      <c r="CS10" s="10"/>
      <c r="CT10" s="10"/>
      <c r="CU10" s="10"/>
      <c r="CV10" s="10"/>
      <c r="CW10" s="10"/>
      <c r="CX10" s="14"/>
      <c r="CY10" s="9"/>
      <c r="CZ10" s="9"/>
      <c r="DA10" s="9"/>
      <c r="DB10" s="9"/>
      <c r="DC10" s="9"/>
      <c r="DD10" s="16"/>
      <c r="DE10" s="10"/>
      <c r="DF10" s="10"/>
      <c r="DG10" s="10"/>
      <c r="DH10" s="10"/>
      <c r="DI10" s="10"/>
      <c r="DJ10" s="10"/>
      <c r="DK10" s="10"/>
      <c r="DL10" s="10"/>
      <c r="DM10" s="10"/>
      <c r="DN10" s="10"/>
      <c r="DO10" s="13"/>
      <c r="DP10" s="9"/>
      <c r="DQ10" s="9"/>
      <c r="DR10" s="9"/>
      <c r="DS10" s="9"/>
      <c r="DT10" s="15"/>
      <c r="DU10" s="10"/>
      <c r="DV10" s="10"/>
      <c r="DW10" s="10"/>
      <c r="DX10" s="10"/>
      <c r="DY10" s="10"/>
      <c r="DZ10" s="10"/>
      <c r="EA10" s="10"/>
      <c r="EB10" s="10"/>
      <c r="EC10" s="10"/>
      <c r="ED10" s="10"/>
      <c r="EE10" s="10"/>
      <c r="EF10" s="22"/>
      <c r="EG10" s="16"/>
      <c r="EH10" s="10"/>
      <c r="EI10" s="10"/>
      <c r="EJ10" s="10"/>
      <c r="EK10" s="10"/>
      <c r="EL10" s="10"/>
      <c r="EM10" s="10"/>
      <c r="EN10" s="10"/>
      <c r="EO10" s="10"/>
      <c r="EP10" s="10"/>
      <c r="EQ10" s="10"/>
      <c r="ER10" s="10"/>
      <c r="ES10" s="10"/>
      <c r="ET10" s="10"/>
      <c r="EU10" s="10"/>
      <c r="EV10" s="18"/>
      <c r="EW10" s="9"/>
      <c r="EX10" s="9"/>
      <c r="EY10" s="9"/>
      <c r="EZ10" s="9"/>
      <c r="FA10" s="9"/>
      <c r="FB10" s="9"/>
      <c r="FC10" s="9"/>
      <c r="FD10" s="9"/>
      <c r="FE10" s="12"/>
      <c r="FF10" s="10"/>
      <c r="FG10" s="10"/>
      <c r="FH10" s="10"/>
      <c r="FI10" s="10"/>
      <c r="FJ10" s="10"/>
      <c r="FK10" s="10"/>
      <c r="FL10" s="10"/>
      <c r="FM10" s="10"/>
      <c r="FN10" s="10"/>
      <c r="FO10" s="10"/>
      <c r="FP10" s="10"/>
      <c r="FQ10" s="10"/>
      <c r="FR10" s="9"/>
      <c r="FS10" s="9"/>
      <c r="FT10" s="14"/>
      <c r="FU10" s="10"/>
      <c r="FV10" s="10"/>
      <c r="FW10" s="10"/>
      <c r="FX10" s="10"/>
      <c r="FY10" s="13"/>
      <c r="FZ10" s="9"/>
      <c r="GA10" s="9"/>
      <c r="GB10" s="9"/>
      <c r="GC10" s="13"/>
      <c r="GD10" s="10"/>
      <c r="GE10" s="10"/>
      <c r="GF10" s="10"/>
      <c r="GG10" s="10"/>
      <c r="GH10" s="11"/>
      <c r="GI10" s="9"/>
      <c r="GJ10" s="9"/>
      <c r="GK10" s="9"/>
      <c r="GL10" s="17"/>
      <c r="GM10" s="25"/>
      <c r="GN10" s="10"/>
      <c r="GO10" s="10"/>
      <c r="GP10" s="10"/>
      <c r="GQ10" s="10"/>
      <c r="GR10" s="10"/>
      <c r="GS10" s="10"/>
      <c r="GT10" s="10"/>
      <c r="GU10" s="10"/>
      <c r="GV10" s="10"/>
      <c r="GW10" s="15"/>
      <c r="GX10" s="17"/>
      <c r="GY10" s="9"/>
      <c r="GZ10" s="9"/>
      <c r="HA10" s="22"/>
      <c r="HB10" s="10"/>
      <c r="HC10" s="10"/>
      <c r="HD10" s="10"/>
      <c r="HE10" s="10"/>
      <c r="HF10" s="10"/>
      <c r="HG10" s="10"/>
      <c r="HH10" s="10"/>
      <c r="HI10" s="10"/>
      <c r="HJ10" s="10"/>
      <c r="HK10" s="10"/>
      <c r="HL10" s="10"/>
      <c r="HM10" s="10"/>
      <c r="HN10" s="15"/>
      <c r="HO10" s="9"/>
      <c r="HP10" s="9"/>
      <c r="HQ10" s="11"/>
      <c r="HR10" s="10"/>
      <c r="HS10" s="10"/>
      <c r="HT10" s="10"/>
      <c r="HU10" s="10"/>
      <c r="HV10" s="17"/>
      <c r="HW10" s="9"/>
      <c r="HX10" s="9"/>
      <c r="HY10" s="9"/>
      <c r="HZ10" s="9"/>
      <c r="IA10" s="9"/>
      <c r="IB10" s="9"/>
      <c r="IC10" s="9"/>
      <c r="ID10" s="9"/>
      <c r="IE10" s="9"/>
      <c r="IF10" s="9"/>
      <c r="IG10" s="9"/>
      <c r="IH10" s="9"/>
      <c r="II10" s="9"/>
      <c r="IJ10" s="9"/>
      <c r="IK10" s="9"/>
      <c r="IL10" s="9"/>
      <c r="IM10" s="9"/>
      <c r="IN10" s="9"/>
      <c r="IO10" s="9"/>
      <c r="IP10" s="9"/>
      <c r="IQ10" s="9"/>
      <c r="IR10" s="11"/>
      <c r="IS10" s="10"/>
      <c r="IT10" s="10"/>
      <c r="IU10" s="10"/>
      <c r="IV10" s="10"/>
      <c r="IW10" s="10"/>
      <c r="IX10" s="10"/>
      <c r="IY10" s="10"/>
      <c r="IZ10" s="10"/>
      <c r="JA10" s="10"/>
      <c r="JB10" s="10"/>
      <c r="JC10" s="11"/>
      <c r="JD10" s="17"/>
      <c r="JE10" s="9"/>
      <c r="JF10" s="9"/>
      <c r="JG10" s="9"/>
      <c r="JH10" s="9"/>
      <c r="JI10" s="9"/>
      <c r="JJ10" s="9"/>
      <c r="JK10" s="14"/>
      <c r="JL10" s="10"/>
      <c r="JM10" s="10"/>
      <c r="JN10" s="10"/>
      <c r="JO10" s="10"/>
      <c r="JP10" s="14"/>
      <c r="JQ10" s="9"/>
      <c r="JR10" s="9"/>
      <c r="JS10" s="9"/>
      <c r="JT10" s="9"/>
      <c r="JU10" s="9"/>
      <c r="JV10" s="9"/>
      <c r="JW10" s="17"/>
      <c r="JX10" s="15"/>
      <c r="JY10" s="10"/>
      <c r="JZ10" s="10"/>
      <c r="KA10" s="15"/>
      <c r="KB10" s="17"/>
      <c r="KC10" s="9"/>
      <c r="KD10" s="9"/>
      <c r="KE10" s="9"/>
      <c r="KF10" s="9"/>
      <c r="KG10" s="22"/>
      <c r="KH10" s="10"/>
      <c r="KI10" s="10"/>
      <c r="KJ10" s="10"/>
      <c r="KK10" s="10"/>
      <c r="KL10" s="10"/>
      <c r="KM10" s="10"/>
      <c r="KN10" s="15"/>
      <c r="KO10" s="13"/>
      <c r="KP10" s="9"/>
      <c r="KQ10" s="9"/>
      <c r="KR10" s="9"/>
      <c r="KS10" s="9"/>
      <c r="KT10" s="9"/>
      <c r="KU10" s="9"/>
      <c r="KV10" s="9"/>
      <c r="KW10" s="9"/>
      <c r="KX10" s="16"/>
      <c r="KY10" s="15"/>
      <c r="KZ10" s="10"/>
      <c r="LA10" s="10"/>
      <c r="LB10" s="10"/>
      <c r="LC10" s="10"/>
      <c r="LD10" s="10"/>
      <c r="LE10" s="16"/>
      <c r="LF10" s="9"/>
      <c r="LG10" s="9"/>
      <c r="LH10" s="9"/>
      <c r="LI10" s="9"/>
      <c r="LJ10" s="9"/>
      <c r="LK10" s="9"/>
      <c r="LL10" s="9"/>
      <c r="LM10" s="9"/>
      <c r="LN10" s="9"/>
      <c r="LO10" s="9"/>
      <c r="LP10" s="17"/>
      <c r="LQ10" s="22"/>
      <c r="LR10" s="13"/>
      <c r="LS10" s="15"/>
      <c r="LT10" s="10"/>
      <c r="LU10" s="10"/>
      <c r="LV10" s="10"/>
      <c r="LW10" s="10"/>
      <c r="LX10" s="10"/>
      <c r="LY10" s="10"/>
      <c r="LZ10" s="10"/>
      <c r="MA10" s="10"/>
      <c r="MB10" s="14"/>
      <c r="MC10" s="18"/>
      <c r="MD10" s="9"/>
      <c r="ME10" s="9"/>
      <c r="MF10" s="9"/>
      <c r="MG10" s="9"/>
      <c r="MH10" s="9"/>
      <c r="MI10" s="9"/>
      <c r="MJ10" s="9"/>
      <c r="MK10" s="17"/>
      <c r="ML10" s="14"/>
      <c r="MM10" s="24"/>
      <c r="MN10" s="10"/>
      <c r="MO10" s="10"/>
      <c r="MP10" s="10"/>
      <c r="MQ10" s="10"/>
      <c r="MR10" s="10"/>
      <c r="MS10" s="10"/>
      <c r="MT10" s="10"/>
      <c r="MU10" s="12"/>
      <c r="MV10" s="23"/>
      <c r="MW10" s="17"/>
      <c r="MX10" s="9"/>
      <c r="MY10" s="9"/>
      <c r="MZ10" s="9"/>
      <c r="NA10" s="9"/>
      <c r="NB10" s="9"/>
      <c r="NC10" s="9"/>
      <c r="ND10" s="9"/>
      <c r="NE10" s="18"/>
      <c r="NF10" s="15"/>
      <c r="NG10" s="10"/>
      <c r="NH10" s="10"/>
      <c r="NI10" s="10"/>
      <c r="NJ10" s="10"/>
      <c r="NK10" s="10"/>
      <c r="NL10" s="10"/>
      <c r="NM10" s="10"/>
      <c r="NN10" s="10"/>
      <c r="NO10" s="11"/>
      <c r="NP10" s="29"/>
      <c r="NQ10" s="9"/>
      <c r="NR10" s="9"/>
      <c r="NS10" s="9"/>
      <c r="NT10" s="9"/>
      <c r="NU10" s="9"/>
      <c r="NV10" s="9"/>
      <c r="NW10" s="9"/>
      <c r="NX10" s="17"/>
      <c r="NY10" s="41"/>
      <c r="NZ10" s="24"/>
      <c r="OA10" s="10"/>
      <c r="OB10" s="10"/>
      <c r="OC10" s="10"/>
      <c r="OD10" s="10"/>
      <c r="OE10" s="10"/>
      <c r="OF10" s="10"/>
      <c r="OG10" s="22"/>
      <c r="OH10" s="9"/>
      <c r="OI10" s="9"/>
      <c r="OJ10" s="9"/>
      <c r="OK10" s="9"/>
      <c r="OL10" s="9"/>
      <c r="OM10" s="9"/>
      <c r="ON10" s="9"/>
      <c r="OO10" s="9"/>
      <c r="OP10" s="9"/>
      <c r="OQ10" s="9"/>
      <c r="OR10" s="9"/>
      <c r="OS10" s="9"/>
      <c r="OT10" s="17"/>
      <c r="OU10" s="10"/>
      <c r="OV10" s="28"/>
      <c r="OW10" s="17"/>
      <c r="OX10" s="9"/>
      <c r="OY10" s="9"/>
      <c r="OZ10" s="9"/>
      <c r="PA10" s="9"/>
      <c r="PB10" s="9"/>
      <c r="PC10" s="9"/>
      <c r="PD10" s="9"/>
      <c r="PE10" s="9"/>
      <c r="PF10" s="9"/>
      <c r="PG10" s="9"/>
      <c r="PH10" s="9"/>
      <c r="PI10" s="9"/>
      <c r="PJ10" s="9"/>
      <c r="PK10" s="9"/>
      <c r="PL10" s="9"/>
      <c r="PM10" s="18"/>
      <c r="PN10" s="10"/>
      <c r="PO10" s="10"/>
      <c r="PP10" s="10"/>
      <c r="PQ10" s="10"/>
      <c r="PR10" s="10"/>
      <c r="PS10" s="10"/>
      <c r="PT10" s="10"/>
      <c r="PU10" s="10"/>
      <c r="PV10" s="10"/>
      <c r="PW10" s="10"/>
      <c r="PX10" s="14"/>
      <c r="PY10" s="9"/>
      <c r="PZ10" s="9"/>
      <c r="QA10" s="9"/>
      <c r="QB10" s="9"/>
      <c r="QC10" s="9"/>
      <c r="QD10" s="9"/>
      <c r="QE10" s="9"/>
      <c r="QF10" s="9"/>
      <c r="QG10" s="9"/>
      <c r="QH10" s="9"/>
      <c r="QI10" s="9"/>
      <c r="QJ10" s="9"/>
      <c r="QK10" s="9"/>
      <c r="QL10" s="9"/>
      <c r="QM10" s="18"/>
      <c r="QN10" s="10"/>
      <c r="QO10" s="10"/>
      <c r="QP10" s="17"/>
      <c r="QQ10" s="9"/>
      <c r="QR10" s="9"/>
      <c r="QS10" s="9"/>
      <c r="QT10" s="9"/>
      <c r="QU10" s="9"/>
      <c r="QV10" s="15"/>
      <c r="QW10" s="10"/>
      <c r="QX10" s="10"/>
      <c r="QY10" s="10"/>
      <c r="QZ10" s="10"/>
      <c r="RA10" s="15"/>
      <c r="RB10" s="17"/>
      <c r="RC10" s="9"/>
      <c r="RD10" s="9"/>
      <c r="RE10" s="9"/>
      <c r="RF10" s="9"/>
      <c r="RG10" s="22"/>
      <c r="RH10" s="12"/>
      <c r="RI10" s="10"/>
      <c r="RJ10" s="10"/>
      <c r="RK10" s="10"/>
      <c r="RL10" s="10"/>
      <c r="RM10" s="15"/>
      <c r="RN10" s="13"/>
      <c r="RO10" s="17"/>
      <c r="RP10" s="9"/>
      <c r="RQ10" s="9"/>
      <c r="RR10" s="9"/>
      <c r="RS10" s="9"/>
      <c r="RT10" s="9"/>
      <c r="RU10" s="9"/>
      <c r="RV10" s="9"/>
      <c r="RW10" s="16"/>
      <c r="RX10" s="12"/>
      <c r="RY10" s="10"/>
      <c r="RZ10" s="10"/>
      <c r="SA10" s="10"/>
      <c r="SB10" s="10"/>
      <c r="SC10" s="10"/>
      <c r="SD10" s="18"/>
      <c r="SE10" s="9"/>
      <c r="SF10" s="9"/>
      <c r="SG10" s="9"/>
      <c r="SH10" s="9"/>
      <c r="SI10" s="9"/>
      <c r="SJ10" s="9"/>
      <c r="SK10" s="9"/>
      <c r="SL10" s="9"/>
      <c r="SM10" s="9"/>
      <c r="SN10" s="9"/>
      <c r="SO10" s="9"/>
      <c r="SP10" s="9"/>
      <c r="SQ10" s="9"/>
      <c r="SR10" s="9"/>
      <c r="SS10" s="15"/>
      <c r="ST10" s="10"/>
      <c r="SU10" s="10"/>
      <c r="SV10" s="13"/>
      <c r="SW10" s="9"/>
      <c r="SX10" s="9"/>
      <c r="SY10" s="9"/>
      <c r="SZ10" s="9"/>
      <c r="TA10" s="9"/>
      <c r="TB10" s="19"/>
      <c r="TC10" s="10"/>
      <c r="TD10" s="10"/>
      <c r="TE10" s="10"/>
      <c r="TF10" s="10"/>
      <c r="TG10" s="10"/>
      <c r="TH10" s="10"/>
      <c r="TI10" s="10"/>
      <c r="TJ10" s="10"/>
      <c r="TK10" s="10"/>
      <c r="TL10" s="10"/>
      <c r="TM10" s="10"/>
      <c r="TN10" s="10"/>
      <c r="TO10" s="10"/>
      <c r="TP10" s="10"/>
      <c r="TQ10" s="10"/>
      <c r="TR10" s="10"/>
      <c r="TS10" s="9"/>
      <c r="TT10" s="9"/>
    </row>
    <row r="11" spans="1:540" ht="9.6" customHeight="1">
      <c r="A11" s="9"/>
      <c r="B11" s="9"/>
      <c r="C11" s="9"/>
      <c r="D11" s="9"/>
      <c r="E11" s="9"/>
      <c r="F11" s="9"/>
      <c r="G11" s="9"/>
      <c r="H11" s="9"/>
      <c r="I11" s="9"/>
      <c r="J11" s="9"/>
      <c r="K11" s="13"/>
      <c r="L11" s="10"/>
      <c r="M11" s="10"/>
      <c r="N11" s="10"/>
      <c r="O11" s="10"/>
      <c r="P11" s="10"/>
      <c r="Q11" s="10"/>
      <c r="R11" s="13"/>
      <c r="S11" s="9"/>
      <c r="T11" s="9"/>
      <c r="U11" s="17"/>
      <c r="V11" s="10"/>
      <c r="W11" s="10"/>
      <c r="X11" s="10"/>
      <c r="Y11" s="10"/>
      <c r="Z11" s="10"/>
      <c r="AA11" s="10"/>
      <c r="AB11" s="12"/>
      <c r="AC11" s="9"/>
      <c r="AD11" s="9"/>
      <c r="AE11" s="18"/>
      <c r="AF11" s="10"/>
      <c r="AG11" s="10"/>
      <c r="AH11" s="10"/>
      <c r="AI11" s="10"/>
      <c r="AJ11" s="15"/>
      <c r="AK11" s="9"/>
      <c r="AL11" s="9"/>
      <c r="AM11" s="9"/>
      <c r="AN11" s="17"/>
      <c r="AO11" s="10"/>
      <c r="AP11" s="10"/>
      <c r="AQ11" s="10"/>
      <c r="AR11" s="10"/>
      <c r="AS11" s="10"/>
      <c r="AT11" s="10"/>
      <c r="AU11" s="10"/>
      <c r="AV11" s="10"/>
      <c r="AW11" s="10"/>
      <c r="AX11" s="10"/>
      <c r="AY11" s="10"/>
      <c r="AZ11" s="10"/>
      <c r="BA11" s="16"/>
      <c r="BB11" s="9"/>
      <c r="BC11" s="9"/>
      <c r="BD11" s="22"/>
      <c r="BE11" s="10"/>
      <c r="BF11" s="10"/>
      <c r="BG11" s="10"/>
      <c r="BH11" s="10"/>
      <c r="BI11" s="10"/>
      <c r="BJ11" s="10"/>
      <c r="BK11" s="10"/>
      <c r="BL11" s="10"/>
      <c r="BM11" s="10"/>
      <c r="BN11" s="10"/>
      <c r="BO11" s="10"/>
      <c r="BP11" s="10"/>
      <c r="BQ11" s="10"/>
      <c r="BR11" s="16"/>
      <c r="BS11" s="9"/>
      <c r="BT11" s="9"/>
      <c r="BU11" s="9"/>
      <c r="BV11" s="15"/>
      <c r="BW11" s="10"/>
      <c r="BX11" s="10"/>
      <c r="BY11" s="10"/>
      <c r="BZ11" s="10"/>
      <c r="CA11" s="10"/>
      <c r="CB11" s="10"/>
      <c r="CC11" s="10"/>
      <c r="CD11" s="10"/>
      <c r="CE11" s="10"/>
      <c r="CF11" s="10"/>
      <c r="CG11" s="10"/>
      <c r="CH11" s="10"/>
      <c r="CI11" s="18"/>
      <c r="CJ11" s="9"/>
      <c r="CK11" s="9"/>
      <c r="CL11" s="17"/>
      <c r="CM11" s="15"/>
      <c r="CN11" s="10"/>
      <c r="CO11" s="10"/>
      <c r="CP11" s="10"/>
      <c r="CQ11" s="10"/>
      <c r="CR11" s="13"/>
      <c r="CS11" s="21"/>
      <c r="CT11" s="12"/>
      <c r="CU11" s="10"/>
      <c r="CV11" s="10"/>
      <c r="CW11" s="10"/>
      <c r="CX11" s="10"/>
      <c r="CY11" s="16"/>
      <c r="CZ11" s="9"/>
      <c r="DA11" s="9"/>
      <c r="DB11" s="9"/>
      <c r="DC11" s="16"/>
      <c r="DD11" s="10"/>
      <c r="DE11" s="10"/>
      <c r="DF11" s="10"/>
      <c r="DG11" s="10"/>
      <c r="DH11" s="10"/>
      <c r="DI11" s="10"/>
      <c r="DJ11" s="10"/>
      <c r="DK11" s="10"/>
      <c r="DL11" s="10"/>
      <c r="DM11" s="10"/>
      <c r="DN11" s="10"/>
      <c r="DO11" s="10"/>
      <c r="DP11" s="13"/>
      <c r="DQ11" s="9"/>
      <c r="DR11" s="9"/>
      <c r="DS11" s="9"/>
      <c r="DT11" s="15"/>
      <c r="DU11" s="10"/>
      <c r="DV11" s="10"/>
      <c r="DW11" s="10"/>
      <c r="DX11" s="10"/>
      <c r="DY11" s="10"/>
      <c r="DZ11" s="10"/>
      <c r="EA11" s="10"/>
      <c r="EB11" s="10"/>
      <c r="EC11" s="10"/>
      <c r="ED11" s="10"/>
      <c r="EE11" s="10"/>
      <c r="EF11" s="22"/>
      <c r="EG11" s="16"/>
      <c r="EH11" s="10"/>
      <c r="EI11" s="10"/>
      <c r="EJ11" s="10"/>
      <c r="EK11" s="10"/>
      <c r="EL11" s="10"/>
      <c r="EM11" s="10"/>
      <c r="EN11" s="10"/>
      <c r="EO11" s="10"/>
      <c r="EP11" s="10"/>
      <c r="EQ11" s="10"/>
      <c r="ER11" s="10"/>
      <c r="ES11" s="10"/>
      <c r="ET11" s="10"/>
      <c r="EU11" s="10"/>
      <c r="EV11" s="18"/>
      <c r="EW11" s="9"/>
      <c r="EX11" s="9"/>
      <c r="EY11" s="9"/>
      <c r="EZ11" s="9"/>
      <c r="FA11" s="9"/>
      <c r="FB11" s="9"/>
      <c r="FC11" s="9"/>
      <c r="FD11" s="9"/>
      <c r="FE11" s="15"/>
      <c r="FF11" s="10"/>
      <c r="FG11" s="10"/>
      <c r="FH11" s="10"/>
      <c r="FI11" s="10"/>
      <c r="FJ11" s="10"/>
      <c r="FK11" s="10"/>
      <c r="FL11" s="10"/>
      <c r="FM11" s="10"/>
      <c r="FN11" s="10"/>
      <c r="FO11" s="10"/>
      <c r="FP11" s="10"/>
      <c r="FQ11" s="10"/>
      <c r="FR11" s="9"/>
      <c r="FS11" s="9"/>
      <c r="FT11" s="9"/>
      <c r="FU11" s="12"/>
      <c r="FV11" s="10"/>
      <c r="FW11" s="10"/>
      <c r="FX11" s="10"/>
      <c r="FY11" s="10"/>
      <c r="FZ11" s="22"/>
      <c r="GA11" s="9"/>
      <c r="GB11" s="22"/>
      <c r="GC11" s="10"/>
      <c r="GD11" s="10"/>
      <c r="GE11" s="10"/>
      <c r="GF11" s="10"/>
      <c r="GG11" s="12"/>
      <c r="GH11" s="9"/>
      <c r="GI11" s="9"/>
      <c r="GJ11" s="9"/>
      <c r="GK11" s="9"/>
      <c r="GL11" s="12"/>
      <c r="GM11" s="10"/>
      <c r="GN11" s="10"/>
      <c r="GO11" s="10"/>
      <c r="GP11" s="10"/>
      <c r="GQ11" s="10"/>
      <c r="GR11" s="10"/>
      <c r="GS11" s="10"/>
      <c r="GT11" s="10"/>
      <c r="GU11" s="10"/>
      <c r="GV11" s="10"/>
      <c r="GW11" s="10"/>
      <c r="GX11" s="11"/>
      <c r="GY11" s="9"/>
      <c r="GZ11" s="9"/>
      <c r="HA11" s="22"/>
      <c r="HB11" s="10"/>
      <c r="HC11" s="10"/>
      <c r="HD11" s="10"/>
      <c r="HE11" s="10"/>
      <c r="HF11" s="10"/>
      <c r="HG11" s="10"/>
      <c r="HH11" s="10"/>
      <c r="HI11" s="10"/>
      <c r="HJ11" s="10"/>
      <c r="HK11" s="10"/>
      <c r="HL11" s="10"/>
      <c r="HM11" s="10"/>
      <c r="HN11" s="15"/>
      <c r="HO11" s="9"/>
      <c r="HP11" s="9"/>
      <c r="HQ11" s="11"/>
      <c r="HR11" s="10"/>
      <c r="HS11" s="10"/>
      <c r="HT11" s="10"/>
      <c r="HU11" s="10"/>
      <c r="HV11" s="17"/>
      <c r="HW11" s="9"/>
      <c r="HX11" s="9"/>
      <c r="HY11" s="9"/>
      <c r="HZ11" s="9"/>
      <c r="IA11" s="9"/>
      <c r="IB11" s="9"/>
      <c r="IC11" s="9"/>
      <c r="ID11" s="9"/>
      <c r="IE11" s="9"/>
      <c r="IF11" s="9"/>
      <c r="IG11" s="9"/>
      <c r="IH11" s="9"/>
      <c r="II11" s="9"/>
      <c r="IJ11" s="9"/>
      <c r="IK11" s="9"/>
      <c r="IL11" s="9"/>
      <c r="IM11" s="9"/>
      <c r="IN11" s="9"/>
      <c r="IO11" s="9"/>
      <c r="IP11" s="9"/>
      <c r="IQ11" s="9"/>
      <c r="IR11" s="11"/>
      <c r="IS11" s="10"/>
      <c r="IT11" s="10"/>
      <c r="IU11" s="10"/>
      <c r="IV11" s="10"/>
      <c r="IW11" s="10"/>
      <c r="IX11" s="10"/>
      <c r="IY11" s="10"/>
      <c r="IZ11" s="10"/>
      <c r="JA11" s="10"/>
      <c r="JB11" s="10"/>
      <c r="JC11" s="11"/>
      <c r="JD11" s="17"/>
      <c r="JE11" s="9"/>
      <c r="JF11" s="9"/>
      <c r="JG11" s="9"/>
      <c r="JH11" s="9"/>
      <c r="JI11" s="9"/>
      <c r="JJ11" s="9"/>
      <c r="JK11" s="16"/>
      <c r="JL11" s="10"/>
      <c r="JM11" s="10"/>
      <c r="JN11" s="10"/>
      <c r="JO11" s="10"/>
      <c r="JP11" s="16"/>
      <c r="JQ11" s="9"/>
      <c r="JR11" s="9"/>
      <c r="JS11" s="9"/>
      <c r="JT11" s="9"/>
      <c r="JU11" s="9"/>
      <c r="JV11" s="9"/>
      <c r="JW11" s="9"/>
      <c r="JX11" s="15"/>
      <c r="JY11" s="10"/>
      <c r="JZ11" s="10"/>
      <c r="KA11" s="15"/>
      <c r="KB11" s="17"/>
      <c r="KC11" s="9"/>
      <c r="KD11" s="9"/>
      <c r="KE11" s="9"/>
      <c r="KF11" s="9"/>
      <c r="KG11" s="22"/>
      <c r="KH11" s="10"/>
      <c r="KI11" s="10"/>
      <c r="KJ11" s="10"/>
      <c r="KK11" s="10"/>
      <c r="KL11" s="10"/>
      <c r="KM11" s="15"/>
      <c r="KN11" s="17"/>
      <c r="KO11" s="9"/>
      <c r="KP11" s="9"/>
      <c r="KQ11" s="9"/>
      <c r="KR11" s="9"/>
      <c r="KS11" s="9"/>
      <c r="KT11" s="9"/>
      <c r="KU11" s="9"/>
      <c r="KV11" s="9"/>
      <c r="KW11" s="9"/>
      <c r="KX11" s="9"/>
      <c r="KY11" s="17"/>
      <c r="KZ11" s="15"/>
      <c r="LA11" s="10"/>
      <c r="LB11" s="10"/>
      <c r="LC11" s="10"/>
      <c r="LD11" s="10"/>
      <c r="LE11" s="18"/>
      <c r="LF11" s="9"/>
      <c r="LG11" s="9"/>
      <c r="LH11" s="9"/>
      <c r="LI11" s="9"/>
      <c r="LJ11" s="9"/>
      <c r="LK11" s="9"/>
      <c r="LL11" s="9"/>
      <c r="LM11" s="9"/>
      <c r="LN11" s="9"/>
      <c r="LO11" s="9"/>
      <c r="LP11" s="9"/>
      <c r="LQ11" s="9"/>
      <c r="LR11" s="9"/>
      <c r="LS11" s="9"/>
      <c r="LT11" s="14"/>
      <c r="LU11" s="10"/>
      <c r="LV11" s="10"/>
      <c r="LW11" s="10"/>
      <c r="LX11" s="10"/>
      <c r="LY11" s="10"/>
      <c r="LZ11" s="10"/>
      <c r="MA11" s="18"/>
      <c r="MB11" s="9"/>
      <c r="MC11" s="9"/>
      <c r="MD11" s="9"/>
      <c r="ME11" s="9"/>
      <c r="MF11" s="9"/>
      <c r="MG11" s="9"/>
      <c r="MH11" s="9"/>
      <c r="MI11" s="9"/>
      <c r="MJ11" s="9"/>
      <c r="MK11" s="9"/>
      <c r="ML11" s="9"/>
      <c r="MM11" s="18"/>
      <c r="MN11" s="12"/>
      <c r="MO11" s="10"/>
      <c r="MP11" s="10"/>
      <c r="MQ11" s="10"/>
      <c r="MR11" s="10"/>
      <c r="MS11" s="10"/>
      <c r="MT11" s="12"/>
      <c r="MU11" s="17"/>
      <c r="MV11" s="9"/>
      <c r="MW11" s="9"/>
      <c r="MX11" s="9"/>
      <c r="MY11" s="9"/>
      <c r="MZ11" s="9"/>
      <c r="NA11" s="9"/>
      <c r="NB11" s="9"/>
      <c r="NC11" s="9"/>
      <c r="ND11" s="9"/>
      <c r="NE11" s="9"/>
      <c r="NF11" s="9"/>
      <c r="NG11" s="14"/>
      <c r="NH11" s="10"/>
      <c r="NI11" s="10"/>
      <c r="NJ11" s="10"/>
      <c r="NK11" s="10"/>
      <c r="NL11" s="10"/>
      <c r="NM11" s="10"/>
      <c r="NN11" s="23"/>
      <c r="NO11" s="9"/>
      <c r="NP11" s="9"/>
      <c r="NQ11" s="9"/>
      <c r="NR11" s="9"/>
      <c r="NS11" s="9"/>
      <c r="NT11" s="9"/>
      <c r="NU11" s="9"/>
      <c r="NV11" s="9"/>
      <c r="NW11" s="9"/>
      <c r="NX11" s="9"/>
      <c r="NY11" s="9"/>
      <c r="NZ11" s="22"/>
      <c r="OA11" s="15"/>
      <c r="OB11" s="10"/>
      <c r="OC11" s="10"/>
      <c r="OD11" s="10"/>
      <c r="OE11" s="10"/>
      <c r="OF11" s="10"/>
      <c r="OG11" s="18"/>
      <c r="OH11" s="9"/>
      <c r="OI11" s="9"/>
      <c r="OJ11" s="9"/>
      <c r="OK11" s="9"/>
      <c r="OL11" s="9"/>
      <c r="OM11" s="9"/>
      <c r="ON11" s="9"/>
      <c r="OO11" s="9"/>
      <c r="OP11" s="9"/>
      <c r="OQ11" s="9"/>
      <c r="OR11" s="9"/>
      <c r="OS11" s="9"/>
      <c r="OT11" s="17"/>
      <c r="OU11" s="10"/>
      <c r="OV11" s="28"/>
      <c r="OW11" s="17"/>
      <c r="OX11" s="9"/>
      <c r="OY11" s="9"/>
      <c r="OZ11" s="9"/>
      <c r="PA11" s="9"/>
      <c r="PB11" s="9"/>
      <c r="PC11" s="9"/>
      <c r="PD11" s="9"/>
      <c r="PE11" s="9"/>
      <c r="PF11" s="9"/>
      <c r="PG11" s="9"/>
      <c r="PH11" s="9"/>
      <c r="PI11" s="9"/>
      <c r="PJ11" s="9"/>
      <c r="PK11" s="9"/>
      <c r="PL11" s="9"/>
      <c r="PM11" s="18"/>
      <c r="PN11" s="10"/>
      <c r="PO11" s="10"/>
      <c r="PP11" s="10"/>
      <c r="PQ11" s="10"/>
      <c r="PR11" s="10"/>
      <c r="PS11" s="10"/>
      <c r="PT11" s="10"/>
      <c r="PU11" s="10"/>
      <c r="PV11" s="10"/>
      <c r="PW11" s="10"/>
      <c r="PX11" s="13"/>
      <c r="PY11" s="9"/>
      <c r="PZ11" s="9"/>
      <c r="QA11" s="9"/>
      <c r="QB11" s="9"/>
      <c r="QC11" s="9"/>
      <c r="QD11" s="9"/>
      <c r="QE11" s="9"/>
      <c r="QF11" s="9"/>
      <c r="QG11" s="9"/>
      <c r="QH11" s="9"/>
      <c r="QI11" s="9"/>
      <c r="QJ11" s="9"/>
      <c r="QK11" s="9"/>
      <c r="QL11" s="9"/>
      <c r="QM11" s="18"/>
      <c r="QN11" s="10"/>
      <c r="QO11" s="10"/>
      <c r="QP11" s="15"/>
      <c r="QQ11" s="9"/>
      <c r="QR11" s="9"/>
      <c r="QS11" s="9"/>
      <c r="QT11" s="9"/>
      <c r="QU11" s="9"/>
      <c r="QV11" s="18"/>
      <c r="QW11" s="10"/>
      <c r="QX11" s="10"/>
      <c r="QY11" s="10"/>
      <c r="QZ11" s="10"/>
      <c r="RA11" s="18"/>
      <c r="RB11" s="9"/>
      <c r="RC11" s="9"/>
      <c r="RD11" s="9"/>
      <c r="RE11" s="9"/>
      <c r="RF11" s="9"/>
      <c r="RG11" s="15"/>
      <c r="RH11" s="10"/>
      <c r="RI11" s="10"/>
      <c r="RJ11" s="10"/>
      <c r="RK11" s="10"/>
      <c r="RL11" s="15"/>
      <c r="RM11" s="17"/>
      <c r="RN11" s="9"/>
      <c r="RO11" s="9"/>
      <c r="RP11" s="9"/>
      <c r="RQ11" s="9"/>
      <c r="RR11" s="9"/>
      <c r="RS11" s="9"/>
      <c r="RT11" s="9"/>
      <c r="RU11" s="9"/>
      <c r="RV11" s="9"/>
      <c r="RW11" s="9"/>
      <c r="RX11" s="17"/>
      <c r="RY11" s="15"/>
      <c r="RZ11" s="10"/>
      <c r="SA11" s="10"/>
      <c r="SB11" s="10"/>
      <c r="SC11" s="10"/>
      <c r="SD11" s="18"/>
      <c r="SE11" s="9"/>
      <c r="SF11" s="9"/>
      <c r="SG11" s="9"/>
      <c r="SH11" s="9"/>
      <c r="SI11" s="9"/>
      <c r="SJ11" s="9"/>
      <c r="SK11" s="9"/>
      <c r="SL11" s="9"/>
      <c r="SM11" s="9"/>
      <c r="SN11" s="9"/>
      <c r="SO11" s="9"/>
      <c r="SP11" s="9"/>
      <c r="SQ11" s="9"/>
      <c r="SR11" s="9"/>
      <c r="SS11" s="15"/>
      <c r="ST11" s="10"/>
      <c r="SU11" s="10"/>
      <c r="SV11" s="13"/>
      <c r="SW11" s="9"/>
      <c r="SX11" s="9"/>
      <c r="SY11" s="9"/>
      <c r="SZ11" s="9"/>
      <c r="TA11" s="9"/>
      <c r="TB11" s="19"/>
      <c r="TC11" s="10"/>
      <c r="TD11" s="10"/>
      <c r="TE11" s="10"/>
      <c r="TF11" s="10"/>
      <c r="TG11" s="10"/>
      <c r="TH11" s="10"/>
      <c r="TI11" s="10"/>
      <c r="TJ11" s="10"/>
      <c r="TK11" s="10"/>
      <c r="TL11" s="10"/>
      <c r="TM11" s="10"/>
      <c r="TN11" s="10"/>
      <c r="TO11" s="10"/>
      <c r="TP11" s="10"/>
      <c r="TQ11" s="10"/>
      <c r="TR11" s="10"/>
      <c r="TS11" s="9"/>
      <c r="TT11" s="9"/>
    </row>
    <row r="12" spans="1:540" ht="9.6" customHeight="1">
      <c r="A12" s="9"/>
      <c r="B12" s="9"/>
      <c r="C12" s="9"/>
      <c r="D12" s="9"/>
      <c r="E12" s="9"/>
      <c r="F12" s="9"/>
      <c r="G12" s="9"/>
      <c r="H12" s="9"/>
      <c r="I12" s="9"/>
      <c r="J12" s="9"/>
      <c r="K12" s="13"/>
      <c r="L12" s="10"/>
      <c r="M12" s="10"/>
      <c r="N12" s="10"/>
      <c r="O12" s="10"/>
      <c r="P12" s="10"/>
      <c r="Q12" s="10"/>
      <c r="R12" s="11"/>
      <c r="S12" s="17"/>
      <c r="T12" s="9"/>
      <c r="U12" s="18"/>
      <c r="V12" s="10"/>
      <c r="W12" s="10"/>
      <c r="X12" s="10"/>
      <c r="Y12" s="10"/>
      <c r="Z12" s="10"/>
      <c r="AA12" s="10"/>
      <c r="AB12" s="12"/>
      <c r="AC12" s="9"/>
      <c r="AD12" s="9"/>
      <c r="AE12" s="18"/>
      <c r="AF12" s="10"/>
      <c r="AG12" s="10"/>
      <c r="AH12" s="10"/>
      <c r="AI12" s="10"/>
      <c r="AJ12" s="15"/>
      <c r="AK12" s="9"/>
      <c r="AL12" s="9"/>
      <c r="AM12" s="9"/>
      <c r="AN12" s="14"/>
      <c r="AO12" s="10"/>
      <c r="AP12" s="10"/>
      <c r="AQ12" s="10"/>
      <c r="AR12" s="10"/>
      <c r="AS12" s="10"/>
      <c r="AT12" s="16"/>
      <c r="AU12" s="16"/>
      <c r="AV12" s="13"/>
      <c r="AW12" s="10"/>
      <c r="AX12" s="10"/>
      <c r="AY12" s="10"/>
      <c r="AZ12" s="10"/>
      <c r="BA12" s="10"/>
      <c r="BB12" s="17"/>
      <c r="BC12" s="9"/>
      <c r="BD12" s="22"/>
      <c r="BE12" s="10"/>
      <c r="BF12" s="10"/>
      <c r="BG12" s="10"/>
      <c r="BH12" s="10"/>
      <c r="BI12" s="12"/>
      <c r="BJ12" s="15"/>
      <c r="BK12" s="15"/>
      <c r="BL12" s="15"/>
      <c r="BM12" s="10"/>
      <c r="BN12" s="10"/>
      <c r="BO12" s="10"/>
      <c r="BP12" s="10"/>
      <c r="BQ12" s="10"/>
      <c r="BR12" s="14"/>
      <c r="BS12" s="9"/>
      <c r="BT12" s="9"/>
      <c r="BU12" s="16"/>
      <c r="BV12" s="10"/>
      <c r="BW12" s="10"/>
      <c r="BX12" s="10"/>
      <c r="BY12" s="10"/>
      <c r="BZ12" s="10"/>
      <c r="CA12" s="13"/>
      <c r="CB12" s="16"/>
      <c r="CC12" s="16"/>
      <c r="CD12" s="12"/>
      <c r="CE12" s="10"/>
      <c r="CF12" s="10"/>
      <c r="CG12" s="10"/>
      <c r="CH12" s="10"/>
      <c r="CI12" s="11"/>
      <c r="CJ12" s="17"/>
      <c r="CK12" s="9"/>
      <c r="CL12" s="22"/>
      <c r="CM12" s="10"/>
      <c r="CN12" s="10"/>
      <c r="CO12" s="10"/>
      <c r="CP12" s="10"/>
      <c r="CQ12" s="16"/>
      <c r="CR12" s="9"/>
      <c r="CS12" s="9"/>
      <c r="CT12" s="18"/>
      <c r="CU12" s="10"/>
      <c r="CV12" s="10"/>
      <c r="CW12" s="10"/>
      <c r="CX12" s="10"/>
      <c r="CY12" s="11"/>
      <c r="CZ12" s="9"/>
      <c r="DA12" s="9"/>
      <c r="DB12" s="22"/>
      <c r="DC12" s="10"/>
      <c r="DD12" s="10"/>
      <c r="DE12" s="10"/>
      <c r="DF12" s="10"/>
      <c r="DG12" s="10"/>
      <c r="DH12" s="31"/>
      <c r="DI12" s="16"/>
      <c r="DJ12" s="16"/>
      <c r="DK12" s="15"/>
      <c r="DL12" s="10"/>
      <c r="DM12" s="10"/>
      <c r="DN12" s="10"/>
      <c r="DO12" s="10"/>
      <c r="DP12" s="10"/>
      <c r="DQ12" s="17"/>
      <c r="DR12" s="9"/>
      <c r="DS12" s="9"/>
      <c r="DT12" s="15"/>
      <c r="DU12" s="10"/>
      <c r="DV12" s="10"/>
      <c r="DW12" s="10"/>
      <c r="DX12" s="10"/>
      <c r="DY12" s="15"/>
      <c r="DZ12" s="15"/>
      <c r="EA12" s="15"/>
      <c r="EB12" s="15"/>
      <c r="EC12" s="15"/>
      <c r="ED12" s="15"/>
      <c r="EE12" s="15"/>
      <c r="EF12" s="17"/>
      <c r="EG12" s="18"/>
      <c r="EH12" s="12"/>
      <c r="EI12" s="15"/>
      <c r="EJ12" s="15"/>
      <c r="EK12" s="15"/>
      <c r="EL12" s="24"/>
      <c r="EM12" s="10"/>
      <c r="EN12" s="10"/>
      <c r="EO12" s="10"/>
      <c r="EP12" s="10"/>
      <c r="EQ12" s="12"/>
      <c r="ER12" s="15"/>
      <c r="ES12" s="15"/>
      <c r="ET12" s="15"/>
      <c r="EU12" s="15"/>
      <c r="EV12" s="22"/>
      <c r="EW12" s="9"/>
      <c r="EX12" s="9"/>
      <c r="EY12" s="9"/>
      <c r="EZ12" s="9"/>
      <c r="FA12" s="9"/>
      <c r="FB12" s="9"/>
      <c r="FC12" s="9"/>
      <c r="FD12" s="9"/>
      <c r="FE12" s="15"/>
      <c r="FF12" s="10"/>
      <c r="FG12" s="10"/>
      <c r="FH12" s="10"/>
      <c r="FI12" s="10"/>
      <c r="FJ12" s="15"/>
      <c r="FK12" s="15"/>
      <c r="FL12" s="15"/>
      <c r="FM12" s="15"/>
      <c r="FN12" s="15"/>
      <c r="FO12" s="15"/>
      <c r="FP12" s="15"/>
      <c r="FQ12" s="12"/>
      <c r="FR12" s="17"/>
      <c r="FS12" s="9"/>
      <c r="FT12" s="9"/>
      <c r="FU12" s="18"/>
      <c r="FV12" s="10"/>
      <c r="FW12" s="10"/>
      <c r="FX12" s="10"/>
      <c r="FY12" s="10"/>
      <c r="FZ12" s="11"/>
      <c r="GA12" s="9"/>
      <c r="GB12" s="11"/>
      <c r="GC12" s="10"/>
      <c r="GD12" s="10"/>
      <c r="GE12" s="10"/>
      <c r="GF12" s="10"/>
      <c r="GG12" s="16"/>
      <c r="GH12" s="9"/>
      <c r="GI12" s="9"/>
      <c r="GJ12" s="9"/>
      <c r="GK12" s="33"/>
      <c r="GL12" s="10"/>
      <c r="GM12" s="10"/>
      <c r="GN12" s="10"/>
      <c r="GO12" s="10"/>
      <c r="GP12" s="10"/>
      <c r="GQ12" s="13"/>
      <c r="GR12" s="16"/>
      <c r="GS12" s="23"/>
      <c r="GT12" s="24"/>
      <c r="GU12" s="10"/>
      <c r="GV12" s="10"/>
      <c r="GW12" s="10"/>
      <c r="GX12" s="10"/>
      <c r="GY12" s="34"/>
      <c r="GZ12" s="9"/>
      <c r="HA12" s="22"/>
      <c r="HB12" s="10"/>
      <c r="HC12" s="10"/>
      <c r="HD12" s="10"/>
      <c r="HE12" s="10"/>
      <c r="HF12" s="10"/>
      <c r="HG12" s="15"/>
      <c r="HH12" s="15"/>
      <c r="HI12" s="15"/>
      <c r="HJ12" s="15"/>
      <c r="HK12" s="15"/>
      <c r="HL12" s="15"/>
      <c r="HM12" s="12"/>
      <c r="HN12" s="13"/>
      <c r="HO12" s="9"/>
      <c r="HP12" s="9"/>
      <c r="HQ12" s="11"/>
      <c r="HR12" s="10"/>
      <c r="HS12" s="10"/>
      <c r="HT12" s="10"/>
      <c r="HU12" s="10"/>
      <c r="HV12" s="17"/>
      <c r="HW12" s="9"/>
      <c r="HX12" s="9"/>
      <c r="HY12" s="9"/>
      <c r="HZ12" s="9"/>
      <c r="IA12" s="9"/>
      <c r="IB12" s="9"/>
      <c r="IC12" s="9"/>
      <c r="ID12" s="9"/>
      <c r="IE12" s="9"/>
      <c r="IF12" s="9"/>
      <c r="IG12" s="9"/>
      <c r="IH12" s="9"/>
      <c r="II12" s="9"/>
      <c r="IJ12" s="9"/>
      <c r="IK12" s="9"/>
      <c r="IL12" s="9"/>
      <c r="IM12" s="9"/>
      <c r="IN12" s="9"/>
      <c r="IO12" s="9"/>
      <c r="IP12" s="9"/>
      <c r="IQ12" s="9"/>
      <c r="IR12" s="11"/>
      <c r="IS12" s="10"/>
      <c r="IT12" s="10"/>
      <c r="IU12" s="10"/>
      <c r="IV12" s="10"/>
      <c r="IW12" s="10"/>
      <c r="IX12" s="10"/>
      <c r="IY12" s="10"/>
      <c r="IZ12" s="10"/>
      <c r="JA12" s="10"/>
      <c r="JB12" s="10"/>
      <c r="JC12" s="15"/>
      <c r="JD12" s="17"/>
      <c r="JE12" s="9"/>
      <c r="JF12" s="9"/>
      <c r="JG12" s="9"/>
      <c r="JH12" s="9"/>
      <c r="JI12" s="9"/>
      <c r="JJ12" s="9"/>
      <c r="JK12" s="18"/>
      <c r="JL12" s="10"/>
      <c r="JM12" s="10"/>
      <c r="JN12" s="10"/>
      <c r="JO12" s="10"/>
      <c r="JP12" s="18"/>
      <c r="JQ12" s="9"/>
      <c r="JR12" s="9"/>
      <c r="JS12" s="9"/>
      <c r="JT12" s="9"/>
      <c r="JU12" s="9"/>
      <c r="JV12" s="9"/>
      <c r="JW12" s="17"/>
      <c r="JX12" s="15"/>
      <c r="JY12" s="10"/>
      <c r="JZ12" s="10"/>
      <c r="KA12" s="15"/>
      <c r="KB12" s="17"/>
      <c r="KC12" s="9"/>
      <c r="KD12" s="9"/>
      <c r="KE12" s="9"/>
      <c r="KF12" s="9"/>
      <c r="KG12" s="18"/>
      <c r="KH12" s="10"/>
      <c r="KI12" s="10"/>
      <c r="KJ12" s="10"/>
      <c r="KK12" s="10"/>
      <c r="KL12" s="25"/>
      <c r="KM12" s="17"/>
      <c r="KN12" s="9"/>
      <c r="KO12" s="9"/>
      <c r="KP12" s="9"/>
      <c r="KQ12" s="9"/>
      <c r="KR12" s="9"/>
      <c r="KS12" s="9"/>
      <c r="KT12" s="9"/>
      <c r="KU12" s="9"/>
      <c r="KV12" s="9"/>
      <c r="KW12" s="9"/>
      <c r="KX12" s="9"/>
      <c r="KY12" s="9"/>
      <c r="KZ12" s="9"/>
      <c r="LA12" s="10"/>
      <c r="LB12" s="10"/>
      <c r="LC12" s="10"/>
      <c r="LD12" s="10"/>
      <c r="LE12" s="16"/>
      <c r="LF12" s="9"/>
      <c r="LG12" s="9"/>
      <c r="LH12" s="9"/>
      <c r="LI12" s="9"/>
      <c r="LJ12" s="9"/>
      <c r="LK12" s="9"/>
      <c r="LL12" s="9"/>
      <c r="LM12" s="9"/>
      <c r="LN12" s="9"/>
      <c r="LO12" s="9"/>
      <c r="LP12" s="9"/>
      <c r="LQ12" s="9"/>
      <c r="LR12" s="9"/>
      <c r="LS12" s="9"/>
      <c r="LT12" s="9"/>
      <c r="LU12" s="12"/>
      <c r="LV12" s="10"/>
      <c r="LW12" s="10"/>
      <c r="LX12" s="10"/>
      <c r="LY12" s="10"/>
      <c r="LZ12" s="18"/>
      <c r="MA12" s="9"/>
      <c r="MB12" s="9"/>
      <c r="MC12" s="9"/>
      <c r="MD12" s="9"/>
      <c r="ME12" s="9"/>
      <c r="MF12" s="9"/>
      <c r="MG12" s="9"/>
      <c r="MH12" s="9"/>
      <c r="MI12" s="9"/>
      <c r="MJ12" s="9"/>
      <c r="MK12" s="9"/>
      <c r="ML12" s="9"/>
      <c r="MM12" s="9"/>
      <c r="MN12" s="18"/>
      <c r="MO12" s="12"/>
      <c r="MP12" s="10"/>
      <c r="MQ12" s="10"/>
      <c r="MR12" s="10"/>
      <c r="MS12" s="10"/>
      <c r="MT12" s="18"/>
      <c r="MU12" s="9"/>
      <c r="MV12" s="9"/>
      <c r="MW12" s="9"/>
      <c r="MX12" s="9"/>
      <c r="MY12" s="9"/>
      <c r="MZ12" s="22"/>
      <c r="NA12" s="17"/>
      <c r="NB12" s="9"/>
      <c r="NC12" s="9"/>
      <c r="ND12" s="9"/>
      <c r="NE12" s="9"/>
      <c r="NF12" s="9"/>
      <c r="NG12" s="22"/>
      <c r="NH12" s="12"/>
      <c r="NI12" s="10"/>
      <c r="NJ12" s="10"/>
      <c r="NK12" s="10"/>
      <c r="NL12" s="10"/>
      <c r="NM12" s="13"/>
      <c r="NN12" s="9"/>
      <c r="NO12" s="9"/>
      <c r="NP12" s="9"/>
      <c r="NQ12" s="9"/>
      <c r="NR12" s="9"/>
      <c r="NS12" s="9"/>
      <c r="NT12" s="9"/>
      <c r="NU12" s="9"/>
      <c r="NV12" s="9"/>
      <c r="NW12" s="9"/>
      <c r="NX12" s="9"/>
      <c r="NY12" s="9"/>
      <c r="NZ12" s="9"/>
      <c r="OA12" s="17"/>
      <c r="OB12" s="15"/>
      <c r="OC12" s="10"/>
      <c r="OD12" s="10"/>
      <c r="OE12" s="10"/>
      <c r="OF12" s="10"/>
      <c r="OG12" s="18"/>
      <c r="OH12" s="9"/>
      <c r="OI12" s="9"/>
      <c r="OJ12" s="9"/>
      <c r="OK12" s="9"/>
      <c r="OL12" s="9"/>
      <c r="OM12" s="9"/>
      <c r="ON12" s="9"/>
      <c r="OO12" s="9"/>
      <c r="OP12" s="9"/>
      <c r="OQ12" s="9"/>
      <c r="OR12" s="9"/>
      <c r="OS12" s="9"/>
      <c r="OT12" s="17"/>
      <c r="OU12" s="10"/>
      <c r="OV12" s="15"/>
      <c r="OW12" s="17"/>
      <c r="OX12" s="9"/>
      <c r="OY12" s="9"/>
      <c r="OZ12" s="9"/>
      <c r="PA12" s="9"/>
      <c r="PB12" s="9"/>
      <c r="PC12" s="9"/>
      <c r="PD12" s="9"/>
      <c r="PE12" s="9"/>
      <c r="PF12" s="9"/>
      <c r="PG12" s="9"/>
      <c r="PH12" s="9"/>
      <c r="PI12" s="9"/>
      <c r="PJ12" s="9"/>
      <c r="PK12" s="9"/>
      <c r="PL12" s="9"/>
      <c r="PM12" s="18"/>
      <c r="PN12" s="10"/>
      <c r="PO12" s="10"/>
      <c r="PP12" s="10"/>
      <c r="PQ12" s="10"/>
      <c r="PR12" s="10"/>
      <c r="PS12" s="10"/>
      <c r="PT12" s="10"/>
      <c r="PU12" s="10"/>
      <c r="PV12" s="10"/>
      <c r="PW12" s="10"/>
      <c r="PX12" s="14"/>
      <c r="PY12" s="9"/>
      <c r="PZ12" s="9"/>
      <c r="QA12" s="9"/>
      <c r="QB12" s="9"/>
      <c r="QC12" s="9"/>
      <c r="QD12" s="9"/>
      <c r="QE12" s="9"/>
      <c r="QF12" s="9"/>
      <c r="QG12" s="9"/>
      <c r="QH12" s="9"/>
      <c r="QI12" s="9"/>
      <c r="QJ12" s="9"/>
      <c r="QK12" s="9"/>
      <c r="QL12" s="9"/>
      <c r="QM12" s="18"/>
      <c r="QN12" s="10"/>
      <c r="QO12" s="10"/>
      <c r="QP12" s="10"/>
      <c r="QQ12" s="16"/>
      <c r="QR12" s="9"/>
      <c r="QS12" s="9"/>
      <c r="QT12" s="9"/>
      <c r="QU12" s="9"/>
      <c r="QV12" s="9"/>
      <c r="QW12" s="11"/>
      <c r="QX12" s="10"/>
      <c r="QY12" s="10"/>
      <c r="QZ12" s="15"/>
      <c r="RA12" s="17"/>
      <c r="RB12" s="9"/>
      <c r="RC12" s="9"/>
      <c r="RD12" s="9"/>
      <c r="RE12" s="9"/>
      <c r="RF12" s="18"/>
      <c r="RG12" s="10"/>
      <c r="RH12" s="10"/>
      <c r="RI12" s="10"/>
      <c r="RJ12" s="10"/>
      <c r="RK12" s="12"/>
      <c r="RL12" s="17"/>
      <c r="RM12" s="9"/>
      <c r="RN12" s="9"/>
      <c r="RO12" s="9"/>
      <c r="RP12" s="9"/>
      <c r="RQ12" s="9"/>
      <c r="RR12" s="9"/>
      <c r="RS12" s="9"/>
      <c r="RT12" s="9"/>
      <c r="RU12" s="9"/>
      <c r="RV12" s="9"/>
      <c r="RW12" s="9"/>
      <c r="RX12" s="9"/>
      <c r="RY12" s="9"/>
      <c r="RZ12" s="10"/>
      <c r="SA12" s="10"/>
      <c r="SB12" s="10"/>
      <c r="SC12" s="10"/>
      <c r="SD12" s="18"/>
      <c r="SE12" s="9"/>
      <c r="SF12" s="9"/>
      <c r="SG12" s="9"/>
      <c r="SH12" s="9"/>
      <c r="SI12" s="9"/>
      <c r="SJ12" s="9"/>
      <c r="SK12" s="9"/>
      <c r="SL12" s="9"/>
      <c r="SM12" s="9"/>
      <c r="SN12" s="9"/>
      <c r="SO12" s="9"/>
      <c r="SP12" s="9"/>
      <c r="SQ12" s="9"/>
      <c r="SR12" s="9"/>
      <c r="SS12" s="15"/>
      <c r="ST12" s="10"/>
      <c r="SU12" s="10"/>
      <c r="SV12" s="13"/>
      <c r="SW12" s="9"/>
      <c r="SX12" s="9"/>
      <c r="SY12" s="9"/>
      <c r="SZ12" s="9"/>
      <c r="TA12" s="9"/>
      <c r="TB12" s="19"/>
      <c r="TC12" s="10"/>
      <c r="TD12" s="10"/>
      <c r="TE12" s="10"/>
      <c r="TF12" s="10"/>
      <c r="TG12" s="10"/>
      <c r="TH12" s="10"/>
      <c r="TI12" s="10"/>
      <c r="TJ12" s="10"/>
      <c r="TK12" s="10"/>
      <c r="TL12" s="10"/>
      <c r="TM12" s="10"/>
      <c r="TN12" s="10"/>
      <c r="TO12" s="10"/>
      <c r="TP12" s="10"/>
      <c r="TQ12" s="10"/>
      <c r="TR12" s="10"/>
      <c r="TS12" s="9"/>
      <c r="TT12" s="9"/>
    </row>
    <row r="13" spans="1:540" ht="9.6" customHeight="1">
      <c r="A13" s="9"/>
      <c r="B13" s="9"/>
      <c r="C13" s="9"/>
      <c r="D13" s="9"/>
      <c r="E13" s="9"/>
      <c r="F13" s="9"/>
      <c r="G13" s="9"/>
      <c r="H13" s="9"/>
      <c r="I13" s="9"/>
      <c r="J13" s="9"/>
      <c r="K13" s="13"/>
      <c r="L13" s="10"/>
      <c r="M13" s="10"/>
      <c r="N13" s="10"/>
      <c r="O13" s="12"/>
      <c r="P13" s="10"/>
      <c r="Q13" s="10"/>
      <c r="R13" s="15"/>
      <c r="S13" s="17"/>
      <c r="T13" s="9"/>
      <c r="U13" s="20"/>
      <c r="V13" s="10"/>
      <c r="W13" s="10"/>
      <c r="X13" s="12"/>
      <c r="Y13" s="24"/>
      <c r="Z13" s="10"/>
      <c r="AA13" s="10"/>
      <c r="AB13" s="12"/>
      <c r="AC13" s="9"/>
      <c r="AD13" s="9"/>
      <c r="AE13" s="18"/>
      <c r="AF13" s="10"/>
      <c r="AG13" s="10"/>
      <c r="AH13" s="10"/>
      <c r="AI13" s="10"/>
      <c r="AJ13" s="15"/>
      <c r="AK13" s="9"/>
      <c r="AL13" s="9"/>
      <c r="AM13" s="17"/>
      <c r="AN13" s="10"/>
      <c r="AO13" s="10"/>
      <c r="AP13" s="10"/>
      <c r="AQ13" s="10"/>
      <c r="AR13" s="10"/>
      <c r="AS13" s="17"/>
      <c r="AT13" s="9"/>
      <c r="AU13" s="9"/>
      <c r="AV13" s="9"/>
      <c r="AW13" s="33"/>
      <c r="AX13" s="10"/>
      <c r="AY13" s="10"/>
      <c r="AZ13" s="12"/>
      <c r="BA13" s="15"/>
      <c r="BB13" s="22"/>
      <c r="BC13" s="9"/>
      <c r="BD13" s="22"/>
      <c r="BE13" s="10"/>
      <c r="BF13" s="10"/>
      <c r="BG13" s="10"/>
      <c r="BH13" s="10"/>
      <c r="BI13" s="13"/>
      <c r="BJ13" s="9"/>
      <c r="BK13" s="9"/>
      <c r="BL13" s="9"/>
      <c r="BM13" s="9"/>
      <c r="BN13" s="10"/>
      <c r="BO13" s="10"/>
      <c r="BP13" s="10"/>
      <c r="BQ13" s="10"/>
      <c r="BR13" s="14"/>
      <c r="BS13" s="9"/>
      <c r="BT13" s="9"/>
      <c r="BU13" s="12"/>
      <c r="BV13" s="10"/>
      <c r="BW13" s="10"/>
      <c r="BX13" s="10"/>
      <c r="BY13" s="10"/>
      <c r="BZ13" s="18"/>
      <c r="CA13" s="9"/>
      <c r="CB13" s="9"/>
      <c r="CC13" s="9"/>
      <c r="CD13" s="17"/>
      <c r="CE13" s="25"/>
      <c r="CF13" s="10"/>
      <c r="CG13" s="10"/>
      <c r="CH13" s="10"/>
      <c r="CI13" s="10"/>
      <c r="CJ13" s="22"/>
      <c r="CK13" s="9"/>
      <c r="CL13" s="33"/>
      <c r="CM13" s="10"/>
      <c r="CN13" s="10"/>
      <c r="CO13" s="10"/>
      <c r="CP13" s="10"/>
      <c r="CQ13" s="13"/>
      <c r="CR13" s="17"/>
      <c r="CS13" s="9"/>
      <c r="CT13" s="9"/>
      <c r="CU13" s="22"/>
      <c r="CV13" s="17"/>
      <c r="CW13" s="17"/>
      <c r="CX13" s="17"/>
      <c r="CY13" s="17"/>
      <c r="CZ13" s="9"/>
      <c r="DA13" s="9"/>
      <c r="DB13" s="13"/>
      <c r="DC13" s="10"/>
      <c r="DD13" s="10"/>
      <c r="DE13" s="10"/>
      <c r="DF13" s="10"/>
      <c r="DG13" s="32"/>
      <c r="DH13" s="9"/>
      <c r="DI13" s="9"/>
      <c r="DJ13" s="9"/>
      <c r="DK13" s="9"/>
      <c r="DL13" s="14"/>
      <c r="DM13" s="10"/>
      <c r="DN13" s="10"/>
      <c r="DO13" s="10"/>
      <c r="DP13" s="10"/>
      <c r="DQ13" s="13"/>
      <c r="DR13" s="9"/>
      <c r="DS13" s="9"/>
      <c r="DT13" s="15"/>
      <c r="DU13" s="10"/>
      <c r="DV13" s="10"/>
      <c r="DW13" s="10"/>
      <c r="DX13" s="10"/>
      <c r="DY13" s="9"/>
      <c r="DZ13" s="9"/>
      <c r="EA13" s="9"/>
      <c r="EB13" s="9"/>
      <c r="EC13" s="9"/>
      <c r="ED13" s="9"/>
      <c r="EE13" s="9"/>
      <c r="EF13" s="9"/>
      <c r="EG13" s="9"/>
      <c r="EH13" s="9"/>
      <c r="EI13" s="9"/>
      <c r="EJ13" s="9"/>
      <c r="EK13" s="9"/>
      <c r="EL13" s="23"/>
      <c r="EM13" s="10"/>
      <c r="EN13" s="10"/>
      <c r="EO13" s="10"/>
      <c r="EP13" s="10"/>
      <c r="EQ13" s="18"/>
      <c r="ER13" s="9"/>
      <c r="ES13" s="9"/>
      <c r="ET13" s="9"/>
      <c r="EU13" s="9"/>
      <c r="EV13" s="9"/>
      <c r="EW13" s="9"/>
      <c r="EX13" s="9"/>
      <c r="EY13" s="9"/>
      <c r="EZ13" s="9"/>
      <c r="FA13" s="9"/>
      <c r="FB13" s="9"/>
      <c r="FC13" s="9"/>
      <c r="FD13" s="9"/>
      <c r="FE13" s="15"/>
      <c r="FF13" s="10"/>
      <c r="FG13" s="10"/>
      <c r="FH13" s="10"/>
      <c r="FI13" s="10"/>
      <c r="FJ13" s="9"/>
      <c r="FK13" s="9"/>
      <c r="FL13" s="9"/>
      <c r="FM13" s="9"/>
      <c r="FN13" s="9"/>
      <c r="FO13" s="9"/>
      <c r="FP13" s="9"/>
      <c r="FQ13" s="9"/>
      <c r="FR13" s="9"/>
      <c r="FS13" s="9"/>
      <c r="FT13" s="9"/>
      <c r="FU13" s="9"/>
      <c r="FV13" s="15"/>
      <c r="FW13" s="10"/>
      <c r="FX13" s="10"/>
      <c r="FY13" s="10"/>
      <c r="FZ13" s="10"/>
      <c r="GA13" s="13"/>
      <c r="GB13" s="10"/>
      <c r="GC13" s="10"/>
      <c r="GD13" s="10"/>
      <c r="GE13" s="10"/>
      <c r="GF13" s="11"/>
      <c r="GG13" s="9"/>
      <c r="GH13" s="9"/>
      <c r="GI13" s="9"/>
      <c r="GJ13" s="9"/>
      <c r="GK13" s="12"/>
      <c r="GL13" s="10"/>
      <c r="GM13" s="10"/>
      <c r="GN13" s="10"/>
      <c r="GO13" s="10"/>
      <c r="GP13" s="18"/>
      <c r="GQ13" s="9"/>
      <c r="GR13" s="9"/>
      <c r="GS13" s="9"/>
      <c r="GT13" s="17"/>
      <c r="GU13" s="12"/>
      <c r="GV13" s="10"/>
      <c r="GW13" s="12"/>
      <c r="GX13" s="12"/>
      <c r="GY13" s="29"/>
      <c r="GZ13" s="9"/>
      <c r="HA13" s="22"/>
      <c r="HB13" s="10"/>
      <c r="HC13" s="10"/>
      <c r="HD13" s="10"/>
      <c r="HE13" s="10"/>
      <c r="HF13" s="32"/>
      <c r="HG13" s="9"/>
      <c r="HH13" s="9"/>
      <c r="HI13" s="9"/>
      <c r="HJ13" s="9"/>
      <c r="HK13" s="9"/>
      <c r="HL13" s="9"/>
      <c r="HM13" s="9"/>
      <c r="HN13" s="9"/>
      <c r="HO13" s="9"/>
      <c r="HP13" s="9"/>
      <c r="HQ13" s="11"/>
      <c r="HR13" s="10"/>
      <c r="HS13" s="10"/>
      <c r="HT13" s="10"/>
      <c r="HU13" s="10"/>
      <c r="HV13" s="17"/>
      <c r="HW13" s="9"/>
      <c r="HX13" s="9"/>
      <c r="HY13" s="9"/>
      <c r="HZ13" s="9"/>
      <c r="IA13" s="9"/>
      <c r="IB13" s="9"/>
      <c r="IC13" s="9"/>
      <c r="ID13" s="9"/>
      <c r="IE13" s="9"/>
      <c r="IF13" s="9"/>
      <c r="IG13" s="9"/>
      <c r="IH13" s="9"/>
      <c r="II13" s="9"/>
      <c r="IJ13" s="9"/>
      <c r="IK13" s="9"/>
      <c r="IL13" s="9"/>
      <c r="IM13" s="9"/>
      <c r="IN13" s="9"/>
      <c r="IO13" s="9"/>
      <c r="IP13" s="9"/>
      <c r="IQ13" s="9"/>
      <c r="IR13" s="11"/>
      <c r="IS13" s="10"/>
      <c r="IT13" s="10"/>
      <c r="IU13" s="10"/>
      <c r="IV13" s="10"/>
      <c r="IW13" s="10"/>
      <c r="IX13" s="10"/>
      <c r="IY13" s="10"/>
      <c r="IZ13" s="10"/>
      <c r="JA13" s="10"/>
      <c r="JB13" s="10"/>
      <c r="JC13" s="15"/>
      <c r="JD13" s="17"/>
      <c r="JE13" s="9"/>
      <c r="JF13" s="9"/>
      <c r="JG13" s="9"/>
      <c r="JH13" s="9"/>
      <c r="JI13" s="9"/>
      <c r="JJ13" s="9"/>
      <c r="JK13" s="17"/>
      <c r="JL13" s="15"/>
      <c r="JM13" s="10"/>
      <c r="JN13" s="10"/>
      <c r="JO13" s="15"/>
      <c r="JP13" s="17"/>
      <c r="JQ13" s="9"/>
      <c r="JR13" s="9"/>
      <c r="JS13" s="9"/>
      <c r="JT13" s="9"/>
      <c r="JU13" s="9"/>
      <c r="JV13" s="9"/>
      <c r="JW13" s="9"/>
      <c r="JX13" s="15"/>
      <c r="JY13" s="10"/>
      <c r="JZ13" s="10"/>
      <c r="KA13" s="15"/>
      <c r="KB13" s="17"/>
      <c r="KC13" s="9"/>
      <c r="KD13" s="9"/>
      <c r="KE13" s="9"/>
      <c r="KF13" s="9"/>
      <c r="KG13" s="18"/>
      <c r="KH13" s="10"/>
      <c r="KI13" s="10"/>
      <c r="KJ13" s="10"/>
      <c r="KK13" s="10"/>
      <c r="KL13" s="17"/>
      <c r="KM13" s="9"/>
      <c r="KN13" s="9"/>
      <c r="KO13" s="9"/>
      <c r="KP13" s="9"/>
      <c r="KQ13" s="9"/>
      <c r="KR13" s="9"/>
      <c r="KS13" s="22"/>
      <c r="KT13" s="18"/>
      <c r="KU13" s="17"/>
      <c r="KV13" s="9"/>
      <c r="KW13" s="9"/>
      <c r="KX13" s="9"/>
      <c r="KY13" s="9"/>
      <c r="KZ13" s="9"/>
      <c r="LA13" s="18"/>
      <c r="LB13" s="10"/>
      <c r="LC13" s="10"/>
      <c r="LD13" s="10"/>
      <c r="LE13" s="16"/>
      <c r="LF13" s="9"/>
      <c r="LG13" s="9"/>
      <c r="LH13" s="9"/>
      <c r="LI13" s="9"/>
      <c r="LJ13" s="9"/>
      <c r="LK13" s="17"/>
      <c r="LL13" s="17"/>
      <c r="LM13" s="17"/>
      <c r="LN13" s="9"/>
      <c r="LO13" s="9"/>
      <c r="LP13" s="9"/>
      <c r="LQ13" s="9"/>
      <c r="LR13" s="9"/>
      <c r="LS13" s="9"/>
      <c r="LT13" s="9"/>
      <c r="LU13" s="13"/>
      <c r="LV13" s="10"/>
      <c r="LW13" s="10"/>
      <c r="LX13" s="10"/>
      <c r="LY13" s="13"/>
      <c r="LZ13" s="9"/>
      <c r="MA13" s="9"/>
      <c r="MB13" s="9"/>
      <c r="MC13" s="9"/>
      <c r="MD13" s="9"/>
      <c r="ME13" s="9"/>
      <c r="MF13" s="22"/>
      <c r="MG13" s="18"/>
      <c r="MH13" s="17"/>
      <c r="MI13" s="17"/>
      <c r="MJ13" s="9"/>
      <c r="MK13" s="9"/>
      <c r="ML13" s="9"/>
      <c r="MM13" s="9"/>
      <c r="MN13" s="9"/>
      <c r="MO13" s="33"/>
      <c r="MP13" s="10"/>
      <c r="MQ13" s="10"/>
      <c r="MR13" s="10"/>
      <c r="MS13" s="11"/>
      <c r="MT13" s="9"/>
      <c r="MU13" s="9"/>
      <c r="MV13" s="9"/>
      <c r="MW13" s="9"/>
      <c r="MX13" s="17"/>
      <c r="MY13" s="15"/>
      <c r="MZ13" s="10"/>
      <c r="NA13" s="10"/>
      <c r="NB13" s="14"/>
      <c r="NC13" s="9"/>
      <c r="ND13" s="9"/>
      <c r="NE13" s="9"/>
      <c r="NF13" s="9"/>
      <c r="NG13" s="9"/>
      <c r="NH13" s="13"/>
      <c r="NI13" s="10"/>
      <c r="NJ13" s="10"/>
      <c r="NK13" s="10"/>
      <c r="NL13" s="14"/>
      <c r="NM13" s="9"/>
      <c r="NN13" s="9"/>
      <c r="NO13" s="9"/>
      <c r="NP13" s="9"/>
      <c r="NQ13" s="9"/>
      <c r="NR13" s="9"/>
      <c r="NS13" s="17"/>
      <c r="NT13" s="18"/>
      <c r="NU13" s="22"/>
      <c r="NV13" s="9"/>
      <c r="NW13" s="9"/>
      <c r="NX13" s="9"/>
      <c r="NY13" s="9"/>
      <c r="NZ13" s="9"/>
      <c r="OA13" s="9"/>
      <c r="OB13" s="22"/>
      <c r="OC13" s="12"/>
      <c r="OD13" s="10"/>
      <c r="OE13" s="10"/>
      <c r="OF13" s="10"/>
      <c r="OG13" s="18"/>
      <c r="OH13" s="9"/>
      <c r="OI13" s="9"/>
      <c r="OJ13" s="9"/>
      <c r="OK13" s="9"/>
      <c r="OL13" s="9"/>
      <c r="OM13" s="17"/>
      <c r="ON13" s="17"/>
      <c r="OO13" s="17"/>
      <c r="OP13" s="17"/>
      <c r="OQ13" s="17"/>
      <c r="OR13" s="17"/>
      <c r="OS13" s="17"/>
      <c r="OT13" s="17"/>
      <c r="OU13" s="10"/>
      <c r="OV13" s="14"/>
      <c r="OW13" s="9"/>
      <c r="OX13" s="17"/>
      <c r="OY13" s="17"/>
      <c r="OZ13" s="17"/>
      <c r="PA13" s="17"/>
      <c r="PB13" s="9"/>
      <c r="PC13" s="9"/>
      <c r="PD13" s="9"/>
      <c r="PE13" s="9"/>
      <c r="PF13" s="9"/>
      <c r="PG13" s="9"/>
      <c r="PH13" s="17"/>
      <c r="PI13" s="17"/>
      <c r="PJ13" s="17"/>
      <c r="PK13" s="17"/>
      <c r="PL13" s="9"/>
      <c r="PM13" s="22"/>
      <c r="PN13" s="10"/>
      <c r="PO13" s="10"/>
      <c r="PP13" s="10"/>
      <c r="PQ13" s="10"/>
      <c r="PR13" s="10"/>
      <c r="PS13" s="10"/>
      <c r="PT13" s="10"/>
      <c r="PU13" s="10"/>
      <c r="PV13" s="10"/>
      <c r="PW13" s="10"/>
      <c r="PX13" s="14"/>
      <c r="PY13" s="9"/>
      <c r="PZ13" s="9"/>
      <c r="QA13" s="9"/>
      <c r="QB13" s="9"/>
      <c r="QC13" s="9"/>
      <c r="QD13" s="9"/>
      <c r="QE13" s="17"/>
      <c r="QF13" s="17"/>
      <c r="QG13" s="17"/>
      <c r="QH13" s="17"/>
      <c r="QI13" s="17"/>
      <c r="QJ13" s="17"/>
      <c r="QK13" s="17"/>
      <c r="QL13" s="9"/>
      <c r="QM13" s="18"/>
      <c r="QN13" s="10"/>
      <c r="QO13" s="10"/>
      <c r="QP13" s="10"/>
      <c r="QQ13" s="10"/>
      <c r="QR13" s="22"/>
      <c r="QS13" s="9"/>
      <c r="QT13" s="9"/>
      <c r="QU13" s="9"/>
      <c r="QV13" s="9"/>
      <c r="QW13" s="17"/>
      <c r="QX13" s="10"/>
      <c r="QY13" s="10"/>
      <c r="QZ13" s="18"/>
      <c r="RA13" s="9"/>
      <c r="RB13" s="9"/>
      <c r="RC13" s="9"/>
      <c r="RD13" s="9"/>
      <c r="RE13" s="17"/>
      <c r="RF13" s="10"/>
      <c r="RG13" s="10"/>
      <c r="RH13" s="10"/>
      <c r="RI13" s="10"/>
      <c r="RJ13" s="10"/>
      <c r="RK13" s="22"/>
      <c r="RL13" s="9"/>
      <c r="RM13" s="9"/>
      <c r="RN13" s="9"/>
      <c r="RO13" s="9"/>
      <c r="RP13" s="9"/>
      <c r="RQ13" s="17"/>
      <c r="RR13" s="22"/>
      <c r="RS13" s="18"/>
      <c r="RT13" s="17"/>
      <c r="RU13" s="9"/>
      <c r="RV13" s="9"/>
      <c r="RW13" s="9"/>
      <c r="RX13" s="9"/>
      <c r="RY13" s="9"/>
      <c r="RZ13" s="17"/>
      <c r="SA13" s="10"/>
      <c r="SB13" s="10"/>
      <c r="SC13" s="10"/>
      <c r="SD13" s="18"/>
      <c r="SE13" s="9"/>
      <c r="SF13" s="9"/>
      <c r="SG13" s="9"/>
      <c r="SH13" s="9"/>
      <c r="SI13" s="9"/>
      <c r="SJ13" s="17"/>
      <c r="SK13" s="17"/>
      <c r="SL13" s="17"/>
      <c r="SM13" s="17"/>
      <c r="SN13" s="17"/>
      <c r="SO13" s="17"/>
      <c r="SP13" s="17"/>
      <c r="SQ13" s="17"/>
      <c r="SR13" s="9"/>
      <c r="SS13" s="15"/>
      <c r="ST13" s="10"/>
      <c r="SU13" s="10"/>
      <c r="SV13" s="13"/>
      <c r="SW13" s="9"/>
      <c r="SX13" s="9"/>
      <c r="SY13" s="9"/>
      <c r="SZ13" s="9"/>
      <c r="TA13" s="9"/>
      <c r="TB13" s="19"/>
      <c r="TC13" s="10"/>
      <c r="TD13" s="10"/>
      <c r="TE13" s="10"/>
      <c r="TF13" s="10"/>
      <c r="TG13" s="10"/>
      <c r="TH13" s="10"/>
      <c r="TI13" s="10"/>
      <c r="TJ13" s="10"/>
      <c r="TK13" s="10"/>
      <c r="TL13" s="10"/>
      <c r="TM13" s="10"/>
      <c r="TN13" s="10"/>
      <c r="TO13" s="10"/>
      <c r="TP13" s="10"/>
      <c r="TQ13" s="10"/>
      <c r="TR13" s="10"/>
      <c r="TS13" s="9"/>
      <c r="TT13" s="9"/>
    </row>
    <row r="14" spans="1:540" ht="9.6" customHeight="1">
      <c r="A14" s="9"/>
      <c r="B14" s="9"/>
      <c r="C14" s="9"/>
      <c r="D14" s="9"/>
      <c r="E14" s="9"/>
      <c r="F14" s="9"/>
      <c r="G14" s="9"/>
      <c r="H14" s="9"/>
      <c r="I14" s="9"/>
      <c r="J14" s="9"/>
      <c r="K14" s="13"/>
      <c r="L14" s="10"/>
      <c r="M14" s="10"/>
      <c r="N14" s="10"/>
      <c r="O14" s="15"/>
      <c r="P14" s="12"/>
      <c r="Q14" s="10"/>
      <c r="R14" s="10"/>
      <c r="S14" s="18"/>
      <c r="T14" s="9"/>
      <c r="U14" s="12"/>
      <c r="V14" s="10"/>
      <c r="W14" s="10"/>
      <c r="X14" s="13"/>
      <c r="Y14" s="12"/>
      <c r="Z14" s="10"/>
      <c r="AA14" s="10"/>
      <c r="AB14" s="12"/>
      <c r="AC14" s="9"/>
      <c r="AD14" s="9"/>
      <c r="AE14" s="18"/>
      <c r="AF14" s="10"/>
      <c r="AG14" s="10"/>
      <c r="AH14" s="10"/>
      <c r="AI14" s="10"/>
      <c r="AJ14" s="15"/>
      <c r="AK14" s="9"/>
      <c r="AL14" s="9"/>
      <c r="AM14" s="16"/>
      <c r="AN14" s="10"/>
      <c r="AO14" s="10"/>
      <c r="AP14" s="10"/>
      <c r="AQ14" s="10"/>
      <c r="AR14" s="13"/>
      <c r="AS14" s="9"/>
      <c r="AT14" s="9"/>
      <c r="AU14" s="9"/>
      <c r="AV14" s="9"/>
      <c r="AW14" s="9"/>
      <c r="AX14" s="16"/>
      <c r="AY14" s="22"/>
      <c r="AZ14" s="9"/>
      <c r="BA14" s="9"/>
      <c r="BB14" s="9"/>
      <c r="BC14" s="9"/>
      <c r="BD14" s="22"/>
      <c r="BE14" s="10"/>
      <c r="BF14" s="10"/>
      <c r="BG14" s="10"/>
      <c r="BH14" s="10"/>
      <c r="BI14" s="14"/>
      <c r="BJ14" s="22"/>
      <c r="BK14" s="18"/>
      <c r="BL14" s="18"/>
      <c r="BM14" s="16"/>
      <c r="BN14" s="10"/>
      <c r="BO14" s="10"/>
      <c r="BP14" s="10"/>
      <c r="BQ14" s="10"/>
      <c r="BR14" s="20"/>
      <c r="BS14" s="9"/>
      <c r="BT14" s="17"/>
      <c r="BU14" s="10"/>
      <c r="BV14" s="10"/>
      <c r="BW14" s="10"/>
      <c r="BX14" s="10"/>
      <c r="BY14" s="15"/>
      <c r="BZ14" s="9"/>
      <c r="CA14" s="9"/>
      <c r="CB14" s="9"/>
      <c r="CC14" s="9"/>
      <c r="CD14" s="9"/>
      <c r="CE14" s="13"/>
      <c r="CF14" s="10"/>
      <c r="CG14" s="10"/>
      <c r="CH14" s="10"/>
      <c r="CI14" s="10"/>
      <c r="CJ14" s="16"/>
      <c r="CK14" s="9"/>
      <c r="CL14" s="22"/>
      <c r="CM14" s="24"/>
      <c r="CN14" s="10"/>
      <c r="CO14" s="10"/>
      <c r="CP14" s="10"/>
      <c r="CQ14" s="10"/>
      <c r="CR14" s="10"/>
      <c r="CS14" s="11"/>
      <c r="CT14" s="16"/>
      <c r="CU14" s="18"/>
      <c r="CV14" s="17"/>
      <c r="CW14" s="9"/>
      <c r="CX14" s="9"/>
      <c r="CY14" s="9"/>
      <c r="CZ14" s="9"/>
      <c r="DA14" s="9"/>
      <c r="DB14" s="15"/>
      <c r="DC14" s="10"/>
      <c r="DD14" s="10"/>
      <c r="DE14" s="10"/>
      <c r="DF14" s="12"/>
      <c r="DG14" s="22"/>
      <c r="DH14" s="9"/>
      <c r="DI14" s="9"/>
      <c r="DJ14" s="9"/>
      <c r="DK14" s="9"/>
      <c r="DL14" s="17"/>
      <c r="DM14" s="10"/>
      <c r="DN14" s="10"/>
      <c r="DO14" s="10"/>
      <c r="DP14" s="10"/>
      <c r="DQ14" s="15"/>
      <c r="DR14" s="9"/>
      <c r="DS14" s="9"/>
      <c r="DT14" s="15"/>
      <c r="DU14" s="10"/>
      <c r="DV14" s="10"/>
      <c r="DW14" s="10"/>
      <c r="DX14" s="10"/>
      <c r="DY14" s="17"/>
      <c r="DZ14" s="9"/>
      <c r="EA14" s="9"/>
      <c r="EB14" s="9"/>
      <c r="EC14" s="9"/>
      <c r="ED14" s="9"/>
      <c r="EE14" s="9"/>
      <c r="EF14" s="9"/>
      <c r="EG14" s="9"/>
      <c r="EH14" s="9"/>
      <c r="EI14" s="9"/>
      <c r="EJ14" s="9"/>
      <c r="EK14" s="9"/>
      <c r="EL14" s="14"/>
      <c r="EM14" s="10"/>
      <c r="EN14" s="10"/>
      <c r="EO14" s="10"/>
      <c r="EP14" s="10"/>
      <c r="EQ14" s="33"/>
      <c r="ER14" s="9"/>
      <c r="ES14" s="9"/>
      <c r="ET14" s="9"/>
      <c r="EU14" s="9"/>
      <c r="EV14" s="9"/>
      <c r="EW14" s="9"/>
      <c r="EX14" s="9"/>
      <c r="EY14" s="9"/>
      <c r="EZ14" s="9"/>
      <c r="FA14" s="9"/>
      <c r="FB14" s="9"/>
      <c r="FC14" s="9"/>
      <c r="FD14" s="9"/>
      <c r="FE14" s="15"/>
      <c r="FF14" s="10"/>
      <c r="FG14" s="10"/>
      <c r="FH14" s="10"/>
      <c r="FI14" s="10"/>
      <c r="FJ14" s="18"/>
      <c r="FK14" s="18"/>
      <c r="FL14" s="18"/>
      <c r="FM14" s="18"/>
      <c r="FN14" s="18"/>
      <c r="FO14" s="18"/>
      <c r="FP14" s="18"/>
      <c r="FQ14" s="17"/>
      <c r="FR14" s="9"/>
      <c r="FS14" s="9"/>
      <c r="FT14" s="9"/>
      <c r="FU14" s="9"/>
      <c r="FV14" s="17"/>
      <c r="FW14" s="12"/>
      <c r="FX14" s="10"/>
      <c r="FY14" s="10"/>
      <c r="FZ14" s="10"/>
      <c r="GA14" s="10"/>
      <c r="GB14" s="10"/>
      <c r="GC14" s="10"/>
      <c r="GD14" s="10"/>
      <c r="GE14" s="12"/>
      <c r="GF14" s="17"/>
      <c r="GG14" s="9"/>
      <c r="GH14" s="9"/>
      <c r="GI14" s="9"/>
      <c r="GJ14" s="22"/>
      <c r="GK14" s="10"/>
      <c r="GL14" s="10"/>
      <c r="GM14" s="10"/>
      <c r="GN14" s="10"/>
      <c r="GO14" s="10"/>
      <c r="GP14" s="9"/>
      <c r="GQ14" s="9"/>
      <c r="GR14" s="9"/>
      <c r="GS14" s="9"/>
      <c r="GT14" s="9"/>
      <c r="GU14" s="18"/>
      <c r="GV14" s="22"/>
      <c r="GW14" s="9"/>
      <c r="GX14" s="9"/>
      <c r="GY14" s="9"/>
      <c r="GZ14" s="9"/>
      <c r="HA14" s="22"/>
      <c r="HB14" s="10"/>
      <c r="HC14" s="10"/>
      <c r="HD14" s="10"/>
      <c r="HE14" s="10"/>
      <c r="HF14" s="15"/>
      <c r="HG14" s="22"/>
      <c r="HH14" s="18"/>
      <c r="HI14" s="18"/>
      <c r="HJ14" s="18"/>
      <c r="HK14" s="18"/>
      <c r="HL14" s="18"/>
      <c r="HM14" s="18"/>
      <c r="HN14" s="9"/>
      <c r="HO14" s="9"/>
      <c r="HP14" s="9"/>
      <c r="HQ14" s="11"/>
      <c r="HR14" s="10"/>
      <c r="HS14" s="10"/>
      <c r="HT14" s="10"/>
      <c r="HU14" s="10"/>
      <c r="HV14" s="17"/>
      <c r="HW14" s="9"/>
      <c r="HX14" s="9"/>
      <c r="HY14" s="9"/>
      <c r="HZ14" s="9"/>
      <c r="IA14" s="9"/>
      <c r="IB14" s="9"/>
      <c r="IC14" s="9"/>
      <c r="ID14" s="9"/>
      <c r="IE14" s="9"/>
      <c r="IF14" s="9"/>
      <c r="IG14" s="9"/>
      <c r="IH14" s="9"/>
      <c r="II14" s="9"/>
      <c r="IJ14" s="9"/>
      <c r="IK14" s="9"/>
      <c r="IL14" s="9"/>
      <c r="IM14" s="9"/>
      <c r="IN14" s="9"/>
      <c r="IO14" s="9"/>
      <c r="IP14" s="9"/>
      <c r="IQ14" s="9"/>
      <c r="IR14" s="11"/>
      <c r="IS14" s="10"/>
      <c r="IT14" s="10"/>
      <c r="IU14" s="10"/>
      <c r="IV14" s="10"/>
      <c r="IW14" s="10"/>
      <c r="IX14" s="10"/>
      <c r="IY14" s="10"/>
      <c r="IZ14" s="10"/>
      <c r="JA14" s="10"/>
      <c r="JB14" s="10"/>
      <c r="JC14" s="15"/>
      <c r="JD14" s="17"/>
      <c r="JE14" s="9"/>
      <c r="JF14" s="9"/>
      <c r="JG14" s="9"/>
      <c r="JH14" s="9"/>
      <c r="JI14" s="9"/>
      <c r="JJ14" s="9"/>
      <c r="JK14" s="17"/>
      <c r="JL14" s="11"/>
      <c r="JM14" s="10"/>
      <c r="JN14" s="10"/>
      <c r="JO14" s="13"/>
      <c r="JP14" s="9"/>
      <c r="JQ14" s="9"/>
      <c r="JR14" s="9"/>
      <c r="JS14" s="9"/>
      <c r="JT14" s="9"/>
      <c r="JU14" s="9"/>
      <c r="JV14" s="9"/>
      <c r="JW14" s="9"/>
      <c r="JX14" s="15"/>
      <c r="JY14" s="10"/>
      <c r="JZ14" s="10"/>
      <c r="KA14" s="15"/>
      <c r="KB14" s="17"/>
      <c r="KC14" s="9"/>
      <c r="KD14" s="9"/>
      <c r="KE14" s="9"/>
      <c r="KF14" s="9"/>
      <c r="KG14" s="18"/>
      <c r="KH14" s="10"/>
      <c r="KI14" s="10"/>
      <c r="KJ14" s="10"/>
      <c r="KK14" s="15"/>
      <c r="KL14" s="9"/>
      <c r="KM14" s="9"/>
      <c r="KN14" s="9"/>
      <c r="KO14" s="9"/>
      <c r="KP14" s="9"/>
      <c r="KQ14" s="17"/>
      <c r="KR14" s="15"/>
      <c r="KS14" s="10"/>
      <c r="KT14" s="10"/>
      <c r="KU14" s="12"/>
      <c r="KV14" s="29"/>
      <c r="KW14" s="9"/>
      <c r="KX14" s="9"/>
      <c r="KY14" s="9"/>
      <c r="KZ14" s="9"/>
      <c r="LA14" s="9"/>
      <c r="LB14" s="10"/>
      <c r="LC14" s="10"/>
      <c r="LD14" s="10"/>
      <c r="LE14" s="16"/>
      <c r="LF14" s="9"/>
      <c r="LG14" s="9"/>
      <c r="LH14" s="9"/>
      <c r="LI14" s="9"/>
      <c r="LJ14" s="17"/>
      <c r="LK14" s="15"/>
      <c r="LL14" s="12"/>
      <c r="LM14" s="12"/>
      <c r="LN14" s="15"/>
      <c r="LO14" s="16"/>
      <c r="LP14" s="17"/>
      <c r="LQ14" s="9"/>
      <c r="LR14" s="9"/>
      <c r="LS14" s="9"/>
      <c r="LT14" s="9"/>
      <c r="LU14" s="16"/>
      <c r="LV14" s="10"/>
      <c r="LW14" s="10"/>
      <c r="LX14" s="12"/>
      <c r="LY14" s="22"/>
      <c r="LZ14" s="9"/>
      <c r="MA14" s="9"/>
      <c r="MB14" s="9"/>
      <c r="MC14" s="9"/>
      <c r="MD14" s="9"/>
      <c r="ME14" s="14"/>
      <c r="MF14" s="10"/>
      <c r="MG14" s="10"/>
      <c r="MH14" s="10"/>
      <c r="MI14" s="11"/>
      <c r="MJ14" s="17"/>
      <c r="MK14" s="9"/>
      <c r="ML14" s="9"/>
      <c r="MM14" s="9"/>
      <c r="MN14" s="9"/>
      <c r="MO14" s="9"/>
      <c r="MP14" s="15"/>
      <c r="MQ14" s="10"/>
      <c r="MR14" s="10"/>
      <c r="MS14" s="26"/>
      <c r="MT14" s="9"/>
      <c r="MU14" s="9"/>
      <c r="MV14" s="9"/>
      <c r="MW14" s="9"/>
      <c r="MX14" s="22"/>
      <c r="MY14" s="10"/>
      <c r="MZ14" s="10"/>
      <c r="NA14" s="10"/>
      <c r="NB14" s="10"/>
      <c r="NC14" s="18"/>
      <c r="ND14" s="17"/>
      <c r="NE14" s="17"/>
      <c r="NF14" s="17"/>
      <c r="NG14" s="17"/>
      <c r="NH14" s="16"/>
      <c r="NI14" s="10"/>
      <c r="NJ14" s="10"/>
      <c r="NK14" s="10"/>
      <c r="NL14" s="18"/>
      <c r="NM14" s="9"/>
      <c r="NN14" s="9"/>
      <c r="NO14" s="9"/>
      <c r="NP14" s="9"/>
      <c r="NQ14" s="9"/>
      <c r="NR14" s="16"/>
      <c r="NS14" s="10"/>
      <c r="NT14" s="10"/>
      <c r="NU14" s="10"/>
      <c r="NV14" s="15"/>
      <c r="NW14" s="22"/>
      <c r="NX14" s="9"/>
      <c r="NY14" s="9"/>
      <c r="NZ14" s="9"/>
      <c r="OA14" s="9"/>
      <c r="OB14" s="9"/>
      <c r="OC14" s="14"/>
      <c r="OD14" s="10"/>
      <c r="OE14" s="10"/>
      <c r="OF14" s="10"/>
      <c r="OG14" s="18"/>
      <c r="OH14" s="9"/>
      <c r="OI14" s="9"/>
      <c r="OJ14" s="9"/>
      <c r="OK14" s="9"/>
      <c r="OL14" s="17"/>
      <c r="OM14" s="12"/>
      <c r="ON14" s="12"/>
      <c r="OO14" s="15"/>
      <c r="OP14" s="15"/>
      <c r="OQ14" s="15"/>
      <c r="OR14" s="15"/>
      <c r="OS14" s="15"/>
      <c r="OT14" s="15"/>
      <c r="OU14" s="10"/>
      <c r="OV14" s="10"/>
      <c r="OW14" s="15"/>
      <c r="OX14" s="15"/>
      <c r="OY14" s="15"/>
      <c r="OZ14" s="15"/>
      <c r="PA14" s="12"/>
      <c r="PB14" s="18"/>
      <c r="PC14" s="9"/>
      <c r="PD14" s="9"/>
      <c r="PE14" s="9"/>
      <c r="PF14" s="9"/>
      <c r="PG14" s="17"/>
      <c r="PH14" s="14"/>
      <c r="PI14" s="12"/>
      <c r="PJ14" s="15"/>
      <c r="PK14" s="12"/>
      <c r="PL14" s="15"/>
      <c r="PM14" s="15"/>
      <c r="PN14" s="10"/>
      <c r="PO14" s="10"/>
      <c r="PP14" s="10"/>
      <c r="PQ14" s="10"/>
      <c r="PR14" s="10"/>
      <c r="PS14" s="10"/>
      <c r="PT14" s="10"/>
      <c r="PU14" s="10"/>
      <c r="PV14" s="10"/>
      <c r="PW14" s="10"/>
      <c r="PX14" s="14"/>
      <c r="PY14" s="9"/>
      <c r="PZ14" s="9"/>
      <c r="QA14" s="9"/>
      <c r="QB14" s="9"/>
      <c r="QC14" s="9"/>
      <c r="QD14" s="34"/>
      <c r="QE14" s="12"/>
      <c r="QF14" s="12"/>
      <c r="QG14" s="12"/>
      <c r="QH14" s="12"/>
      <c r="QI14" s="12"/>
      <c r="QJ14" s="12"/>
      <c r="QK14" s="12"/>
      <c r="QL14" s="15"/>
      <c r="QM14" s="12"/>
      <c r="QN14" s="10"/>
      <c r="QO14" s="10"/>
      <c r="QP14" s="10"/>
      <c r="QQ14" s="10"/>
      <c r="QR14" s="11"/>
      <c r="QS14" s="17"/>
      <c r="QT14" s="9"/>
      <c r="QU14" s="9"/>
      <c r="QV14" s="9"/>
      <c r="QW14" s="9"/>
      <c r="QX14" s="23"/>
      <c r="QY14" s="11"/>
      <c r="QZ14" s="9"/>
      <c r="RA14" s="9"/>
      <c r="RB14" s="9"/>
      <c r="RC14" s="9"/>
      <c r="RD14" s="9"/>
      <c r="RE14" s="14"/>
      <c r="RF14" s="10"/>
      <c r="RG14" s="10"/>
      <c r="RH14" s="10"/>
      <c r="RI14" s="10"/>
      <c r="RJ14" s="11"/>
      <c r="RK14" s="9"/>
      <c r="RL14" s="9"/>
      <c r="RM14" s="9"/>
      <c r="RN14" s="9"/>
      <c r="RO14" s="9"/>
      <c r="RP14" s="22"/>
      <c r="RQ14" s="15"/>
      <c r="RR14" s="10"/>
      <c r="RS14" s="10"/>
      <c r="RT14" s="12"/>
      <c r="RU14" s="18"/>
      <c r="RV14" s="9"/>
      <c r="RW14" s="9"/>
      <c r="RX14" s="9"/>
      <c r="RY14" s="9"/>
      <c r="RZ14" s="9"/>
      <c r="SA14" s="15"/>
      <c r="SB14" s="10"/>
      <c r="SC14" s="10"/>
      <c r="SD14" s="18"/>
      <c r="SE14" s="9"/>
      <c r="SF14" s="9"/>
      <c r="SG14" s="9"/>
      <c r="SH14" s="9"/>
      <c r="SI14" s="17"/>
      <c r="SJ14" s="15"/>
      <c r="SK14" s="12"/>
      <c r="SL14" s="12"/>
      <c r="SM14" s="12"/>
      <c r="SN14" s="12"/>
      <c r="SO14" s="12"/>
      <c r="SP14" s="12"/>
      <c r="SQ14" s="15"/>
      <c r="SR14" s="15"/>
      <c r="SS14" s="10"/>
      <c r="ST14" s="10"/>
      <c r="SU14" s="10"/>
      <c r="SV14" s="13"/>
      <c r="SW14" s="9"/>
      <c r="SX14" s="9"/>
      <c r="SY14" s="9"/>
      <c r="SZ14" s="9"/>
      <c r="TA14" s="9"/>
      <c r="TB14" s="19"/>
      <c r="TC14" s="10"/>
      <c r="TD14" s="10"/>
      <c r="TE14" s="10"/>
      <c r="TF14" s="10"/>
      <c r="TG14" s="10"/>
      <c r="TH14" s="10"/>
      <c r="TI14" s="10"/>
      <c r="TJ14" s="10"/>
      <c r="TK14" s="10"/>
      <c r="TL14" s="10"/>
      <c r="TM14" s="10"/>
      <c r="TN14" s="10"/>
      <c r="TO14" s="10"/>
      <c r="TP14" s="10"/>
      <c r="TQ14" s="10"/>
      <c r="TR14" s="10"/>
      <c r="TS14" s="9"/>
      <c r="TT14" s="9"/>
    </row>
    <row r="15" spans="1:540" ht="9.6" customHeight="1">
      <c r="A15" s="9"/>
      <c r="B15" s="9"/>
      <c r="C15" s="9"/>
      <c r="D15" s="9"/>
      <c r="E15" s="9"/>
      <c r="F15" s="9"/>
      <c r="G15" s="9"/>
      <c r="H15" s="9"/>
      <c r="I15" s="9"/>
      <c r="J15" s="9"/>
      <c r="K15" s="13"/>
      <c r="L15" s="10"/>
      <c r="M15" s="10"/>
      <c r="N15" s="10"/>
      <c r="O15" s="13"/>
      <c r="P15" s="15"/>
      <c r="Q15" s="10"/>
      <c r="R15" s="10"/>
      <c r="S15" s="16"/>
      <c r="T15" s="9"/>
      <c r="U15" s="10"/>
      <c r="V15" s="10"/>
      <c r="W15" s="10"/>
      <c r="X15" s="18"/>
      <c r="Y15" s="36"/>
      <c r="Z15" s="10"/>
      <c r="AA15" s="10"/>
      <c r="AB15" s="12"/>
      <c r="AC15" s="9"/>
      <c r="AD15" s="9"/>
      <c r="AE15" s="18"/>
      <c r="AF15" s="10"/>
      <c r="AG15" s="10"/>
      <c r="AH15" s="10"/>
      <c r="AI15" s="10"/>
      <c r="AJ15" s="15"/>
      <c r="AK15" s="9"/>
      <c r="AL15" s="9"/>
      <c r="AM15" s="13"/>
      <c r="AN15" s="10"/>
      <c r="AO15" s="10"/>
      <c r="AP15" s="10"/>
      <c r="AQ15" s="10"/>
      <c r="AR15" s="16"/>
      <c r="AS15" s="9"/>
      <c r="AT15" s="9"/>
      <c r="AU15" s="9"/>
      <c r="AV15" s="9"/>
      <c r="AW15" s="9"/>
      <c r="AX15" s="9"/>
      <c r="AY15" s="9"/>
      <c r="AZ15" s="9"/>
      <c r="BA15" s="9"/>
      <c r="BB15" s="9"/>
      <c r="BC15" s="9"/>
      <c r="BD15" s="22"/>
      <c r="BE15" s="10"/>
      <c r="BF15" s="10"/>
      <c r="BG15" s="10"/>
      <c r="BH15" s="10"/>
      <c r="BI15" s="10"/>
      <c r="BJ15" s="12"/>
      <c r="BK15" s="12"/>
      <c r="BL15" s="10"/>
      <c r="BM15" s="10"/>
      <c r="BN15" s="10"/>
      <c r="BO15" s="10"/>
      <c r="BP15" s="10"/>
      <c r="BQ15" s="10"/>
      <c r="BR15" s="16"/>
      <c r="BS15" s="9"/>
      <c r="BT15" s="18"/>
      <c r="BU15" s="10"/>
      <c r="BV15" s="10"/>
      <c r="BW15" s="10"/>
      <c r="BX15" s="10"/>
      <c r="BY15" s="13"/>
      <c r="BZ15" s="9"/>
      <c r="CA15" s="9"/>
      <c r="CB15" s="9"/>
      <c r="CC15" s="9"/>
      <c r="CD15" s="9"/>
      <c r="CE15" s="33"/>
      <c r="CF15" s="10"/>
      <c r="CG15" s="10"/>
      <c r="CH15" s="10"/>
      <c r="CI15" s="10"/>
      <c r="CJ15" s="13"/>
      <c r="CK15" s="9"/>
      <c r="CL15" s="9"/>
      <c r="CM15" s="11"/>
      <c r="CN15" s="10"/>
      <c r="CO15" s="10"/>
      <c r="CP15" s="10"/>
      <c r="CQ15" s="10"/>
      <c r="CR15" s="10"/>
      <c r="CS15" s="10"/>
      <c r="CT15" s="10"/>
      <c r="CU15" s="10"/>
      <c r="CV15" s="25"/>
      <c r="CW15" s="13"/>
      <c r="CX15" s="17"/>
      <c r="CY15" s="9"/>
      <c r="CZ15" s="9"/>
      <c r="DA15" s="17"/>
      <c r="DB15" s="12"/>
      <c r="DC15" s="10"/>
      <c r="DD15" s="10"/>
      <c r="DE15" s="10"/>
      <c r="DF15" s="15"/>
      <c r="DG15" s="9"/>
      <c r="DH15" s="9"/>
      <c r="DI15" s="9"/>
      <c r="DJ15" s="9"/>
      <c r="DK15" s="9"/>
      <c r="DL15" s="9"/>
      <c r="DM15" s="10"/>
      <c r="DN15" s="10"/>
      <c r="DO15" s="10"/>
      <c r="DP15" s="10"/>
      <c r="DQ15" s="12"/>
      <c r="DR15" s="9"/>
      <c r="DS15" s="9"/>
      <c r="DT15" s="15"/>
      <c r="DU15" s="10"/>
      <c r="DV15" s="10"/>
      <c r="DW15" s="10"/>
      <c r="DX15" s="10"/>
      <c r="DY15" s="14"/>
      <c r="DZ15" s="14"/>
      <c r="EA15" s="14"/>
      <c r="EB15" s="14"/>
      <c r="EC15" s="14"/>
      <c r="ED15" s="13"/>
      <c r="EE15" s="17"/>
      <c r="EF15" s="9"/>
      <c r="EG15" s="9"/>
      <c r="EH15" s="9"/>
      <c r="EI15" s="9"/>
      <c r="EJ15" s="9"/>
      <c r="EK15" s="9"/>
      <c r="EL15" s="14"/>
      <c r="EM15" s="10"/>
      <c r="EN15" s="10"/>
      <c r="EO15" s="10"/>
      <c r="EP15" s="10"/>
      <c r="EQ15" s="33"/>
      <c r="ER15" s="9"/>
      <c r="ES15" s="9"/>
      <c r="ET15" s="9"/>
      <c r="EU15" s="9"/>
      <c r="EV15" s="9"/>
      <c r="EW15" s="9"/>
      <c r="EX15" s="9"/>
      <c r="EY15" s="9"/>
      <c r="EZ15" s="9"/>
      <c r="FA15" s="9"/>
      <c r="FB15" s="9"/>
      <c r="FC15" s="9"/>
      <c r="FD15" s="9"/>
      <c r="FE15" s="15"/>
      <c r="FF15" s="10"/>
      <c r="FG15" s="10"/>
      <c r="FH15" s="10"/>
      <c r="FI15" s="10"/>
      <c r="FJ15" s="10"/>
      <c r="FK15" s="12"/>
      <c r="FL15" s="10"/>
      <c r="FM15" s="10"/>
      <c r="FN15" s="10"/>
      <c r="FO15" s="10"/>
      <c r="FP15" s="10"/>
      <c r="FQ15" s="16"/>
      <c r="FR15" s="9"/>
      <c r="FS15" s="9"/>
      <c r="FT15" s="9"/>
      <c r="FU15" s="9"/>
      <c r="FV15" s="9"/>
      <c r="FW15" s="16"/>
      <c r="FX15" s="10"/>
      <c r="FY15" s="10"/>
      <c r="FZ15" s="10"/>
      <c r="GA15" s="10"/>
      <c r="GB15" s="10"/>
      <c r="GC15" s="10"/>
      <c r="GD15" s="10"/>
      <c r="GE15" s="16"/>
      <c r="GF15" s="9"/>
      <c r="GG15" s="9"/>
      <c r="GH15" s="9"/>
      <c r="GI15" s="9"/>
      <c r="GJ15" s="18"/>
      <c r="GK15" s="10"/>
      <c r="GL15" s="10"/>
      <c r="GM15" s="10"/>
      <c r="GN15" s="10"/>
      <c r="GO15" s="11"/>
      <c r="GP15" s="9"/>
      <c r="GQ15" s="9"/>
      <c r="GR15" s="9"/>
      <c r="GS15" s="9"/>
      <c r="GT15" s="9"/>
      <c r="GU15" s="9"/>
      <c r="GV15" s="9"/>
      <c r="GW15" s="9"/>
      <c r="GX15" s="9"/>
      <c r="GY15" s="9"/>
      <c r="GZ15" s="9"/>
      <c r="HA15" s="22"/>
      <c r="HB15" s="10"/>
      <c r="HC15" s="10"/>
      <c r="HD15" s="10"/>
      <c r="HE15" s="10"/>
      <c r="HF15" s="10"/>
      <c r="HG15" s="12"/>
      <c r="HH15" s="12"/>
      <c r="HI15" s="10"/>
      <c r="HJ15" s="10"/>
      <c r="HK15" s="10"/>
      <c r="HL15" s="10"/>
      <c r="HM15" s="12"/>
      <c r="HN15" s="9"/>
      <c r="HO15" s="9"/>
      <c r="HP15" s="9"/>
      <c r="HQ15" s="11"/>
      <c r="HR15" s="10"/>
      <c r="HS15" s="10"/>
      <c r="HT15" s="10"/>
      <c r="HU15" s="10"/>
      <c r="HV15" s="17"/>
      <c r="HW15" s="9"/>
      <c r="HX15" s="9"/>
      <c r="HY15" s="9"/>
      <c r="HZ15" s="9"/>
      <c r="IA15" s="9"/>
      <c r="IB15" s="9"/>
      <c r="IC15" s="9"/>
      <c r="ID15" s="9"/>
      <c r="IE15" s="9"/>
      <c r="IF15" s="9"/>
      <c r="IG15" s="9"/>
      <c r="IH15" s="9"/>
      <c r="II15" s="9"/>
      <c r="IJ15" s="9"/>
      <c r="IK15" s="9"/>
      <c r="IL15" s="9"/>
      <c r="IM15" s="9"/>
      <c r="IN15" s="9"/>
      <c r="IO15" s="9"/>
      <c r="IP15" s="9"/>
      <c r="IQ15" s="9"/>
      <c r="IR15" s="11"/>
      <c r="IS15" s="10"/>
      <c r="IT15" s="10"/>
      <c r="IU15" s="10"/>
      <c r="IV15" s="10"/>
      <c r="IW15" s="10"/>
      <c r="IX15" s="10"/>
      <c r="IY15" s="10"/>
      <c r="IZ15" s="10"/>
      <c r="JA15" s="10"/>
      <c r="JB15" s="10"/>
      <c r="JC15" s="15"/>
      <c r="JD15" s="17"/>
      <c r="JE15" s="9"/>
      <c r="JF15" s="9"/>
      <c r="JG15" s="9"/>
      <c r="JH15" s="18"/>
      <c r="JI15" s="17"/>
      <c r="JJ15" s="9"/>
      <c r="JK15" s="9"/>
      <c r="JL15" s="13"/>
      <c r="JM15" s="10"/>
      <c r="JN15" s="10"/>
      <c r="JO15" s="16"/>
      <c r="JP15" s="9"/>
      <c r="JQ15" s="9"/>
      <c r="JR15" s="9"/>
      <c r="JS15" s="22"/>
      <c r="JT15" s="17"/>
      <c r="JU15" s="9"/>
      <c r="JV15" s="9"/>
      <c r="JW15" s="9"/>
      <c r="JX15" s="15"/>
      <c r="JY15" s="10"/>
      <c r="JZ15" s="10"/>
      <c r="KA15" s="15"/>
      <c r="KB15" s="17"/>
      <c r="KC15" s="9"/>
      <c r="KD15" s="9"/>
      <c r="KE15" s="9"/>
      <c r="KF15" s="9"/>
      <c r="KG15" s="18"/>
      <c r="KH15" s="10"/>
      <c r="KI15" s="10"/>
      <c r="KJ15" s="10"/>
      <c r="KK15" s="18"/>
      <c r="KL15" s="9"/>
      <c r="KM15" s="9"/>
      <c r="KN15" s="9"/>
      <c r="KO15" s="9"/>
      <c r="KP15" s="9"/>
      <c r="KQ15" s="14"/>
      <c r="KR15" s="10"/>
      <c r="KS15" s="10"/>
      <c r="KT15" s="10"/>
      <c r="KU15" s="10"/>
      <c r="KV15" s="10"/>
      <c r="KW15" s="22"/>
      <c r="KX15" s="17"/>
      <c r="KY15" s="18"/>
      <c r="KZ15" s="16"/>
      <c r="LA15" s="11"/>
      <c r="LB15" s="12"/>
      <c r="LC15" s="10"/>
      <c r="LD15" s="10"/>
      <c r="LE15" s="16"/>
      <c r="LF15" s="9"/>
      <c r="LG15" s="9"/>
      <c r="LH15" s="9"/>
      <c r="LI15" s="9"/>
      <c r="LJ15" s="22"/>
      <c r="LK15" s="10"/>
      <c r="LL15" s="10"/>
      <c r="LM15" s="10"/>
      <c r="LN15" s="10"/>
      <c r="LO15" s="10"/>
      <c r="LP15" s="17"/>
      <c r="LQ15" s="9"/>
      <c r="LR15" s="9"/>
      <c r="LS15" s="9"/>
      <c r="LT15" s="9"/>
      <c r="LU15" s="18"/>
      <c r="LV15" s="10"/>
      <c r="LW15" s="10"/>
      <c r="LX15" s="15"/>
      <c r="LY15" s="9"/>
      <c r="LZ15" s="9"/>
      <c r="MA15" s="9"/>
      <c r="MB15" s="9"/>
      <c r="MC15" s="9"/>
      <c r="MD15" s="13"/>
      <c r="ME15" s="10"/>
      <c r="MF15" s="10"/>
      <c r="MG15" s="10"/>
      <c r="MH15" s="10"/>
      <c r="MI15" s="10"/>
      <c r="MJ15" s="20"/>
      <c r="MK15" s="9"/>
      <c r="ML15" s="9"/>
      <c r="MM15" s="9"/>
      <c r="MN15" s="9"/>
      <c r="MO15" s="9"/>
      <c r="MP15" s="16"/>
      <c r="MQ15" s="10"/>
      <c r="MR15" s="10"/>
      <c r="MS15" s="13"/>
      <c r="MT15" s="9"/>
      <c r="MU15" s="9"/>
      <c r="MV15" s="9"/>
      <c r="MW15" s="9"/>
      <c r="MX15" s="9"/>
      <c r="MY15" s="18"/>
      <c r="MZ15" s="14"/>
      <c r="NA15" s="31"/>
      <c r="NB15" s="10"/>
      <c r="NC15" s="10"/>
      <c r="ND15" s="15"/>
      <c r="NE15" s="15"/>
      <c r="NF15" s="15"/>
      <c r="NG15" s="15"/>
      <c r="NH15" s="12"/>
      <c r="NI15" s="10"/>
      <c r="NJ15" s="10"/>
      <c r="NK15" s="15"/>
      <c r="NL15" s="17"/>
      <c r="NM15" s="9"/>
      <c r="NN15" s="9"/>
      <c r="NO15" s="9"/>
      <c r="NP15" s="9"/>
      <c r="NQ15" s="18"/>
      <c r="NR15" s="10"/>
      <c r="NS15" s="10"/>
      <c r="NT15" s="10"/>
      <c r="NU15" s="10"/>
      <c r="NV15" s="10"/>
      <c r="NW15" s="15"/>
      <c r="NX15" s="9"/>
      <c r="NY15" s="9"/>
      <c r="NZ15" s="9"/>
      <c r="OA15" s="9"/>
      <c r="OB15" s="9"/>
      <c r="OC15" s="18"/>
      <c r="OD15" s="10"/>
      <c r="OE15" s="10"/>
      <c r="OF15" s="10"/>
      <c r="OG15" s="18"/>
      <c r="OH15" s="9"/>
      <c r="OI15" s="9"/>
      <c r="OJ15" s="9"/>
      <c r="OK15" s="9"/>
      <c r="OL15" s="17"/>
      <c r="OM15" s="10"/>
      <c r="ON15" s="10"/>
      <c r="OO15" s="10"/>
      <c r="OP15" s="10"/>
      <c r="OQ15" s="10"/>
      <c r="OR15" s="10"/>
      <c r="OS15" s="10"/>
      <c r="OT15" s="10"/>
      <c r="OU15" s="10"/>
      <c r="OV15" s="10"/>
      <c r="OW15" s="10"/>
      <c r="OX15" s="10"/>
      <c r="OY15" s="10"/>
      <c r="OZ15" s="10"/>
      <c r="PA15" s="10"/>
      <c r="PB15" s="16"/>
      <c r="PC15" s="9"/>
      <c r="PD15" s="9"/>
      <c r="PE15" s="9"/>
      <c r="PF15" s="9"/>
      <c r="PG15" s="17"/>
      <c r="PH15" s="15"/>
      <c r="PI15" s="10"/>
      <c r="PJ15" s="10"/>
      <c r="PK15" s="10"/>
      <c r="PL15" s="10"/>
      <c r="PM15" s="10"/>
      <c r="PN15" s="10"/>
      <c r="PO15" s="10"/>
      <c r="PP15" s="10"/>
      <c r="PQ15" s="10"/>
      <c r="PR15" s="10"/>
      <c r="PS15" s="10"/>
      <c r="PT15" s="10"/>
      <c r="PU15" s="10"/>
      <c r="PV15" s="10"/>
      <c r="PW15" s="10"/>
      <c r="PX15" s="14"/>
      <c r="PY15" s="9"/>
      <c r="PZ15" s="9"/>
      <c r="QA15" s="9"/>
      <c r="QB15" s="9"/>
      <c r="QC15" s="9"/>
      <c r="QD15" s="11"/>
      <c r="QE15" s="10"/>
      <c r="QF15" s="10"/>
      <c r="QG15" s="10"/>
      <c r="QH15" s="10"/>
      <c r="QI15" s="10"/>
      <c r="QJ15" s="10"/>
      <c r="QK15" s="10"/>
      <c r="QL15" s="10"/>
      <c r="QM15" s="10"/>
      <c r="QN15" s="10"/>
      <c r="QO15" s="10"/>
      <c r="QP15" s="10"/>
      <c r="QQ15" s="10"/>
      <c r="QR15" s="10"/>
      <c r="QS15" s="18"/>
      <c r="QT15" s="9"/>
      <c r="QU15" s="9"/>
      <c r="QV15" s="9"/>
      <c r="QW15" s="9"/>
      <c r="QX15" s="17"/>
      <c r="QY15" s="22"/>
      <c r="QZ15" s="9"/>
      <c r="RA15" s="9"/>
      <c r="RB15" s="9"/>
      <c r="RC15" s="9"/>
      <c r="RD15" s="16"/>
      <c r="RE15" s="10"/>
      <c r="RF15" s="10"/>
      <c r="RG15" s="10"/>
      <c r="RH15" s="10"/>
      <c r="RI15" s="10"/>
      <c r="RJ15" s="33"/>
      <c r="RK15" s="9"/>
      <c r="RL15" s="9"/>
      <c r="RM15" s="9"/>
      <c r="RN15" s="9"/>
      <c r="RO15" s="17"/>
      <c r="RP15" s="15"/>
      <c r="RQ15" s="10"/>
      <c r="RR15" s="10"/>
      <c r="RS15" s="10"/>
      <c r="RT15" s="10"/>
      <c r="RU15" s="10"/>
      <c r="RV15" s="22"/>
      <c r="RW15" s="17"/>
      <c r="RX15" s="18"/>
      <c r="RY15" s="13"/>
      <c r="RZ15" s="14"/>
      <c r="SA15" s="12"/>
      <c r="SB15" s="10"/>
      <c r="SC15" s="10"/>
      <c r="SD15" s="18"/>
      <c r="SE15" s="9"/>
      <c r="SF15" s="9"/>
      <c r="SG15" s="9"/>
      <c r="SH15" s="9"/>
      <c r="SI15" s="17"/>
      <c r="SJ15" s="10"/>
      <c r="SK15" s="10"/>
      <c r="SL15" s="10"/>
      <c r="SM15" s="10"/>
      <c r="SN15" s="10"/>
      <c r="SO15" s="10"/>
      <c r="SP15" s="10"/>
      <c r="SQ15" s="10"/>
      <c r="SR15" s="10"/>
      <c r="SS15" s="10"/>
      <c r="ST15" s="10"/>
      <c r="SU15" s="10"/>
      <c r="SV15" s="13"/>
      <c r="SW15" s="9"/>
      <c r="SX15" s="9"/>
      <c r="SY15" s="9"/>
      <c r="SZ15" s="9"/>
      <c r="TA15" s="9"/>
      <c r="TB15" s="19"/>
      <c r="TC15" s="10"/>
      <c r="TD15" s="10"/>
      <c r="TE15" s="10"/>
      <c r="TF15" s="10"/>
      <c r="TG15" s="10"/>
      <c r="TH15" s="10"/>
      <c r="TI15" s="10"/>
      <c r="TJ15" s="10"/>
      <c r="TK15" s="10"/>
      <c r="TL15" s="10"/>
      <c r="TM15" s="10"/>
      <c r="TN15" s="10"/>
      <c r="TO15" s="10"/>
      <c r="TP15" s="10"/>
      <c r="TQ15" s="10"/>
      <c r="TR15" s="10"/>
      <c r="TS15" s="9"/>
      <c r="TT15" s="9"/>
    </row>
    <row r="16" spans="1:540" ht="9.6" customHeight="1">
      <c r="A16" s="9"/>
      <c r="B16" s="9"/>
      <c r="C16" s="9"/>
      <c r="D16" s="9"/>
      <c r="E16" s="9"/>
      <c r="F16" s="9"/>
      <c r="G16" s="9"/>
      <c r="H16" s="9"/>
      <c r="I16" s="9"/>
      <c r="J16" s="9"/>
      <c r="K16" s="13"/>
      <c r="L16" s="10"/>
      <c r="M16" s="10"/>
      <c r="N16" s="10"/>
      <c r="O16" s="16"/>
      <c r="P16" s="14"/>
      <c r="Q16" s="10"/>
      <c r="R16" s="10"/>
      <c r="S16" s="16"/>
      <c r="T16" s="22"/>
      <c r="U16" s="10"/>
      <c r="V16" s="10"/>
      <c r="W16" s="12"/>
      <c r="X16" s="17"/>
      <c r="Y16" s="10"/>
      <c r="Z16" s="10"/>
      <c r="AA16" s="10"/>
      <c r="AB16" s="12"/>
      <c r="AC16" s="9"/>
      <c r="AD16" s="9"/>
      <c r="AE16" s="18"/>
      <c r="AF16" s="10"/>
      <c r="AG16" s="10"/>
      <c r="AH16" s="10"/>
      <c r="AI16" s="10"/>
      <c r="AJ16" s="15"/>
      <c r="AK16" s="9"/>
      <c r="AL16" s="9"/>
      <c r="AM16" s="20"/>
      <c r="AN16" s="10"/>
      <c r="AO16" s="10"/>
      <c r="AP16" s="10"/>
      <c r="AQ16" s="10"/>
      <c r="AR16" s="16"/>
      <c r="AS16" s="9"/>
      <c r="AT16" s="9"/>
      <c r="AU16" s="9"/>
      <c r="AV16" s="9"/>
      <c r="AW16" s="9"/>
      <c r="AX16" s="9"/>
      <c r="AY16" s="9"/>
      <c r="AZ16" s="9"/>
      <c r="BA16" s="9"/>
      <c r="BB16" s="9"/>
      <c r="BC16" s="9"/>
      <c r="BD16" s="22"/>
      <c r="BE16" s="10"/>
      <c r="BF16" s="10"/>
      <c r="BG16" s="10"/>
      <c r="BH16" s="10"/>
      <c r="BI16" s="10"/>
      <c r="BJ16" s="10"/>
      <c r="BK16" s="10"/>
      <c r="BL16" s="10"/>
      <c r="BM16" s="10"/>
      <c r="BN16" s="10"/>
      <c r="BO16" s="10"/>
      <c r="BP16" s="10"/>
      <c r="BQ16" s="16"/>
      <c r="BR16" s="9"/>
      <c r="BS16" s="9"/>
      <c r="BT16" s="16"/>
      <c r="BU16" s="10"/>
      <c r="BV16" s="10"/>
      <c r="BW16" s="10"/>
      <c r="BX16" s="10"/>
      <c r="BY16" s="16"/>
      <c r="BZ16" s="9"/>
      <c r="CA16" s="9"/>
      <c r="CB16" s="9"/>
      <c r="CC16" s="9"/>
      <c r="CD16" s="9"/>
      <c r="CE16" s="18"/>
      <c r="CF16" s="10"/>
      <c r="CG16" s="10"/>
      <c r="CH16" s="10"/>
      <c r="CI16" s="10"/>
      <c r="CJ16" s="13"/>
      <c r="CK16" s="9"/>
      <c r="CL16" s="9"/>
      <c r="CM16" s="17"/>
      <c r="CN16" s="15"/>
      <c r="CO16" s="10"/>
      <c r="CP16" s="10"/>
      <c r="CQ16" s="10"/>
      <c r="CR16" s="10"/>
      <c r="CS16" s="10"/>
      <c r="CT16" s="10"/>
      <c r="CU16" s="10"/>
      <c r="CV16" s="10"/>
      <c r="CW16" s="10"/>
      <c r="CX16" s="15"/>
      <c r="CY16" s="17"/>
      <c r="CZ16" s="9"/>
      <c r="DA16" s="17"/>
      <c r="DB16" s="10"/>
      <c r="DC16" s="10"/>
      <c r="DD16" s="10"/>
      <c r="DE16" s="10"/>
      <c r="DF16" s="15"/>
      <c r="DG16" s="9"/>
      <c r="DH16" s="9"/>
      <c r="DI16" s="9"/>
      <c r="DJ16" s="9"/>
      <c r="DK16" s="9"/>
      <c r="DL16" s="9"/>
      <c r="DM16" s="10"/>
      <c r="DN16" s="10"/>
      <c r="DO16" s="10"/>
      <c r="DP16" s="10"/>
      <c r="DQ16" s="12"/>
      <c r="DR16" s="9"/>
      <c r="DS16" s="9"/>
      <c r="DT16" s="15"/>
      <c r="DU16" s="10"/>
      <c r="DV16" s="10"/>
      <c r="DW16" s="10"/>
      <c r="DX16" s="10"/>
      <c r="DY16" s="10"/>
      <c r="DZ16" s="10"/>
      <c r="EA16" s="10"/>
      <c r="EB16" s="10"/>
      <c r="EC16" s="10"/>
      <c r="ED16" s="12"/>
      <c r="EE16" s="22"/>
      <c r="EF16" s="9"/>
      <c r="EG16" s="9"/>
      <c r="EH16" s="9"/>
      <c r="EI16" s="9"/>
      <c r="EJ16" s="9"/>
      <c r="EK16" s="9"/>
      <c r="EL16" s="14"/>
      <c r="EM16" s="10"/>
      <c r="EN16" s="10"/>
      <c r="EO16" s="10"/>
      <c r="EP16" s="10"/>
      <c r="EQ16" s="33"/>
      <c r="ER16" s="9"/>
      <c r="ES16" s="9"/>
      <c r="ET16" s="9"/>
      <c r="EU16" s="9"/>
      <c r="EV16" s="9"/>
      <c r="EW16" s="9"/>
      <c r="EX16" s="9"/>
      <c r="EY16" s="9"/>
      <c r="EZ16" s="9"/>
      <c r="FA16" s="9"/>
      <c r="FB16" s="9"/>
      <c r="FC16" s="9"/>
      <c r="FD16" s="9"/>
      <c r="FE16" s="15"/>
      <c r="FF16" s="10"/>
      <c r="FG16" s="10"/>
      <c r="FH16" s="10"/>
      <c r="FI16" s="10"/>
      <c r="FJ16" s="10"/>
      <c r="FK16" s="10"/>
      <c r="FL16" s="10"/>
      <c r="FM16" s="10"/>
      <c r="FN16" s="10"/>
      <c r="FO16" s="10"/>
      <c r="FP16" s="10"/>
      <c r="FQ16" s="16"/>
      <c r="FR16" s="9"/>
      <c r="FS16" s="9"/>
      <c r="FT16" s="9"/>
      <c r="FU16" s="9"/>
      <c r="FV16" s="9"/>
      <c r="FW16" s="9"/>
      <c r="FX16" s="11"/>
      <c r="FY16" s="10"/>
      <c r="FZ16" s="10"/>
      <c r="GA16" s="10"/>
      <c r="GB16" s="10"/>
      <c r="GC16" s="10"/>
      <c r="GD16" s="11"/>
      <c r="GE16" s="9"/>
      <c r="GF16" s="9"/>
      <c r="GG16" s="9"/>
      <c r="GH16" s="9"/>
      <c r="GI16" s="9"/>
      <c r="GJ16" s="16"/>
      <c r="GK16" s="10"/>
      <c r="GL16" s="10"/>
      <c r="GM16" s="10"/>
      <c r="GN16" s="10"/>
      <c r="GO16" s="16"/>
      <c r="GP16" s="9"/>
      <c r="GQ16" s="9"/>
      <c r="GR16" s="9"/>
      <c r="GS16" s="9"/>
      <c r="GT16" s="9"/>
      <c r="GU16" s="9"/>
      <c r="GV16" s="9"/>
      <c r="GW16" s="9"/>
      <c r="GX16" s="9"/>
      <c r="GY16" s="9"/>
      <c r="GZ16" s="9"/>
      <c r="HA16" s="22"/>
      <c r="HB16" s="10"/>
      <c r="HC16" s="10"/>
      <c r="HD16" s="10"/>
      <c r="HE16" s="10"/>
      <c r="HF16" s="10"/>
      <c r="HG16" s="10"/>
      <c r="HH16" s="10"/>
      <c r="HI16" s="10"/>
      <c r="HJ16" s="10"/>
      <c r="HK16" s="10"/>
      <c r="HL16" s="10"/>
      <c r="HM16" s="10"/>
      <c r="HN16" s="9"/>
      <c r="HO16" s="9"/>
      <c r="HP16" s="9"/>
      <c r="HQ16" s="11"/>
      <c r="HR16" s="10"/>
      <c r="HS16" s="10"/>
      <c r="HT16" s="10"/>
      <c r="HU16" s="10"/>
      <c r="HV16" s="17"/>
      <c r="HW16" s="9"/>
      <c r="HX16" s="9"/>
      <c r="HY16" s="9"/>
      <c r="HZ16" s="9"/>
      <c r="IA16" s="9"/>
      <c r="IB16" s="9"/>
      <c r="IC16" s="9"/>
      <c r="ID16" s="9"/>
      <c r="IE16" s="9"/>
      <c r="IF16" s="9"/>
      <c r="IG16" s="9"/>
      <c r="IH16" s="9"/>
      <c r="II16" s="9"/>
      <c r="IJ16" s="9"/>
      <c r="IK16" s="9"/>
      <c r="IL16" s="9"/>
      <c r="IM16" s="9"/>
      <c r="IN16" s="9"/>
      <c r="IO16" s="9"/>
      <c r="IP16" s="9"/>
      <c r="IQ16" s="9"/>
      <c r="IR16" s="11"/>
      <c r="IS16" s="10"/>
      <c r="IT16" s="10"/>
      <c r="IU16" s="10"/>
      <c r="IV16" s="10"/>
      <c r="IW16" s="10"/>
      <c r="IX16" s="10"/>
      <c r="IY16" s="10"/>
      <c r="IZ16" s="10"/>
      <c r="JA16" s="10"/>
      <c r="JB16" s="10"/>
      <c r="JC16" s="15"/>
      <c r="JD16" s="17"/>
      <c r="JE16" s="9"/>
      <c r="JF16" s="9"/>
      <c r="JG16" s="9"/>
      <c r="JH16" s="11"/>
      <c r="JI16" s="22"/>
      <c r="JJ16" s="9"/>
      <c r="JK16" s="9"/>
      <c r="JL16" s="18"/>
      <c r="JM16" s="10"/>
      <c r="JN16" s="10"/>
      <c r="JO16" s="17"/>
      <c r="JP16" s="9"/>
      <c r="JQ16" s="9"/>
      <c r="JR16" s="17"/>
      <c r="JS16" s="16"/>
      <c r="JT16" s="9"/>
      <c r="JU16" s="9"/>
      <c r="JV16" s="9"/>
      <c r="JW16" s="9"/>
      <c r="JX16" s="15"/>
      <c r="JY16" s="10"/>
      <c r="JZ16" s="10"/>
      <c r="KA16" s="15"/>
      <c r="KB16" s="17"/>
      <c r="KC16" s="9"/>
      <c r="KD16" s="9"/>
      <c r="KE16" s="9"/>
      <c r="KF16" s="9"/>
      <c r="KG16" s="18"/>
      <c r="KH16" s="10"/>
      <c r="KI16" s="10"/>
      <c r="KJ16" s="10"/>
      <c r="KK16" s="17"/>
      <c r="KL16" s="9"/>
      <c r="KM16" s="9"/>
      <c r="KN16" s="9"/>
      <c r="KO16" s="9"/>
      <c r="KP16" s="22"/>
      <c r="KQ16" s="10"/>
      <c r="KR16" s="10"/>
      <c r="KS16" s="10"/>
      <c r="KT16" s="10"/>
      <c r="KU16" s="10"/>
      <c r="KV16" s="10"/>
      <c r="KW16" s="12"/>
      <c r="KX16" s="12"/>
      <c r="KY16" s="10"/>
      <c r="KZ16" s="10"/>
      <c r="LA16" s="10"/>
      <c r="LB16" s="10"/>
      <c r="LC16" s="10"/>
      <c r="LD16" s="10"/>
      <c r="LE16" s="16"/>
      <c r="LF16" s="9"/>
      <c r="LG16" s="9"/>
      <c r="LH16" s="9"/>
      <c r="LI16" s="9"/>
      <c r="LJ16" s="17"/>
      <c r="LK16" s="11"/>
      <c r="LL16" s="11"/>
      <c r="LM16" s="14"/>
      <c r="LN16" s="18"/>
      <c r="LO16" s="18"/>
      <c r="LP16" s="9"/>
      <c r="LQ16" s="9"/>
      <c r="LR16" s="9"/>
      <c r="LS16" s="9"/>
      <c r="LT16" s="9"/>
      <c r="LU16" s="14"/>
      <c r="LV16" s="10"/>
      <c r="LW16" s="10"/>
      <c r="LX16" s="13"/>
      <c r="LY16" s="9"/>
      <c r="LZ16" s="9"/>
      <c r="MA16" s="9"/>
      <c r="MB16" s="9"/>
      <c r="MC16" s="9"/>
      <c r="MD16" s="10"/>
      <c r="ME16" s="10"/>
      <c r="MF16" s="10"/>
      <c r="MG16" s="10"/>
      <c r="MH16" s="10"/>
      <c r="MI16" s="10"/>
      <c r="MJ16" s="10"/>
      <c r="MK16" s="17"/>
      <c r="ML16" s="9"/>
      <c r="MM16" s="9"/>
      <c r="MN16" s="9"/>
      <c r="MO16" s="9"/>
      <c r="MP16" s="18"/>
      <c r="MQ16" s="10"/>
      <c r="MR16" s="10"/>
      <c r="MS16" s="43"/>
      <c r="MT16" s="9"/>
      <c r="MU16" s="9"/>
      <c r="MV16" s="9"/>
      <c r="MW16" s="9"/>
      <c r="MX16" s="9"/>
      <c r="MY16" s="9"/>
      <c r="MZ16" s="9"/>
      <c r="NA16" s="9"/>
      <c r="NB16" s="22"/>
      <c r="NC16" s="29"/>
      <c r="ND16" s="15"/>
      <c r="NE16" s="10"/>
      <c r="NF16" s="10"/>
      <c r="NG16" s="10"/>
      <c r="NH16" s="10"/>
      <c r="NI16" s="10"/>
      <c r="NJ16" s="10"/>
      <c r="NK16" s="15"/>
      <c r="NL16" s="9"/>
      <c r="NM16" s="9"/>
      <c r="NN16" s="9"/>
      <c r="NO16" s="9"/>
      <c r="NP16" s="9"/>
      <c r="NQ16" s="15"/>
      <c r="NR16" s="10"/>
      <c r="NS16" s="10"/>
      <c r="NT16" s="10"/>
      <c r="NU16" s="10"/>
      <c r="NV16" s="10"/>
      <c r="NW16" s="10"/>
      <c r="NX16" s="18"/>
      <c r="NY16" s="9"/>
      <c r="NZ16" s="9"/>
      <c r="OA16" s="9"/>
      <c r="OB16" s="9"/>
      <c r="OC16" s="22"/>
      <c r="OD16" s="10"/>
      <c r="OE16" s="10"/>
      <c r="OF16" s="10"/>
      <c r="OG16" s="18"/>
      <c r="OH16" s="9"/>
      <c r="OI16" s="9"/>
      <c r="OJ16" s="9"/>
      <c r="OK16" s="9"/>
      <c r="OL16" s="17"/>
      <c r="OM16" s="11"/>
      <c r="ON16" s="11"/>
      <c r="OO16" s="11"/>
      <c r="OP16" s="11"/>
      <c r="OQ16" s="11"/>
      <c r="OR16" s="14"/>
      <c r="OS16" s="14"/>
      <c r="OT16" s="10"/>
      <c r="OU16" s="10"/>
      <c r="OV16" s="10"/>
      <c r="OW16" s="10"/>
      <c r="OX16" s="10"/>
      <c r="OY16" s="10"/>
      <c r="OZ16" s="10"/>
      <c r="PA16" s="10"/>
      <c r="PB16" s="29"/>
      <c r="PC16" s="9"/>
      <c r="PD16" s="9"/>
      <c r="PE16" s="9"/>
      <c r="PF16" s="9"/>
      <c r="PG16" s="17"/>
      <c r="PH16" s="15"/>
      <c r="PI16" s="10"/>
      <c r="PJ16" s="10"/>
      <c r="PK16" s="10"/>
      <c r="PL16" s="10"/>
      <c r="PM16" s="10"/>
      <c r="PN16" s="10"/>
      <c r="PO16" s="10"/>
      <c r="PP16" s="10"/>
      <c r="PQ16" s="10"/>
      <c r="PR16" s="10"/>
      <c r="PS16" s="10"/>
      <c r="PT16" s="10"/>
      <c r="PU16" s="10"/>
      <c r="PV16" s="10"/>
      <c r="PW16" s="10"/>
      <c r="PX16" s="14"/>
      <c r="PY16" s="9"/>
      <c r="PZ16" s="9"/>
      <c r="QA16" s="9"/>
      <c r="QB16" s="9"/>
      <c r="QC16" s="9"/>
      <c r="QD16" s="17"/>
      <c r="QE16" s="18"/>
      <c r="QF16" s="22"/>
      <c r="QG16" s="22"/>
      <c r="QH16" s="22"/>
      <c r="QI16" s="22"/>
      <c r="QJ16" s="22"/>
      <c r="QK16" s="22"/>
      <c r="QL16" s="17"/>
      <c r="QM16" s="10"/>
      <c r="QN16" s="10"/>
      <c r="QO16" s="10"/>
      <c r="QP16" s="10"/>
      <c r="QQ16" s="10"/>
      <c r="QR16" s="10"/>
      <c r="QS16" s="10"/>
      <c r="QT16" s="9"/>
      <c r="QU16" s="9"/>
      <c r="QV16" s="9"/>
      <c r="QW16" s="9"/>
      <c r="QX16" s="9"/>
      <c r="QY16" s="9"/>
      <c r="QZ16" s="9"/>
      <c r="RA16" s="9"/>
      <c r="RB16" s="9"/>
      <c r="RC16" s="9"/>
      <c r="RD16" s="15"/>
      <c r="RE16" s="10"/>
      <c r="RF16" s="10"/>
      <c r="RG16" s="10"/>
      <c r="RH16" s="10"/>
      <c r="RI16" s="10"/>
      <c r="RJ16" s="17"/>
      <c r="RK16" s="9"/>
      <c r="RL16" s="9"/>
      <c r="RM16" s="9"/>
      <c r="RN16" s="9"/>
      <c r="RO16" s="22"/>
      <c r="RP16" s="10"/>
      <c r="RQ16" s="10"/>
      <c r="RR16" s="10"/>
      <c r="RS16" s="10"/>
      <c r="RT16" s="10"/>
      <c r="RU16" s="10"/>
      <c r="RV16" s="12"/>
      <c r="RW16" s="12"/>
      <c r="RX16" s="10"/>
      <c r="RY16" s="10"/>
      <c r="RZ16" s="10"/>
      <c r="SA16" s="10"/>
      <c r="SB16" s="10"/>
      <c r="SC16" s="10"/>
      <c r="SD16" s="18"/>
      <c r="SE16" s="9"/>
      <c r="SF16" s="9"/>
      <c r="SG16" s="9"/>
      <c r="SH16" s="9"/>
      <c r="SI16" s="9"/>
      <c r="SJ16" s="18"/>
      <c r="SK16" s="18"/>
      <c r="SL16" s="22"/>
      <c r="SM16" s="22"/>
      <c r="SN16" s="22"/>
      <c r="SO16" s="22"/>
      <c r="SP16" s="22"/>
      <c r="SQ16" s="22"/>
      <c r="SR16" s="16"/>
      <c r="SS16" s="10"/>
      <c r="ST16" s="10"/>
      <c r="SU16" s="10"/>
      <c r="SV16" s="13"/>
      <c r="SW16" s="9"/>
      <c r="SX16" s="9"/>
      <c r="SY16" s="9"/>
      <c r="SZ16" s="9"/>
      <c r="TA16" s="9"/>
      <c r="TB16" s="19"/>
      <c r="TC16" s="10"/>
      <c r="TD16" s="10"/>
      <c r="TE16" s="10"/>
      <c r="TF16" s="10"/>
      <c r="TG16" s="10"/>
      <c r="TH16" s="10"/>
      <c r="TI16" s="10"/>
      <c r="TJ16" s="10"/>
      <c r="TK16" s="10"/>
      <c r="TL16" s="10"/>
      <c r="TM16" s="10"/>
      <c r="TN16" s="10"/>
      <c r="TO16" s="10"/>
      <c r="TP16" s="10"/>
      <c r="TQ16" s="10"/>
      <c r="TR16" s="10"/>
      <c r="TS16" s="9"/>
      <c r="TT16" s="9"/>
    </row>
    <row r="17" spans="1:540" ht="9.6" customHeight="1">
      <c r="A17" s="9"/>
      <c r="B17" s="9"/>
      <c r="C17" s="9"/>
      <c r="D17" s="9"/>
      <c r="E17" s="9"/>
      <c r="F17" s="9"/>
      <c r="G17" s="9"/>
      <c r="H17" s="9"/>
      <c r="I17" s="9"/>
      <c r="J17" s="9"/>
      <c r="K17" s="13"/>
      <c r="L17" s="10"/>
      <c r="M17" s="10"/>
      <c r="N17" s="10"/>
      <c r="O17" s="16"/>
      <c r="P17" s="16"/>
      <c r="Q17" s="10"/>
      <c r="R17" s="10"/>
      <c r="S17" s="15"/>
      <c r="T17" s="14"/>
      <c r="U17" s="10"/>
      <c r="V17" s="10"/>
      <c r="W17" s="14"/>
      <c r="X17" s="9"/>
      <c r="Y17" s="10"/>
      <c r="Z17" s="10"/>
      <c r="AA17" s="10"/>
      <c r="AB17" s="12"/>
      <c r="AC17" s="9"/>
      <c r="AD17" s="9"/>
      <c r="AE17" s="18"/>
      <c r="AF17" s="10"/>
      <c r="AG17" s="10"/>
      <c r="AH17" s="10"/>
      <c r="AI17" s="10"/>
      <c r="AJ17" s="15"/>
      <c r="AK17" s="9"/>
      <c r="AL17" s="9"/>
      <c r="AM17" s="20"/>
      <c r="AN17" s="10"/>
      <c r="AO17" s="10"/>
      <c r="AP17" s="10"/>
      <c r="AQ17" s="10"/>
      <c r="AR17" s="18"/>
      <c r="AS17" s="9"/>
      <c r="AT17" s="9"/>
      <c r="AU17" s="9"/>
      <c r="AV17" s="9"/>
      <c r="AW17" s="9"/>
      <c r="AX17" s="9"/>
      <c r="AY17" s="9"/>
      <c r="AZ17" s="9"/>
      <c r="BA17" s="9"/>
      <c r="BB17" s="9"/>
      <c r="BC17" s="9"/>
      <c r="BD17" s="22"/>
      <c r="BE17" s="10"/>
      <c r="BF17" s="10"/>
      <c r="BG17" s="10"/>
      <c r="BH17" s="10"/>
      <c r="BI17" s="10"/>
      <c r="BJ17" s="10"/>
      <c r="BK17" s="10"/>
      <c r="BL17" s="10"/>
      <c r="BM17" s="10"/>
      <c r="BN17" s="10"/>
      <c r="BO17" s="15"/>
      <c r="BP17" s="22"/>
      <c r="BQ17" s="9"/>
      <c r="BR17" s="9"/>
      <c r="BS17" s="9"/>
      <c r="BT17" s="29"/>
      <c r="BU17" s="10"/>
      <c r="BV17" s="10"/>
      <c r="BW17" s="10"/>
      <c r="BX17" s="10"/>
      <c r="BY17" s="16"/>
      <c r="BZ17" s="9"/>
      <c r="CA17" s="9"/>
      <c r="CB17" s="9"/>
      <c r="CC17" s="9"/>
      <c r="CD17" s="9"/>
      <c r="CE17" s="18"/>
      <c r="CF17" s="10"/>
      <c r="CG17" s="10"/>
      <c r="CH17" s="10"/>
      <c r="CI17" s="10"/>
      <c r="CJ17" s="13"/>
      <c r="CK17" s="9"/>
      <c r="CL17" s="9"/>
      <c r="CM17" s="9"/>
      <c r="CN17" s="9"/>
      <c r="CO17" s="18"/>
      <c r="CP17" s="25"/>
      <c r="CQ17" s="10"/>
      <c r="CR17" s="10"/>
      <c r="CS17" s="10"/>
      <c r="CT17" s="10"/>
      <c r="CU17" s="10"/>
      <c r="CV17" s="10"/>
      <c r="CW17" s="10"/>
      <c r="CX17" s="10"/>
      <c r="CY17" s="15"/>
      <c r="CZ17" s="17"/>
      <c r="DA17" s="17"/>
      <c r="DB17" s="10"/>
      <c r="DC17" s="10"/>
      <c r="DD17" s="10"/>
      <c r="DE17" s="10"/>
      <c r="DF17" s="15"/>
      <c r="DG17" s="9"/>
      <c r="DH17" s="9"/>
      <c r="DI17" s="9"/>
      <c r="DJ17" s="9"/>
      <c r="DK17" s="9"/>
      <c r="DL17" s="9"/>
      <c r="DM17" s="10"/>
      <c r="DN17" s="10"/>
      <c r="DO17" s="10"/>
      <c r="DP17" s="10"/>
      <c r="DQ17" s="12"/>
      <c r="DR17" s="9"/>
      <c r="DS17" s="9"/>
      <c r="DT17" s="15"/>
      <c r="DU17" s="10"/>
      <c r="DV17" s="10"/>
      <c r="DW17" s="10"/>
      <c r="DX17" s="10"/>
      <c r="DY17" s="10"/>
      <c r="DZ17" s="10"/>
      <c r="EA17" s="10"/>
      <c r="EB17" s="10"/>
      <c r="EC17" s="10"/>
      <c r="ED17" s="24"/>
      <c r="EE17" s="22"/>
      <c r="EF17" s="9"/>
      <c r="EG17" s="9"/>
      <c r="EH17" s="9"/>
      <c r="EI17" s="9"/>
      <c r="EJ17" s="9"/>
      <c r="EK17" s="9"/>
      <c r="EL17" s="14"/>
      <c r="EM17" s="10"/>
      <c r="EN17" s="10"/>
      <c r="EO17" s="10"/>
      <c r="EP17" s="10"/>
      <c r="EQ17" s="33"/>
      <c r="ER17" s="9"/>
      <c r="ES17" s="9"/>
      <c r="ET17" s="9"/>
      <c r="EU17" s="9"/>
      <c r="EV17" s="9"/>
      <c r="EW17" s="9"/>
      <c r="EX17" s="9"/>
      <c r="EY17" s="9"/>
      <c r="EZ17" s="9"/>
      <c r="FA17" s="9"/>
      <c r="FB17" s="9"/>
      <c r="FC17" s="9"/>
      <c r="FD17" s="9"/>
      <c r="FE17" s="15"/>
      <c r="FF17" s="10"/>
      <c r="FG17" s="10"/>
      <c r="FH17" s="10"/>
      <c r="FI17" s="10"/>
      <c r="FJ17" s="10"/>
      <c r="FK17" s="10"/>
      <c r="FL17" s="10"/>
      <c r="FM17" s="10"/>
      <c r="FN17" s="10"/>
      <c r="FO17" s="10"/>
      <c r="FP17" s="10"/>
      <c r="FQ17" s="16"/>
      <c r="FR17" s="9"/>
      <c r="FS17" s="9"/>
      <c r="FT17" s="9"/>
      <c r="FU17" s="9"/>
      <c r="FV17" s="9"/>
      <c r="FW17" s="16"/>
      <c r="FX17" s="10"/>
      <c r="FY17" s="10"/>
      <c r="FZ17" s="10"/>
      <c r="GA17" s="10"/>
      <c r="GB17" s="10"/>
      <c r="GC17" s="10"/>
      <c r="GD17" s="10"/>
      <c r="GE17" s="22"/>
      <c r="GF17" s="9"/>
      <c r="GG17" s="9"/>
      <c r="GH17" s="9"/>
      <c r="GI17" s="9"/>
      <c r="GJ17" s="18"/>
      <c r="GK17" s="10"/>
      <c r="GL17" s="10"/>
      <c r="GM17" s="10"/>
      <c r="GN17" s="10"/>
      <c r="GO17" s="13"/>
      <c r="GP17" s="9"/>
      <c r="GQ17" s="9"/>
      <c r="GR17" s="9"/>
      <c r="GS17" s="9"/>
      <c r="GT17" s="9"/>
      <c r="GU17" s="9"/>
      <c r="GV17" s="9"/>
      <c r="GW17" s="9"/>
      <c r="GX17" s="9"/>
      <c r="GY17" s="9"/>
      <c r="GZ17" s="9"/>
      <c r="HA17" s="22"/>
      <c r="HB17" s="10"/>
      <c r="HC17" s="10"/>
      <c r="HD17" s="10"/>
      <c r="HE17" s="10"/>
      <c r="HF17" s="10"/>
      <c r="HG17" s="10"/>
      <c r="HH17" s="10"/>
      <c r="HI17" s="10"/>
      <c r="HJ17" s="10"/>
      <c r="HK17" s="10"/>
      <c r="HL17" s="10"/>
      <c r="HM17" s="10"/>
      <c r="HN17" s="9"/>
      <c r="HO17" s="9"/>
      <c r="HP17" s="9"/>
      <c r="HQ17" s="11"/>
      <c r="HR17" s="10"/>
      <c r="HS17" s="10"/>
      <c r="HT17" s="10"/>
      <c r="HU17" s="10"/>
      <c r="HV17" s="17"/>
      <c r="HW17" s="9"/>
      <c r="HX17" s="9"/>
      <c r="HY17" s="9"/>
      <c r="HZ17" s="9"/>
      <c r="IA17" s="9"/>
      <c r="IB17" s="9"/>
      <c r="IC17" s="9"/>
      <c r="ID17" s="9"/>
      <c r="IE17" s="9"/>
      <c r="IF17" s="9"/>
      <c r="IG17" s="9"/>
      <c r="IH17" s="9"/>
      <c r="II17" s="9"/>
      <c r="IJ17" s="9"/>
      <c r="IK17" s="9"/>
      <c r="IL17" s="9"/>
      <c r="IM17" s="9"/>
      <c r="IN17" s="9"/>
      <c r="IO17" s="9"/>
      <c r="IP17" s="9"/>
      <c r="IQ17" s="9"/>
      <c r="IR17" s="11"/>
      <c r="IS17" s="10"/>
      <c r="IT17" s="10"/>
      <c r="IU17" s="10"/>
      <c r="IV17" s="10"/>
      <c r="IW17" s="10"/>
      <c r="IX17" s="10"/>
      <c r="IY17" s="10"/>
      <c r="IZ17" s="10"/>
      <c r="JA17" s="10"/>
      <c r="JB17" s="10"/>
      <c r="JC17" s="15"/>
      <c r="JD17" s="17"/>
      <c r="JE17" s="9"/>
      <c r="JF17" s="9"/>
      <c r="JG17" s="9"/>
      <c r="JH17" s="15"/>
      <c r="JI17" s="33"/>
      <c r="JJ17" s="9"/>
      <c r="JK17" s="9"/>
      <c r="JL17" s="17"/>
      <c r="JM17" s="35"/>
      <c r="JN17" s="10"/>
      <c r="JO17" s="9"/>
      <c r="JP17" s="9"/>
      <c r="JQ17" s="9"/>
      <c r="JR17" s="18"/>
      <c r="JS17" s="13"/>
      <c r="JT17" s="9"/>
      <c r="JU17" s="9"/>
      <c r="JV17" s="9"/>
      <c r="JW17" s="9"/>
      <c r="JX17" s="15"/>
      <c r="JY17" s="10"/>
      <c r="JZ17" s="10"/>
      <c r="KA17" s="15"/>
      <c r="KB17" s="17"/>
      <c r="KC17" s="9"/>
      <c r="KD17" s="9"/>
      <c r="KE17" s="9"/>
      <c r="KF17" s="9"/>
      <c r="KG17" s="18"/>
      <c r="KH17" s="10"/>
      <c r="KI17" s="10"/>
      <c r="KJ17" s="12"/>
      <c r="KK17" s="17"/>
      <c r="KL17" s="9"/>
      <c r="KM17" s="9"/>
      <c r="KN17" s="9"/>
      <c r="KO17" s="9"/>
      <c r="KP17" s="16"/>
      <c r="KQ17" s="10"/>
      <c r="KR17" s="10"/>
      <c r="KS17" s="10"/>
      <c r="KT17" s="10"/>
      <c r="KU17" s="10"/>
      <c r="KV17" s="10"/>
      <c r="KW17" s="10"/>
      <c r="KX17" s="10"/>
      <c r="KY17" s="10"/>
      <c r="KZ17" s="10"/>
      <c r="LA17" s="10"/>
      <c r="LB17" s="10"/>
      <c r="LC17" s="10"/>
      <c r="LD17" s="10"/>
      <c r="LE17" s="16"/>
      <c r="LF17" s="9"/>
      <c r="LG17" s="9"/>
      <c r="LH17" s="9"/>
      <c r="LI17" s="9"/>
      <c r="LJ17" s="9"/>
      <c r="LK17" s="9"/>
      <c r="LL17" s="9"/>
      <c r="LM17" s="9"/>
      <c r="LN17" s="9"/>
      <c r="LO17" s="9"/>
      <c r="LP17" s="9"/>
      <c r="LQ17" s="9"/>
      <c r="LR17" s="9"/>
      <c r="LS17" s="9"/>
      <c r="LT17" s="17"/>
      <c r="LU17" s="15"/>
      <c r="LV17" s="10"/>
      <c r="LW17" s="10"/>
      <c r="LX17" s="29"/>
      <c r="LY17" s="9"/>
      <c r="LZ17" s="9"/>
      <c r="MA17" s="9"/>
      <c r="MB17" s="9"/>
      <c r="MC17" s="17"/>
      <c r="MD17" s="10"/>
      <c r="ME17" s="10"/>
      <c r="MF17" s="10"/>
      <c r="MG17" s="10"/>
      <c r="MH17" s="10"/>
      <c r="MI17" s="10"/>
      <c r="MJ17" s="10"/>
      <c r="MK17" s="22"/>
      <c r="ML17" s="9"/>
      <c r="MM17" s="9"/>
      <c r="MN17" s="9"/>
      <c r="MO17" s="9"/>
      <c r="MP17" s="22"/>
      <c r="MQ17" s="36"/>
      <c r="MR17" s="10"/>
      <c r="MS17" s="10"/>
      <c r="MT17" s="18"/>
      <c r="MU17" s="9"/>
      <c r="MV17" s="9"/>
      <c r="MW17" s="9"/>
      <c r="MX17" s="9"/>
      <c r="MY17" s="9"/>
      <c r="MZ17" s="9"/>
      <c r="NA17" s="9"/>
      <c r="NB17" s="9"/>
      <c r="NC17" s="9"/>
      <c r="ND17" s="9"/>
      <c r="NE17" s="9"/>
      <c r="NF17" s="13"/>
      <c r="NG17" s="10"/>
      <c r="NH17" s="10"/>
      <c r="NI17" s="10"/>
      <c r="NJ17" s="10"/>
      <c r="NK17" s="41"/>
      <c r="NL17" s="9"/>
      <c r="NM17" s="9"/>
      <c r="NN17" s="9"/>
      <c r="NO17" s="9"/>
      <c r="NP17" s="9"/>
      <c r="NQ17" s="15"/>
      <c r="NR17" s="10"/>
      <c r="NS17" s="10"/>
      <c r="NT17" s="10"/>
      <c r="NU17" s="10"/>
      <c r="NV17" s="10"/>
      <c r="NW17" s="10"/>
      <c r="NX17" s="16"/>
      <c r="NY17" s="9"/>
      <c r="NZ17" s="9"/>
      <c r="OA17" s="9"/>
      <c r="OB17" s="9"/>
      <c r="OC17" s="9"/>
      <c r="OD17" s="36"/>
      <c r="OE17" s="10"/>
      <c r="OF17" s="10"/>
      <c r="OG17" s="18"/>
      <c r="OH17" s="9"/>
      <c r="OI17" s="9"/>
      <c r="OJ17" s="9"/>
      <c r="OK17" s="9"/>
      <c r="OL17" s="9"/>
      <c r="OM17" s="9"/>
      <c r="ON17" s="9"/>
      <c r="OO17" s="9"/>
      <c r="OP17" s="9"/>
      <c r="OQ17" s="9"/>
      <c r="OR17" s="9"/>
      <c r="OS17" s="9"/>
      <c r="OT17" s="10"/>
      <c r="OU17" s="10"/>
      <c r="OV17" s="10"/>
      <c r="OW17" s="10"/>
      <c r="OX17" s="10"/>
      <c r="OY17" s="10"/>
      <c r="OZ17" s="10"/>
      <c r="PA17" s="10"/>
      <c r="PB17" s="29"/>
      <c r="PC17" s="9"/>
      <c r="PD17" s="9"/>
      <c r="PE17" s="9"/>
      <c r="PF17" s="9"/>
      <c r="PG17" s="17"/>
      <c r="PH17" s="15"/>
      <c r="PI17" s="10"/>
      <c r="PJ17" s="10"/>
      <c r="PK17" s="10"/>
      <c r="PL17" s="10"/>
      <c r="PM17" s="10"/>
      <c r="PN17" s="10"/>
      <c r="PO17" s="10"/>
      <c r="PP17" s="10"/>
      <c r="PQ17" s="10"/>
      <c r="PR17" s="10"/>
      <c r="PS17" s="10"/>
      <c r="PT17" s="10"/>
      <c r="PU17" s="10"/>
      <c r="PV17" s="10"/>
      <c r="PW17" s="10"/>
      <c r="PX17" s="14"/>
      <c r="PY17" s="9"/>
      <c r="PZ17" s="9"/>
      <c r="QA17" s="9"/>
      <c r="QB17" s="9"/>
      <c r="QC17" s="9"/>
      <c r="QD17" s="9"/>
      <c r="QE17" s="9"/>
      <c r="QF17" s="9"/>
      <c r="QG17" s="9"/>
      <c r="QH17" s="9"/>
      <c r="QI17" s="9"/>
      <c r="QJ17" s="9"/>
      <c r="QK17" s="9"/>
      <c r="QL17" s="9"/>
      <c r="QM17" s="10"/>
      <c r="QN17" s="10"/>
      <c r="QO17" s="10"/>
      <c r="QP17" s="10"/>
      <c r="QQ17" s="10"/>
      <c r="QR17" s="10"/>
      <c r="QS17" s="10"/>
      <c r="QT17" s="11"/>
      <c r="QU17" s="9"/>
      <c r="QV17" s="9"/>
      <c r="QW17" s="9"/>
      <c r="QX17" s="9"/>
      <c r="QY17" s="9"/>
      <c r="QZ17" s="9"/>
      <c r="RA17" s="9"/>
      <c r="RB17" s="9"/>
      <c r="RC17" s="37"/>
      <c r="RD17" s="10"/>
      <c r="RE17" s="10"/>
      <c r="RF17" s="10"/>
      <c r="RG17" s="10"/>
      <c r="RH17" s="10"/>
      <c r="RI17" s="36"/>
      <c r="RJ17" s="9"/>
      <c r="RK17" s="9"/>
      <c r="RL17" s="9"/>
      <c r="RM17" s="9"/>
      <c r="RN17" s="9"/>
      <c r="RO17" s="18"/>
      <c r="RP17" s="10"/>
      <c r="RQ17" s="10"/>
      <c r="RR17" s="10"/>
      <c r="RS17" s="10"/>
      <c r="RT17" s="10"/>
      <c r="RU17" s="10"/>
      <c r="RV17" s="10"/>
      <c r="RW17" s="10"/>
      <c r="RX17" s="10"/>
      <c r="RY17" s="10"/>
      <c r="RZ17" s="10"/>
      <c r="SA17" s="10"/>
      <c r="SB17" s="10"/>
      <c r="SC17" s="10"/>
      <c r="SD17" s="18"/>
      <c r="SE17" s="9"/>
      <c r="SF17" s="9"/>
      <c r="SG17" s="9"/>
      <c r="SH17" s="9"/>
      <c r="SI17" s="9"/>
      <c r="SJ17" s="9"/>
      <c r="SK17" s="9"/>
      <c r="SL17" s="9"/>
      <c r="SM17" s="9"/>
      <c r="SN17" s="9"/>
      <c r="SO17" s="9"/>
      <c r="SP17" s="9"/>
      <c r="SQ17" s="9"/>
      <c r="SR17" s="16"/>
      <c r="SS17" s="10"/>
      <c r="ST17" s="10"/>
      <c r="SU17" s="10"/>
      <c r="SV17" s="13"/>
      <c r="SW17" s="9"/>
      <c r="SX17" s="9"/>
      <c r="SY17" s="9"/>
      <c r="SZ17" s="9"/>
      <c r="TA17" s="9"/>
      <c r="TB17" s="19"/>
      <c r="TC17" s="10"/>
      <c r="TD17" s="10"/>
      <c r="TE17" s="10"/>
      <c r="TF17" s="10"/>
      <c r="TG17" s="10"/>
      <c r="TH17" s="10"/>
      <c r="TI17" s="10"/>
      <c r="TJ17" s="10"/>
      <c r="TK17" s="10"/>
      <c r="TL17" s="10"/>
      <c r="TM17" s="10"/>
      <c r="TN17" s="10"/>
      <c r="TO17" s="10"/>
      <c r="TP17" s="10"/>
      <c r="TQ17" s="10"/>
      <c r="TR17" s="10"/>
      <c r="TS17" s="9"/>
      <c r="TT17" s="9"/>
    </row>
    <row r="18" spans="1:540" ht="9.6" customHeight="1">
      <c r="A18" s="9"/>
      <c r="B18" s="9"/>
      <c r="C18" s="9"/>
      <c r="D18" s="9"/>
      <c r="E18" s="9"/>
      <c r="F18" s="9"/>
      <c r="G18" s="9"/>
      <c r="H18" s="9"/>
      <c r="I18" s="9"/>
      <c r="J18" s="9"/>
      <c r="K18" s="13"/>
      <c r="L18" s="10"/>
      <c r="M18" s="10"/>
      <c r="N18" s="10"/>
      <c r="O18" s="13"/>
      <c r="P18" s="9"/>
      <c r="Q18" s="10"/>
      <c r="R18" s="10"/>
      <c r="S18" s="10"/>
      <c r="T18" s="10"/>
      <c r="U18" s="10"/>
      <c r="V18" s="10"/>
      <c r="W18" s="16"/>
      <c r="X18" s="17"/>
      <c r="Y18" s="10"/>
      <c r="Z18" s="10"/>
      <c r="AA18" s="10"/>
      <c r="AB18" s="12"/>
      <c r="AC18" s="9"/>
      <c r="AD18" s="9"/>
      <c r="AE18" s="18"/>
      <c r="AF18" s="10"/>
      <c r="AG18" s="10"/>
      <c r="AH18" s="10"/>
      <c r="AI18" s="10"/>
      <c r="AJ18" s="15"/>
      <c r="AK18" s="9"/>
      <c r="AL18" s="9"/>
      <c r="AM18" s="13"/>
      <c r="AN18" s="10"/>
      <c r="AO18" s="10"/>
      <c r="AP18" s="10"/>
      <c r="AQ18" s="10"/>
      <c r="AR18" s="16"/>
      <c r="AS18" s="9"/>
      <c r="AT18" s="9"/>
      <c r="AU18" s="9"/>
      <c r="AV18" s="9"/>
      <c r="AW18" s="9"/>
      <c r="AX18" s="16"/>
      <c r="AY18" s="18"/>
      <c r="AZ18" s="17"/>
      <c r="BA18" s="9"/>
      <c r="BB18" s="9"/>
      <c r="BC18" s="9"/>
      <c r="BD18" s="22"/>
      <c r="BE18" s="10"/>
      <c r="BF18" s="10"/>
      <c r="BG18" s="10"/>
      <c r="BH18" s="10"/>
      <c r="BI18" s="15"/>
      <c r="BJ18" s="13"/>
      <c r="BK18" s="12"/>
      <c r="BL18" s="10"/>
      <c r="BM18" s="10"/>
      <c r="BN18" s="10"/>
      <c r="BO18" s="12"/>
      <c r="BP18" s="16"/>
      <c r="BQ18" s="9"/>
      <c r="BR18" s="9"/>
      <c r="BS18" s="9"/>
      <c r="BT18" s="18"/>
      <c r="BU18" s="10"/>
      <c r="BV18" s="10"/>
      <c r="BW18" s="10"/>
      <c r="BX18" s="10"/>
      <c r="BY18" s="13"/>
      <c r="BZ18" s="9"/>
      <c r="CA18" s="9"/>
      <c r="CB18" s="9"/>
      <c r="CC18" s="9"/>
      <c r="CD18" s="9"/>
      <c r="CE18" s="16"/>
      <c r="CF18" s="10"/>
      <c r="CG18" s="10"/>
      <c r="CH18" s="10"/>
      <c r="CI18" s="10"/>
      <c r="CJ18" s="13"/>
      <c r="CK18" s="9"/>
      <c r="CL18" s="9"/>
      <c r="CM18" s="9"/>
      <c r="CN18" s="9"/>
      <c r="CO18" s="9"/>
      <c r="CP18" s="9"/>
      <c r="CQ18" s="22"/>
      <c r="CR18" s="16"/>
      <c r="CS18" s="13"/>
      <c r="CT18" s="12"/>
      <c r="CU18" s="10"/>
      <c r="CV18" s="10"/>
      <c r="CW18" s="10"/>
      <c r="CX18" s="10"/>
      <c r="CY18" s="10"/>
      <c r="CZ18" s="22"/>
      <c r="DA18" s="9"/>
      <c r="DB18" s="12"/>
      <c r="DC18" s="10"/>
      <c r="DD18" s="10"/>
      <c r="DE18" s="10"/>
      <c r="DF18" s="15"/>
      <c r="DG18" s="17"/>
      <c r="DH18" s="9"/>
      <c r="DI18" s="9"/>
      <c r="DJ18" s="9"/>
      <c r="DK18" s="9"/>
      <c r="DL18" s="9"/>
      <c r="DM18" s="10"/>
      <c r="DN18" s="10"/>
      <c r="DO18" s="10"/>
      <c r="DP18" s="10"/>
      <c r="DQ18" s="12"/>
      <c r="DR18" s="9"/>
      <c r="DS18" s="9"/>
      <c r="DT18" s="15"/>
      <c r="DU18" s="10"/>
      <c r="DV18" s="10"/>
      <c r="DW18" s="10"/>
      <c r="DX18" s="10"/>
      <c r="DY18" s="12"/>
      <c r="DZ18" s="15"/>
      <c r="EA18" s="12"/>
      <c r="EB18" s="12"/>
      <c r="EC18" s="12"/>
      <c r="ED18" s="15"/>
      <c r="EE18" s="22"/>
      <c r="EF18" s="9"/>
      <c r="EG18" s="9"/>
      <c r="EH18" s="9"/>
      <c r="EI18" s="9"/>
      <c r="EJ18" s="9"/>
      <c r="EK18" s="9"/>
      <c r="EL18" s="14"/>
      <c r="EM18" s="10"/>
      <c r="EN18" s="10"/>
      <c r="EO18" s="10"/>
      <c r="EP18" s="10"/>
      <c r="EQ18" s="33"/>
      <c r="ER18" s="9"/>
      <c r="ES18" s="9"/>
      <c r="ET18" s="9"/>
      <c r="EU18" s="9"/>
      <c r="EV18" s="9"/>
      <c r="EW18" s="9"/>
      <c r="EX18" s="9"/>
      <c r="EY18" s="9"/>
      <c r="EZ18" s="9"/>
      <c r="FA18" s="9"/>
      <c r="FB18" s="9"/>
      <c r="FC18" s="9"/>
      <c r="FD18" s="9"/>
      <c r="FE18" s="15"/>
      <c r="FF18" s="10"/>
      <c r="FG18" s="10"/>
      <c r="FH18" s="10"/>
      <c r="FI18" s="10"/>
      <c r="FJ18" s="13"/>
      <c r="FK18" s="34"/>
      <c r="FL18" s="34"/>
      <c r="FM18" s="34"/>
      <c r="FN18" s="34"/>
      <c r="FO18" s="34"/>
      <c r="FP18" s="13"/>
      <c r="FQ18" s="22"/>
      <c r="FR18" s="9"/>
      <c r="FS18" s="9"/>
      <c r="FT18" s="9"/>
      <c r="FU18" s="9"/>
      <c r="FV18" s="17"/>
      <c r="FW18" s="15"/>
      <c r="FX18" s="10"/>
      <c r="FY18" s="10"/>
      <c r="FZ18" s="10"/>
      <c r="GA18" s="10"/>
      <c r="GB18" s="10"/>
      <c r="GC18" s="10"/>
      <c r="GD18" s="10"/>
      <c r="GE18" s="15"/>
      <c r="GF18" s="9"/>
      <c r="GG18" s="9"/>
      <c r="GH18" s="9"/>
      <c r="GI18" s="9"/>
      <c r="GJ18" s="18"/>
      <c r="GK18" s="10"/>
      <c r="GL18" s="10"/>
      <c r="GM18" s="10"/>
      <c r="GN18" s="10"/>
      <c r="GO18" s="14"/>
      <c r="GP18" s="9"/>
      <c r="GQ18" s="9"/>
      <c r="GR18" s="9"/>
      <c r="GS18" s="9"/>
      <c r="GT18" s="9"/>
      <c r="GU18" s="18"/>
      <c r="GV18" s="16"/>
      <c r="GW18" s="22"/>
      <c r="GX18" s="9"/>
      <c r="GY18" s="9"/>
      <c r="GZ18" s="9"/>
      <c r="HA18" s="22"/>
      <c r="HB18" s="10"/>
      <c r="HC18" s="10"/>
      <c r="HD18" s="10"/>
      <c r="HE18" s="10"/>
      <c r="HF18" s="15"/>
      <c r="HG18" s="16"/>
      <c r="HH18" s="34"/>
      <c r="HI18" s="34"/>
      <c r="HJ18" s="34"/>
      <c r="HK18" s="34"/>
      <c r="HL18" s="13"/>
      <c r="HM18" s="16"/>
      <c r="HN18" s="9"/>
      <c r="HO18" s="9"/>
      <c r="HP18" s="9"/>
      <c r="HQ18" s="11"/>
      <c r="HR18" s="10"/>
      <c r="HS18" s="10"/>
      <c r="HT18" s="10"/>
      <c r="HU18" s="10"/>
      <c r="HV18" s="17"/>
      <c r="HW18" s="9"/>
      <c r="HX18" s="9"/>
      <c r="HY18" s="9"/>
      <c r="HZ18" s="9"/>
      <c r="IA18" s="9"/>
      <c r="IB18" s="9"/>
      <c r="IC18" s="9"/>
      <c r="ID18" s="9"/>
      <c r="IE18" s="9"/>
      <c r="IF18" s="9"/>
      <c r="IG18" s="9"/>
      <c r="IH18" s="9"/>
      <c r="II18" s="9"/>
      <c r="IJ18" s="9"/>
      <c r="IK18" s="9"/>
      <c r="IL18" s="9"/>
      <c r="IM18" s="9"/>
      <c r="IN18" s="9"/>
      <c r="IO18" s="9"/>
      <c r="IP18" s="9"/>
      <c r="IQ18" s="9"/>
      <c r="IR18" s="11"/>
      <c r="IS18" s="10"/>
      <c r="IT18" s="10"/>
      <c r="IU18" s="10"/>
      <c r="IV18" s="10"/>
      <c r="IW18" s="10"/>
      <c r="IX18" s="10"/>
      <c r="IY18" s="10"/>
      <c r="IZ18" s="10"/>
      <c r="JA18" s="10"/>
      <c r="JB18" s="10"/>
      <c r="JC18" s="15"/>
      <c r="JD18" s="17"/>
      <c r="JE18" s="9"/>
      <c r="JF18" s="9"/>
      <c r="JG18" s="9"/>
      <c r="JH18" s="11"/>
      <c r="JI18" s="14"/>
      <c r="JJ18" s="9"/>
      <c r="JK18" s="9"/>
      <c r="JL18" s="9"/>
      <c r="JM18" s="15"/>
      <c r="JN18" s="15"/>
      <c r="JO18" s="9"/>
      <c r="JP18" s="9"/>
      <c r="JQ18" s="9"/>
      <c r="JR18" s="14"/>
      <c r="JS18" s="14"/>
      <c r="JT18" s="9"/>
      <c r="JU18" s="9"/>
      <c r="JV18" s="9"/>
      <c r="JW18" s="9"/>
      <c r="JX18" s="15"/>
      <c r="JY18" s="10"/>
      <c r="JZ18" s="10"/>
      <c r="KA18" s="15"/>
      <c r="KB18" s="17"/>
      <c r="KC18" s="9"/>
      <c r="KD18" s="9"/>
      <c r="KE18" s="9"/>
      <c r="KF18" s="9"/>
      <c r="KG18" s="18"/>
      <c r="KH18" s="10"/>
      <c r="KI18" s="10"/>
      <c r="KJ18" s="15"/>
      <c r="KK18" s="17"/>
      <c r="KL18" s="9"/>
      <c r="KM18" s="9"/>
      <c r="KN18" s="9"/>
      <c r="KO18" s="9"/>
      <c r="KP18" s="23"/>
      <c r="KQ18" s="10"/>
      <c r="KR18" s="10"/>
      <c r="KS18" s="10"/>
      <c r="KT18" s="10"/>
      <c r="KU18" s="10"/>
      <c r="KV18" s="10"/>
      <c r="KW18" s="10"/>
      <c r="KX18" s="10"/>
      <c r="KY18" s="10"/>
      <c r="KZ18" s="10"/>
      <c r="LA18" s="10"/>
      <c r="LB18" s="10"/>
      <c r="LC18" s="10"/>
      <c r="LD18" s="10"/>
      <c r="LE18" s="16"/>
      <c r="LF18" s="9"/>
      <c r="LG18" s="9"/>
      <c r="LH18" s="9"/>
      <c r="LI18" s="9"/>
      <c r="LJ18" s="9"/>
      <c r="LK18" s="9"/>
      <c r="LL18" s="9"/>
      <c r="LM18" s="9"/>
      <c r="LN18" s="9"/>
      <c r="LO18" s="9"/>
      <c r="LP18" s="9"/>
      <c r="LQ18" s="9"/>
      <c r="LR18" s="9"/>
      <c r="LS18" s="17"/>
      <c r="LT18" s="11"/>
      <c r="LU18" s="10"/>
      <c r="LV18" s="10"/>
      <c r="LW18" s="10"/>
      <c r="LX18" s="29"/>
      <c r="LY18" s="9"/>
      <c r="LZ18" s="9"/>
      <c r="MA18" s="9"/>
      <c r="MB18" s="9"/>
      <c r="MC18" s="18"/>
      <c r="MD18" s="10"/>
      <c r="ME18" s="10"/>
      <c r="MF18" s="10"/>
      <c r="MG18" s="10"/>
      <c r="MH18" s="10"/>
      <c r="MI18" s="10"/>
      <c r="MJ18" s="10"/>
      <c r="MK18" s="33"/>
      <c r="ML18" s="9"/>
      <c r="MM18" s="9"/>
      <c r="MN18" s="9"/>
      <c r="MO18" s="9"/>
      <c r="MP18" s="17"/>
      <c r="MQ18" s="12"/>
      <c r="MR18" s="10"/>
      <c r="MS18" s="10"/>
      <c r="MT18" s="10"/>
      <c r="MU18" s="18"/>
      <c r="MV18" s="9"/>
      <c r="MW18" s="9"/>
      <c r="MX18" s="9"/>
      <c r="MY18" s="9"/>
      <c r="MZ18" s="9"/>
      <c r="NA18" s="9"/>
      <c r="NB18" s="9"/>
      <c r="NC18" s="9"/>
      <c r="ND18" s="9"/>
      <c r="NE18" s="9"/>
      <c r="NF18" s="9"/>
      <c r="NG18" s="18"/>
      <c r="NH18" s="10"/>
      <c r="NI18" s="10"/>
      <c r="NJ18" s="10"/>
      <c r="NK18" s="13"/>
      <c r="NL18" s="9"/>
      <c r="NM18" s="9"/>
      <c r="NN18" s="9"/>
      <c r="NO18" s="9"/>
      <c r="NP18" s="9"/>
      <c r="NQ18" s="15"/>
      <c r="NR18" s="10"/>
      <c r="NS18" s="10"/>
      <c r="NT18" s="10"/>
      <c r="NU18" s="10"/>
      <c r="NV18" s="10"/>
      <c r="NW18" s="10"/>
      <c r="NX18" s="23"/>
      <c r="NY18" s="9"/>
      <c r="NZ18" s="9"/>
      <c r="OA18" s="9"/>
      <c r="OB18" s="9"/>
      <c r="OC18" s="9"/>
      <c r="OD18" s="12"/>
      <c r="OE18" s="10"/>
      <c r="OF18" s="10"/>
      <c r="OG18" s="18"/>
      <c r="OH18" s="9"/>
      <c r="OI18" s="9"/>
      <c r="OJ18" s="9"/>
      <c r="OK18" s="9"/>
      <c r="OL18" s="9"/>
      <c r="OM18" s="9"/>
      <c r="ON18" s="9"/>
      <c r="OO18" s="9"/>
      <c r="OP18" s="9"/>
      <c r="OQ18" s="9"/>
      <c r="OR18" s="9"/>
      <c r="OS18" s="17"/>
      <c r="OT18" s="10"/>
      <c r="OU18" s="10"/>
      <c r="OV18" s="10"/>
      <c r="OW18" s="10"/>
      <c r="OX18" s="10"/>
      <c r="OY18" s="10"/>
      <c r="OZ18" s="10"/>
      <c r="PA18" s="10"/>
      <c r="PB18" s="29"/>
      <c r="PC18" s="9"/>
      <c r="PD18" s="9"/>
      <c r="PE18" s="9"/>
      <c r="PF18" s="9"/>
      <c r="PG18" s="17"/>
      <c r="PH18" s="15"/>
      <c r="PI18" s="10"/>
      <c r="PJ18" s="10"/>
      <c r="PK18" s="10"/>
      <c r="PL18" s="10"/>
      <c r="PM18" s="10"/>
      <c r="PN18" s="10"/>
      <c r="PO18" s="10"/>
      <c r="PP18" s="10"/>
      <c r="PQ18" s="10"/>
      <c r="PR18" s="10"/>
      <c r="PS18" s="10"/>
      <c r="PT18" s="10"/>
      <c r="PU18" s="10"/>
      <c r="PV18" s="10"/>
      <c r="PW18" s="10"/>
      <c r="PX18" s="14"/>
      <c r="PY18" s="9"/>
      <c r="PZ18" s="9"/>
      <c r="QA18" s="9"/>
      <c r="QB18" s="9"/>
      <c r="QC18" s="9"/>
      <c r="QD18" s="9"/>
      <c r="QE18" s="9"/>
      <c r="QF18" s="9"/>
      <c r="QG18" s="9"/>
      <c r="QH18" s="9"/>
      <c r="QI18" s="9"/>
      <c r="QJ18" s="9"/>
      <c r="QK18" s="9"/>
      <c r="QL18" s="9"/>
      <c r="QM18" s="10"/>
      <c r="QN18" s="10"/>
      <c r="QO18" s="10"/>
      <c r="QP18" s="10"/>
      <c r="QQ18" s="10"/>
      <c r="QR18" s="10"/>
      <c r="QS18" s="10"/>
      <c r="QT18" s="10"/>
      <c r="QU18" s="22"/>
      <c r="QV18" s="9"/>
      <c r="QW18" s="9"/>
      <c r="QX18" s="9"/>
      <c r="QY18" s="9"/>
      <c r="QZ18" s="9"/>
      <c r="RA18" s="9"/>
      <c r="RB18" s="17"/>
      <c r="RC18" s="10"/>
      <c r="RD18" s="10"/>
      <c r="RE18" s="10"/>
      <c r="RF18" s="10"/>
      <c r="RG18" s="10"/>
      <c r="RH18" s="10"/>
      <c r="RI18" s="15"/>
      <c r="RJ18" s="17"/>
      <c r="RK18" s="9"/>
      <c r="RL18" s="9"/>
      <c r="RM18" s="9"/>
      <c r="RN18" s="9"/>
      <c r="RO18" s="16"/>
      <c r="RP18" s="10"/>
      <c r="RQ18" s="10"/>
      <c r="RR18" s="10"/>
      <c r="RS18" s="10"/>
      <c r="RT18" s="10"/>
      <c r="RU18" s="10"/>
      <c r="RV18" s="10"/>
      <c r="RW18" s="10"/>
      <c r="RX18" s="10"/>
      <c r="RY18" s="10"/>
      <c r="RZ18" s="10"/>
      <c r="SA18" s="10"/>
      <c r="SB18" s="10"/>
      <c r="SC18" s="10"/>
      <c r="SD18" s="18"/>
      <c r="SE18" s="9"/>
      <c r="SF18" s="9"/>
      <c r="SG18" s="9"/>
      <c r="SH18" s="9"/>
      <c r="SI18" s="9"/>
      <c r="SJ18" s="9"/>
      <c r="SK18" s="9"/>
      <c r="SL18" s="9"/>
      <c r="SM18" s="9"/>
      <c r="SN18" s="9"/>
      <c r="SO18" s="9"/>
      <c r="SP18" s="9"/>
      <c r="SQ18" s="9"/>
      <c r="SR18" s="16"/>
      <c r="SS18" s="10"/>
      <c r="ST18" s="10"/>
      <c r="SU18" s="10"/>
      <c r="SV18" s="13"/>
      <c r="SW18" s="9"/>
      <c r="SX18" s="9"/>
      <c r="SY18" s="9"/>
      <c r="SZ18" s="9"/>
      <c r="TA18" s="9"/>
      <c r="TB18" s="19"/>
      <c r="TC18" s="10"/>
      <c r="TD18" s="10"/>
      <c r="TE18" s="10"/>
      <c r="TF18" s="10"/>
      <c r="TG18" s="10"/>
      <c r="TH18" s="10"/>
      <c r="TI18" s="10"/>
      <c r="TJ18" s="10"/>
      <c r="TK18" s="10"/>
      <c r="TL18" s="10"/>
      <c r="TM18" s="10"/>
      <c r="TN18" s="10"/>
      <c r="TO18" s="10"/>
      <c r="TP18" s="10"/>
      <c r="TQ18" s="10"/>
      <c r="TR18" s="10"/>
      <c r="TS18" s="9"/>
      <c r="TT18" s="9"/>
    </row>
    <row r="19" spans="1:540" ht="9.6" customHeight="1">
      <c r="A19" s="9"/>
      <c r="B19" s="9"/>
      <c r="C19" s="9"/>
      <c r="D19" s="9"/>
      <c r="E19" s="9"/>
      <c r="F19" s="9"/>
      <c r="G19" s="9"/>
      <c r="H19" s="9"/>
      <c r="I19" s="9"/>
      <c r="J19" s="9"/>
      <c r="K19" s="13"/>
      <c r="L19" s="10"/>
      <c r="M19" s="10"/>
      <c r="N19" s="10"/>
      <c r="O19" s="13"/>
      <c r="P19" s="9"/>
      <c r="Q19" s="10"/>
      <c r="R19" s="10"/>
      <c r="S19" s="10"/>
      <c r="T19" s="10"/>
      <c r="U19" s="10"/>
      <c r="V19" s="10"/>
      <c r="W19" s="18"/>
      <c r="X19" s="17"/>
      <c r="Y19" s="10"/>
      <c r="Z19" s="10"/>
      <c r="AA19" s="10"/>
      <c r="AB19" s="12"/>
      <c r="AC19" s="9"/>
      <c r="AD19" s="9"/>
      <c r="AE19" s="18"/>
      <c r="AF19" s="10"/>
      <c r="AG19" s="10"/>
      <c r="AH19" s="10"/>
      <c r="AI19" s="10"/>
      <c r="AJ19" s="15"/>
      <c r="AK19" s="9"/>
      <c r="AL19" s="9"/>
      <c r="AM19" s="16"/>
      <c r="AN19" s="10"/>
      <c r="AO19" s="10"/>
      <c r="AP19" s="10"/>
      <c r="AQ19" s="10"/>
      <c r="AR19" s="13"/>
      <c r="AS19" s="9"/>
      <c r="AT19" s="9"/>
      <c r="AU19" s="9"/>
      <c r="AV19" s="9"/>
      <c r="AW19" s="9"/>
      <c r="AX19" s="10"/>
      <c r="AY19" s="10"/>
      <c r="AZ19" s="15"/>
      <c r="BA19" s="20"/>
      <c r="BB19" s="18"/>
      <c r="BC19" s="9"/>
      <c r="BD19" s="22"/>
      <c r="BE19" s="10"/>
      <c r="BF19" s="10"/>
      <c r="BG19" s="10"/>
      <c r="BH19" s="10"/>
      <c r="BI19" s="13"/>
      <c r="BJ19" s="9"/>
      <c r="BK19" s="34"/>
      <c r="BL19" s="10"/>
      <c r="BM19" s="10"/>
      <c r="BN19" s="10"/>
      <c r="BO19" s="10"/>
      <c r="BP19" s="10"/>
      <c r="BQ19" s="22"/>
      <c r="BR19" s="9"/>
      <c r="BS19" s="9"/>
      <c r="BT19" s="17"/>
      <c r="BU19" s="10"/>
      <c r="BV19" s="10"/>
      <c r="BW19" s="10"/>
      <c r="BX19" s="10"/>
      <c r="BY19" s="15"/>
      <c r="BZ19" s="9"/>
      <c r="CA19" s="9"/>
      <c r="CB19" s="9"/>
      <c r="CC19" s="9"/>
      <c r="CD19" s="9"/>
      <c r="CE19" s="13"/>
      <c r="CF19" s="10"/>
      <c r="CG19" s="10"/>
      <c r="CH19" s="10"/>
      <c r="CI19" s="10"/>
      <c r="CJ19" s="16"/>
      <c r="CK19" s="9"/>
      <c r="CL19" s="18"/>
      <c r="CM19" s="23"/>
      <c r="CN19" s="13"/>
      <c r="CO19" s="13"/>
      <c r="CP19" s="16"/>
      <c r="CQ19" s="9"/>
      <c r="CR19" s="9"/>
      <c r="CS19" s="9"/>
      <c r="CT19" s="18"/>
      <c r="CU19" s="15"/>
      <c r="CV19" s="10"/>
      <c r="CW19" s="10"/>
      <c r="CX19" s="10"/>
      <c r="CY19" s="10"/>
      <c r="CZ19" s="18"/>
      <c r="DA19" s="9"/>
      <c r="DB19" s="11"/>
      <c r="DC19" s="10"/>
      <c r="DD19" s="10"/>
      <c r="DE19" s="10"/>
      <c r="DF19" s="10"/>
      <c r="DG19" s="18"/>
      <c r="DH19" s="9"/>
      <c r="DI19" s="9"/>
      <c r="DJ19" s="9"/>
      <c r="DK19" s="9"/>
      <c r="DL19" s="17"/>
      <c r="DM19" s="10"/>
      <c r="DN19" s="10"/>
      <c r="DO19" s="10"/>
      <c r="DP19" s="10"/>
      <c r="DQ19" s="15"/>
      <c r="DR19" s="9"/>
      <c r="DS19" s="9"/>
      <c r="DT19" s="15"/>
      <c r="DU19" s="10"/>
      <c r="DV19" s="10"/>
      <c r="DW19" s="10"/>
      <c r="DX19" s="10"/>
      <c r="DY19" s="22"/>
      <c r="DZ19" s="17"/>
      <c r="EA19" s="17"/>
      <c r="EB19" s="17"/>
      <c r="EC19" s="17"/>
      <c r="ED19" s="17"/>
      <c r="EE19" s="9"/>
      <c r="EF19" s="9"/>
      <c r="EG19" s="9"/>
      <c r="EH19" s="9"/>
      <c r="EI19" s="9"/>
      <c r="EJ19" s="9"/>
      <c r="EK19" s="9"/>
      <c r="EL19" s="14"/>
      <c r="EM19" s="10"/>
      <c r="EN19" s="10"/>
      <c r="EO19" s="10"/>
      <c r="EP19" s="10"/>
      <c r="EQ19" s="33"/>
      <c r="ER19" s="9"/>
      <c r="ES19" s="9"/>
      <c r="ET19" s="9"/>
      <c r="EU19" s="9"/>
      <c r="EV19" s="9"/>
      <c r="EW19" s="9"/>
      <c r="EX19" s="9"/>
      <c r="EY19" s="9"/>
      <c r="EZ19" s="9"/>
      <c r="FA19" s="9"/>
      <c r="FB19" s="9"/>
      <c r="FC19" s="9"/>
      <c r="FD19" s="9"/>
      <c r="FE19" s="15"/>
      <c r="FF19" s="10"/>
      <c r="FG19" s="10"/>
      <c r="FH19" s="10"/>
      <c r="FI19" s="10"/>
      <c r="FJ19" s="9"/>
      <c r="FK19" s="9"/>
      <c r="FL19" s="9"/>
      <c r="FM19" s="9"/>
      <c r="FN19" s="9"/>
      <c r="FO19" s="9"/>
      <c r="FP19" s="9"/>
      <c r="FQ19" s="9"/>
      <c r="FR19" s="9"/>
      <c r="FS19" s="9"/>
      <c r="FT19" s="9"/>
      <c r="FU19" s="9"/>
      <c r="FV19" s="13"/>
      <c r="FW19" s="10"/>
      <c r="FX19" s="10"/>
      <c r="FY19" s="10"/>
      <c r="FZ19" s="10"/>
      <c r="GA19" s="10"/>
      <c r="GB19" s="10"/>
      <c r="GC19" s="10"/>
      <c r="GD19" s="10"/>
      <c r="GE19" s="10"/>
      <c r="GF19" s="13"/>
      <c r="GG19" s="9"/>
      <c r="GH19" s="9"/>
      <c r="GI19" s="9"/>
      <c r="GJ19" s="17"/>
      <c r="GK19" s="10"/>
      <c r="GL19" s="10"/>
      <c r="GM19" s="10"/>
      <c r="GN19" s="10"/>
      <c r="GO19" s="10"/>
      <c r="GP19" s="9"/>
      <c r="GQ19" s="9"/>
      <c r="GR19" s="9"/>
      <c r="GS19" s="9"/>
      <c r="GT19" s="9"/>
      <c r="GU19" s="11"/>
      <c r="GV19" s="10"/>
      <c r="GW19" s="12"/>
      <c r="GX19" s="11"/>
      <c r="GY19" s="16"/>
      <c r="GZ19" s="9"/>
      <c r="HA19" s="22"/>
      <c r="HB19" s="10"/>
      <c r="HC19" s="10"/>
      <c r="HD19" s="10"/>
      <c r="HE19" s="10"/>
      <c r="HF19" s="11"/>
      <c r="HG19" s="9"/>
      <c r="HH19" s="9"/>
      <c r="HI19" s="9"/>
      <c r="HJ19" s="9"/>
      <c r="HK19" s="9"/>
      <c r="HL19" s="9"/>
      <c r="HM19" s="9"/>
      <c r="HN19" s="9"/>
      <c r="HO19" s="9"/>
      <c r="HP19" s="9"/>
      <c r="HQ19" s="11"/>
      <c r="HR19" s="10"/>
      <c r="HS19" s="10"/>
      <c r="HT19" s="10"/>
      <c r="HU19" s="10"/>
      <c r="HV19" s="17"/>
      <c r="HW19" s="9"/>
      <c r="HX19" s="9"/>
      <c r="HY19" s="9"/>
      <c r="HZ19" s="9"/>
      <c r="IA19" s="9"/>
      <c r="IB19" s="9"/>
      <c r="IC19" s="9"/>
      <c r="ID19" s="9"/>
      <c r="IE19" s="9"/>
      <c r="IF19" s="9"/>
      <c r="IG19" s="9"/>
      <c r="IH19" s="9"/>
      <c r="II19" s="9"/>
      <c r="IJ19" s="9"/>
      <c r="IK19" s="9"/>
      <c r="IL19" s="9"/>
      <c r="IM19" s="9"/>
      <c r="IN19" s="9"/>
      <c r="IO19" s="9"/>
      <c r="IP19" s="9"/>
      <c r="IQ19" s="9"/>
      <c r="IR19" s="11"/>
      <c r="IS19" s="10"/>
      <c r="IT19" s="10"/>
      <c r="IU19" s="10"/>
      <c r="IV19" s="10"/>
      <c r="IW19" s="10"/>
      <c r="IX19" s="10"/>
      <c r="IY19" s="10"/>
      <c r="IZ19" s="10"/>
      <c r="JA19" s="10"/>
      <c r="JB19" s="10"/>
      <c r="JC19" s="15"/>
      <c r="JD19" s="17"/>
      <c r="JE19" s="9"/>
      <c r="JF19" s="9"/>
      <c r="JG19" s="9"/>
      <c r="JH19" s="11"/>
      <c r="JI19" s="12"/>
      <c r="JJ19" s="9"/>
      <c r="JK19" s="9"/>
      <c r="JL19" s="9"/>
      <c r="JM19" s="11"/>
      <c r="JN19" s="18"/>
      <c r="JO19" s="9"/>
      <c r="JP19" s="9"/>
      <c r="JQ19" s="9"/>
      <c r="JR19" s="15"/>
      <c r="JS19" s="13"/>
      <c r="JT19" s="9"/>
      <c r="JU19" s="9"/>
      <c r="JV19" s="9"/>
      <c r="JW19" s="9"/>
      <c r="JX19" s="15"/>
      <c r="JY19" s="10"/>
      <c r="JZ19" s="10"/>
      <c r="KA19" s="15"/>
      <c r="KB19" s="17"/>
      <c r="KC19" s="9"/>
      <c r="KD19" s="9"/>
      <c r="KE19" s="9"/>
      <c r="KF19" s="9"/>
      <c r="KG19" s="18"/>
      <c r="KH19" s="10"/>
      <c r="KI19" s="10"/>
      <c r="KJ19" s="12"/>
      <c r="KK19" s="17"/>
      <c r="KL19" s="9"/>
      <c r="KM19" s="9"/>
      <c r="KN19" s="9"/>
      <c r="KO19" s="9"/>
      <c r="KP19" s="23"/>
      <c r="KQ19" s="10"/>
      <c r="KR19" s="10"/>
      <c r="KS19" s="10"/>
      <c r="KT19" s="10"/>
      <c r="KU19" s="10"/>
      <c r="KV19" s="10"/>
      <c r="KW19" s="10"/>
      <c r="KX19" s="10"/>
      <c r="KY19" s="10"/>
      <c r="KZ19" s="10"/>
      <c r="LA19" s="10"/>
      <c r="LB19" s="10"/>
      <c r="LC19" s="10"/>
      <c r="LD19" s="10"/>
      <c r="LE19" s="16"/>
      <c r="LF19" s="9"/>
      <c r="LG19" s="9"/>
      <c r="LH19" s="9"/>
      <c r="LI19" s="9"/>
      <c r="LJ19" s="9"/>
      <c r="LK19" s="9"/>
      <c r="LL19" s="9"/>
      <c r="LM19" s="9"/>
      <c r="LN19" s="9"/>
      <c r="LO19" s="9"/>
      <c r="LP19" s="9"/>
      <c r="LQ19" s="17"/>
      <c r="LR19" s="16"/>
      <c r="LS19" s="15"/>
      <c r="LT19" s="10"/>
      <c r="LU19" s="10"/>
      <c r="LV19" s="10"/>
      <c r="LW19" s="10"/>
      <c r="LX19" s="29"/>
      <c r="LY19" s="9"/>
      <c r="LZ19" s="9"/>
      <c r="MA19" s="9"/>
      <c r="MB19" s="9"/>
      <c r="MC19" s="18"/>
      <c r="MD19" s="10"/>
      <c r="ME19" s="10"/>
      <c r="MF19" s="10"/>
      <c r="MG19" s="10"/>
      <c r="MH19" s="10"/>
      <c r="MI19" s="10"/>
      <c r="MJ19" s="10"/>
      <c r="MK19" s="33"/>
      <c r="ML19" s="9"/>
      <c r="MM19" s="9"/>
      <c r="MN19" s="9"/>
      <c r="MO19" s="9"/>
      <c r="MP19" s="17"/>
      <c r="MQ19" s="12"/>
      <c r="MR19" s="10"/>
      <c r="MS19" s="10"/>
      <c r="MT19" s="10"/>
      <c r="MU19" s="10"/>
      <c r="MV19" s="14"/>
      <c r="MW19" s="18"/>
      <c r="MX19" s="9"/>
      <c r="MY19" s="9"/>
      <c r="MZ19" s="9"/>
      <c r="NA19" s="9"/>
      <c r="NB19" s="9"/>
      <c r="NC19" s="9"/>
      <c r="ND19" s="9"/>
      <c r="NE19" s="9"/>
      <c r="NF19" s="9"/>
      <c r="NG19" s="9"/>
      <c r="NH19" s="34"/>
      <c r="NI19" s="10"/>
      <c r="NJ19" s="10"/>
      <c r="NK19" s="13"/>
      <c r="NL19" s="9"/>
      <c r="NM19" s="9"/>
      <c r="NN19" s="9"/>
      <c r="NO19" s="9"/>
      <c r="NP19" s="9"/>
      <c r="NQ19" s="15"/>
      <c r="NR19" s="10"/>
      <c r="NS19" s="10"/>
      <c r="NT19" s="10"/>
      <c r="NU19" s="10"/>
      <c r="NV19" s="10"/>
      <c r="NW19" s="10"/>
      <c r="NX19" s="16"/>
      <c r="NY19" s="9"/>
      <c r="NZ19" s="9"/>
      <c r="OA19" s="9"/>
      <c r="OB19" s="9"/>
      <c r="OC19" s="9"/>
      <c r="OD19" s="12"/>
      <c r="OE19" s="10"/>
      <c r="OF19" s="10"/>
      <c r="OG19" s="18"/>
      <c r="OH19" s="9"/>
      <c r="OI19" s="9"/>
      <c r="OJ19" s="9"/>
      <c r="OK19" s="9"/>
      <c r="OL19" s="9"/>
      <c r="OM19" s="9"/>
      <c r="ON19" s="9"/>
      <c r="OO19" s="9"/>
      <c r="OP19" s="9"/>
      <c r="OQ19" s="9"/>
      <c r="OR19" s="9"/>
      <c r="OS19" s="17"/>
      <c r="OT19" s="10"/>
      <c r="OU19" s="10"/>
      <c r="OV19" s="10"/>
      <c r="OW19" s="10"/>
      <c r="OX19" s="10"/>
      <c r="OY19" s="10"/>
      <c r="OZ19" s="10"/>
      <c r="PA19" s="10"/>
      <c r="PB19" s="29"/>
      <c r="PC19" s="9"/>
      <c r="PD19" s="9"/>
      <c r="PE19" s="9"/>
      <c r="PF19" s="9"/>
      <c r="PG19" s="17"/>
      <c r="PH19" s="15"/>
      <c r="PI19" s="10"/>
      <c r="PJ19" s="10"/>
      <c r="PK19" s="10"/>
      <c r="PL19" s="10"/>
      <c r="PM19" s="10"/>
      <c r="PN19" s="10"/>
      <c r="PO19" s="10"/>
      <c r="PP19" s="10"/>
      <c r="PQ19" s="10"/>
      <c r="PR19" s="10"/>
      <c r="PS19" s="10"/>
      <c r="PT19" s="10"/>
      <c r="PU19" s="10"/>
      <c r="PV19" s="10"/>
      <c r="PW19" s="10"/>
      <c r="PX19" s="14"/>
      <c r="PY19" s="9"/>
      <c r="PZ19" s="9"/>
      <c r="QA19" s="9"/>
      <c r="QB19" s="9"/>
      <c r="QC19" s="9"/>
      <c r="QD19" s="9"/>
      <c r="QE19" s="9"/>
      <c r="QF19" s="9"/>
      <c r="QG19" s="9"/>
      <c r="QH19" s="9"/>
      <c r="QI19" s="9"/>
      <c r="QJ19" s="9"/>
      <c r="QK19" s="9"/>
      <c r="QL19" s="9"/>
      <c r="QM19" s="10"/>
      <c r="QN19" s="10"/>
      <c r="QO19" s="10"/>
      <c r="QP19" s="10"/>
      <c r="QQ19" s="10"/>
      <c r="QR19" s="10"/>
      <c r="QS19" s="10"/>
      <c r="QT19" s="15"/>
      <c r="QU19" s="9"/>
      <c r="QV19" s="9"/>
      <c r="QW19" s="9"/>
      <c r="QX19" s="9"/>
      <c r="QY19" s="9"/>
      <c r="QZ19" s="9"/>
      <c r="RA19" s="9"/>
      <c r="RB19" s="17"/>
      <c r="RC19" s="15"/>
      <c r="RD19" s="10"/>
      <c r="RE19" s="10"/>
      <c r="RF19" s="10"/>
      <c r="RG19" s="10"/>
      <c r="RH19" s="10"/>
      <c r="RI19" s="43"/>
      <c r="RJ19" s="17"/>
      <c r="RK19" s="9"/>
      <c r="RL19" s="9"/>
      <c r="RM19" s="9"/>
      <c r="RN19" s="9"/>
      <c r="RO19" s="16"/>
      <c r="RP19" s="10"/>
      <c r="RQ19" s="10"/>
      <c r="RR19" s="10"/>
      <c r="RS19" s="10"/>
      <c r="RT19" s="10"/>
      <c r="RU19" s="10"/>
      <c r="RV19" s="10"/>
      <c r="RW19" s="10"/>
      <c r="RX19" s="10"/>
      <c r="RY19" s="10"/>
      <c r="RZ19" s="10"/>
      <c r="SA19" s="10"/>
      <c r="SB19" s="10"/>
      <c r="SC19" s="10"/>
      <c r="SD19" s="18"/>
      <c r="SE19" s="9"/>
      <c r="SF19" s="9"/>
      <c r="SG19" s="9"/>
      <c r="SH19" s="9"/>
      <c r="SI19" s="9"/>
      <c r="SJ19" s="9"/>
      <c r="SK19" s="9"/>
      <c r="SL19" s="9"/>
      <c r="SM19" s="9"/>
      <c r="SN19" s="9"/>
      <c r="SO19" s="9"/>
      <c r="SP19" s="9"/>
      <c r="SQ19" s="9"/>
      <c r="SR19" s="18"/>
      <c r="SS19" s="10"/>
      <c r="ST19" s="10"/>
      <c r="SU19" s="10"/>
      <c r="SV19" s="13"/>
      <c r="SW19" s="9"/>
      <c r="SX19" s="9"/>
      <c r="SY19" s="9"/>
      <c r="SZ19" s="9"/>
      <c r="TA19" s="9"/>
      <c r="TB19" s="19"/>
      <c r="TC19" s="10"/>
      <c r="TD19" s="10"/>
      <c r="TE19" s="10"/>
      <c r="TF19" s="10"/>
      <c r="TG19" s="10"/>
      <c r="TH19" s="10"/>
      <c r="TI19" s="10"/>
      <c r="TJ19" s="10"/>
      <c r="TK19" s="10"/>
      <c r="TL19" s="10"/>
      <c r="TM19" s="10"/>
      <c r="TN19" s="10"/>
      <c r="TO19" s="10"/>
      <c r="TP19" s="10"/>
      <c r="TQ19" s="10"/>
      <c r="TR19" s="10"/>
      <c r="TS19" s="9"/>
      <c r="TT19" s="9"/>
    </row>
    <row r="20" spans="1:540" ht="9.6" customHeight="1">
      <c r="A20" s="9"/>
      <c r="B20" s="9"/>
      <c r="C20" s="9"/>
      <c r="D20" s="9"/>
      <c r="E20" s="9"/>
      <c r="F20" s="9"/>
      <c r="G20" s="9"/>
      <c r="H20" s="9"/>
      <c r="I20" s="9"/>
      <c r="J20" s="9"/>
      <c r="K20" s="13"/>
      <c r="L20" s="10"/>
      <c r="M20" s="10"/>
      <c r="N20" s="10"/>
      <c r="O20" s="13"/>
      <c r="P20" s="9"/>
      <c r="Q20" s="14"/>
      <c r="R20" s="10"/>
      <c r="S20" s="10"/>
      <c r="T20" s="10"/>
      <c r="U20" s="10"/>
      <c r="V20" s="12"/>
      <c r="W20" s="17"/>
      <c r="X20" s="17"/>
      <c r="Y20" s="10"/>
      <c r="Z20" s="10"/>
      <c r="AA20" s="10"/>
      <c r="AB20" s="12"/>
      <c r="AC20" s="9"/>
      <c r="AD20" s="9"/>
      <c r="AE20" s="18"/>
      <c r="AF20" s="10"/>
      <c r="AG20" s="10"/>
      <c r="AH20" s="10"/>
      <c r="AI20" s="10"/>
      <c r="AJ20" s="15"/>
      <c r="AK20" s="9"/>
      <c r="AL20" s="9"/>
      <c r="AM20" s="17"/>
      <c r="AN20" s="10"/>
      <c r="AO20" s="10"/>
      <c r="AP20" s="10"/>
      <c r="AQ20" s="10"/>
      <c r="AR20" s="10"/>
      <c r="AS20" s="9"/>
      <c r="AT20" s="9"/>
      <c r="AU20" s="9"/>
      <c r="AV20" s="9"/>
      <c r="AW20" s="13"/>
      <c r="AX20" s="10"/>
      <c r="AY20" s="10"/>
      <c r="AZ20" s="10"/>
      <c r="BA20" s="10"/>
      <c r="BB20" s="34"/>
      <c r="BC20" s="9"/>
      <c r="BD20" s="22"/>
      <c r="BE20" s="10"/>
      <c r="BF20" s="10"/>
      <c r="BG20" s="10"/>
      <c r="BH20" s="10"/>
      <c r="BI20" s="13"/>
      <c r="BJ20" s="9"/>
      <c r="BK20" s="9"/>
      <c r="BL20" s="15"/>
      <c r="BM20" s="10"/>
      <c r="BN20" s="10"/>
      <c r="BO20" s="10"/>
      <c r="BP20" s="10"/>
      <c r="BQ20" s="15"/>
      <c r="BR20" s="9"/>
      <c r="BS20" s="9"/>
      <c r="BT20" s="9"/>
      <c r="BU20" s="12"/>
      <c r="BV20" s="10"/>
      <c r="BW20" s="10"/>
      <c r="BX20" s="10"/>
      <c r="BY20" s="10"/>
      <c r="BZ20" s="29"/>
      <c r="CA20" s="9"/>
      <c r="CB20" s="9"/>
      <c r="CC20" s="9"/>
      <c r="CD20" s="22"/>
      <c r="CE20" s="12"/>
      <c r="CF20" s="10"/>
      <c r="CG20" s="10"/>
      <c r="CH20" s="10"/>
      <c r="CI20" s="10"/>
      <c r="CJ20" s="22"/>
      <c r="CK20" s="9"/>
      <c r="CL20" s="11"/>
      <c r="CM20" s="10"/>
      <c r="CN20" s="10"/>
      <c r="CO20" s="10"/>
      <c r="CP20" s="10"/>
      <c r="CQ20" s="22"/>
      <c r="CR20" s="9"/>
      <c r="CS20" s="9"/>
      <c r="CT20" s="9"/>
      <c r="CU20" s="16"/>
      <c r="CV20" s="10"/>
      <c r="CW20" s="10"/>
      <c r="CX20" s="10"/>
      <c r="CY20" s="10"/>
      <c r="CZ20" s="18"/>
      <c r="DA20" s="9"/>
      <c r="DB20" s="13"/>
      <c r="DC20" s="10"/>
      <c r="DD20" s="10"/>
      <c r="DE20" s="10"/>
      <c r="DF20" s="10"/>
      <c r="DG20" s="14"/>
      <c r="DH20" s="9"/>
      <c r="DI20" s="9"/>
      <c r="DJ20" s="9"/>
      <c r="DK20" s="9"/>
      <c r="DL20" s="15"/>
      <c r="DM20" s="10"/>
      <c r="DN20" s="10"/>
      <c r="DO20" s="10"/>
      <c r="DP20" s="10"/>
      <c r="DQ20" s="13"/>
      <c r="DR20" s="9"/>
      <c r="DS20" s="9"/>
      <c r="DT20" s="15"/>
      <c r="DU20" s="10"/>
      <c r="DV20" s="10"/>
      <c r="DW20" s="10"/>
      <c r="DX20" s="10"/>
      <c r="DY20" s="17"/>
      <c r="DZ20" s="9"/>
      <c r="EA20" s="9"/>
      <c r="EB20" s="9"/>
      <c r="EC20" s="9"/>
      <c r="ED20" s="9"/>
      <c r="EE20" s="9"/>
      <c r="EF20" s="9"/>
      <c r="EG20" s="9"/>
      <c r="EH20" s="9"/>
      <c r="EI20" s="9"/>
      <c r="EJ20" s="9"/>
      <c r="EK20" s="9"/>
      <c r="EL20" s="14"/>
      <c r="EM20" s="10"/>
      <c r="EN20" s="10"/>
      <c r="EO20" s="10"/>
      <c r="EP20" s="10"/>
      <c r="EQ20" s="33"/>
      <c r="ER20" s="9"/>
      <c r="ES20" s="9"/>
      <c r="ET20" s="9"/>
      <c r="EU20" s="9"/>
      <c r="EV20" s="9"/>
      <c r="EW20" s="9"/>
      <c r="EX20" s="9"/>
      <c r="EY20" s="9"/>
      <c r="EZ20" s="9"/>
      <c r="FA20" s="9"/>
      <c r="FB20" s="9"/>
      <c r="FC20" s="9"/>
      <c r="FD20" s="9"/>
      <c r="FE20" s="15"/>
      <c r="FF20" s="10"/>
      <c r="FG20" s="10"/>
      <c r="FH20" s="10"/>
      <c r="FI20" s="10"/>
      <c r="FJ20" s="9"/>
      <c r="FK20" s="9"/>
      <c r="FL20" s="9"/>
      <c r="FM20" s="9"/>
      <c r="FN20" s="9"/>
      <c r="FO20" s="9"/>
      <c r="FP20" s="9"/>
      <c r="FQ20" s="9"/>
      <c r="FR20" s="9"/>
      <c r="FS20" s="9"/>
      <c r="FT20" s="9"/>
      <c r="FU20" s="22"/>
      <c r="FV20" s="10"/>
      <c r="FW20" s="10"/>
      <c r="FX20" s="10"/>
      <c r="FY20" s="10"/>
      <c r="FZ20" s="12"/>
      <c r="GA20" s="18"/>
      <c r="GB20" s="12"/>
      <c r="GC20" s="10"/>
      <c r="GD20" s="10"/>
      <c r="GE20" s="10"/>
      <c r="GF20" s="10"/>
      <c r="GG20" s="17"/>
      <c r="GH20" s="9"/>
      <c r="GI20" s="9"/>
      <c r="GJ20" s="9"/>
      <c r="GK20" s="15"/>
      <c r="GL20" s="10"/>
      <c r="GM20" s="10"/>
      <c r="GN20" s="10"/>
      <c r="GO20" s="10"/>
      <c r="GP20" s="18"/>
      <c r="GQ20" s="9"/>
      <c r="GR20" s="9"/>
      <c r="GS20" s="9"/>
      <c r="GT20" s="16"/>
      <c r="GU20" s="10"/>
      <c r="GV20" s="10"/>
      <c r="GW20" s="10"/>
      <c r="GX20" s="10"/>
      <c r="GY20" s="11"/>
      <c r="GZ20" s="9"/>
      <c r="HA20" s="22"/>
      <c r="HB20" s="10"/>
      <c r="HC20" s="10"/>
      <c r="HD20" s="10"/>
      <c r="HE20" s="10"/>
      <c r="HF20" s="14"/>
      <c r="HG20" s="9"/>
      <c r="HH20" s="9"/>
      <c r="HI20" s="9"/>
      <c r="HJ20" s="9"/>
      <c r="HK20" s="9"/>
      <c r="HL20" s="9"/>
      <c r="HM20" s="9"/>
      <c r="HN20" s="9"/>
      <c r="HO20" s="9"/>
      <c r="HP20" s="9"/>
      <c r="HQ20" s="11"/>
      <c r="HR20" s="10"/>
      <c r="HS20" s="10"/>
      <c r="HT20" s="10"/>
      <c r="HU20" s="10"/>
      <c r="HV20" s="9"/>
      <c r="HW20" s="9"/>
      <c r="HX20" s="9"/>
      <c r="HY20" s="9"/>
      <c r="HZ20" s="9"/>
      <c r="IA20" s="9"/>
      <c r="IB20" s="9"/>
      <c r="IC20" s="9"/>
      <c r="ID20" s="9"/>
      <c r="IE20" s="9"/>
      <c r="IF20" s="9"/>
      <c r="IG20" s="9"/>
      <c r="IH20" s="9"/>
      <c r="II20" s="9"/>
      <c r="IJ20" s="9"/>
      <c r="IK20" s="9"/>
      <c r="IL20" s="9"/>
      <c r="IM20" s="9"/>
      <c r="IN20" s="9"/>
      <c r="IO20" s="9"/>
      <c r="IP20" s="9"/>
      <c r="IQ20" s="9"/>
      <c r="IR20" s="11"/>
      <c r="IS20" s="10"/>
      <c r="IT20" s="10"/>
      <c r="IU20" s="10"/>
      <c r="IV20" s="10"/>
      <c r="IW20" s="10"/>
      <c r="IX20" s="10"/>
      <c r="IY20" s="10"/>
      <c r="IZ20" s="10"/>
      <c r="JA20" s="10"/>
      <c r="JB20" s="10"/>
      <c r="JC20" s="15"/>
      <c r="JD20" s="17"/>
      <c r="JE20" s="9"/>
      <c r="JF20" s="9"/>
      <c r="JG20" s="9"/>
      <c r="JH20" s="11"/>
      <c r="JI20" s="10"/>
      <c r="JJ20" s="9"/>
      <c r="JK20" s="9"/>
      <c r="JL20" s="9"/>
      <c r="JM20" s="18"/>
      <c r="JN20" s="17"/>
      <c r="JO20" s="9"/>
      <c r="JP20" s="9"/>
      <c r="JQ20" s="9"/>
      <c r="JR20" s="10"/>
      <c r="JS20" s="13"/>
      <c r="JT20" s="9"/>
      <c r="JU20" s="9"/>
      <c r="JV20" s="9"/>
      <c r="JW20" s="9"/>
      <c r="JX20" s="15"/>
      <c r="JY20" s="10"/>
      <c r="JZ20" s="10"/>
      <c r="KA20" s="15"/>
      <c r="KB20" s="17"/>
      <c r="KC20" s="9"/>
      <c r="KD20" s="9"/>
      <c r="KE20" s="9"/>
      <c r="KF20" s="9"/>
      <c r="KG20" s="18"/>
      <c r="KH20" s="10"/>
      <c r="KI20" s="10"/>
      <c r="KJ20" s="12"/>
      <c r="KK20" s="17"/>
      <c r="KL20" s="9"/>
      <c r="KM20" s="9"/>
      <c r="KN20" s="9"/>
      <c r="KO20" s="9"/>
      <c r="KP20" s="16"/>
      <c r="KQ20" s="10"/>
      <c r="KR20" s="10"/>
      <c r="KS20" s="10"/>
      <c r="KT20" s="10"/>
      <c r="KU20" s="10"/>
      <c r="KV20" s="10"/>
      <c r="KW20" s="10"/>
      <c r="KX20" s="36"/>
      <c r="KY20" s="10"/>
      <c r="KZ20" s="10"/>
      <c r="LA20" s="10"/>
      <c r="LB20" s="10"/>
      <c r="LC20" s="10"/>
      <c r="LD20" s="10"/>
      <c r="LE20" s="16"/>
      <c r="LF20" s="9"/>
      <c r="LG20" s="9"/>
      <c r="LH20" s="9"/>
      <c r="LI20" s="9"/>
      <c r="LJ20" s="9"/>
      <c r="LK20" s="22"/>
      <c r="LL20" s="9"/>
      <c r="LM20" s="9"/>
      <c r="LN20" s="9"/>
      <c r="LO20" s="9"/>
      <c r="LP20" s="9"/>
      <c r="LQ20" s="22"/>
      <c r="LR20" s="15"/>
      <c r="LS20" s="10"/>
      <c r="LT20" s="10"/>
      <c r="LU20" s="10"/>
      <c r="LV20" s="10"/>
      <c r="LW20" s="10"/>
      <c r="LX20" s="29"/>
      <c r="LY20" s="9"/>
      <c r="LZ20" s="9"/>
      <c r="MA20" s="9"/>
      <c r="MB20" s="9"/>
      <c r="MC20" s="17"/>
      <c r="MD20" s="10"/>
      <c r="ME20" s="10"/>
      <c r="MF20" s="10"/>
      <c r="MG20" s="10"/>
      <c r="MH20" s="10"/>
      <c r="MI20" s="10"/>
      <c r="MJ20" s="10"/>
      <c r="MK20" s="22"/>
      <c r="ML20" s="9"/>
      <c r="MM20" s="9"/>
      <c r="MN20" s="9"/>
      <c r="MO20" s="9"/>
      <c r="MP20" s="22"/>
      <c r="MQ20" s="36"/>
      <c r="MR20" s="10"/>
      <c r="MS20" s="10"/>
      <c r="MT20" s="10"/>
      <c r="MU20" s="10"/>
      <c r="MV20" s="10"/>
      <c r="MW20" s="10"/>
      <c r="MX20" s="12"/>
      <c r="MY20" s="13"/>
      <c r="MZ20" s="18"/>
      <c r="NA20" s="9"/>
      <c r="NB20" s="9"/>
      <c r="NC20" s="9"/>
      <c r="ND20" s="9"/>
      <c r="NE20" s="9"/>
      <c r="NF20" s="9"/>
      <c r="NG20" s="9"/>
      <c r="NH20" s="17"/>
      <c r="NI20" s="12"/>
      <c r="NJ20" s="10"/>
      <c r="NK20" s="13"/>
      <c r="NL20" s="9"/>
      <c r="NM20" s="9"/>
      <c r="NN20" s="9"/>
      <c r="NO20" s="9"/>
      <c r="NP20" s="9"/>
      <c r="NQ20" s="15"/>
      <c r="NR20" s="10"/>
      <c r="NS20" s="10"/>
      <c r="NT20" s="10"/>
      <c r="NU20" s="10"/>
      <c r="NV20" s="10"/>
      <c r="NW20" s="10"/>
      <c r="NX20" s="16"/>
      <c r="NY20" s="9"/>
      <c r="NZ20" s="9"/>
      <c r="OA20" s="9"/>
      <c r="OB20" s="9"/>
      <c r="OC20" s="17"/>
      <c r="OD20" s="10"/>
      <c r="OE20" s="10"/>
      <c r="OF20" s="10"/>
      <c r="OG20" s="18"/>
      <c r="OH20" s="9"/>
      <c r="OI20" s="9"/>
      <c r="OJ20" s="9"/>
      <c r="OK20" s="9"/>
      <c r="OL20" s="9"/>
      <c r="OM20" s="22"/>
      <c r="ON20" s="22"/>
      <c r="OO20" s="22"/>
      <c r="OP20" s="22"/>
      <c r="OQ20" s="22"/>
      <c r="OR20" s="17"/>
      <c r="OS20" s="22"/>
      <c r="OT20" s="10"/>
      <c r="OU20" s="10"/>
      <c r="OV20" s="10"/>
      <c r="OW20" s="10"/>
      <c r="OX20" s="10"/>
      <c r="OY20" s="10"/>
      <c r="OZ20" s="10"/>
      <c r="PA20" s="10"/>
      <c r="PB20" s="29"/>
      <c r="PC20" s="9"/>
      <c r="PD20" s="9"/>
      <c r="PE20" s="9"/>
      <c r="PF20" s="9"/>
      <c r="PG20" s="17"/>
      <c r="PH20" s="15"/>
      <c r="PI20" s="10"/>
      <c r="PJ20" s="10"/>
      <c r="PK20" s="10"/>
      <c r="PL20" s="10"/>
      <c r="PM20" s="10"/>
      <c r="PN20" s="10"/>
      <c r="PO20" s="10"/>
      <c r="PP20" s="10"/>
      <c r="PQ20" s="10"/>
      <c r="PR20" s="10"/>
      <c r="PS20" s="10"/>
      <c r="PT20" s="10"/>
      <c r="PU20" s="10"/>
      <c r="PV20" s="10"/>
      <c r="PW20" s="10"/>
      <c r="PX20" s="14"/>
      <c r="PY20" s="9"/>
      <c r="PZ20" s="9"/>
      <c r="QA20" s="9"/>
      <c r="QB20" s="9"/>
      <c r="QC20" s="9"/>
      <c r="QD20" s="16"/>
      <c r="QE20" s="11"/>
      <c r="QF20" s="11"/>
      <c r="QG20" s="11"/>
      <c r="QH20" s="11"/>
      <c r="QI20" s="11"/>
      <c r="QJ20" s="11"/>
      <c r="QK20" s="11"/>
      <c r="QL20" s="21"/>
      <c r="QM20" s="10"/>
      <c r="QN20" s="10"/>
      <c r="QO20" s="10"/>
      <c r="QP20" s="10"/>
      <c r="QQ20" s="10"/>
      <c r="QR20" s="10"/>
      <c r="QS20" s="10"/>
      <c r="QT20" s="22"/>
      <c r="QU20" s="9"/>
      <c r="QV20" s="9"/>
      <c r="QW20" s="9"/>
      <c r="QX20" s="9"/>
      <c r="QY20" s="9"/>
      <c r="QZ20" s="9"/>
      <c r="RA20" s="9"/>
      <c r="RB20" s="9"/>
      <c r="RC20" s="22"/>
      <c r="RD20" s="10"/>
      <c r="RE20" s="10"/>
      <c r="RF20" s="10"/>
      <c r="RG20" s="10"/>
      <c r="RH20" s="10"/>
      <c r="RI20" s="10"/>
      <c r="RJ20" s="17"/>
      <c r="RK20" s="9"/>
      <c r="RL20" s="9"/>
      <c r="RM20" s="9"/>
      <c r="RN20" s="9"/>
      <c r="RO20" s="18"/>
      <c r="RP20" s="10"/>
      <c r="RQ20" s="10"/>
      <c r="RR20" s="10"/>
      <c r="RS20" s="10"/>
      <c r="RT20" s="10"/>
      <c r="RU20" s="10"/>
      <c r="RV20" s="10"/>
      <c r="RW20" s="36"/>
      <c r="RX20" s="10"/>
      <c r="RY20" s="10"/>
      <c r="RZ20" s="10"/>
      <c r="SA20" s="10"/>
      <c r="SB20" s="10"/>
      <c r="SC20" s="10"/>
      <c r="SD20" s="18"/>
      <c r="SE20" s="9"/>
      <c r="SF20" s="9"/>
      <c r="SG20" s="9"/>
      <c r="SH20" s="9"/>
      <c r="SI20" s="17"/>
      <c r="SJ20" s="14"/>
      <c r="SK20" s="11"/>
      <c r="SL20" s="11"/>
      <c r="SM20" s="11"/>
      <c r="SN20" s="11"/>
      <c r="SO20" s="11"/>
      <c r="SP20" s="11"/>
      <c r="SQ20" s="21"/>
      <c r="SR20" s="15"/>
      <c r="SS20" s="10"/>
      <c r="ST20" s="10"/>
      <c r="SU20" s="10"/>
      <c r="SV20" s="13"/>
      <c r="SW20" s="9"/>
      <c r="SX20" s="9"/>
      <c r="SY20" s="9"/>
      <c r="SZ20" s="9"/>
      <c r="TA20" s="9"/>
      <c r="TB20" s="19"/>
      <c r="TC20" s="10"/>
      <c r="TD20" s="10"/>
      <c r="TE20" s="10"/>
      <c r="TF20" s="10"/>
      <c r="TG20" s="10"/>
      <c r="TH20" s="10"/>
      <c r="TI20" s="10"/>
      <c r="TJ20" s="10"/>
      <c r="TK20" s="10"/>
      <c r="TL20" s="10"/>
      <c r="TM20" s="10"/>
      <c r="TN20" s="10"/>
      <c r="TO20" s="10"/>
      <c r="TP20" s="10"/>
      <c r="TQ20" s="10"/>
      <c r="TR20" s="10"/>
      <c r="TS20" s="9"/>
      <c r="TT20" s="9"/>
    </row>
    <row r="21" spans="1:540" ht="9.6" customHeight="1">
      <c r="A21" s="9"/>
      <c r="B21" s="9"/>
      <c r="C21" s="9"/>
      <c r="D21" s="9"/>
      <c r="E21" s="9"/>
      <c r="F21" s="9"/>
      <c r="G21" s="9"/>
      <c r="H21" s="9"/>
      <c r="I21" s="9"/>
      <c r="J21" s="9"/>
      <c r="K21" s="13"/>
      <c r="L21" s="10"/>
      <c r="M21" s="10"/>
      <c r="N21" s="10"/>
      <c r="O21" s="13"/>
      <c r="P21" s="9"/>
      <c r="Q21" s="18"/>
      <c r="R21" s="10"/>
      <c r="S21" s="10"/>
      <c r="T21" s="10"/>
      <c r="U21" s="10"/>
      <c r="V21" s="11"/>
      <c r="W21" s="9"/>
      <c r="X21" s="17"/>
      <c r="Y21" s="10"/>
      <c r="Z21" s="10"/>
      <c r="AA21" s="10"/>
      <c r="AB21" s="12"/>
      <c r="AC21" s="9"/>
      <c r="AD21" s="9"/>
      <c r="AE21" s="18"/>
      <c r="AF21" s="10"/>
      <c r="AG21" s="10"/>
      <c r="AH21" s="10"/>
      <c r="AI21" s="10"/>
      <c r="AJ21" s="15"/>
      <c r="AK21" s="9"/>
      <c r="AL21" s="9"/>
      <c r="AM21" s="9"/>
      <c r="AN21" s="13"/>
      <c r="AO21" s="10"/>
      <c r="AP21" s="10"/>
      <c r="AQ21" s="10"/>
      <c r="AR21" s="10"/>
      <c r="AS21" s="10"/>
      <c r="AT21" s="13"/>
      <c r="AU21" s="16"/>
      <c r="AV21" s="15"/>
      <c r="AW21" s="10"/>
      <c r="AX21" s="10"/>
      <c r="AY21" s="10"/>
      <c r="AZ21" s="10"/>
      <c r="BA21" s="15"/>
      <c r="BB21" s="9"/>
      <c r="BC21" s="9"/>
      <c r="BD21" s="22"/>
      <c r="BE21" s="10"/>
      <c r="BF21" s="10"/>
      <c r="BG21" s="10"/>
      <c r="BH21" s="10"/>
      <c r="BI21" s="13"/>
      <c r="BJ21" s="9"/>
      <c r="BK21" s="9"/>
      <c r="BL21" s="17"/>
      <c r="BM21" s="10"/>
      <c r="BN21" s="10"/>
      <c r="BO21" s="10"/>
      <c r="BP21" s="10"/>
      <c r="BQ21" s="10"/>
      <c r="BR21" s="16"/>
      <c r="BS21" s="9"/>
      <c r="BT21" s="9"/>
      <c r="BU21" s="18"/>
      <c r="BV21" s="10"/>
      <c r="BW21" s="10"/>
      <c r="BX21" s="10"/>
      <c r="BY21" s="10"/>
      <c r="BZ21" s="10"/>
      <c r="CA21" s="28"/>
      <c r="CB21" s="16"/>
      <c r="CC21" s="13"/>
      <c r="CD21" s="10"/>
      <c r="CE21" s="10"/>
      <c r="CF21" s="10"/>
      <c r="CG21" s="10"/>
      <c r="CH21" s="10"/>
      <c r="CI21" s="13"/>
      <c r="CJ21" s="9"/>
      <c r="CK21" s="9"/>
      <c r="CL21" s="16"/>
      <c r="CM21" s="10"/>
      <c r="CN21" s="10"/>
      <c r="CO21" s="10"/>
      <c r="CP21" s="10"/>
      <c r="CQ21" s="15"/>
      <c r="CR21" s="17"/>
      <c r="CS21" s="17"/>
      <c r="CT21" s="22"/>
      <c r="CU21" s="15"/>
      <c r="CV21" s="10"/>
      <c r="CW21" s="10"/>
      <c r="CX21" s="10"/>
      <c r="CY21" s="15"/>
      <c r="CZ21" s="17"/>
      <c r="DA21" s="9"/>
      <c r="DB21" s="17"/>
      <c r="DC21" s="12"/>
      <c r="DD21" s="10"/>
      <c r="DE21" s="10"/>
      <c r="DF21" s="10"/>
      <c r="DG21" s="10"/>
      <c r="DH21" s="35"/>
      <c r="DI21" s="34"/>
      <c r="DJ21" s="13"/>
      <c r="DK21" s="12"/>
      <c r="DL21" s="10"/>
      <c r="DM21" s="10"/>
      <c r="DN21" s="10"/>
      <c r="DO21" s="10"/>
      <c r="DP21" s="10"/>
      <c r="DQ21" s="9"/>
      <c r="DR21" s="9"/>
      <c r="DS21" s="9"/>
      <c r="DT21" s="15"/>
      <c r="DU21" s="10"/>
      <c r="DV21" s="10"/>
      <c r="DW21" s="10"/>
      <c r="DX21" s="10"/>
      <c r="DY21" s="17"/>
      <c r="DZ21" s="9"/>
      <c r="EA21" s="9"/>
      <c r="EB21" s="9"/>
      <c r="EC21" s="9"/>
      <c r="ED21" s="9"/>
      <c r="EE21" s="9"/>
      <c r="EF21" s="9"/>
      <c r="EG21" s="9"/>
      <c r="EH21" s="9"/>
      <c r="EI21" s="9"/>
      <c r="EJ21" s="9"/>
      <c r="EK21" s="9"/>
      <c r="EL21" s="14"/>
      <c r="EM21" s="10"/>
      <c r="EN21" s="10"/>
      <c r="EO21" s="10"/>
      <c r="EP21" s="10"/>
      <c r="EQ21" s="33"/>
      <c r="ER21" s="9"/>
      <c r="ES21" s="9"/>
      <c r="ET21" s="9"/>
      <c r="EU21" s="9"/>
      <c r="EV21" s="9"/>
      <c r="EW21" s="9"/>
      <c r="EX21" s="9"/>
      <c r="EY21" s="9"/>
      <c r="EZ21" s="9"/>
      <c r="FA21" s="9"/>
      <c r="FB21" s="9"/>
      <c r="FC21" s="9"/>
      <c r="FD21" s="9"/>
      <c r="FE21" s="15"/>
      <c r="FF21" s="10"/>
      <c r="FG21" s="10"/>
      <c r="FH21" s="10"/>
      <c r="FI21" s="10"/>
      <c r="FJ21" s="10"/>
      <c r="FK21" s="10"/>
      <c r="FL21" s="10"/>
      <c r="FM21" s="10"/>
      <c r="FN21" s="10"/>
      <c r="FO21" s="10"/>
      <c r="FP21" s="10"/>
      <c r="FQ21" s="10"/>
      <c r="FR21" s="22"/>
      <c r="FS21" s="9"/>
      <c r="FT21" s="9"/>
      <c r="FU21" s="12"/>
      <c r="FV21" s="10"/>
      <c r="FW21" s="10"/>
      <c r="FX21" s="10"/>
      <c r="FY21" s="10"/>
      <c r="FZ21" s="18"/>
      <c r="GA21" s="9"/>
      <c r="GB21" s="16"/>
      <c r="GC21" s="10"/>
      <c r="GD21" s="10"/>
      <c r="GE21" s="10"/>
      <c r="GF21" s="10"/>
      <c r="GG21" s="27"/>
      <c r="GH21" s="9"/>
      <c r="GI21" s="9"/>
      <c r="GJ21" s="9"/>
      <c r="GK21" s="18"/>
      <c r="GL21" s="10"/>
      <c r="GM21" s="10"/>
      <c r="GN21" s="10"/>
      <c r="GO21" s="10"/>
      <c r="GP21" s="10"/>
      <c r="GQ21" s="11"/>
      <c r="GR21" s="16"/>
      <c r="GS21" s="13"/>
      <c r="GT21" s="10"/>
      <c r="GU21" s="10"/>
      <c r="GV21" s="10"/>
      <c r="GW21" s="10"/>
      <c r="GX21" s="10"/>
      <c r="GY21" s="22"/>
      <c r="GZ21" s="9"/>
      <c r="HA21" s="22"/>
      <c r="HB21" s="10"/>
      <c r="HC21" s="10"/>
      <c r="HD21" s="10"/>
      <c r="HE21" s="10"/>
      <c r="HF21" s="10"/>
      <c r="HG21" s="10"/>
      <c r="HH21" s="10"/>
      <c r="HI21" s="10"/>
      <c r="HJ21" s="10"/>
      <c r="HK21" s="10"/>
      <c r="HL21" s="10"/>
      <c r="HM21" s="10"/>
      <c r="HN21" s="10"/>
      <c r="HO21" s="9"/>
      <c r="HP21" s="9"/>
      <c r="HQ21" s="11"/>
      <c r="HR21" s="10"/>
      <c r="HS21" s="10"/>
      <c r="HT21" s="10"/>
      <c r="HU21" s="10"/>
      <c r="HV21" s="10"/>
      <c r="HW21" s="10"/>
      <c r="HX21" s="10"/>
      <c r="HY21" s="10"/>
      <c r="HZ21" s="10"/>
      <c r="IA21" s="10"/>
      <c r="IB21" s="10"/>
      <c r="IC21" s="31"/>
      <c r="ID21" s="9"/>
      <c r="IE21" s="9"/>
      <c r="IF21" s="9"/>
      <c r="IG21" s="9"/>
      <c r="IH21" s="9"/>
      <c r="II21" s="9"/>
      <c r="IJ21" s="9"/>
      <c r="IK21" s="9"/>
      <c r="IL21" s="9"/>
      <c r="IM21" s="9"/>
      <c r="IN21" s="9"/>
      <c r="IO21" s="9"/>
      <c r="IP21" s="9"/>
      <c r="IQ21" s="9"/>
      <c r="IR21" s="11"/>
      <c r="IS21" s="10"/>
      <c r="IT21" s="10"/>
      <c r="IU21" s="10"/>
      <c r="IV21" s="10"/>
      <c r="IW21" s="10"/>
      <c r="IX21" s="10"/>
      <c r="IY21" s="10"/>
      <c r="IZ21" s="10"/>
      <c r="JA21" s="10"/>
      <c r="JB21" s="10"/>
      <c r="JC21" s="15"/>
      <c r="JD21" s="17"/>
      <c r="JE21" s="9"/>
      <c r="JF21" s="9"/>
      <c r="JG21" s="9"/>
      <c r="JH21" s="11"/>
      <c r="JI21" s="10"/>
      <c r="JJ21" s="22"/>
      <c r="JK21" s="9"/>
      <c r="JL21" s="9"/>
      <c r="JM21" s="9"/>
      <c r="JN21" s="9"/>
      <c r="JO21" s="9"/>
      <c r="JP21" s="9"/>
      <c r="JQ21" s="18"/>
      <c r="JR21" s="10"/>
      <c r="JS21" s="13"/>
      <c r="JT21" s="9"/>
      <c r="JU21" s="9"/>
      <c r="JV21" s="9"/>
      <c r="JW21" s="9"/>
      <c r="JX21" s="15"/>
      <c r="JY21" s="10"/>
      <c r="JZ21" s="10"/>
      <c r="KA21" s="15"/>
      <c r="KB21" s="17"/>
      <c r="KC21" s="9"/>
      <c r="KD21" s="9"/>
      <c r="KE21" s="9"/>
      <c r="KF21" s="9"/>
      <c r="KG21" s="18"/>
      <c r="KH21" s="10"/>
      <c r="KI21" s="10"/>
      <c r="KJ21" s="10"/>
      <c r="KK21" s="22"/>
      <c r="KL21" s="9"/>
      <c r="KM21" s="9"/>
      <c r="KN21" s="9"/>
      <c r="KO21" s="9"/>
      <c r="KP21" s="22"/>
      <c r="KQ21" s="10"/>
      <c r="KR21" s="10"/>
      <c r="KS21" s="10"/>
      <c r="KT21" s="10"/>
      <c r="KU21" s="10"/>
      <c r="KV21" s="10"/>
      <c r="KW21" s="16"/>
      <c r="KX21" s="9"/>
      <c r="KY21" s="18"/>
      <c r="KZ21" s="20"/>
      <c r="LA21" s="15"/>
      <c r="LB21" s="10"/>
      <c r="LC21" s="10"/>
      <c r="LD21" s="10"/>
      <c r="LE21" s="16"/>
      <c r="LF21" s="9"/>
      <c r="LG21" s="9"/>
      <c r="LH21" s="9"/>
      <c r="LI21" s="9"/>
      <c r="LJ21" s="22"/>
      <c r="LK21" s="10"/>
      <c r="LL21" s="15"/>
      <c r="LM21" s="17"/>
      <c r="LN21" s="9"/>
      <c r="LO21" s="9"/>
      <c r="LP21" s="9"/>
      <c r="LQ21" s="9"/>
      <c r="LR21" s="9"/>
      <c r="LS21" s="13"/>
      <c r="LT21" s="10"/>
      <c r="LU21" s="10"/>
      <c r="LV21" s="10"/>
      <c r="LW21" s="10"/>
      <c r="LX21" s="13"/>
      <c r="LY21" s="9"/>
      <c r="LZ21" s="9"/>
      <c r="MA21" s="9"/>
      <c r="MB21" s="9"/>
      <c r="MC21" s="9"/>
      <c r="MD21" s="10"/>
      <c r="ME21" s="10"/>
      <c r="MF21" s="10"/>
      <c r="MG21" s="10"/>
      <c r="MH21" s="10"/>
      <c r="MI21" s="10"/>
      <c r="MJ21" s="24"/>
      <c r="MK21" s="17"/>
      <c r="ML21" s="9"/>
      <c r="MM21" s="9"/>
      <c r="MN21" s="9"/>
      <c r="MO21" s="9"/>
      <c r="MP21" s="16"/>
      <c r="MQ21" s="10"/>
      <c r="MR21" s="10"/>
      <c r="MS21" s="12"/>
      <c r="MT21" s="12"/>
      <c r="MU21" s="15"/>
      <c r="MV21" s="15"/>
      <c r="MW21" s="15"/>
      <c r="MX21" s="10"/>
      <c r="MY21" s="10"/>
      <c r="MZ21" s="10"/>
      <c r="NA21" s="10"/>
      <c r="NB21" s="28"/>
      <c r="NC21" s="22"/>
      <c r="ND21" s="9"/>
      <c r="NE21" s="9"/>
      <c r="NF21" s="9"/>
      <c r="NG21" s="9"/>
      <c r="NH21" s="9"/>
      <c r="NI21" s="11"/>
      <c r="NJ21" s="10"/>
      <c r="NK21" s="11"/>
      <c r="NL21" s="9"/>
      <c r="NM21" s="9"/>
      <c r="NN21" s="9"/>
      <c r="NO21" s="9"/>
      <c r="NP21" s="9"/>
      <c r="NQ21" s="15"/>
      <c r="NR21" s="10"/>
      <c r="NS21" s="10"/>
      <c r="NT21" s="10"/>
      <c r="NU21" s="10"/>
      <c r="NV21" s="10"/>
      <c r="NW21" s="10"/>
      <c r="NX21" s="18"/>
      <c r="NY21" s="9"/>
      <c r="NZ21" s="9"/>
      <c r="OA21" s="9"/>
      <c r="OB21" s="9"/>
      <c r="OC21" s="22"/>
      <c r="OD21" s="10"/>
      <c r="OE21" s="10"/>
      <c r="OF21" s="10"/>
      <c r="OG21" s="18"/>
      <c r="OH21" s="9"/>
      <c r="OI21" s="9"/>
      <c r="OJ21" s="9"/>
      <c r="OK21" s="9"/>
      <c r="OL21" s="17"/>
      <c r="OM21" s="10"/>
      <c r="ON21" s="10"/>
      <c r="OO21" s="10"/>
      <c r="OP21" s="10"/>
      <c r="OQ21" s="10"/>
      <c r="OR21" s="10"/>
      <c r="OS21" s="10"/>
      <c r="OT21" s="10"/>
      <c r="OU21" s="10"/>
      <c r="OV21" s="10"/>
      <c r="OW21" s="10"/>
      <c r="OX21" s="10"/>
      <c r="OY21" s="10"/>
      <c r="OZ21" s="10"/>
      <c r="PA21" s="10"/>
      <c r="PB21" s="29"/>
      <c r="PC21" s="9"/>
      <c r="PD21" s="9"/>
      <c r="PE21" s="9"/>
      <c r="PF21" s="9"/>
      <c r="PG21" s="17"/>
      <c r="PH21" s="15"/>
      <c r="PI21" s="10"/>
      <c r="PJ21" s="10"/>
      <c r="PK21" s="10"/>
      <c r="PL21" s="10"/>
      <c r="PM21" s="10"/>
      <c r="PN21" s="10"/>
      <c r="PO21" s="10"/>
      <c r="PP21" s="10"/>
      <c r="PQ21" s="10"/>
      <c r="PR21" s="10"/>
      <c r="PS21" s="10"/>
      <c r="PT21" s="10"/>
      <c r="PU21" s="10"/>
      <c r="PV21" s="10"/>
      <c r="PW21" s="10"/>
      <c r="PX21" s="14"/>
      <c r="PY21" s="9"/>
      <c r="PZ21" s="9"/>
      <c r="QA21" s="9"/>
      <c r="QB21" s="9"/>
      <c r="QC21" s="9"/>
      <c r="QD21" s="14"/>
      <c r="QE21" s="10"/>
      <c r="QF21" s="10"/>
      <c r="QG21" s="10"/>
      <c r="QH21" s="10"/>
      <c r="QI21" s="10"/>
      <c r="QJ21" s="10"/>
      <c r="QK21" s="10"/>
      <c r="QL21" s="10"/>
      <c r="QM21" s="10"/>
      <c r="QN21" s="10"/>
      <c r="QO21" s="10"/>
      <c r="QP21" s="10"/>
      <c r="QQ21" s="10"/>
      <c r="QR21" s="10"/>
      <c r="QS21" s="16"/>
      <c r="QT21" s="9"/>
      <c r="QU21" s="9"/>
      <c r="QV21" s="9"/>
      <c r="QW21" s="9"/>
      <c r="QX21" s="9"/>
      <c r="QY21" s="9"/>
      <c r="QZ21" s="9"/>
      <c r="RA21" s="9"/>
      <c r="RB21" s="9"/>
      <c r="RC21" s="9"/>
      <c r="RD21" s="16"/>
      <c r="RE21" s="10"/>
      <c r="RF21" s="10"/>
      <c r="RG21" s="10"/>
      <c r="RH21" s="10"/>
      <c r="RI21" s="10"/>
      <c r="RJ21" s="17"/>
      <c r="RK21" s="9"/>
      <c r="RL21" s="9"/>
      <c r="RM21" s="9"/>
      <c r="RN21" s="9"/>
      <c r="RO21" s="22"/>
      <c r="RP21" s="10"/>
      <c r="RQ21" s="10"/>
      <c r="RR21" s="10"/>
      <c r="RS21" s="10"/>
      <c r="RT21" s="10"/>
      <c r="RU21" s="10"/>
      <c r="RV21" s="34"/>
      <c r="RW21" s="9"/>
      <c r="RX21" s="18"/>
      <c r="RY21" s="20"/>
      <c r="RZ21" s="15"/>
      <c r="SA21" s="10"/>
      <c r="SB21" s="10"/>
      <c r="SC21" s="10"/>
      <c r="SD21" s="18"/>
      <c r="SE21" s="9"/>
      <c r="SF21" s="9"/>
      <c r="SG21" s="9"/>
      <c r="SH21" s="9"/>
      <c r="SI21" s="17"/>
      <c r="SJ21" s="12"/>
      <c r="SK21" s="10"/>
      <c r="SL21" s="10"/>
      <c r="SM21" s="10"/>
      <c r="SN21" s="10"/>
      <c r="SO21" s="10"/>
      <c r="SP21" s="10"/>
      <c r="SQ21" s="10"/>
      <c r="SR21" s="10"/>
      <c r="SS21" s="10"/>
      <c r="ST21" s="10"/>
      <c r="SU21" s="10"/>
      <c r="SV21" s="13"/>
      <c r="SW21" s="9"/>
      <c r="SX21" s="9"/>
      <c r="SY21" s="9"/>
      <c r="SZ21" s="9"/>
      <c r="TA21" s="9"/>
      <c r="TB21" s="19"/>
      <c r="TC21" s="10"/>
      <c r="TD21" s="10"/>
      <c r="TE21" s="10"/>
      <c r="TF21" s="10"/>
      <c r="TG21" s="10"/>
      <c r="TH21" s="10"/>
      <c r="TI21" s="10"/>
      <c r="TJ21" s="10"/>
      <c r="TK21" s="10"/>
      <c r="TL21" s="10"/>
      <c r="TM21" s="10"/>
      <c r="TN21" s="10"/>
      <c r="TO21" s="10"/>
      <c r="TP21" s="10"/>
      <c r="TQ21" s="10"/>
      <c r="TR21" s="10"/>
      <c r="TS21" s="9"/>
      <c r="TT21" s="9"/>
    </row>
    <row r="22" spans="1:540" ht="9.6" customHeight="1">
      <c r="A22" s="9"/>
      <c r="B22" s="9"/>
      <c r="C22" s="9"/>
      <c r="D22" s="9"/>
      <c r="E22" s="9"/>
      <c r="F22" s="9"/>
      <c r="G22" s="9"/>
      <c r="H22" s="9"/>
      <c r="I22" s="9"/>
      <c r="J22" s="9"/>
      <c r="K22" s="13"/>
      <c r="L22" s="10"/>
      <c r="M22" s="10"/>
      <c r="N22" s="10"/>
      <c r="O22" s="13"/>
      <c r="P22" s="9"/>
      <c r="Q22" s="17"/>
      <c r="R22" s="10"/>
      <c r="S22" s="10"/>
      <c r="T22" s="10"/>
      <c r="U22" s="10"/>
      <c r="V22" s="13"/>
      <c r="W22" s="9"/>
      <c r="X22" s="17"/>
      <c r="Y22" s="10"/>
      <c r="Z22" s="10"/>
      <c r="AA22" s="10"/>
      <c r="AB22" s="12"/>
      <c r="AC22" s="9"/>
      <c r="AD22" s="9"/>
      <c r="AE22" s="18"/>
      <c r="AF22" s="10"/>
      <c r="AG22" s="10"/>
      <c r="AH22" s="10"/>
      <c r="AI22" s="10"/>
      <c r="AJ22" s="15"/>
      <c r="AK22" s="9"/>
      <c r="AL22" s="9"/>
      <c r="AM22" s="9"/>
      <c r="AN22" s="9"/>
      <c r="AO22" s="12"/>
      <c r="AP22" s="10"/>
      <c r="AQ22" s="10"/>
      <c r="AR22" s="10"/>
      <c r="AS22" s="10"/>
      <c r="AT22" s="10"/>
      <c r="AU22" s="10"/>
      <c r="AV22" s="10"/>
      <c r="AW22" s="10"/>
      <c r="AX22" s="10"/>
      <c r="AY22" s="10"/>
      <c r="AZ22" s="10"/>
      <c r="BA22" s="18"/>
      <c r="BB22" s="9"/>
      <c r="BC22" s="9"/>
      <c r="BD22" s="22"/>
      <c r="BE22" s="10"/>
      <c r="BF22" s="10"/>
      <c r="BG22" s="10"/>
      <c r="BH22" s="10"/>
      <c r="BI22" s="13"/>
      <c r="BJ22" s="9"/>
      <c r="BK22" s="9"/>
      <c r="BL22" s="9"/>
      <c r="BM22" s="28"/>
      <c r="BN22" s="10"/>
      <c r="BO22" s="10"/>
      <c r="BP22" s="10"/>
      <c r="BQ22" s="10"/>
      <c r="BR22" s="15"/>
      <c r="BS22" s="17"/>
      <c r="BT22" s="9"/>
      <c r="BU22" s="9"/>
      <c r="BV22" s="11"/>
      <c r="BW22" s="10"/>
      <c r="BX22" s="10"/>
      <c r="BY22" s="10"/>
      <c r="BZ22" s="10"/>
      <c r="CA22" s="10"/>
      <c r="CB22" s="10"/>
      <c r="CC22" s="10"/>
      <c r="CD22" s="10"/>
      <c r="CE22" s="10"/>
      <c r="CF22" s="10"/>
      <c r="CG22" s="10"/>
      <c r="CH22" s="12"/>
      <c r="CI22" s="17"/>
      <c r="CJ22" s="9"/>
      <c r="CK22" s="9"/>
      <c r="CL22" s="17"/>
      <c r="CM22" s="25"/>
      <c r="CN22" s="10"/>
      <c r="CO22" s="10"/>
      <c r="CP22" s="10"/>
      <c r="CQ22" s="10"/>
      <c r="CR22" s="12"/>
      <c r="CS22" s="15"/>
      <c r="CT22" s="10"/>
      <c r="CU22" s="10"/>
      <c r="CV22" s="10"/>
      <c r="CW22" s="10"/>
      <c r="CX22" s="10"/>
      <c r="CY22" s="16"/>
      <c r="CZ22" s="9"/>
      <c r="DA22" s="9"/>
      <c r="DB22" s="9"/>
      <c r="DC22" s="16"/>
      <c r="DD22" s="10"/>
      <c r="DE22" s="10"/>
      <c r="DF22" s="10"/>
      <c r="DG22" s="10"/>
      <c r="DH22" s="10"/>
      <c r="DI22" s="10"/>
      <c r="DJ22" s="10"/>
      <c r="DK22" s="10"/>
      <c r="DL22" s="10"/>
      <c r="DM22" s="10"/>
      <c r="DN22" s="10"/>
      <c r="DO22" s="10"/>
      <c r="DP22" s="18"/>
      <c r="DQ22" s="9"/>
      <c r="DR22" s="9"/>
      <c r="DS22" s="9"/>
      <c r="DT22" s="15"/>
      <c r="DU22" s="10"/>
      <c r="DV22" s="10"/>
      <c r="DW22" s="10"/>
      <c r="DX22" s="10"/>
      <c r="DY22" s="17"/>
      <c r="DZ22" s="9"/>
      <c r="EA22" s="9"/>
      <c r="EB22" s="9"/>
      <c r="EC22" s="9"/>
      <c r="ED22" s="9"/>
      <c r="EE22" s="9"/>
      <c r="EF22" s="9"/>
      <c r="EG22" s="9"/>
      <c r="EH22" s="9"/>
      <c r="EI22" s="9"/>
      <c r="EJ22" s="9"/>
      <c r="EK22" s="9"/>
      <c r="EL22" s="14"/>
      <c r="EM22" s="10"/>
      <c r="EN22" s="10"/>
      <c r="EO22" s="10"/>
      <c r="EP22" s="10"/>
      <c r="EQ22" s="33"/>
      <c r="ER22" s="9"/>
      <c r="ES22" s="9"/>
      <c r="ET22" s="9"/>
      <c r="EU22" s="9"/>
      <c r="EV22" s="9"/>
      <c r="EW22" s="9"/>
      <c r="EX22" s="9"/>
      <c r="EY22" s="9"/>
      <c r="EZ22" s="9"/>
      <c r="FA22" s="9"/>
      <c r="FB22" s="9"/>
      <c r="FC22" s="9"/>
      <c r="FD22" s="9"/>
      <c r="FE22" s="15"/>
      <c r="FF22" s="10"/>
      <c r="FG22" s="10"/>
      <c r="FH22" s="10"/>
      <c r="FI22" s="10"/>
      <c r="FJ22" s="10"/>
      <c r="FK22" s="10"/>
      <c r="FL22" s="10"/>
      <c r="FM22" s="10"/>
      <c r="FN22" s="10"/>
      <c r="FO22" s="10"/>
      <c r="FP22" s="10"/>
      <c r="FQ22" s="10"/>
      <c r="FR22" s="17"/>
      <c r="FS22" s="9"/>
      <c r="FT22" s="13"/>
      <c r="FU22" s="10"/>
      <c r="FV22" s="10"/>
      <c r="FW22" s="10"/>
      <c r="FX22" s="10"/>
      <c r="FY22" s="15"/>
      <c r="FZ22" s="9"/>
      <c r="GA22" s="9"/>
      <c r="GB22" s="9"/>
      <c r="GC22" s="12"/>
      <c r="GD22" s="10"/>
      <c r="GE22" s="10"/>
      <c r="GF22" s="10"/>
      <c r="GG22" s="10"/>
      <c r="GH22" s="34"/>
      <c r="GI22" s="9"/>
      <c r="GJ22" s="9"/>
      <c r="GK22" s="9"/>
      <c r="GL22" s="14"/>
      <c r="GM22" s="10"/>
      <c r="GN22" s="10"/>
      <c r="GO22" s="10"/>
      <c r="GP22" s="10"/>
      <c r="GQ22" s="10"/>
      <c r="GR22" s="10"/>
      <c r="GS22" s="10"/>
      <c r="GT22" s="10"/>
      <c r="GU22" s="10"/>
      <c r="GV22" s="10"/>
      <c r="GW22" s="10"/>
      <c r="GX22" s="13"/>
      <c r="GY22" s="9"/>
      <c r="GZ22" s="9"/>
      <c r="HA22" s="22"/>
      <c r="HB22" s="10"/>
      <c r="HC22" s="10"/>
      <c r="HD22" s="10"/>
      <c r="HE22" s="10"/>
      <c r="HF22" s="10"/>
      <c r="HG22" s="10"/>
      <c r="HH22" s="10"/>
      <c r="HI22" s="10"/>
      <c r="HJ22" s="10"/>
      <c r="HK22" s="10"/>
      <c r="HL22" s="10"/>
      <c r="HM22" s="10"/>
      <c r="HN22" s="12"/>
      <c r="HO22" s="9"/>
      <c r="HP22" s="9"/>
      <c r="HQ22" s="11"/>
      <c r="HR22" s="10"/>
      <c r="HS22" s="10"/>
      <c r="HT22" s="10"/>
      <c r="HU22" s="10"/>
      <c r="HV22" s="10"/>
      <c r="HW22" s="10"/>
      <c r="HX22" s="10"/>
      <c r="HY22" s="10"/>
      <c r="HZ22" s="10"/>
      <c r="IA22" s="10"/>
      <c r="IB22" s="10"/>
      <c r="IC22" s="11"/>
      <c r="ID22" s="9"/>
      <c r="IE22" s="9"/>
      <c r="IF22" s="9"/>
      <c r="IG22" s="9"/>
      <c r="IH22" s="9"/>
      <c r="II22" s="9"/>
      <c r="IJ22" s="9"/>
      <c r="IK22" s="9"/>
      <c r="IL22" s="9"/>
      <c r="IM22" s="9"/>
      <c r="IN22" s="9"/>
      <c r="IO22" s="9"/>
      <c r="IP22" s="9"/>
      <c r="IQ22" s="9"/>
      <c r="IR22" s="11"/>
      <c r="IS22" s="10"/>
      <c r="IT22" s="10"/>
      <c r="IU22" s="10"/>
      <c r="IV22" s="10"/>
      <c r="IW22" s="10"/>
      <c r="IX22" s="10"/>
      <c r="IY22" s="10"/>
      <c r="IZ22" s="10"/>
      <c r="JA22" s="10"/>
      <c r="JB22" s="10"/>
      <c r="JC22" s="15"/>
      <c r="JD22" s="17"/>
      <c r="JE22" s="9"/>
      <c r="JF22" s="9"/>
      <c r="JG22" s="9"/>
      <c r="JH22" s="11"/>
      <c r="JI22" s="10"/>
      <c r="JJ22" s="16"/>
      <c r="JK22" s="9"/>
      <c r="JL22" s="9"/>
      <c r="JM22" s="9"/>
      <c r="JN22" s="9"/>
      <c r="JO22" s="9"/>
      <c r="JP22" s="9"/>
      <c r="JQ22" s="13"/>
      <c r="JR22" s="10"/>
      <c r="JS22" s="13"/>
      <c r="JT22" s="9"/>
      <c r="JU22" s="9"/>
      <c r="JV22" s="9"/>
      <c r="JW22" s="9"/>
      <c r="JX22" s="15"/>
      <c r="JY22" s="10"/>
      <c r="JZ22" s="10"/>
      <c r="KA22" s="15"/>
      <c r="KB22" s="17"/>
      <c r="KC22" s="9"/>
      <c r="KD22" s="9"/>
      <c r="KE22" s="9"/>
      <c r="KF22" s="9"/>
      <c r="KG22" s="18"/>
      <c r="KH22" s="10"/>
      <c r="KI22" s="10"/>
      <c r="KJ22" s="10"/>
      <c r="KK22" s="18"/>
      <c r="KL22" s="9"/>
      <c r="KM22" s="9"/>
      <c r="KN22" s="9"/>
      <c r="KO22" s="9"/>
      <c r="KP22" s="9"/>
      <c r="KQ22" s="15"/>
      <c r="KR22" s="10"/>
      <c r="KS22" s="10"/>
      <c r="KT22" s="10"/>
      <c r="KU22" s="10"/>
      <c r="KV22" s="12"/>
      <c r="KW22" s="17"/>
      <c r="KX22" s="9"/>
      <c r="KY22" s="9"/>
      <c r="KZ22" s="9"/>
      <c r="LA22" s="9"/>
      <c r="LB22" s="20"/>
      <c r="LC22" s="10"/>
      <c r="LD22" s="10"/>
      <c r="LE22" s="16"/>
      <c r="LF22" s="9"/>
      <c r="LG22" s="9"/>
      <c r="LH22" s="9"/>
      <c r="LI22" s="9"/>
      <c r="LJ22" s="22"/>
      <c r="LK22" s="10"/>
      <c r="LL22" s="10"/>
      <c r="LM22" s="15"/>
      <c r="LN22" s="9"/>
      <c r="LO22" s="9"/>
      <c r="LP22" s="9"/>
      <c r="LQ22" s="9"/>
      <c r="LR22" s="9"/>
      <c r="LS22" s="17"/>
      <c r="LT22" s="15"/>
      <c r="LU22" s="10"/>
      <c r="LV22" s="10"/>
      <c r="LW22" s="10"/>
      <c r="LX22" s="11"/>
      <c r="LY22" s="9"/>
      <c r="LZ22" s="9"/>
      <c r="MA22" s="9"/>
      <c r="MB22" s="9"/>
      <c r="MC22" s="9"/>
      <c r="MD22" s="16"/>
      <c r="ME22" s="10"/>
      <c r="MF22" s="10"/>
      <c r="MG22" s="10"/>
      <c r="MH22" s="10"/>
      <c r="MI22" s="10"/>
      <c r="MJ22" s="20"/>
      <c r="MK22" s="9"/>
      <c r="ML22" s="9"/>
      <c r="MM22" s="9"/>
      <c r="MN22" s="9"/>
      <c r="MO22" s="9"/>
      <c r="MP22" s="13"/>
      <c r="MQ22" s="10"/>
      <c r="MR22" s="12"/>
      <c r="MS22" s="18"/>
      <c r="MT22" s="17"/>
      <c r="MU22" s="9"/>
      <c r="MV22" s="9"/>
      <c r="MW22" s="9"/>
      <c r="MX22" s="14"/>
      <c r="MY22" s="10"/>
      <c r="MZ22" s="10"/>
      <c r="NA22" s="10"/>
      <c r="NB22" s="10"/>
      <c r="NC22" s="15"/>
      <c r="ND22" s="17"/>
      <c r="NE22" s="9"/>
      <c r="NF22" s="9"/>
      <c r="NG22" s="9"/>
      <c r="NH22" s="9"/>
      <c r="NI22" s="11"/>
      <c r="NJ22" s="10"/>
      <c r="NK22" s="15"/>
      <c r="NL22" s="17"/>
      <c r="NM22" s="9"/>
      <c r="NN22" s="9"/>
      <c r="NO22" s="9"/>
      <c r="NP22" s="9"/>
      <c r="NQ22" s="22"/>
      <c r="NR22" s="10"/>
      <c r="NS22" s="10"/>
      <c r="NT22" s="10"/>
      <c r="NU22" s="10"/>
      <c r="NV22" s="10"/>
      <c r="NW22" s="11"/>
      <c r="NX22" s="9"/>
      <c r="NY22" s="9"/>
      <c r="NZ22" s="9"/>
      <c r="OA22" s="9"/>
      <c r="OB22" s="9"/>
      <c r="OC22" s="18"/>
      <c r="OD22" s="10"/>
      <c r="OE22" s="10"/>
      <c r="OF22" s="10"/>
      <c r="OG22" s="18"/>
      <c r="OH22" s="9"/>
      <c r="OI22" s="9"/>
      <c r="OJ22" s="9"/>
      <c r="OK22" s="9"/>
      <c r="OL22" s="17"/>
      <c r="OM22" s="10"/>
      <c r="ON22" s="10"/>
      <c r="OO22" s="10"/>
      <c r="OP22" s="10"/>
      <c r="OQ22" s="10"/>
      <c r="OR22" s="10"/>
      <c r="OS22" s="10"/>
      <c r="OT22" s="10"/>
      <c r="OU22" s="10"/>
      <c r="OV22" s="10"/>
      <c r="OW22" s="10"/>
      <c r="OX22" s="10"/>
      <c r="OY22" s="10"/>
      <c r="OZ22" s="10"/>
      <c r="PA22" s="10"/>
      <c r="PB22" s="29"/>
      <c r="PC22" s="9"/>
      <c r="PD22" s="9"/>
      <c r="PE22" s="9"/>
      <c r="PF22" s="9"/>
      <c r="PG22" s="17"/>
      <c r="PH22" s="15"/>
      <c r="PI22" s="10"/>
      <c r="PJ22" s="10"/>
      <c r="PK22" s="10"/>
      <c r="PL22" s="10"/>
      <c r="PM22" s="10"/>
      <c r="PN22" s="10"/>
      <c r="PO22" s="10"/>
      <c r="PP22" s="10"/>
      <c r="PQ22" s="10"/>
      <c r="PR22" s="10"/>
      <c r="PS22" s="10"/>
      <c r="PT22" s="10"/>
      <c r="PU22" s="10"/>
      <c r="PV22" s="10"/>
      <c r="PW22" s="10"/>
      <c r="PX22" s="14"/>
      <c r="PY22" s="9"/>
      <c r="PZ22" s="9"/>
      <c r="QA22" s="9"/>
      <c r="QB22" s="9"/>
      <c r="QC22" s="9"/>
      <c r="QD22" s="11"/>
      <c r="QE22" s="10"/>
      <c r="QF22" s="10"/>
      <c r="QG22" s="10"/>
      <c r="QH22" s="10"/>
      <c r="QI22" s="10"/>
      <c r="QJ22" s="10"/>
      <c r="QK22" s="10"/>
      <c r="QL22" s="10"/>
      <c r="QM22" s="10"/>
      <c r="QN22" s="10"/>
      <c r="QO22" s="10"/>
      <c r="QP22" s="10"/>
      <c r="QQ22" s="10"/>
      <c r="QR22" s="15"/>
      <c r="QS22" s="17"/>
      <c r="QT22" s="9"/>
      <c r="QU22" s="9"/>
      <c r="QV22" s="9"/>
      <c r="QW22" s="9"/>
      <c r="QX22" s="22"/>
      <c r="QY22" s="18"/>
      <c r="QZ22" s="9"/>
      <c r="RA22" s="9"/>
      <c r="RB22" s="9"/>
      <c r="RC22" s="9"/>
      <c r="RD22" s="9"/>
      <c r="RE22" s="15"/>
      <c r="RF22" s="10"/>
      <c r="RG22" s="10"/>
      <c r="RH22" s="10"/>
      <c r="RI22" s="10"/>
      <c r="RJ22" s="16"/>
      <c r="RK22" s="9"/>
      <c r="RL22" s="9"/>
      <c r="RM22" s="9"/>
      <c r="RN22" s="9"/>
      <c r="RO22" s="17"/>
      <c r="RP22" s="15"/>
      <c r="RQ22" s="10"/>
      <c r="RR22" s="10"/>
      <c r="RS22" s="10"/>
      <c r="RT22" s="10"/>
      <c r="RU22" s="12"/>
      <c r="RV22" s="17"/>
      <c r="RW22" s="9"/>
      <c r="RX22" s="9"/>
      <c r="RY22" s="9"/>
      <c r="RZ22" s="9"/>
      <c r="SA22" s="13"/>
      <c r="SB22" s="10"/>
      <c r="SC22" s="10"/>
      <c r="SD22" s="18"/>
      <c r="SE22" s="9"/>
      <c r="SF22" s="9"/>
      <c r="SG22" s="9"/>
      <c r="SH22" s="9"/>
      <c r="SI22" s="17"/>
      <c r="SJ22" s="10"/>
      <c r="SK22" s="10"/>
      <c r="SL22" s="10"/>
      <c r="SM22" s="10"/>
      <c r="SN22" s="10"/>
      <c r="SO22" s="10"/>
      <c r="SP22" s="10"/>
      <c r="SQ22" s="10"/>
      <c r="SR22" s="10"/>
      <c r="SS22" s="10"/>
      <c r="ST22" s="10"/>
      <c r="SU22" s="10"/>
      <c r="SV22" s="13"/>
      <c r="SW22" s="9"/>
      <c r="SX22" s="9"/>
      <c r="SY22" s="9"/>
      <c r="SZ22" s="9"/>
      <c r="TA22" s="9"/>
      <c r="TB22" s="12"/>
      <c r="TC22" s="10"/>
      <c r="TD22" s="10"/>
      <c r="TE22" s="10"/>
      <c r="TF22" s="10"/>
      <c r="TG22" s="10"/>
      <c r="TH22" s="10"/>
      <c r="TI22" s="10"/>
      <c r="TJ22" s="10"/>
      <c r="TK22" s="10"/>
      <c r="TL22" s="10"/>
      <c r="TM22" s="10"/>
      <c r="TN22" s="10"/>
      <c r="TO22" s="10"/>
      <c r="TP22" s="10"/>
      <c r="TQ22" s="10"/>
      <c r="TR22" s="10"/>
      <c r="TS22" s="9"/>
      <c r="TT22" s="9"/>
    </row>
    <row r="23" spans="1:540" ht="9.6" customHeight="1">
      <c r="A23" s="9"/>
      <c r="B23" s="9"/>
      <c r="C23" s="9"/>
      <c r="D23" s="9"/>
      <c r="E23" s="9"/>
      <c r="F23" s="9"/>
      <c r="G23" s="9"/>
      <c r="H23" s="9"/>
      <c r="I23" s="9"/>
      <c r="J23" s="9"/>
      <c r="K23" s="21"/>
      <c r="L23" s="10"/>
      <c r="M23" s="10"/>
      <c r="N23" s="10"/>
      <c r="O23" s="13"/>
      <c r="P23" s="9"/>
      <c r="Q23" s="17"/>
      <c r="R23" s="15"/>
      <c r="S23" s="10"/>
      <c r="T23" s="10"/>
      <c r="U23" s="10"/>
      <c r="V23" s="18"/>
      <c r="W23" s="9"/>
      <c r="X23" s="17"/>
      <c r="Y23" s="10"/>
      <c r="Z23" s="10"/>
      <c r="AA23" s="10"/>
      <c r="AB23" s="10"/>
      <c r="AC23" s="9"/>
      <c r="AD23" s="9"/>
      <c r="AE23" s="18"/>
      <c r="AF23" s="10"/>
      <c r="AG23" s="10"/>
      <c r="AH23" s="10"/>
      <c r="AI23" s="10"/>
      <c r="AJ23" s="15"/>
      <c r="AK23" s="9"/>
      <c r="AL23" s="9"/>
      <c r="AM23" s="9"/>
      <c r="AN23" s="9"/>
      <c r="AO23" s="17"/>
      <c r="AP23" s="15"/>
      <c r="AQ23" s="10"/>
      <c r="AR23" s="10"/>
      <c r="AS23" s="10"/>
      <c r="AT23" s="10"/>
      <c r="AU23" s="10"/>
      <c r="AV23" s="10"/>
      <c r="AW23" s="10"/>
      <c r="AX23" s="10"/>
      <c r="AY23" s="10"/>
      <c r="AZ23" s="20"/>
      <c r="BA23" s="9"/>
      <c r="BB23" s="9"/>
      <c r="BC23" s="9"/>
      <c r="BD23" s="22"/>
      <c r="BE23" s="10"/>
      <c r="BF23" s="10"/>
      <c r="BG23" s="10"/>
      <c r="BH23" s="10"/>
      <c r="BI23" s="13"/>
      <c r="BJ23" s="9"/>
      <c r="BK23" s="9"/>
      <c r="BL23" s="9"/>
      <c r="BM23" s="22"/>
      <c r="BN23" s="10"/>
      <c r="BO23" s="10"/>
      <c r="BP23" s="10"/>
      <c r="BQ23" s="10"/>
      <c r="BR23" s="10"/>
      <c r="BS23" s="16"/>
      <c r="BT23" s="9"/>
      <c r="BU23" s="9"/>
      <c r="BV23" s="17"/>
      <c r="BW23" s="14"/>
      <c r="BX23" s="10"/>
      <c r="BY23" s="10"/>
      <c r="BZ23" s="10"/>
      <c r="CA23" s="10"/>
      <c r="CB23" s="10"/>
      <c r="CC23" s="10"/>
      <c r="CD23" s="10"/>
      <c r="CE23" s="10"/>
      <c r="CF23" s="10"/>
      <c r="CG23" s="12"/>
      <c r="CH23" s="22"/>
      <c r="CI23" s="9"/>
      <c r="CJ23" s="9"/>
      <c r="CK23" s="9"/>
      <c r="CL23" s="9"/>
      <c r="CM23" s="18"/>
      <c r="CN23" s="10"/>
      <c r="CO23" s="10"/>
      <c r="CP23" s="10"/>
      <c r="CQ23" s="10"/>
      <c r="CR23" s="10"/>
      <c r="CS23" s="10"/>
      <c r="CT23" s="10"/>
      <c r="CU23" s="10"/>
      <c r="CV23" s="10"/>
      <c r="CW23" s="10"/>
      <c r="CX23" s="13"/>
      <c r="CY23" s="9"/>
      <c r="CZ23" s="9"/>
      <c r="DA23" s="9"/>
      <c r="DB23" s="9"/>
      <c r="DC23" s="9"/>
      <c r="DD23" s="16"/>
      <c r="DE23" s="10"/>
      <c r="DF23" s="10"/>
      <c r="DG23" s="10"/>
      <c r="DH23" s="10"/>
      <c r="DI23" s="10"/>
      <c r="DJ23" s="10"/>
      <c r="DK23" s="10"/>
      <c r="DL23" s="10"/>
      <c r="DM23" s="10"/>
      <c r="DN23" s="10"/>
      <c r="DO23" s="13"/>
      <c r="DP23" s="9"/>
      <c r="DQ23" s="9"/>
      <c r="DR23" s="9"/>
      <c r="DS23" s="9"/>
      <c r="DT23" s="15"/>
      <c r="DU23" s="10"/>
      <c r="DV23" s="10"/>
      <c r="DW23" s="10"/>
      <c r="DX23" s="10"/>
      <c r="DY23" s="17"/>
      <c r="DZ23" s="9"/>
      <c r="EA23" s="9"/>
      <c r="EB23" s="9"/>
      <c r="EC23" s="9"/>
      <c r="ED23" s="9"/>
      <c r="EE23" s="9"/>
      <c r="EF23" s="9"/>
      <c r="EG23" s="9"/>
      <c r="EH23" s="9"/>
      <c r="EI23" s="9"/>
      <c r="EJ23" s="9"/>
      <c r="EK23" s="9"/>
      <c r="EL23" s="14"/>
      <c r="EM23" s="10"/>
      <c r="EN23" s="10"/>
      <c r="EO23" s="10"/>
      <c r="EP23" s="10"/>
      <c r="EQ23" s="33"/>
      <c r="ER23" s="9"/>
      <c r="ES23" s="9"/>
      <c r="ET23" s="9"/>
      <c r="EU23" s="9"/>
      <c r="EV23" s="9"/>
      <c r="EW23" s="9"/>
      <c r="EX23" s="9"/>
      <c r="EY23" s="9"/>
      <c r="EZ23" s="9"/>
      <c r="FA23" s="9"/>
      <c r="FB23" s="9"/>
      <c r="FC23" s="9"/>
      <c r="FD23" s="9"/>
      <c r="FE23" s="12"/>
      <c r="FF23" s="10"/>
      <c r="FG23" s="10"/>
      <c r="FH23" s="10"/>
      <c r="FI23" s="10"/>
      <c r="FJ23" s="10"/>
      <c r="FK23" s="10"/>
      <c r="FL23" s="10"/>
      <c r="FM23" s="10"/>
      <c r="FN23" s="10"/>
      <c r="FO23" s="10"/>
      <c r="FP23" s="10"/>
      <c r="FQ23" s="10"/>
      <c r="FR23" s="17"/>
      <c r="FS23" s="18"/>
      <c r="FT23" s="10"/>
      <c r="FU23" s="10"/>
      <c r="FV23" s="10"/>
      <c r="FW23" s="10"/>
      <c r="FX23" s="10"/>
      <c r="FY23" s="22"/>
      <c r="FZ23" s="9"/>
      <c r="GA23" s="9"/>
      <c r="GB23" s="9"/>
      <c r="GC23" s="18"/>
      <c r="GD23" s="10"/>
      <c r="GE23" s="10"/>
      <c r="GF23" s="10"/>
      <c r="GG23" s="10"/>
      <c r="GH23" s="10"/>
      <c r="GI23" s="18"/>
      <c r="GJ23" s="9"/>
      <c r="GK23" s="9"/>
      <c r="GL23" s="9"/>
      <c r="GM23" s="14"/>
      <c r="GN23" s="10"/>
      <c r="GO23" s="10"/>
      <c r="GP23" s="10"/>
      <c r="GQ23" s="10"/>
      <c r="GR23" s="10"/>
      <c r="GS23" s="10"/>
      <c r="GT23" s="10"/>
      <c r="GU23" s="10"/>
      <c r="GV23" s="10"/>
      <c r="GW23" s="11"/>
      <c r="GX23" s="9"/>
      <c r="GY23" s="9"/>
      <c r="GZ23" s="9"/>
      <c r="HA23" s="22"/>
      <c r="HB23" s="10"/>
      <c r="HC23" s="10"/>
      <c r="HD23" s="10"/>
      <c r="HE23" s="10"/>
      <c r="HF23" s="10"/>
      <c r="HG23" s="10"/>
      <c r="HH23" s="10"/>
      <c r="HI23" s="10"/>
      <c r="HJ23" s="10"/>
      <c r="HK23" s="10"/>
      <c r="HL23" s="10"/>
      <c r="HM23" s="10"/>
      <c r="HN23" s="12"/>
      <c r="HO23" s="9"/>
      <c r="HP23" s="9"/>
      <c r="HQ23" s="15"/>
      <c r="HR23" s="10"/>
      <c r="HS23" s="10"/>
      <c r="HT23" s="10"/>
      <c r="HU23" s="10"/>
      <c r="HV23" s="10"/>
      <c r="HW23" s="10"/>
      <c r="HX23" s="10"/>
      <c r="HY23" s="10"/>
      <c r="HZ23" s="10"/>
      <c r="IA23" s="10"/>
      <c r="IB23" s="10"/>
      <c r="IC23" s="15"/>
      <c r="ID23" s="9"/>
      <c r="IE23" s="9"/>
      <c r="IF23" s="9"/>
      <c r="IG23" s="9"/>
      <c r="IH23" s="9"/>
      <c r="II23" s="9"/>
      <c r="IJ23" s="9"/>
      <c r="IK23" s="9"/>
      <c r="IL23" s="9"/>
      <c r="IM23" s="9"/>
      <c r="IN23" s="9"/>
      <c r="IO23" s="9"/>
      <c r="IP23" s="9"/>
      <c r="IQ23" s="9"/>
      <c r="IR23" s="11"/>
      <c r="IS23" s="10"/>
      <c r="IT23" s="10"/>
      <c r="IU23" s="10"/>
      <c r="IV23" s="10"/>
      <c r="IW23" s="10"/>
      <c r="IX23" s="10"/>
      <c r="IY23" s="10"/>
      <c r="IZ23" s="10"/>
      <c r="JA23" s="10"/>
      <c r="JB23" s="10"/>
      <c r="JC23" s="15"/>
      <c r="JD23" s="17"/>
      <c r="JE23" s="9"/>
      <c r="JF23" s="9"/>
      <c r="JG23" s="9"/>
      <c r="JH23" s="11"/>
      <c r="JI23" s="10"/>
      <c r="JJ23" s="15"/>
      <c r="JK23" s="9"/>
      <c r="JL23" s="9"/>
      <c r="JM23" s="9"/>
      <c r="JN23" s="9"/>
      <c r="JO23" s="9"/>
      <c r="JP23" s="9"/>
      <c r="JQ23" s="15"/>
      <c r="JR23" s="10"/>
      <c r="JS23" s="13"/>
      <c r="JT23" s="9"/>
      <c r="JU23" s="9"/>
      <c r="JV23" s="9"/>
      <c r="JW23" s="9"/>
      <c r="JX23" s="15"/>
      <c r="JY23" s="10"/>
      <c r="JZ23" s="10"/>
      <c r="KA23" s="15"/>
      <c r="KB23" s="17"/>
      <c r="KC23" s="9"/>
      <c r="KD23" s="9"/>
      <c r="KE23" s="9"/>
      <c r="KF23" s="9"/>
      <c r="KG23" s="18"/>
      <c r="KH23" s="10"/>
      <c r="KI23" s="10"/>
      <c r="KJ23" s="10"/>
      <c r="KK23" s="12"/>
      <c r="KL23" s="9"/>
      <c r="KM23" s="9"/>
      <c r="KN23" s="9"/>
      <c r="KO23" s="9"/>
      <c r="KP23" s="9"/>
      <c r="KQ23" s="22"/>
      <c r="KR23" s="11"/>
      <c r="KS23" s="10"/>
      <c r="KT23" s="10"/>
      <c r="KU23" s="15"/>
      <c r="KV23" s="18"/>
      <c r="KW23" s="9"/>
      <c r="KX23" s="9"/>
      <c r="KY23" s="9"/>
      <c r="KZ23" s="9"/>
      <c r="LA23" s="9"/>
      <c r="LB23" s="15"/>
      <c r="LC23" s="10"/>
      <c r="LD23" s="10"/>
      <c r="LE23" s="16"/>
      <c r="LF23" s="9"/>
      <c r="LG23" s="9"/>
      <c r="LH23" s="9"/>
      <c r="LI23" s="9"/>
      <c r="LJ23" s="22"/>
      <c r="LK23" s="10"/>
      <c r="LL23" s="10"/>
      <c r="LM23" s="10"/>
      <c r="LN23" s="17"/>
      <c r="LO23" s="9"/>
      <c r="LP23" s="9"/>
      <c r="LQ23" s="9"/>
      <c r="LR23" s="9"/>
      <c r="LS23" s="9"/>
      <c r="LT23" s="16"/>
      <c r="LU23" s="10"/>
      <c r="LV23" s="10"/>
      <c r="LW23" s="10"/>
      <c r="LX23" s="12"/>
      <c r="LY23" s="22"/>
      <c r="LZ23" s="9"/>
      <c r="MA23" s="9"/>
      <c r="MB23" s="9"/>
      <c r="MC23" s="9"/>
      <c r="MD23" s="9"/>
      <c r="ME23" s="13"/>
      <c r="MF23" s="10"/>
      <c r="MG23" s="10"/>
      <c r="MH23" s="10"/>
      <c r="MI23" s="13"/>
      <c r="MJ23" s="17"/>
      <c r="MK23" s="9"/>
      <c r="ML23" s="9"/>
      <c r="MM23" s="9"/>
      <c r="MN23" s="9"/>
      <c r="MO23" s="9"/>
      <c r="MP23" s="12"/>
      <c r="MQ23" s="10"/>
      <c r="MR23" s="12"/>
      <c r="MS23" s="17"/>
      <c r="MT23" s="9"/>
      <c r="MU23" s="9"/>
      <c r="MV23" s="9"/>
      <c r="MW23" s="9"/>
      <c r="MX23" s="18"/>
      <c r="MY23" s="10"/>
      <c r="MZ23" s="10"/>
      <c r="NA23" s="10"/>
      <c r="NB23" s="10"/>
      <c r="NC23" s="15"/>
      <c r="ND23" s="9"/>
      <c r="NE23" s="9"/>
      <c r="NF23" s="9"/>
      <c r="NG23" s="9"/>
      <c r="NH23" s="17"/>
      <c r="NI23" s="15"/>
      <c r="NJ23" s="10"/>
      <c r="NK23" s="10"/>
      <c r="NL23" s="16"/>
      <c r="NM23" s="9"/>
      <c r="NN23" s="9"/>
      <c r="NO23" s="9"/>
      <c r="NP23" s="9"/>
      <c r="NQ23" s="9"/>
      <c r="NR23" s="16"/>
      <c r="NS23" s="12"/>
      <c r="NT23" s="10"/>
      <c r="NU23" s="10"/>
      <c r="NV23" s="11"/>
      <c r="NW23" s="17"/>
      <c r="NX23" s="9"/>
      <c r="NY23" s="9"/>
      <c r="NZ23" s="9"/>
      <c r="OA23" s="9"/>
      <c r="OB23" s="9"/>
      <c r="OC23" s="11"/>
      <c r="OD23" s="10"/>
      <c r="OE23" s="10"/>
      <c r="OF23" s="10"/>
      <c r="OG23" s="18"/>
      <c r="OH23" s="9"/>
      <c r="OI23" s="9"/>
      <c r="OJ23" s="9"/>
      <c r="OK23" s="9"/>
      <c r="OL23" s="17"/>
      <c r="OM23" s="10"/>
      <c r="ON23" s="10"/>
      <c r="OO23" s="10"/>
      <c r="OP23" s="10"/>
      <c r="OQ23" s="10"/>
      <c r="OR23" s="10"/>
      <c r="OS23" s="10"/>
      <c r="OT23" s="10"/>
      <c r="OU23" s="10"/>
      <c r="OV23" s="10"/>
      <c r="OW23" s="10"/>
      <c r="OX23" s="10"/>
      <c r="OY23" s="10"/>
      <c r="OZ23" s="10"/>
      <c r="PA23" s="10"/>
      <c r="PB23" s="29"/>
      <c r="PC23" s="9"/>
      <c r="PD23" s="9"/>
      <c r="PE23" s="9"/>
      <c r="PF23" s="9"/>
      <c r="PG23" s="17"/>
      <c r="PH23" s="15"/>
      <c r="PI23" s="10"/>
      <c r="PJ23" s="10"/>
      <c r="PK23" s="10"/>
      <c r="PL23" s="10"/>
      <c r="PM23" s="10"/>
      <c r="PN23" s="10"/>
      <c r="PO23" s="10"/>
      <c r="PP23" s="10"/>
      <c r="PQ23" s="10"/>
      <c r="PR23" s="10"/>
      <c r="PS23" s="10"/>
      <c r="PT23" s="10"/>
      <c r="PU23" s="10"/>
      <c r="PV23" s="10"/>
      <c r="PW23" s="10"/>
      <c r="PX23" s="14"/>
      <c r="PY23" s="9"/>
      <c r="PZ23" s="9"/>
      <c r="QA23" s="9"/>
      <c r="QB23" s="9"/>
      <c r="QC23" s="9"/>
      <c r="QD23" s="34"/>
      <c r="QE23" s="14"/>
      <c r="QF23" s="14"/>
      <c r="QG23" s="14"/>
      <c r="QH23" s="14"/>
      <c r="QI23" s="14"/>
      <c r="QJ23" s="14"/>
      <c r="QK23" s="14"/>
      <c r="QL23" s="14"/>
      <c r="QM23" s="13"/>
      <c r="QN23" s="10"/>
      <c r="QO23" s="10"/>
      <c r="QP23" s="10"/>
      <c r="QQ23" s="10"/>
      <c r="QR23" s="18"/>
      <c r="QS23" s="9"/>
      <c r="QT23" s="9"/>
      <c r="QU23" s="9"/>
      <c r="QV23" s="9"/>
      <c r="QW23" s="9"/>
      <c r="QX23" s="12"/>
      <c r="QY23" s="15"/>
      <c r="QZ23" s="9"/>
      <c r="RA23" s="9"/>
      <c r="RB23" s="9"/>
      <c r="RC23" s="9"/>
      <c r="RD23" s="9"/>
      <c r="RE23" s="22"/>
      <c r="RF23" s="10"/>
      <c r="RG23" s="10"/>
      <c r="RH23" s="10"/>
      <c r="RI23" s="10"/>
      <c r="RJ23" s="12"/>
      <c r="RK23" s="9"/>
      <c r="RL23" s="9"/>
      <c r="RM23" s="9"/>
      <c r="RN23" s="9"/>
      <c r="RO23" s="9"/>
      <c r="RP23" s="22"/>
      <c r="RQ23" s="14"/>
      <c r="RR23" s="10"/>
      <c r="RS23" s="10"/>
      <c r="RT23" s="15"/>
      <c r="RU23" s="18"/>
      <c r="RV23" s="9"/>
      <c r="RW23" s="9"/>
      <c r="RX23" s="9"/>
      <c r="RY23" s="9"/>
      <c r="RZ23" s="9"/>
      <c r="SA23" s="15"/>
      <c r="SB23" s="10"/>
      <c r="SC23" s="10"/>
      <c r="SD23" s="18"/>
      <c r="SE23" s="9"/>
      <c r="SF23" s="9"/>
      <c r="SG23" s="9"/>
      <c r="SH23" s="9"/>
      <c r="SI23" s="17"/>
      <c r="SJ23" s="20"/>
      <c r="SK23" s="14"/>
      <c r="SL23" s="14"/>
      <c r="SM23" s="14"/>
      <c r="SN23" s="14"/>
      <c r="SO23" s="14"/>
      <c r="SP23" s="14"/>
      <c r="SQ23" s="14"/>
      <c r="SR23" s="13"/>
      <c r="SS23" s="15"/>
      <c r="ST23" s="10"/>
      <c r="SU23" s="10"/>
      <c r="SV23" s="13"/>
      <c r="SW23" s="9"/>
      <c r="SX23" s="9"/>
      <c r="SY23" s="9"/>
      <c r="SZ23" s="9"/>
      <c r="TA23" s="9"/>
      <c r="TB23" s="13"/>
      <c r="TC23" s="14"/>
      <c r="TD23" s="14"/>
      <c r="TE23" s="14"/>
      <c r="TF23" s="14"/>
      <c r="TG23" s="14"/>
      <c r="TH23" s="14"/>
      <c r="TI23" s="14"/>
      <c r="TJ23" s="14"/>
      <c r="TK23" s="10"/>
      <c r="TL23" s="10"/>
      <c r="TM23" s="10"/>
      <c r="TN23" s="10"/>
      <c r="TO23" s="10"/>
      <c r="TP23" s="10"/>
      <c r="TQ23" s="10"/>
      <c r="TR23" s="10"/>
      <c r="TS23" s="9"/>
      <c r="TT23" s="9"/>
    </row>
    <row r="24" spans="1:540" ht="9.6" customHeight="1">
      <c r="A24" s="9"/>
      <c r="B24" s="9"/>
      <c r="C24" s="9"/>
      <c r="D24" s="9"/>
      <c r="E24" s="9"/>
      <c r="F24" s="9"/>
      <c r="G24" s="9"/>
      <c r="H24" s="9"/>
      <c r="I24" s="9"/>
      <c r="J24" s="9"/>
      <c r="K24" s="16"/>
      <c r="L24" s="12"/>
      <c r="M24" s="12"/>
      <c r="N24" s="12"/>
      <c r="O24" s="16"/>
      <c r="P24" s="9"/>
      <c r="Q24" s="9"/>
      <c r="R24" s="16"/>
      <c r="S24" s="12"/>
      <c r="T24" s="12"/>
      <c r="U24" s="11"/>
      <c r="V24" s="17"/>
      <c r="W24" s="9"/>
      <c r="X24" s="17"/>
      <c r="Y24" s="15"/>
      <c r="Z24" s="12"/>
      <c r="AA24" s="12"/>
      <c r="AB24" s="11"/>
      <c r="AC24" s="9"/>
      <c r="AD24" s="9"/>
      <c r="AE24" s="22"/>
      <c r="AF24" s="15"/>
      <c r="AG24" s="12"/>
      <c r="AH24" s="15"/>
      <c r="AI24" s="12"/>
      <c r="AJ24" s="14"/>
      <c r="AK24" s="9"/>
      <c r="AL24" s="9"/>
      <c r="AM24" s="9"/>
      <c r="AN24" s="9"/>
      <c r="AO24" s="9"/>
      <c r="AP24" s="9"/>
      <c r="AQ24" s="23"/>
      <c r="AR24" s="12"/>
      <c r="AS24" s="10"/>
      <c r="AT24" s="10"/>
      <c r="AU24" s="10"/>
      <c r="AV24" s="10"/>
      <c r="AW24" s="10"/>
      <c r="AX24" s="15"/>
      <c r="AY24" s="18"/>
      <c r="AZ24" s="9"/>
      <c r="BA24" s="9"/>
      <c r="BB24" s="9"/>
      <c r="BC24" s="9"/>
      <c r="BD24" s="17"/>
      <c r="BE24" s="12"/>
      <c r="BF24" s="12"/>
      <c r="BG24" s="15"/>
      <c r="BH24" s="12"/>
      <c r="BI24" s="16"/>
      <c r="BJ24" s="9"/>
      <c r="BK24" s="9"/>
      <c r="BL24" s="9"/>
      <c r="BM24" s="9"/>
      <c r="BN24" s="13"/>
      <c r="BO24" s="12"/>
      <c r="BP24" s="15"/>
      <c r="BQ24" s="15"/>
      <c r="BR24" s="12"/>
      <c r="BS24" s="14"/>
      <c r="BT24" s="17"/>
      <c r="BU24" s="9"/>
      <c r="BV24" s="9"/>
      <c r="BW24" s="9"/>
      <c r="BX24" s="22"/>
      <c r="BY24" s="15"/>
      <c r="BZ24" s="10"/>
      <c r="CA24" s="10"/>
      <c r="CB24" s="10"/>
      <c r="CC24" s="10"/>
      <c r="CD24" s="10"/>
      <c r="CE24" s="10"/>
      <c r="CF24" s="16"/>
      <c r="CG24" s="17"/>
      <c r="CH24" s="9"/>
      <c r="CI24" s="9"/>
      <c r="CJ24" s="9"/>
      <c r="CK24" s="9"/>
      <c r="CL24" s="9"/>
      <c r="CM24" s="9"/>
      <c r="CN24" s="17"/>
      <c r="CO24" s="14"/>
      <c r="CP24" s="10"/>
      <c r="CQ24" s="10"/>
      <c r="CR24" s="10"/>
      <c r="CS24" s="10"/>
      <c r="CT24" s="10"/>
      <c r="CU24" s="10"/>
      <c r="CV24" s="12"/>
      <c r="CW24" s="18"/>
      <c r="CX24" s="9"/>
      <c r="CY24" s="9"/>
      <c r="CZ24" s="9"/>
      <c r="DA24" s="9"/>
      <c r="DB24" s="9"/>
      <c r="DC24" s="9"/>
      <c r="DD24" s="9"/>
      <c r="DE24" s="17"/>
      <c r="DF24" s="11"/>
      <c r="DG24" s="10"/>
      <c r="DH24" s="10"/>
      <c r="DI24" s="10"/>
      <c r="DJ24" s="10"/>
      <c r="DK24" s="10"/>
      <c r="DL24" s="10"/>
      <c r="DM24" s="15"/>
      <c r="DN24" s="17"/>
      <c r="DO24" s="9"/>
      <c r="DP24" s="9"/>
      <c r="DQ24" s="9"/>
      <c r="DR24" s="9"/>
      <c r="DS24" s="9"/>
      <c r="DT24" s="13"/>
      <c r="DU24" s="12"/>
      <c r="DV24" s="15"/>
      <c r="DW24" s="12"/>
      <c r="DX24" s="15"/>
      <c r="DY24" s="17"/>
      <c r="DZ24" s="9"/>
      <c r="EA24" s="9"/>
      <c r="EB24" s="9"/>
      <c r="EC24" s="9"/>
      <c r="ED24" s="9"/>
      <c r="EE24" s="9"/>
      <c r="EF24" s="9"/>
      <c r="EG24" s="9"/>
      <c r="EH24" s="9"/>
      <c r="EI24" s="9"/>
      <c r="EJ24" s="9"/>
      <c r="EK24" s="9"/>
      <c r="EL24" s="16"/>
      <c r="EM24" s="12"/>
      <c r="EN24" s="15"/>
      <c r="EO24" s="12"/>
      <c r="EP24" s="15"/>
      <c r="EQ24" s="18"/>
      <c r="ER24" s="9"/>
      <c r="ES24" s="9"/>
      <c r="ET24" s="9"/>
      <c r="EU24" s="9"/>
      <c r="EV24" s="9"/>
      <c r="EW24" s="9"/>
      <c r="EX24" s="9"/>
      <c r="EY24" s="9"/>
      <c r="EZ24" s="9"/>
      <c r="FA24" s="9"/>
      <c r="FB24" s="9"/>
      <c r="FC24" s="9"/>
      <c r="FD24" s="9"/>
      <c r="FE24" s="11"/>
      <c r="FF24" s="12"/>
      <c r="FG24" s="15"/>
      <c r="FH24" s="15"/>
      <c r="FI24" s="15"/>
      <c r="FJ24" s="15"/>
      <c r="FK24" s="15"/>
      <c r="FL24" s="15"/>
      <c r="FM24" s="15"/>
      <c r="FN24" s="15"/>
      <c r="FO24" s="15"/>
      <c r="FP24" s="12"/>
      <c r="FQ24" s="12"/>
      <c r="FR24" s="17"/>
      <c r="FS24" s="13"/>
      <c r="FT24" s="12"/>
      <c r="FU24" s="15"/>
      <c r="FV24" s="12"/>
      <c r="FW24" s="12"/>
      <c r="FX24" s="16"/>
      <c r="FY24" s="9"/>
      <c r="FZ24" s="9"/>
      <c r="GA24" s="9"/>
      <c r="GB24" s="9"/>
      <c r="GC24" s="9"/>
      <c r="GD24" s="13"/>
      <c r="GE24" s="12"/>
      <c r="GF24" s="15"/>
      <c r="GG24" s="12"/>
      <c r="GH24" s="12"/>
      <c r="GI24" s="13"/>
      <c r="GJ24" s="9"/>
      <c r="GK24" s="9"/>
      <c r="GL24" s="9"/>
      <c r="GM24" s="9"/>
      <c r="GN24" s="18"/>
      <c r="GO24" s="15"/>
      <c r="GP24" s="10"/>
      <c r="GQ24" s="10"/>
      <c r="GR24" s="10"/>
      <c r="GS24" s="10"/>
      <c r="GT24" s="10"/>
      <c r="GU24" s="12"/>
      <c r="GV24" s="18"/>
      <c r="GW24" s="9"/>
      <c r="GX24" s="9"/>
      <c r="GY24" s="9"/>
      <c r="GZ24" s="9"/>
      <c r="HA24" s="17"/>
      <c r="HB24" s="12"/>
      <c r="HC24" s="12"/>
      <c r="HD24" s="15"/>
      <c r="HE24" s="15"/>
      <c r="HF24" s="15"/>
      <c r="HG24" s="15"/>
      <c r="HH24" s="15"/>
      <c r="HI24" s="15"/>
      <c r="HJ24" s="15"/>
      <c r="HK24" s="15"/>
      <c r="HL24" s="15"/>
      <c r="HM24" s="12"/>
      <c r="HN24" s="15"/>
      <c r="HO24" s="9"/>
      <c r="HP24" s="9"/>
      <c r="HQ24" s="13"/>
      <c r="HR24" s="12"/>
      <c r="HS24" s="15"/>
      <c r="HT24" s="15"/>
      <c r="HU24" s="15"/>
      <c r="HV24" s="15"/>
      <c r="HW24" s="15"/>
      <c r="HX24" s="15"/>
      <c r="HY24" s="15"/>
      <c r="HZ24" s="15"/>
      <c r="IA24" s="15"/>
      <c r="IB24" s="12"/>
      <c r="IC24" s="13"/>
      <c r="ID24" s="9"/>
      <c r="IE24" s="9"/>
      <c r="IF24" s="9"/>
      <c r="IG24" s="9"/>
      <c r="IH24" s="9"/>
      <c r="II24" s="9"/>
      <c r="IJ24" s="9"/>
      <c r="IK24" s="9"/>
      <c r="IL24" s="9"/>
      <c r="IM24" s="9"/>
      <c r="IN24" s="9"/>
      <c r="IO24" s="9"/>
      <c r="IP24" s="9"/>
      <c r="IQ24" s="9"/>
      <c r="IR24" s="11"/>
      <c r="IS24" s="10"/>
      <c r="IT24" s="10"/>
      <c r="IU24" s="10"/>
      <c r="IV24" s="10"/>
      <c r="IW24" s="10"/>
      <c r="IX24" s="10"/>
      <c r="IY24" s="10"/>
      <c r="IZ24" s="10"/>
      <c r="JA24" s="10"/>
      <c r="JB24" s="10"/>
      <c r="JC24" s="15"/>
      <c r="JD24" s="17"/>
      <c r="JE24" s="9"/>
      <c r="JF24" s="9"/>
      <c r="JG24" s="9"/>
      <c r="JH24" s="11"/>
      <c r="JI24" s="10"/>
      <c r="JJ24" s="12"/>
      <c r="JK24" s="22"/>
      <c r="JL24" s="9"/>
      <c r="JM24" s="9"/>
      <c r="JN24" s="9"/>
      <c r="JO24" s="9"/>
      <c r="JP24" s="17"/>
      <c r="JQ24" s="12"/>
      <c r="JR24" s="10"/>
      <c r="JS24" s="13"/>
      <c r="JT24" s="9"/>
      <c r="JU24" s="9"/>
      <c r="JV24" s="9"/>
      <c r="JW24" s="17"/>
      <c r="JX24" s="15"/>
      <c r="JY24" s="10"/>
      <c r="JZ24" s="10"/>
      <c r="KA24" s="15"/>
      <c r="KB24" s="17"/>
      <c r="KC24" s="9"/>
      <c r="KD24" s="9"/>
      <c r="KE24" s="9"/>
      <c r="KF24" s="9"/>
      <c r="KG24" s="18"/>
      <c r="KH24" s="10"/>
      <c r="KI24" s="10"/>
      <c r="KJ24" s="10"/>
      <c r="KK24" s="10"/>
      <c r="KL24" s="29"/>
      <c r="KM24" s="9"/>
      <c r="KN24" s="9"/>
      <c r="KO24" s="9"/>
      <c r="KP24" s="9"/>
      <c r="KQ24" s="9"/>
      <c r="KR24" s="9"/>
      <c r="KS24" s="17"/>
      <c r="KT24" s="17"/>
      <c r="KU24" s="17"/>
      <c r="KV24" s="9"/>
      <c r="KW24" s="9"/>
      <c r="KX24" s="9"/>
      <c r="KY24" s="9"/>
      <c r="KZ24" s="9"/>
      <c r="LA24" s="17"/>
      <c r="LB24" s="10"/>
      <c r="LC24" s="10"/>
      <c r="LD24" s="10"/>
      <c r="LE24" s="16"/>
      <c r="LF24" s="9"/>
      <c r="LG24" s="9"/>
      <c r="LH24" s="9"/>
      <c r="LI24" s="9"/>
      <c r="LJ24" s="22"/>
      <c r="LK24" s="10"/>
      <c r="LL24" s="10"/>
      <c r="LM24" s="10"/>
      <c r="LN24" s="12"/>
      <c r="LO24" s="9"/>
      <c r="LP24" s="9"/>
      <c r="LQ24" s="9"/>
      <c r="LR24" s="9"/>
      <c r="LS24" s="9"/>
      <c r="LT24" s="9"/>
      <c r="LU24" s="15"/>
      <c r="LV24" s="10"/>
      <c r="LW24" s="10"/>
      <c r="LX24" s="10"/>
      <c r="LY24" s="14"/>
      <c r="LZ24" s="9"/>
      <c r="MA24" s="9"/>
      <c r="MB24" s="9"/>
      <c r="MC24" s="9"/>
      <c r="MD24" s="9"/>
      <c r="ME24" s="9"/>
      <c r="MF24" s="17"/>
      <c r="MG24" s="22"/>
      <c r="MH24" s="17"/>
      <c r="MI24" s="9"/>
      <c r="MJ24" s="9"/>
      <c r="MK24" s="9"/>
      <c r="ML24" s="9"/>
      <c r="MM24" s="9"/>
      <c r="MN24" s="9"/>
      <c r="MO24" s="16"/>
      <c r="MP24" s="10"/>
      <c r="MQ24" s="10"/>
      <c r="MR24" s="10"/>
      <c r="MS24" s="16"/>
      <c r="MT24" s="9"/>
      <c r="MU24" s="9"/>
      <c r="MV24" s="9"/>
      <c r="MW24" s="9"/>
      <c r="MX24" s="9"/>
      <c r="MY24" s="16"/>
      <c r="MZ24" s="27"/>
      <c r="NA24" s="12"/>
      <c r="NB24" s="15"/>
      <c r="NC24" s="17"/>
      <c r="ND24" s="9"/>
      <c r="NE24" s="9"/>
      <c r="NF24" s="9"/>
      <c r="NG24" s="9"/>
      <c r="NH24" s="18"/>
      <c r="NI24" s="10"/>
      <c r="NJ24" s="10"/>
      <c r="NK24" s="10"/>
      <c r="NL24" s="11"/>
      <c r="NM24" s="9"/>
      <c r="NN24" s="9"/>
      <c r="NO24" s="9"/>
      <c r="NP24" s="9"/>
      <c r="NQ24" s="9"/>
      <c r="NR24" s="9"/>
      <c r="NS24" s="17"/>
      <c r="NT24" s="22"/>
      <c r="NU24" s="17"/>
      <c r="NV24" s="9"/>
      <c r="NW24" s="9"/>
      <c r="NX24" s="9"/>
      <c r="NY24" s="9"/>
      <c r="NZ24" s="9"/>
      <c r="OA24" s="9"/>
      <c r="OB24" s="18"/>
      <c r="OC24" s="10"/>
      <c r="OD24" s="10"/>
      <c r="OE24" s="10"/>
      <c r="OF24" s="10"/>
      <c r="OG24" s="18"/>
      <c r="OH24" s="9"/>
      <c r="OI24" s="9"/>
      <c r="OJ24" s="9"/>
      <c r="OK24" s="9"/>
      <c r="OL24" s="17"/>
      <c r="OM24" s="10"/>
      <c r="ON24" s="10"/>
      <c r="OO24" s="10"/>
      <c r="OP24" s="10"/>
      <c r="OQ24" s="10"/>
      <c r="OR24" s="10"/>
      <c r="OS24" s="10"/>
      <c r="OT24" s="10"/>
      <c r="OU24" s="10"/>
      <c r="OV24" s="10"/>
      <c r="OW24" s="10"/>
      <c r="OX24" s="10"/>
      <c r="OY24" s="10"/>
      <c r="OZ24" s="10"/>
      <c r="PA24" s="10"/>
      <c r="PB24" s="29"/>
      <c r="PC24" s="9"/>
      <c r="PD24" s="9"/>
      <c r="PE24" s="9"/>
      <c r="PF24" s="9"/>
      <c r="PG24" s="17"/>
      <c r="PH24" s="15"/>
      <c r="PI24" s="10"/>
      <c r="PJ24" s="10"/>
      <c r="PK24" s="10"/>
      <c r="PL24" s="10"/>
      <c r="PM24" s="10"/>
      <c r="PN24" s="10"/>
      <c r="PO24" s="10"/>
      <c r="PP24" s="10"/>
      <c r="PQ24" s="10"/>
      <c r="PR24" s="10"/>
      <c r="PS24" s="10"/>
      <c r="PT24" s="10"/>
      <c r="PU24" s="10"/>
      <c r="PV24" s="10"/>
      <c r="PW24" s="10"/>
      <c r="PX24" s="14"/>
      <c r="PY24" s="9"/>
      <c r="PZ24" s="9"/>
      <c r="QA24" s="9"/>
      <c r="QB24" s="9"/>
      <c r="QC24" s="9"/>
      <c r="QD24" s="9"/>
      <c r="QE24" s="9"/>
      <c r="QF24" s="9"/>
      <c r="QG24" s="9"/>
      <c r="QH24" s="9"/>
      <c r="QI24" s="9"/>
      <c r="QJ24" s="9"/>
      <c r="QK24" s="9"/>
      <c r="QL24" s="9"/>
      <c r="QM24" s="17"/>
      <c r="QN24" s="12"/>
      <c r="QO24" s="10"/>
      <c r="QP24" s="10"/>
      <c r="QQ24" s="16"/>
      <c r="QR24" s="9"/>
      <c r="QS24" s="9"/>
      <c r="QT24" s="9"/>
      <c r="QU24" s="9"/>
      <c r="QV24" s="9"/>
      <c r="QW24" s="16"/>
      <c r="QX24" s="10"/>
      <c r="QY24" s="10"/>
      <c r="QZ24" s="29"/>
      <c r="RA24" s="9"/>
      <c r="RB24" s="9"/>
      <c r="RC24" s="9"/>
      <c r="RD24" s="9"/>
      <c r="RE24" s="9"/>
      <c r="RF24" s="16"/>
      <c r="RG24" s="10"/>
      <c r="RH24" s="10"/>
      <c r="RI24" s="10"/>
      <c r="RJ24" s="10"/>
      <c r="RK24" s="18"/>
      <c r="RL24" s="9"/>
      <c r="RM24" s="9"/>
      <c r="RN24" s="9"/>
      <c r="RO24" s="9"/>
      <c r="RP24" s="9"/>
      <c r="RQ24" s="9"/>
      <c r="RR24" s="17"/>
      <c r="RS24" s="17"/>
      <c r="RT24" s="9"/>
      <c r="RU24" s="9"/>
      <c r="RV24" s="9"/>
      <c r="RW24" s="9"/>
      <c r="RX24" s="9"/>
      <c r="RY24" s="9"/>
      <c r="RZ24" s="22"/>
      <c r="SA24" s="10"/>
      <c r="SB24" s="10"/>
      <c r="SC24" s="10"/>
      <c r="SD24" s="18"/>
      <c r="SE24" s="9"/>
      <c r="SF24" s="9"/>
      <c r="SG24" s="9"/>
      <c r="SH24" s="9"/>
      <c r="SI24" s="9"/>
      <c r="SJ24" s="9"/>
      <c r="SK24" s="9"/>
      <c r="SL24" s="9"/>
      <c r="SM24" s="9"/>
      <c r="SN24" s="9"/>
      <c r="SO24" s="9"/>
      <c r="SP24" s="9"/>
      <c r="SQ24" s="9"/>
      <c r="SR24" s="9"/>
      <c r="SS24" s="16"/>
      <c r="ST24" s="10"/>
      <c r="SU24" s="10"/>
      <c r="SV24" s="13"/>
      <c r="SW24" s="9"/>
      <c r="SX24" s="9"/>
      <c r="SY24" s="9"/>
      <c r="SZ24" s="9"/>
      <c r="TA24" s="9"/>
      <c r="TB24" s="9"/>
      <c r="TC24" s="9"/>
      <c r="TD24" s="9"/>
      <c r="TE24" s="9"/>
      <c r="TF24" s="9"/>
      <c r="TG24" s="9"/>
      <c r="TH24" s="9"/>
      <c r="TI24" s="9"/>
      <c r="TJ24" s="22"/>
      <c r="TK24" s="10"/>
      <c r="TL24" s="10"/>
      <c r="TM24" s="10"/>
      <c r="TN24" s="10"/>
      <c r="TO24" s="10"/>
      <c r="TP24" s="10"/>
      <c r="TQ24" s="10"/>
      <c r="TR24" s="10"/>
      <c r="TS24" s="9"/>
      <c r="TT24" s="9"/>
    </row>
    <row r="25" spans="1:540" ht="9.6"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17"/>
      <c r="AT25" s="22"/>
      <c r="AU25" s="22"/>
      <c r="AV25" s="17"/>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17"/>
      <c r="CB25" s="22"/>
      <c r="CC25" s="22"/>
      <c r="CD25" s="9"/>
      <c r="CE25" s="9"/>
      <c r="CF25" s="9"/>
      <c r="CG25" s="9"/>
      <c r="CH25" s="9"/>
      <c r="CI25" s="9"/>
      <c r="CJ25" s="9"/>
      <c r="CK25" s="9"/>
      <c r="CL25" s="9"/>
      <c r="CM25" s="9"/>
      <c r="CN25" s="9"/>
      <c r="CO25" s="9"/>
      <c r="CP25" s="9"/>
      <c r="CQ25" s="17"/>
      <c r="CR25" s="22"/>
      <c r="CS25" s="22"/>
      <c r="CT25" s="17"/>
      <c r="CU25" s="9"/>
      <c r="CV25" s="9"/>
      <c r="CW25" s="9"/>
      <c r="CX25" s="9"/>
      <c r="CY25" s="9"/>
      <c r="CZ25" s="9"/>
      <c r="DA25" s="9"/>
      <c r="DB25" s="9"/>
      <c r="DC25" s="9"/>
      <c r="DD25" s="9"/>
      <c r="DE25" s="9"/>
      <c r="DF25" s="9"/>
      <c r="DG25" s="9"/>
      <c r="DH25" s="17"/>
      <c r="DI25" s="22"/>
      <c r="DJ25" s="22"/>
      <c r="DK25" s="17"/>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17"/>
      <c r="GR25" s="22"/>
      <c r="GS25" s="22"/>
      <c r="GT25" s="17"/>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11"/>
      <c r="IS25" s="10"/>
      <c r="IT25" s="10"/>
      <c r="IU25" s="10"/>
      <c r="IV25" s="10"/>
      <c r="IW25" s="10"/>
      <c r="IX25" s="10"/>
      <c r="IY25" s="10"/>
      <c r="IZ25" s="10"/>
      <c r="JA25" s="10"/>
      <c r="JB25" s="10"/>
      <c r="JC25" s="15"/>
      <c r="JD25" s="17"/>
      <c r="JE25" s="9"/>
      <c r="JF25" s="9"/>
      <c r="JG25" s="9"/>
      <c r="JH25" s="11"/>
      <c r="JI25" s="10"/>
      <c r="JJ25" s="10"/>
      <c r="JK25" s="16"/>
      <c r="JL25" s="9"/>
      <c r="JM25" s="9"/>
      <c r="JN25" s="9"/>
      <c r="JO25" s="9"/>
      <c r="JP25" s="16"/>
      <c r="JQ25" s="10"/>
      <c r="JR25" s="10"/>
      <c r="JS25" s="13"/>
      <c r="JT25" s="9"/>
      <c r="JU25" s="9"/>
      <c r="JV25" s="9"/>
      <c r="JW25" s="9"/>
      <c r="JX25" s="15"/>
      <c r="JY25" s="10"/>
      <c r="JZ25" s="10"/>
      <c r="KA25" s="15"/>
      <c r="KB25" s="17"/>
      <c r="KC25" s="9"/>
      <c r="KD25" s="9"/>
      <c r="KE25" s="9"/>
      <c r="KF25" s="9"/>
      <c r="KG25" s="18"/>
      <c r="KH25" s="10"/>
      <c r="KI25" s="10"/>
      <c r="KJ25" s="10"/>
      <c r="KK25" s="10"/>
      <c r="KL25" s="10"/>
      <c r="KM25" s="22"/>
      <c r="KN25" s="9"/>
      <c r="KO25" s="9"/>
      <c r="KP25" s="9"/>
      <c r="KQ25" s="9"/>
      <c r="KR25" s="9"/>
      <c r="KS25" s="9"/>
      <c r="KT25" s="9"/>
      <c r="KU25" s="9"/>
      <c r="KV25" s="9"/>
      <c r="KW25" s="9"/>
      <c r="KX25" s="9"/>
      <c r="KY25" s="9"/>
      <c r="KZ25" s="17"/>
      <c r="LA25" s="10"/>
      <c r="LB25" s="10"/>
      <c r="LC25" s="10"/>
      <c r="LD25" s="10"/>
      <c r="LE25" s="16"/>
      <c r="LF25" s="9"/>
      <c r="LG25" s="9"/>
      <c r="LH25" s="9"/>
      <c r="LI25" s="9"/>
      <c r="LJ25" s="22"/>
      <c r="LK25" s="10"/>
      <c r="LL25" s="10"/>
      <c r="LM25" s="10"/>
      <c r="LN25" s="10"/>
      <c r="LO25" s="34"/>
      <c r="LP25" s="9"/>
      <c r="LQ25" s="9"/>
      <c r="LR25" s="9"/>
      <c r="LS25" s="9"/>
      <c r="LT25" s="9"/>
      <c r="LU25" s="22"/>
      <c r="LV25" s="10"/>
      <c r="LW25" s="10"/>
      <c r="LX25" s="10"/>
      <c r="LY25" s="10"/>
      <c r="LZ25" s="18"/>
      <c r="MA25" s="9"/>
      <c r="MB25" s="9"/>
      <c r="MC25" s="9"/>
      <c r="MD25" s="9"/>
      <c r="ME25" s="9"/>
      <c r="MF25" s="9"/>
      <c r="MG25" s="9"/>
      <c r="MH25" s="9"/>
      <c r="MI25" s="9"/>
      <c r="MJ25" s="9"/>
      <c r="MK25" s="9"/>
      <c r="ML25" s="9"/>
      <c r="MM25" s="9"/>
      <c r="MN25" s="18"/>
      <c r="MO25" s="10"/>
      <c r="MP25" s="10"/>
      <c r="MQ25" s="10"/>
      <c r="MR25" s="10"/>
      <c r="MS25" s="10"/>
      <c r="MT25" s="9"/>
      <c r="MU25" s="9"/>
      <c r="MV25" s="9"/>
      <c r="MW25" s="9"/>
      <c r="MX25" s="9"/>
      <c r="MY25" s="9"/>
      <c r="MZ25" s="9"/>
      <c r="NA25" s="9"/>
      <c r="NB25" s="9"/>
      <c r="NC25" s="9"/>
      <c r="ND25" s="9"/>
      <c r="NE25" s="9"/>
      <c r="NF25" s="9"/>
      <c r="NG25" s="17"/>
      <c r="NH25" s="15"/>
      <c r="NI25" s="10"/>
      <c r="NJ25" s="10"/>
      <c r="NK25" s="10"/>
      <c r="NL25" s="10"/>
      <c r="NM25" s="13"/>
      <c r="NN25" s="9"/>
      <c r="NO25" s="9"/>
      <c r="NP25" s="9"/>
      <c r="NQ25" s="9"/>
      <c r="NR25" s="9"/>
      <c r="NS25" s="9"/>
      <c r="NT25" s="9"/>
      <c r="NU25" s="9"/>
      <c r="NV25" s="9"/>
      <c r="NW25" s="9"/>
      <c r="NX25" s="9"/>
      <c r="NY25" s="9"/>
      <c r="NZ25" s="9"/>
      <c r="OA25" s="17"/>
      <c r="OB25" s="15"/>
      <c r="OC25" s="10"/>
      <c r="OD25" s="10"/>
      <c r="OE25" s="10"/>
      <c r="OF25" s="10"/>
      <c r="OG25" s="18"/>
      <c r="OH25" s="9"/>
      <c r="OI25" s="9"/>
      <c r="OJ25" s="9"/>
      <c r="OK25" s="9"/>
      <c r="OL25" s="17"/>
      <c r="OM25" s="10"/>
      <c r="ON25" s="10"/>
      <c r="OO25" s="10"/>
      <c r="OP25" s="10"/>
      <c r="OQ25" s="10"/>
      <c r="OR25" s="10"/>
      <c r="OS25" s="10"/>
      <c r="OT25" s="10"/>
      <c r="OU25" s="10"/>
      <c r="OV25" s="10"/>
      <c r="OW25" s="10"/>
      <c r="OX25" s="10"/>
      <c r="OY25" s="10"/>
      <c r="OZ25" s="10"/>
      <c r="PA25" s="10"/>
      <c r="PB25" s="29"/>
      <c r="PC25" s="9"/>
      <c r="PD25" s="9"/>
      <c r="PE25" s="9"/>
      <c r="PF25" s="9"/>
      <c r="PG25" s="17"/>
      <c r="PH25" s="15"/>
      <c r="PI25" s="10"/>
      <c r="PJ25" s="10"/>
      <c r="PK25" s="10"/>
      <c r="PL25" s="10"/>
      <c r="PM25" s="10"/>
      <c r="PN25" s="10"/>
      <c r="PO25" s="10"/>
      <c r="PP25" s="10"/>
      <c r="PQ25" s="10"/>
      <c r="PR25" s="10"/>
      <c r="PS25" s="10"/>
      <c r="PT25" s="10"/>
      <c r="PU25" s="10"/>
      <c r="PV25" s="10"/>
      <c r="PW25" s="10"/>
      <c r="PX25" s="14"/>
      <c r="PY25" s="9"/>
      <c r="PZ25" s="9"/>
      <c r="QA25" s="9"/>
      <c r="QB25" s="9"/>
      <c r="QC25" s="9"/>
      <c r="QD25" s="9"/>
      <c r="QE25" s="9"/>
      <c r="QF25" s="9"/>
      <c r="QG25" s="9"/>
      <c r="QH25" s="9"/>
      <c r="QI25" s="9"/>
      <c r="QJ25" s="9"/>
      <c r="QK25" s="9"/>
      <c r="QL25" s="9"/>
      <c r="QM25" s="17"/>
      <c r="QN25" s="12"/>
      <c r="QO25" s="10"/>
      <c r="QP25" s="15"/>
      <c r="QQ25" s="9"/>
      <c r="QR25" s="9"/>
      <c r="QS25" s="9"/>
      <c r="QT25" s="9"/>
      <c r="QU25" s="9"/>
      <c r="QV25" s="22"/>
      <c r="QW25" s="12"/>
      <c r="QX25" s="10"/>
      <c r="QY25" s="10"/>
      <c r="QZ25" s="12"/>
      <c r="RA25" s="17"/>
      <c r="RB25" s="9"/>
      <c r="RC25" s="9"/>
      <c r="RD25" s="9"/>
      <c r="RE25" s="9"/>
      <c r="RF25" s="9"/>
      <c r="RG25" s="15"/>
      <c r="RH25" s="10"/>
      <c r="RI25" s="10"/>
      <c r="RJ25" s="10"/>
      <c r="RK25" s="24"/>
      <c r="RL25" s="22"/>
      <c r="RM25" s="9"/>
      <c r="RN25" s="9"/>
      <c r="RO25" s="9"/>
      <c r="RP25" s="9"/>
      <c r="RQ25" s="9"/>
      <c r="RR25" s="9"/>
      <c r="RS25" s="9"/>
      <c r="RT25" s="9"/>
      <c r="RU25" s="9"/>
      <c r="RV25" s="9"/>
      <c r="RW25" s="9"/>
      <c r="RX25" s="9"/>
      <c r="RY25" s="9"/>
      <c r="RZ25" s="10"/>
      <c r="SA25" s="10"/>
      <c r="SB25" s="10"/>
      <c r="SC25" s="10"/>
      <c r="SD25" s="18"/>
      <c r="SE25" s="9"/>
      <c r="SF25" s="9"/>
      <c r="SG25" s="9"/>
      <c r="SH25" s="9"/>
      <c r="SI25" s="9"/>
      <c r="SJ25" s="9"/>
      <c r="SK25" s="9"/>
      <c r="SL25" s="9"/>
      <c r="SM25" s="9"/>
      <c r="SN25" s="9"/>
      <c r="SO25" s="9"/>
      <c r="SP25" s="9"/>
      <c r="SQ25" s="9"/>
      <c r="SR25" s="9"/>
      <c r="SS25" s="16"/>
      <c r="ST25" s="10"/>
      <c r="SU25" s="10"/>
      <c r="SV25" s="13"/>
      <c r="SW25" s="9"/>
      <c r="SX25" s="9"/>
      <c r="SY25" s="9"/>
      <c r="SZ25" s="9"/>
      <c r="TA25" s="9"/>
      <c r="TB25" s="9"/>
      <c r="TC25" s="9"/>
      <c r="TD25" s="9"/>
      <c r="TE25" s="9"/>
      <c r="TF25" s="9"/>
      <c r="TG25" s="9"/>
      <c r="TH25" s="9"/>
      <c r="TI25" s="9"/>
      <c r="TJ25" s="18"/>
      <c r="TK25" s="10"/>
      <c r="TL25" s="10"/>
      <c r="TM25" s="10"/>
      <c r="TN25" s="10"/>
      <c r="TO25" s="10"/>
      <c r="TP25" s="10"/>
      <c r="TQ25" s="10"/>
      <c r="TR25" s="10"/>
      <c r="TS25" s="9"/>
      <c r="TT25" s="9"/>
    </row>
    <row r="26" spans="1:540" ht="9.6"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c r="DX26" s="9"/>
      <c r="DY26" s="9"/>
      <c r="DZ26" s="9"/>
      <c r="EA26" s="9"/>
      <c r="EB26" s="9"/>
      <c r="EC26" s="9"/>
      <c r="ED26" s="9"/>
      <c r="EE26" s="9"/>
      <c r="EF26" s="9"/>
      <c r="EG26" s="9"/>
      <c r="EH26" s="9"/>
      <c r="EI26" s="9"/>
      <c r="EJ26" s="9"/>
      <c r="EK26" s="9"/>
      <c r="EL26" s="9"/>
      <c r="EM26" s="9"/>
      <c r="EN26" s="9"/>
      <c r="EO26" s="9"/>
      <c r="EP26" s="9"/>
      <c r="EQ26" s="9"/>
      <c r="ER26" s="9"/>
      <c r="ES26" s="9"/>
      <c r="ET26" s="9"/>
      <c r="EU26" s="9"/>
      <c r="EV26" s="9"/>
      <c r="EW26" s="9"/>
      <c r="EX26" s="9"/>
      <c r="EY26" s="9"/>
      <c r="EZ26" s="9"/>
      <c r="FA26" s="9"/>
      <c r="FB26" s="9"/>
      <c r="FC26" s="9"/>
      <c r="FD26" s="9"/>
      <c r="FE26" s="9"/>
      <c r="FF26" s="9"/>
      <c r="FG26" s="9"/>
      <c r="FH26" s="9"/>
      <c r="FI26" s="9"/>
      <c r="FJ26" s="9"/>
      <c r="FK26" s="9"/>
      <c r="FL26" s="9"/>
      <c r="FM26" s="9"/>
      <c r="FN26" s="9"/>
      <c r="FO26" s="9"/>
      <c r="FP26" s="9"/>
      <c r="FQ26" s="9"/>
      <c r="FR26" s="9"/>
      <c r="FS26" s="9"/>
      <c r="FT26" s="9"/>
      <c r="FU26" s="9"/>
      <c r="FV26" s="9"/>
      <c r="FW26" s="9"/>
      <c r="FX26" s="9"/>
      <c r="FY26" s="9"/>
      <c r="FZ26" s="9"/>
      <c r="GA26" s="9"/>
      <c r="GB26" s="9"/>
      <c r="GC26" s="9"/>
      <c r="GD26" s="9"/>
      <c r="GE26" s="9"/>
      <c r="GF26" s="9"/>
      <c r="GG26" s="9"/>
      <c r="GH26" s="9"/>
      <c r="GI26" s="9"/>
      <c r="GJ26" s="9"/>
      <c r="GK26" s="9"/>
      <c r="GL26" s="9"/>
      <c r="GM26" s="9"/>
      <c r="GN26" s="9"/>
      <c r="GO26" s="9"/>
      <c r="GP26" s="9"/>
      <c r="GQ26" s="9"/>
      <c r="GR26" s="9"/>
      <c r="GS26" s="9"/>
      <c r="GT26" s="9"/>
      <c r="GU26" s="9"/>
      <c r="GV26" s="9"/>
      <c r="GW26" s="9"/>
      <c r="GX26" s="9"/>
      <c r="GY26" s="9"/>
      <c r="GZ26" s="9"/>
      <c r="HA26" s="9"/>
      <c r="HB26" s="9"/>
      <c r="HC26" s="9"/>
      <c r="HD26" s="9"/>
      <c r="HE26" s="9"/>
      <c r="HF26" s="9"/>
      <c r="HG26" s="9"/>
      <c r="HH26" s="9"/>
      <c r="HI26" s="9"/>
      <c r="HJ26" s="9"/>
      <c r="HK26" s="9"/>
      <c r="HL26" s="9"/>
      <c r="HM26" s="9"/>
      <c r="HN26" s="9"/>
      <c r="HO26" s="9"/>
      <c r="HP26" s="9"/>
      <c r="HQ26" s="9"/>
      <c r="HR26" s="9"/>
      <c r="HS26" s="9"/>
      <c r="HT26" s="9"/>
      <c r="HU26" s="9"/>
      <c r="HV26" s="9"/>
      <c r="HW26" s="9"/>
      <c r="HX26" s="9"/>
      <c r="HY26" s="9"/>
      <c r="HZ26" s="9"/>
      <c r="IA26" s="9"/>
      <c r="IB26" s="9"/>
      <c r="IC26" s="9"/>
      <c r="ID26" s="9"/>
      <c r="IE26" s="9"/>
      <c r="IF26" s="9"/>
      <c r="IG26" s="9"/>
      <c r="IH26" s="9"/>
      <c r="II26" s="9"/>
      <c r="IJ26" s="9"/>
      <c r="IK26" s="9"/>
      <c r="IL26" s="9"/>
      <c r="IM26" s="9"/>
      <c r="IN26" s="9"/>
      <c r="IO26" s="9"/>
      <c r="IP26" s="9"/>
      <c r="IQ26" s="9"/>
      <c r="IR26" s="11"/>
      <c r="IS26" s="10"/>
      <c r="IT26" s="10"/>
      <c r="IU26" s="10"/>
      <c r="IV26" s="10"/>
      <c r="IW26" s="10"/>
      <c r="IX26" s="10"/>
      <c r="IY26" s="10"/>
      <c r="IZ26" s="10"/>
      <c r="JA26" s="10"/>
      <c r="JB26" s="10"/>
      <c r="JC26" s="11"/>
      <c r="JD26" s="17"/>
      <c r="JE26" s="9"/>
      <c r="JF26" s="9"/>
      <c r="JG26" s="9"/>
      <c r="JH26" s="14"/>
      <c r="JI26" s="10"/>
      <c r="JJ26" s="10"/>
      <c r="JK26" s="13"/>
      <c r="JL26" s="9"/>
      <c r="JM26" s="9"/>
      <c r="JN26" s="9"/>
      <c r="JO26" s="9"/>
      <c r="JP26" s="13"/>
      <c r="JQ26" s="10"/>
      <c r="JR26" s="10"/>
      <c r="JS26" s="13"/>
      <c r="JT26" s="9"/>
      <c r="JU26" s="9"/>
      <c r="JV26" s="9"/>
      <c r="JW26" s="9"/>
      <c r="JX26" s="15"/>
      <c r="JY26" s="10"/>
      <c r="JZ26" s="10"/>
      <c r="KA26" s="15"/>
      <c r="KB26" s="17"/>
      <c r="KC26" s="9"/>
      <c r="KD26" s="9"/>
      <c r="KE26" s="9"/>
      <c r="KF26" s="9"/>
      <c r="KG26" s="22"/>
      <c r="KH26" s="10"/>
      <c r="KI26" s="10"/>
      <c r="KJ26" s="10"/>
      <c r="KK26" s="10"/>
      <c r="KL26" s="10"/>
      <c r="KM26" s="15"/>
      <c r="KN26" s="22"/>
      <c r="KO26" s="9"/>
      <c r="KP26" s="9"/>
      <c r="KQ26" s="9"/>
      <c r="KR26" s="9"/>
      <c r="KS26" s="9"/>
      <c r="KT26" s="9"/>
      <c r="KU26" s="9"/>
      <c r="KV26" s="9"/>
      <c r="KW26" s="9"/>
      <c r="KX26" s="9"/>
      <c r="KY26" s="17"/>
      <c r="KZ26" s="15"/>
      <c r="LA26" s="10"/>
      <c r="LB26" s="10"/>
      <c r="LC26" s="10"/>
      <c r="LD26" s="10"/>
      <c r="LE26" s="18"/>
      <c r="LF26" s="9"/>
      <c r="LG26" s="9"/>
      <c r="LH26" s="9"/>
      <c r="LI26" s="9"/>
      <c r="LJ26" s="22"/>
      <c r="LK26" s="10"/>
      <c r="LL26" s="10"/>
      <c r="LM26" s="10"/>
      <c r="LN26" s="10"/>
      <c r="LO26" s="15"/>
      <c r="LP26" s="17"/>
      <c r="LQ26" s="9"/>
      <c r="LR26" s="9"/>
      <c r="LS26" s="9"/>
      <c r="LT26" s="9"/>
      <c r="LU26" s="9"/>
      <c r="LV26" s="11"/>
      <c r="LW26" s="10"/>
      <c r="LX26" s="10"/>
      <c r="LY26" s="10"/>
      <c r="LZ26" s="10"/>
      <c r="MA26" s="18"/>
      <c r="MB26" s="9"/>
      <c r="MC26" s="9"/>
      <c r="MD26" s="9"/>
      <c r="ME26" s="9"/>
      <c r="MF26" s="9"/>
      <c r="MG26" s="9"/>
      <c r="MH26" s="9"/>
      <c r="MI26" s="9"/>
      <c r="MJ26" s="9"/>
      <c r="MK26" s="9"/>
      <c r="ML26" s="9"/>
      <c r="MM26" s="18"/>
      <c r="MN26" s="12"/>
      <c r="MO26" s="10"/>
      <c r="MP26" s="10"/>
      <c r="MQ26" s="10"/>
      <c r="MR26" s="10"/>
      <c r="MS26" s="10"/>
      <c r="MT26" s="19"/>
      <c r="MU26" s="9"/>
      <c r="MV26" s="9"/>
      <c r="MW26" s="9"/>
      <c r="MX26" s="9"/>
      <c r="MY26" s="9"/>
      <c r="MZ26" s="9"/>
      <c r="NA26" s="9"/>
      <c r="NB26" s="9"/>
      <c r="NC26" s="9"/>
      <c r="ND26" s="9"/>
      <c r="NE26" s="9"/>
      <c r="NF26" s="9"/>
      <c r="NG26" s="20"/>
      <c r="NH26" s="10"/>
      <c r="NI26" s="10"/>
      <c r="NJ26" s="10"/>
      <c r="NK26" s="10"/>
      <c r="NL26" s="10"/>
      <c r="NM26" s="10"/>
      <c r="NN26" s="16"/>
      <c r="NO26" s="9"/>
      <c r="NP26" s="9"/>
      <c r="NQ26" s="9"/>
      <c r="NR26" s="9"/>
      <c r="NS26" s="9"/>
      <c r="NT26" s="9"/>
      <c r="NU26" s="9"/>
      <c r="NV26" s="9"/>
      <c r="NW26" s="9"/>
      <c r="NX26" s="9"/>
      <c r="NY26" s="9"/>
      <c r="NZ26" s="22"/>
      <c r="OA26" s="15"/>
      <c r="OB26" s="10"/>
      <c r="OC26" s="10"/>
      <c r="OD26" s="10"/>
      <c r="OE26" s="10"/>
      <c r="OF26" s="10"/>
      <c r="OG26" s="18"/>
      <c r="OH26" s="9"/>
      <c r="OI26" s="9"/>
      <c r="OJ26" s="9"/>
      <c r="OK26" s="9"/>
      <c r="OL26" s="17"/>
      <c r="OM26" s="10"/>
      <c r="ON26" s="10"/>
      <c r="OO26" s="10"/>
      <c r="OP26" s="10"/>
      <c r="OQ26" s="10"/>
      <c r="OR26" s="10"/>
      <c r="OS26" s="10"/>
      <c r="OT26" s="10"/>
      <c r="OU26" s="10"/>
      <c r="OV26" s="10"/>
      <c r="OW26" s="10"/>
      <c r="OX26" s="10"/>
      <c r="OY26" s="10"/>
      <c r="OZ26" s="10"/>
      <c r="PA26" s="10"/>
      <c r="PB26" s="29"/>
      <c r="PC26" s="9"/>
      <c r="PD26" s="9"/>
      <c r="PE26" s="9"/>
      <c r="PF26" s="9"/>
      <c r="PG26" s="17"/>
      <c r="PH26" s="15"/>
      <c r="PI26" s="10"/>
      <c r="PJ26" s="10"/>
      <c r="PK26" s="10"/>
      <c r="PL26" s="10"/>
      <c r="PM26" s="10"/>
      <c r="PN26" s="10"/>
      <c r="PO26" s="10"/>
      <c r="PP26" s="10"/>
      <c r="PQ26" s="10"/>
      <c r="PR26" s="10"/>
      <c r="PS26" s="10"/>
      <c r="PT26" s="10"/>
      <c r="PU26" s="10"/>
      <c r="PV26" s="10"/>
      <c r="PW26" s="10"/>
      <c r="PX26" s="13"/>
      <c r="PY26" s="9"/>
      <c r="PZ26" s="9"/>
      <c r="QA26" s="9"/>
      <c r="QB26" s="9"/>
      <c r="QC26" s="9"/>
      <c r="QD26" s="9"/>
      <c r="QE26" s="9"/>
      <c r="QF26" s="9"/>
      <c r="QG26" s="9"/>
      <c r="QH26" s="9"/>
      <c r="QI26" s="9"/>
      <c r="QJ26" s="9"/>
      <c r="QK26" s="9"/>
      <c r="QL26" s="9"/>
      <c r="QM26" s="17"/>
      <c r="QN26" s="10"/>
      <c r="QO26" s="10"/>
      <c r="QP26" s="22"/>
      <c r="QQ26" s="9"/>
      <c r="QR26" s="9"/>
      <c r="QS26" s="9"/>
      <c r="QT26" s="9"/>
      <c r="QU26" s="9"/>
      <c r="QV26" s="14"/>
      <c r="QW26" s="10"/>
      <c r="QX26" s="10"/>
      <c r="QY26" s="10"/>
      <c r="QZ26" s="10"/>
      <c r="RA26" s="13"/>
      <c r="RB26" s="9"/>
      <c r="RC26" s="9"/>
      <c r="RD26" s="9"/>
      <c r="RE26" s="9"/>
      <c r="RF26" s="9"/>
      <c r="RG26" s="18"/>
      <c r="RH26" s="10"/>
      <c r="RI26" s="10"/>
      <c r="RJ26" s="10"/>
      <c r="RK26" s="10"/>
      <c r="RL26" s="12"/>
      <c r="RM26" s="22"/>
      <c r="RN26" s="9"/>
      <c r="RO26" s="9"/>
      <c r="RP26" s="9"/>
      <c r="RQ26" s="9"/>
      <c r="RR26" s="9"/>
      <c r="RS26" s="9"/>
      <c r="RT26" s="9"/>
      <c r="RU26" s="9"/>
      <c r="RV26" s="9"/>
      <c r="RW26" s="9"/>
      <c r="RX26" s="17"/>
      <c r="RY26" s="14"/>
      <c r="RZ26" s="10"/>
      <c r="SA26" s="10"/>
      <c r="SB26" s="10"/>
      <c r="SC26" s="10"/>
      <c r="SD26" s="18"/>
      <c r="SE26" s="9"/>
      <c r="SF26" s="9"/>
      <c r="SG26" s="9"/>
      <c r="SH26" s="9"/>
      <c r="SI26" s="9"/>
      <c r="SJ26" s="9"/>
      <c r="SK26" s="9"/>
      <c r="SL26" s="9"/>
      <c r="SM26" s="9"/>
      <c r="SN26" s="9"/>
      <c r="SO26" s="9"/>
      <c r="SP26" s="9"/>
      <c r="SQ26" s="9"/>
      <c r="SR26" s="9"/>
      <c r="SS26" s="16"/>
      <c r="ST26" s="10"/>
      <c r="SU26" s="10"/>
      <c r="SV26" s="13"/>
      <c r="SW26" s="9"/>
      <c r="SX26" s="9"/>
      <c r="SY26" s="9"/>
      <c r="SZ26" s="9"/>
      <c r="TA26" s="9"/>
      <c r="TB26" s="9"/>
      <c r="TC26" s="9"/>
      <c r="TD26" s="9"/>
      <c r="TE26" s="9"/>
      <c r="TF26" s="9"/>
      <c r="TG26" s="9"/>
      <c r="TH26" s="9"/>
      <c r="TI26" s="9"/>
      <c r="TJ26" s="22"/>
      <c r="TK26" s="10"/>
      <c r="TL26" s="10"/>
      <c r="TM26" s="10"/>
      <c r="TN26" s="10"/>
      <c r="TO26" s="10"/>
      <c r="TP26" s="10"/>
      <c r="TQ26" s="10"/>
      <c r="TR26" s="10"/>
      <c r="TS26" s="9"/>
      <c r="TT26" s="9"/>
    </row>
    <row r="27" spans="1:540" ht="9.6"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c r="DX27" s="9"/>
      <c r="DY27" s="9"/>
      <c r="DZ27" s="9"/>
      <c r="EA27" s="9"/>
      <c r="EB27" s="9"/>
      <c r="EC27" s="9"/>
      <c r="ED27" s="9"/>
      <c r="EE27" s="9"/>
      <c r="EF27" s="9"/>
      <c r="EG27" s="9"/>
      <c r="EH27" s="9"/>
      <c r="EI27" s="9"/>
      <c r="EJ27" s="9"/>
      <c r="EK27" s="9"/>
      <c r="EL27" s="9"/>
      <c r="EM27" s="9"/>
      <c r="EN27" s="9"/>
      <c r="EO27" s="9"/>
      <c r="EP27" s="9"/>
      <c r="EQ27" s="9"/>
      <c r="ER27" s="9"/>
      <c r="ES27" s="9"/>
      <c r="ET27" s="9"/>
      <c r="EU27" s="9"/>
      <c r="EV27" s="9"/>
      <c r="EW27" s="9"/>
      <c r="EX27" s="9"/>
      <c r="EY27" s="9"/>
      <c r="EZ27" s="9"/>
      <c r="FA27" s="9"/>
      <c r="FB27" s="9"/>
      <c r="FC27" s="9"/>
      <c r="FD27" s="9"/>
      <c r="FE27" s="9"/>
      <c r="FF27" s="9"/>
      <c r="FG27" s="9"/>
      <c r="FH27" s="9"/>
      <c r="FI27" s="9"/>
      <c r="FJ27" s="9"/>
      <c r="FK27" s="9"/>
      <c r="FL27" s="9"/>
      <c r="FM27" s="9"/>
      <c r="FN27" s="9"/>
      <c r="FO27" s="9"/>
      <c r="FP27" s="9"/>
      <c r="FQ27" s="9"/>
      <c r="FR27" s="9"/>
      <c r="FS27" s="9"/>
      <c r="FT27" s="9"/>
      <c r="FU27" s="9"/>
      <c r="FV27" s="9"/>
      <c r="FW27" s="9"/>
      <c r="FX27" s="9"/>
      <c r="FY27" s="9"/>
      <c r="FZ27" s="9"/>
      <c r="GA27" s="9"/>
      <c r="GB27" s="9"/>
      <c r="GC27" s="9"/>
      <c r="GD27" s="9"/>
      <c r="GE27" s="9"/>
      <c r="GF27" s="9"/>
      <c r="GG27" s="9"/>
      <c r="GH27" s="9"/>
      <c r="GI27" s="9"/>
      <c r="GJ27" s="9"/>
      <c r="GK27" s="9"/>
      <c r="GL27" s="9"/>
      <c r="GM27" s="9"/>
      <c r="GN27" s="9"/>
      <c r="GO27" s="9"/>
      <c r="GP27" s="9"/>
      <c r="GQ27" s="9"/>
      <c r="GR27" s="9"/>
      <c r="GS27" s="9"/>
      <c r="GT27" s="9"/>
      <c r="GU27" s="9"/>
      <c r="GV27" s="9"/>
      <c r="GW27" s="9"/>
      <c r="GX27" s="9"/>
      <c r="GY27" s="9"/>
      <c r="GZ27" s="9"/>
      <c r="HA27" s="9"/>
      <c r="HB27" s="9"/>
      <c r="HC27" s="9"/>
      <c r="HD27" s="9"/>
      <c r="HE27" s="9"/>
      <c r="HF27" s="9"/>
      <c r="HG27" s="9"/>
      <c r="HH27" s="9"/>
      <c r="HI27" s="9"/>
      <c r="HJ27" s="9"/>
      <c r="HK27" s="9"/>
      <c r="HL27" s="9"/>
      <c r="HM27" s="9"/>
      <c r="HN27" s="9"/>
      <c r="HO27" s="9"/>
      <c r="HP27" s="9"/>
      <c r="HQ27" s="9"/>
      <c r="HR27" s="9"/>
      <c r="HS27" s="9"/>
      <c r="HT27" s="9"/>
      <c r="HU27" s="9"/>
      <c r="HV27" s="9"/>
      <c r="HW27" s="9"/>
      <c r="HX27" s="9"/>
      <c r="HY27" s="9"/>
      <c r="HZ27" s="9"/>
      <c r="IA27" s="9"/>
      <c r="IB27" s="9"/>
      <c r="IC27" s="9"/>
      <c r="ID27" s="9"/>
      <c r="IE27" s="9"/>
      <c r="IF27" s="9"/>
      <c r="IG27" s="9"/>
      <c r="IH27" s="9"/>
      <c r="II27" s="9"/>
      <c r="IJ27" s="9"/>
      <c r="IK27" s="9"/>
      <c r="IL27" s="9"/>
      <c r="IM27" s="9"/>
      <c r="IN27" s="9"/>
      <c r="IO27" s="9"/>
      <c r="IP27" s="9"/>
      <c r="IQ27" s="9"/>
      <c r="IR27" s="11"/>
      <c r="IS27" s="10"/>
      <c r="IT27" s="10"/>
      <c r="IU27" s="10"/>
      <c r="IV27" s="10"/>
      <c r="IW27" s="10"/>
      <c r="IX27" s="10"/>
      <c r="IY27" s="10"/>
      <c r="IZ27" s="10"/>
      <c r="JA27" s="10"/>
      <c r="JB27" s="10"/>
      <c r="JC27" s="15"/>
      <c r="JD27" s="22"/>
      <c r="JE27" s="22"/>
      <c r="JF27" s="22"/>
      <c r="JG27" s="17"/>
      <c r="JH27" s="11"/>
      <c r="JI27" s="10"/>
      <c r="JJ27" s="10"/>
      <c r="JK27" s="15"/>
      <c r="JL27" s="17"/>
      <c r="JM27" s="22"/>
      <c r="JN27" s="22"/>
      <c r="JO27" s="22"/>
      <c r="JP27" s="15"/>
      <c r="JQ27" s="10"/>
      <c r="JR27" s="10"/>
      <c r="JS27" s="13"/>
      <c r="JT27" s="17"/>
      <c r="JU27" s="22"/>
      <c r="JV27" s="22"/>
      <c r="JW27" s="22"/>
      <c r="JX27" s="15"/>
      <c r="JY27" s="10"/>
      <c r="JZ27" s="10"/>
      <c r="KA27" s="15"/>
      <c r="KB27" s="22"/>
      <c r="KC27" s="22"/>
      <c r="KD27" s="22"/>
      <c r="KE27" s="22"/>
      <c r="KF27" s="22"/>
      <c r="KG27" s="18"/>
      <c r="KH27" s="10"/>
      <c r="KI27" s="10"/>
      <c r="KJ27" s="10"/>
      <c r="KK27" s="10"/>
      <c r="KL27" s="10"/>
      <c r="KM27" s="10"/>
      <c r="KN27" s="12"/>
      <c r="KO27" s="16"/>
      <c r="KP27" s="17"/>
      <c r="KQ27" s="9"/>
      <c r="KR27" s="9"/>
      <c r="KS27" s="9"/>
      <c r="KT27" s="9"/>
      <c r="KU27" s="9"/>
      <c r="KV27" s="9"/>
      <c r="KW27" s="17"/>
      <c r="KX27" s="16"/>
      <c r="KY27" s="15"/>
      <c r="KZ27" s="10"/>
      <c r="LA27" s="10"/>
      <c r="LB27" s="10"/>
      <c r="LC27" s="10"/>
      <c r="LD27" s="10"/>
      <c r="LE27" s="16"/>
      <c r="LF27" s="17"/>
      <c r="LG27" s="22"/>
      <c r="LH27" s="22"/>
      <c r="LI27" s="17"/>
      <c r="LJ27" s="18"/>
      <c r="LK27" s="10"/>
      <c r="LL27" s="10"/>
      <c r="LM27" s="10"/>
      <c r="LN27" s="10"/>
      <c r="LO27" s="10"/>
      <c r="LP27" s="13"/>
      <c r="LQ27" s="22"/>
      <c r="LR27" s="22"/>
      <c r="LS27" s="22"/>
      <c r="LT27" s="22"/>
      <c r="LU27" s="22"/>
      <c r="LV27" s="18"/>
      <c r="LW27" s="10"/>
      <c r="LX27" s="10"/>
      <c r="LY27" s="10"/>
      <c r="LZ27" s="10"/>
      <c r="MA27" s="10"/>
      <c r="MB27" s="14"/>
      <c r="MC27" s="33"/>
      <c r="MD27" s="17"/>
      <c r="ME27" s="9"/>
      <c r="MF27" s="9"/>
      <c r="MG27" s="9"/>
      <c r="MH27" s="9"/>
      <c r="MI27" s="9"/>
      <c r="MJ27" s="17"/>
      <c r="MK27" s="22"/>
      <c r="ML27" s="13"/>
      <c r="MM27" s="10"/>
      <c r="MN27" s="10"/>
      <c r="MO27" s="10"/>
      <c r="MP27" s="10"/>
      <c r="MQ27" s="10"/>
      <c r="MR27" s="10"/>
      <c r="MS27" s="10"/>
      <c r="MT27" s="10"/>
      <c r="MU27" s="11"/>
      <c r="MV27" s="16"/>
      <c r="MW27" s="17"/>
      <c r="MX27" s="9"/>
      <c r="MY27" s="9"/>
      <c r="MZ27" s="9"/>
      <c r="NA27" s="9"/>
      <c r="NB27" s="9"/>
      <c r="NC27" s="9"/>
      <c r="ND27" s="17"/>
      <c r="NE27" s="18"/>
      <c r="NF27" s="15"/>
      <c r="NG27" s="10"/>
      <c r="NH27" s="10"/>
      <c r="NI27" s="10"/>
      <c r="NJ27" s="10"/>
      <c r="NK27" s="10"/>
      <c r="NL27" s="10"/>
      <c r="NM27" s="10"/>
      <c r="NN27" s="10"/>
      <c r="NO27" s="11"/>
      <c r="NP27" s="16"/>
      <c r="NQ27" s="17"/>
      <c r="NR27" s="9"/>
      <c r="NS27" s="9"/>
      <c r="NT27" s="9"/>
      <c r="NU27" s="9"/>
      <c r="NV27" s="9"/>
      <c r="NW27" s="9"/>
      <c r="NX27" s="22"/>
      <c r="NY27" s="16"/>
      <c r="NZ27" s="12"/>
      <c r="OA27" s="10"/>
      <c r="OB27" s="10"/>
      <c r="OC27" s="10"/>
      <c r="OD27" s="10"/>
      <c r="OE27" s="10"/>
      <c r="OF27" s="10"/>
      <c r="OG27" s="18"/>
      <c r="OH27" s="22"/>
      <c r="OI27" s="22"/>
      <c r="OJ27" s="22"/>
      <c r="OK27" s="22"/>
      <c r="OL27" s="18"/>
      <c r="OM27" s="10"/>
      <c r="ON27" s="10"/>
      <c r="OO27" s="10"/>
      <c r="OP27" s="10"/>
      <c r="OQ27" s="10"/>
      <c r="OR27" s="10"/>
      <c r="OS27" s="10"/>
      <c r="OT27" s="10"/>
      <c r="OU27" s="10"/>
      <c r="OV27" s="10"/>
      <c r="OW27" s="10"/>
      <c r="OX27" s="10"/>
      <c r="OY27" s="10"/>
      <c r="OZ27" s="10"/>
      <c r="PA27" s="10"/>
      <c r="PB27" s="16"/>
      <c r="PC27" s="22"/>
      <c r="PD27" s="22"/>
      <c r="PE27" s="22"/>
      <c r="PF27" s="22"/>
      <c r="PG27" s="22"/>
      <c r="PH27" s="12"/>
      <c r="PI27" s="10"/>
      <c r="PJ27" s="10"/>
      <c r="PK27" s="10"/>
      <c r="PL27" s="10"/>
      <c r="PM27" s="10"/>
      <c r="PN27" s="10"/>
      <c r="PO27" s="10"/>
      <c r="PP27" s="10"/>
      <c r="PQ27" s="10"/>
      <c r="PR27" s="10"/>
      <c r="PS27" s="10"/>
      <c r="PT27" s="10"/>
      <c r="PU27" s="10"/>
      <c r="PV27" s="10"/>
      <c r="PW27" s="10"/>
      <c r="PX27" s="14"/>
      <c r="PY27" s="22"/>
      <c r="PZ27" s="22"/>
      <c r="QA27" s="22"/>
      <c r="QB27" s="22"/>
      <c r="QC27" s="22"/>
      <c r="QD27" s="22"/>
      <c r="QE27" s="22"/>
      <c r="QF27" s="22"/>
      <c r="QG27" s="22"/>
      <c r="QH27" s="22"/>
      <c r="QI27" s="22"/>
      <c r="QJ27" s="22"/>
      <c r="QK27" s="22"/>
      <c r="QL27" s="22"/>
      <c r="QM27" s="22"/>
      <c r="QN27" s="10"/>
      <c r="QO27" s="13"/>
      <c r="QP27" s="22"/>
      <c r="QQ27" s="22"/>
      <c r="QR27" s="22"/>
      <c r="QS27" s="22"/>
      <c r="QT27" s="22"/>
      <c r="QU27" s="16"/>
      <c r="QV27" s="10"/>
      <c r="QW27" s="10"/>
      <c r="QX27" s="10"/>
      <c r="QY27" s="10"/>
      <c r="QZ27" s="10"/>
      <c r="RA27" s="10"/>
      <c r="RB27" s="33"/>
      <c r="RC27" s="22"/>
      <c r="RD27" s="22"/>
      <c r="RE27" s="22"/>
      <c r="RF27" s="22"/>
      <c r="RG27" s="17"/>
      <c r="RH27" s="14"/>
      <c r="RI27" s="10"/>
      <c r="RJ27" s="10"/>
      <c r="RK27" s="10"/>
      <c r="RL27" s="10"/>
      <c r="RM27" s="12"/>
      <c r="RN27" s="13"/>
      <c r="RO27" s="22"/>
      <c r="RP27" s="9"/>
      <c r="RQ27" s="9"/>
      <c r="RR27" s="9"/>
      <c r="RS27" s="9"/>
      <c r="RT27" s="9"/>
      <c r="RU27" s="9"/>
      <c r="RV27" s="17"/>
      <c r="RW27" s="16"/>
      <c r="RX27" s="15"/>
      <c r="RY27" s="10"/>
      <c r="RZ27" s="10"/>
      <c r="SA27" s="10"/>
      <c r="SB27" s="10"/>
      <c r="SC27" s="10"/>
      <c r="SD27" s="38"/>
      <c r="SE27" s="22"/>
      <c r="SF27" s="22"/>
      <c r="SG27" s="22"/>
      <c r="SH27" s="22"/>
      <c r="SI27" s="22"/>
      <c r="SJ27" s="22"/>
      <c r="SK27" s="22"/>
      <c r="SL27" s="22"/>
      <c r="SM27" s="22"/>
      <c r="SN27" s="22"/>
      <c r="SO27" s="22"/>
      <c r="SP27" s="22"/>
      <c r="SQ27" s="22"/>
      <c r="SR27" s="22"/>
      <c r="SS27" s="13"/>
      <c r="ST27" s="10"/>
      <c r="SU27" s="10"/>
      <c r="SV27" s="13"/>
      <c r="SW27" s="17"/>
      <c r="SX27" s="22"/>
      <c r="SY27" s="22"/>
      <c r="SZ27" s="22"/>
      <c r="TA27" s="22"/>
      <c r="TB27" s="22"/>
      <c r="TC27" s="22"/>
      <c r="TD27" s="22"/>
      <c r="TE27" s="22"/>
      <c r="TF27" s="22"/>
      <c r="TG27" s="22"/>
      <c r="TH27" s="22"/>
      <c r="TI27" s="22"/>
      <c r="TJ27" s="18"/>
      <c r="TK27" s="10"/>
      <c r="TL27" s="10"/>
      <c r="TM27" s="10"/>
      <c r="TN27" s="10"/>
      <c r="TO27" s="10"/>
      <c r="TP27" s="10"/>
      <c r="TQ27" s="10"/>
      <c r="TR27" s="10"/>
      <c r="TS27" s="9"/>
      <c r="TT27" s="9"/>
    </row>
    <row r="28" spans="1:540" ht="9.6"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c r="DX28" s="9"/>
      <c r="DY28" s="9"/>
      <c r="DZ28" s="9"/>
      <c r="EA28" s="9"/>
      <c r="EB28" s="9"/>
      <c r="EC28" s="9"/>
      <c r="ED28" s="9"/>
      <c r="EE28" s="9"/>
      <c r="EF28" s="9"/>
      <c r="EG28" s="9"/>
      <c r="EH28" s="9"/>
      <c r="EI28" s="9"/>
      <c r="EJ28" s="9"/>
      <c r="EK28" s="9"/>
      <c r="EL28" s="9"/>
      <c r="EM28" s="9"/>
      <c r="EN28" s="9"/>
      <c r="EO28" s="9"/>
      <c r="EP28" s="9"/>
      <c r="EQ28" s="9"/>
      <c r="ER28" s="9"/>
      <c r="ES28" s="9"/>
      <c r="ET28" s="9"/>
      <c r="EU28" s="9"/>
      <c r="EV28" s="9"/>
      <c r="EW28" s="9"/>
      <c r="EX28" s="9"/>
      <c r="EY28" s="9"/>
      <c r="EZ28" s="9"/>
      <c r="FA28" s="9"/>
      <c r="FB28" s="9"/>
      <c r="FC28" s="9"/>
      <c r="FD28" s="9"/>
      <c r="FE28" s="9"/>
      <c r="FF28" s="9"/>
      <c r="FG28" s="9"/>
      <c r="FH28" s="9"/>
      <c r="FI28" s="9"/>
      <c r="FJ28" s="9"/>
      <c r="FK28" s="9"/>
      <c r="FL28" s="9"/>
      <c r="FM28" s="9"/>
      <c r="FN28" s="9"/>
      <c r="FO28" s="9"/>
      <c r="FP28" s="9"/>
      <c r="FQ28" s="9"/>
      <c r="FR28" s="9"/>
      <c r="FS28" s="9"/>
      <c r="FT28" s="9"/>
      <c r="FU28" s="9"/>
      <c r="FV28" s="9"/>
      <c r="FW28" s="9"/>
      <c r="FX28" s="9"/>
      <c r="FY28" s="9"/>
      <c r="FZ28" s="9"/>
      <c r="GA28" s="9"/>
      <c r="GB28" s="9"/>
      <c r="GC28" s="9"/>
      <c r="GD28" s="9"/>
      <c r="GE28" s="9"/>
      <c r="GF28" s="9"/>
      <c r="GG28" s="9"/>
      <c r="GH28" s="9"/>
      <c r="GI28" s="9"/>
      <c r="GJ28" s="9"/>
      <c r="GK28" s="9"/>
      <c r="GL28" s="9"/>
      <c r="GM28" s="9"/>
      <c r="GN28" s="9"/>
      <c r="GO28" s="9"/>
      <c r="GP28" s="9"/>
      <c r="GQ28" s="9"/>
      <c r="GR28" s="9"/>
      <c r="GS28" s="9"/>
      <c r="GT28" s="9"/>
      <c r="GU28" s="9"/>
      <c r="GV28" s="9"/>
      <c r="GW28" s="9"/>
      <c r="GX28" s="9"/>
      <c r="GY28" s="9"/>
      <c r="GZ28" s="9"/>
      <c r="HA28" s="9"/>
      <c r="HB28" s="9"/>
      <c r="HC28" s="9"/>
      <c r="HD28" s="9"/>
      <c r="HE28" s="9"/>
      <c r="HF28" s="9"/>
      <c r="HG28" s="9"/>
      <c r="HH28" s="9"/>
      <c r="HI28" s="9"/>
      <c r="HJ28" s="9"/>
      <c r="HK28" s="9"/>
      <c r="HL28" s="9"/>
      <c r="HM28" s="9"/>
      <c r="HN28" s="9"/>
      <c r="HO28" s="9"/>
      <c r="HP28" s="9"/>
      <c r="HQ28" s="9"/>
      <c r="HR28" s="9"/>
      <c r="HS28" s="9"/>
      <c r="HT28" s="9"/>
      <c r="HU28" s="9"/>
      <c r="HV28" s="9"/>
      <c r="HW28" s="9"/>
      <c r="HX28" s="9"/>
      <c r="HY28" s="9"/>
      <c r="HZ28" s="9"/>
      <c r="IA28" s="9"/>
      <c r="IB28" s="9"/>
      <c r="IC28" s="9"/>
      <c r="ID28" s="9"/>
      <c r="IE28" s="9"/>
      <c r="IF28" s="9"/>
      <c r="IG28" s="9"/>
      <c r="IH28" s="9"/>
      <c r="II28" s="9"/>
      <c r="IJ28" s="9"/>
      <c r="IK28" s="9"/>
      <c r="IL28" s="9"/>
      <c r="IM28" s="9"/>
      <c r="IN28" s="9"/>
      <c r="IO28" s="9"/>
      <c r="IP28" s="9"/>
      <c r="IQ28" s="9"/>
      <c r="IR28" s="11"/>
      <c r="IS28" s="10"/>
      <c r="IT28" s="10"/>
      <c r="IU28" s="10"/>
      <c r="IV28" s="10"/>
      <c r="IW28" s="10"/>
      <c r="IX28" s="10"/>
      <c r="IY28" s="10"/>
      <c r="IZ28" s="10"/>
      <c r="JA28" s="10"/>
      <c r="JB28" s="10"/>
      <c r="JC28" s="10"/>
      <c r="JD28" s="12"/>
      <c r="JE28" s="12"/>
      <c r="JF28" s="12"/>
      <c r="JG28" s="12"/>
      <c r="JH28" s="10"/>
      <c r="JI28" s="10"/>
      <c r="JJ28" s="10"/>
      <c r="JK28" s="10"/>
      <c r="JL28" s="12"/>
      <c r="JM28" s="12"/>
      <c r="JN28" s="12"/>
      <c r="JO28" s="12"/>
      <c r="JP28" s="10"/>
      <c r="JQ28" s="10"/>
      <c r="JR28" s="10"/>
      <c r="JS28" s="10"/>
      <c r="JT28" s="12"/>
      <c r="JU28" s="12"/>
      <c r="JV28" s="12"/>
      <c r="JW28" s="12"/>
      <c r="JX28" s="10"/>
      <c r="JY28" s="10"/>
      <c r="JZ28" s="10"/>
      <c r="KA28" s="10"/>
      <c r="KB28" s="12"/>
      <c r="KC28" s="12"/>
      <c r="KD28" s="12"/>
      <c r="KE28" s="12"/>
      <c r="KF28" s="12"/>
      <c r="KG28" s="12"/>
      <c r="KH28" s="10"/>
      <c r="KI28" s="10"/>
      <c r="KJ28" s="10"/>
      <c r="KK28" s="10"/>
      <c r="KL28" s="10"/>
      <c r="KM28" s="10"/>
      <c r="KN28" s="10"/>
      <c r="KO28" s="10"/>
      <c r="KP28" s="12"/>
      <c r="KQ28" s="15"/>
      <c r="KR28" s="14"/>
      <c r="KS28" s="11"/>
      <c r="KT28" s="11"/>
      <c r="KU28" s="11"/>
      <c r="KV28" s="11"/>
      <c r="KW28" s="15"/>
      <c r="KX28" s="10"/>
      <c r="KY28" s="10"/>
      <c r="KZ28" s="10"/>
      <c r="LA28" s="10"/>
      <c r="LB28" s="10"/>
      <c r="LC28" s="10"/>
      <c r="LD28" s="10"/>
      <c r="LE28" s="12"/>
      <c r="LF28" s="12"/>
      <c r="LG28" s="12"/>
      <c r="LH28" s="12"/>
      <c r="LI28" s="12"/>
      <c r="LJ28" s="12"/>
      <c r="LK28" s="10"/>
      <c r="LL28" s="10"/>
      <c r="LM28" s="10"/>
      <c r="LN28" s="10"/>
      <c r="LO28" s="10"/>
      <c r="LP28" s="10"/>
      <c r="LQ28" s="12"/>
      <c r="LR28" s="12"/>
      <c r="LS28" s="12"/>
      <c r="LT28" s="12"/>
      <c r="LU28" s="12"/>
      <c r="LV28" s="12"/>
      <c r="LW28" s="10"/>
      <c r="LX28" s="10"/>
      <c r="LY28" s="10"/>
      <c r="LZ28" s="10"/>
      <c r="MA28" s="10"/>
      <c r="MB28" s="10"/>
      <c r="MC28" s="10"/>
      <c r="MD28" s="15"/>
      <c r="ME28" s="11"/>
      <c r="MF28" s="11"/>
      <c r="MG28" s="11"/>
      <c r="MH28" s="11"/>
      <c r="MI28" s="11"/>
      <c r="MJ28" s="15"/>
      <c r="MK28" s="10"/>
      <c r="ML28" s="10"/>
      <c r="MM28" s="10"/>
      <c r="MN28" s="10"/>
      <c r="MO28" s="10"/>
      <c r="MP28" s="10"/>
      <c r="MQ28" s="10"/>
      <c r="MR28" s="10"/>
      <c r="MS28" s="10"/>
      <c r="MT28" s="10"/>
      <c r="MU28" s="10"/>
      <c r="MV28" s="10"/>
      <c r="MW28" s="35"/>
      <c r="MX28" s="11"/>
      <c r="MY28" s="14"/>
      <c r="MZ28" s="11"/>
      <c r="NA28" s="11"/>
      <c r="NB28" s="11"/>
      <c r="NC28" s="11"/>
      <c r="ND28" s="15"/>
      <c r="NE28" s="10"/>
      <c r="NF28" s="10"/>
      <c r="NG28" s="10"/>
      <c r="NH28" s="10"/>
      <c r="NI28" s="10"/>
      <c r="NJ28" s="10"/>
      <c r="NK28" s="10"/>
      <c r="NL28" s="10"/>
      <c r="NM28" s="10"/>
      <c r="NN28" s="10"/>
      <c r="NO28" s="10"/>
      <c r="NP28" s="10"/>
      <c r="NQ28" s="25"/>
      <c r="NR28" s="11"/>
      <c r="NS28" s="14"/>
      <c r="NT28" s="11"/>
      <c r="NU28" s="11"/>
      <c r="NV28" s="11"/>
      <c r="NW28" s="11"/>
      <c r="NX28" s="10"/>
      <c r="NY28" s="10"/>
      <c r="NZ28" s="10"/>
      <c r="OA28" s="10"/>
      <c r="OB28" s="10"/>
      <c r="OC28" s="10"/>
      <c r="OD28" s="10"/>
      <c r="OE28" s="10"/>
      <c r="OF28" s="10"/>
      <c r="OG28" s="12"/>
      <c r="OH28" s="12"/>
      <c r="OI28" s="12"/>
      <c r="OJ28" s="12"/>
      <c r="OK28" s="12"/>
      <c r="OL28" s="12"/>
      <c r="OM28" s="10"/>
      <c r="ON28" s="10"/>
      <c r="OO28" s="10"/>
      <c r="OP28" s="10"/>
      <c r="OQ28" s="10"/>
      <c r="OR28" s="10"/>
      <c r="OS28" s="10"/>
      <c r="OT28" s="10"/>
      <c r="OU28" s="10"/>
      <c r="OV28" s="10"/>
      <c r="OW28" s="10"/>
      <c r="OX28" s="10"/>
      <c r="OY28" s="10"/>
      <c r="OZ28" s="10"/>
      <c r="PA28" s="10"/>
      <c r="PB28" s="10"/>
      <c r="PC28" s="12"/>
      <c r="PD28" s="12"/>
      <c r="PE28" s="12"/>
      <c r="PF28" s="12"/>
      <c r="PG28" s="12"/>
      <c r="PH28" s="10"/>
      <c r="PI28" s="10"/>
      <c r="PJ28" s="10"/>
      <c r="PK28" s="10"/>
      <c r="PL28" s="10"/>
      <c r="PM28" s="10"/>
      <c r="PN28" s="10"/>
      <c r="PO28" s="10"/>
      <c r="PP28" s="10"/>
      <c r="PQ28" s="10"/>
      <c r="PR28" s="10"/>
      <c r="PS28" s="10"/>
      <c r="PT28" s="10"/>
      <c r="PU28" s="10"/>
      <c r="PV28" s="10"/>
      <c r="PW28" s="10"/>
      <c r="PX28" s="10"/>
      <c r="PY28" s="12"/>
      <c r="PZ28" s="12"/>
      <c r="QA28" s="12"/>
      <c r="QB28" s="12"/>
      <c r="QC28" s="12"/>
      <c r="QD28" s="12"/>
      <c r="QE28" s="12"/>
      <c r="QF28" s="12"/>
      <c r="QG28" s="12"/>
      <c r="QH28" s="12"/>
      <c r="QI28" s="12"/>
      <c r="QJ28" s="12"/>
      <c r="QK28" s="12"/>
      <c r="QL28" s="12"/>
      <c r="QM28" s="12"/>
      <c r="QN28" s="10"/>
      <c r="QO28" s="12"/>
      <c r="QP28" s="12"/>
      <c r="QQ28" s="12"/>
      <c r="QR28" s="12"/>
      <c r="QS28" s="12"/>
      <c r="QT28" s="12"/>
      <c r="QU28" s="10"/>
      <c r="QV28" s="10"/>
      <c r="QW28" s="10"/>
      <c r="QX28" s="10"/>
      <c r="QY28" s="10"/>
      <c r="QZ28" s="10"/>
      <c r="RA28" s="10"/>
      <c r="RB28" s="10"/>
      <c r="RC28" s="12"/>
      <c r="RD28" s="12"/>
      <c r="RE28" s="12"/>
      <c r="RF28" s="12"/>
      <c r="RG28" s="12"/>
      <c r="RH28" s="10"/>
      <c r="RI28" s="10"/>
      <c r="RJ28" s="10"/>
      <c r="RK28" s="10"/>
      <c r="RL28" s="10"/>
      <c r="RM28" s="10"/>
      <c r="RN28" s="10"/>
      <c r="RO28" s="12"/>
      <c r="RP28" s="15"/>
      <c r="RQ28" s="11"/>
      <c r="RR28" s="11"/>
      <c r="RS28" s="11"/>
      <c r="RT28" s="11"/>
      <c r="RU28" s="11"/>
      <c r="RV28" s="12"/>
      <c r="RW28" s="10"/>
      <c r="RX28" s="10"/>
      <c r="RY28" s="10"/>
      <c r="RZ28" s="10"/>
      <c r="SA28" s="10"/>
      <c r="SB28" s="10"/>
      <c r="SC28" s="10"/>
      <c r="SD28" s="12"/>
      <c r="SE28" s="12"/>
      <c r="SF28" s="12"/>
      <c r="SG28" s="12"/>
      <c r="SH28" s="12"/>
      <c r="SI28" s="12"/>
      <c r="SJ28" s="12"/>
      <c r="SK28" s="12"/>
      <c r="SL28" s="12"/>
      <c r="SM28" s="12"/>
      <c r="SN28" s="12"/>
      <c r="SO28" s="12"/>
      <c r="SP28" s="12"/>
      <c r="SQ28" s="12"/>
      <c r="SR28" s="12"/>
      <c r="SS28" s="10"/>
      <c r="ST28" s="10"/>
      <c r="SU28" s="10"/>
      <c r="SV28" s="10"/>
      <c r="SW28" s="12"/>
      <c r="SX28" s="12"/>
      <c r="SY28" s="12"/>
      <c r="SZ28" s="12"/>
      <c r="TA28" s="12"/>
      <c r="TB28" s="12"/>
      <c r="TC28" s="12"/>
      <c r="TD28" s="12"/>
      <c r="TE28" s="12"/>
      <c r="TF28" s="12"/>
      <c r="TG28" s="12"/>
      <c r="TH28" s="12"/>
      <c r="TI28" s="12"/>
      <c r="TJ28" s="12"/>
      <c r="TK28" s="10"/>
      <c r="TL28" s="10"/>
      <c r="TM28" s="10"/>
      <c r="TN28" s="10"/>
      <c r="TO28" s="10"/>
      <c r="TP28" s="10"/>
      <c r="TQ28" s="10"/>
      <c r="TR28" s="10"/>
      <c r="TS28" s="9"/>
      <c r="TT28" s="9"/>
    </row>
    <row r="29" spans="1:540" ht="9.6"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17"/>
      <c r="DJ29" s="22"/>
      <c r="DK29" s="22"/>
      <c r="DL29" s="18"/>
      <c r="DM29" s="23"/>
      <c r="DN29" s="13"/>
      <c r="DO29" s="13"/>
      <c r="DP29" s="14"/>
      <c r="DQ29" s="49"/>
      <c r="DR29" s="15"/>
      <c r="DS29" s="15"/>
      <c r="DT29" s="15"/>
      <c r="DU29" s="15"/>
      <c r="DV29" s="15"/>
      <c r="DW29" s="19"/>
      <c r="DX29" s="20"/>
      <c r="DY29" s="13"/>
      <c r="DZ29" s="16"/>
      <c r="EA29" s="18"/>
      <c r="EB29" s="17"/>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11"/>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9"/>
      <c r="TT29" s="9"/>
    </row>
    <row r="30" spans="1:540" ht="9.6"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18"/>
      <c r="DG30" s="16"/>
      <c r="DH30" s="13"/>
      <c r="DI30" s="15"/>
      <c r="DJ30" s="10"/>
      <c r="DK30" s="10"/>
      <c r="DL30" s="10"/>
      <c r="DM30" s="10"/>
      <c r="DN30" s="10"/>
      <c r="DO30" s="10"/>
      <c r="DP30" s="10"/>
      <c r="DQ30" s="24"/>
      <c r="DR30" s="10"/>
      <c r="DS30" s="24"/>
      <c r="DT30" s="24"/>
      <c r="DU30" s="24"/>
      <c r="DV30" s="10"/>
      <c r="DW30" s="10"/>
      <c r="DX30" s="10"/>
      <c r="DY30" s="10"/>
      <c r="DZ30" s="10"/>
      <c r="EA30" s="10"/>
      <c r="EB30" s="24"/>
      <c r="EC30" s="49"/>
      <c r="ED30" s="13"/>
      <c r="EE30" s="29"/>
      <c r="EF30" s="22"/>
      <c r="EG30" s="9"/>
      <c r="EH30" s="9"/>
      <c r="EI30" s="9"/>
      <c r="EJ30" s="9"/>
      <c r="EK30" s="9"/>
      <c r="EL30" s="9"/>
      <c r="EM30" s="9"/>
      <c r="EN30" s="9"/>
      <c r="EO30" s="9"/>
      <c r="EP30" s="9"/>
      <c r="EQ30" s="9"/>
      <c r="ER30" s="9"/>
      <c r="ES30" s="9"/>
      <c r="ET30" s="9"/>
      <c r="EU30" s="9"/>
      <c r="EV30" s="9"/>
      <c r="EW30" s="9"/>
      <c r="EX30" s="9"/>
      <c r="EY30" s="9"/>
      <c r="EZ30" s="9"/>
      <c r="FA30" s="9"/>
      <c r="FB30" s="9"/>
      <c r="FC30" s="9"/>
      <c r="FD30" s="9"/>
      <c r="FE30" s="9"/>
      <c r="FF30" s="9"/>
      <c r="FG30" s="9"/>
      <c r="FH30" s="9"/>
      <c r="FI30" s="9"/>
      <c r="FJ30" s="9"/>
      <c r="FK30" s="9"/>
      <c r="FL30" s="9"/>
      <c r="FM30" s="9"/>
      <c r="FN30" s="9"/>
      <c r="FO30" s="9"/>
      <c r="FP30" s="9"/>
      <c r="FQ30" s="9"/>
      <c r="FR30" s="9"/>
      <c r="FS30" s="9"/>
      <c r="FT30" s="9"/>
      <c r="FU30" s="9"/>
      <c r="FV30" s="9"/>
      <c r="FW30" s="9"/>
      <c r="FX30" s="9"/>
      <c r="FY30" s="9"/>
      <c r="FZ30" s="9"/>
      <c r="GA30" s="9"/>
      <c r="GB30" s="9"/>
      <c r="GC30" s="9"/>
      <c r="GD30" s="9"/>
      <c r="GE30" s="9"/>
      <c r="GF30" s="9"/>
      <c r="GG30" s="9"/>
      <c r="GH30" s="9"/>
      <c r="GI30" s="9"/>
      <c r="GJ30" s="9"/>
      <c r="GK30" s="9"/>
      <c r="GL30" s="9"/>
      <c r="GM30" s="9"/>
      <c r="GN30" s="9"/>
      <c r="GO30" s="9"/>
      <c r="GP30" s="9"/>
      <c r="GQ30" s="9"/>
      <c r="GR30" s="9"/>
      <c r="GS30" s="9"/>
      <c r="GT30" s="9"/>
      <c r="GU30" s="9"/>
      <c r="GV30" s="9"/>
      <c r="GW30" s="9"/>
      <c r="GX30" s="9"/>
      <c r="GY30" s="9"/>
      <c r="GZ30" s="9"/>
      <c r="HA30" s="9"/>
      <c r="HB30" s="9"/>
      <c r="HC30" s="9"/>
      <c r="HD30" s="9"/>
      <c r="HE30" s="9"/>
      <c r="HF30" s="9"/>
      <c r="HG30" s="9"/>
      <c r="HH30" s="9"/>
      <c r="HI30" s="9"/>
      <c r="HJ30" s="9"/>
      <c r="HK30" s="9"/>
      <c r="HL30" s="9"/>
      <c r="HM30" s="9"/>
      <c r="HN30" s="9"/>
      <c r="HO30" s="9"/>
      <c r="HP30" s="9"/>
      <c r="HQ30" s="9"/>
      <c r="HR30" s="9"/>
      <c r="HS30" s="9"/>
      <c r="HT30" s="9"/>
      <c r="HU30" s="9"/>
      <c r="HV30" s="9"/>
      <c r="HW30" s="9"/>
      <c r="HX30" s="9"/>
      <c r="HY30" s="9"/>
      <c r="HZ30" s="9"/>
      <c r="IA30" s="9"/>
      <c r="IB30" s="9"/>
      <c r="IC30" s="9"/>
      <c r="ID30" s="9"/>
      <c r="IE30" s="9"/>
      <c r="IF30" s="9"/>
      <c r="IG30" s="9"/>
      <c r="IH30" s="9"/>
      <c r="II30" s="9"/>
      <c r="IJ30" s="9"/>
      <c r="IK30" s="9"/>
      <c r="IL30" s="9"/>
      <c r="IM30" s="9"/>
      <c r="IN30" s="9"/>
      <c r="IO30" s="9"/>
      <c r="IP30" s="9"/>
      <c r="IQ30" s="9"/>
      <c r="IR30" s="11"/>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9"/>
      <c r="TT30" s="9"/>
    </row>
    <row r="31" spans="1:540" ht="9.6"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18"/>
      <c r="DD31" s="13"/>
      <c r="DE31" s="11"/>
      <c r="DF31" s="10"/>
      <c r="DG31" s="10"/>
      <c r="DH31" s="10"/>
      <c r="DI31" s="24"/>
      <c r="DJ31" s="24"/>
      <c r="DK31" s="24"/>
      <c r="DL31" s="24"/>
      <c r="DM31" s="24"/>
      <c r="DN31" s="24"/>
      <c r="DO31" s="24"/>
      <c r="DP31" s="24"/>
      <c r="DQ31" s="24"/>
      <c r="DR31" s="24"/>
      <c r="DS31" s="24"/>
      <c r="DT31" s="24"/>
      <c r="DU31" s="24"/>
      <c r="DV31" s="24"/>
      <c r="DW31" s="24"/>
      <c r="DX31" s="24"/>
      <c r="DY31" s="24"/>
      <c r="DZ31" s="24"/>
      <c r="EA31" s="24"/>
      <c r="EB31" s="24"/>
      <c r="EC31" s="24"/>
      <c r="ED31" s="10"/>
      <c r="EE31" s="40"/>
      <c r="EF31" s="15"/>
      <c r="EG31" s="11"/>
      <c r="EH31" s="16"/>
      <c r="EI31" s="22"/>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11"/>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2"/>
      <c r="OE31" s="12"/>
      <c r="OF31" s="12"/>
      <c r="OG31" s="12"/>
      <c r="OH31" s="12"/>
      <c r="OI31" s="12"/>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9"/>
      <c r="TT31" s="9"/>
    </row>
    <row r="32" spans="1:540" ht="9.6"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13"/>
      <c r="DB32" s="31"/>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11"/>
      <c r="EK32" s="18"/>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11"/>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2"/>
      <c r="NX32" s="15"/>
      <c r="NY32" s="13"/>
      <c r="NZ32" s="16"/>
      <c r="OA32" s="18"/>
      <c r="OB32" s="18"/>
      <c r="OC32" s="18"/>
      <c r="OD32" s="17"/>
      <c r="OE32" s="17"/>
      <c r="OF32" s="17"/>
      <c r="OG32" s="17"/>
      <c r="OH32" s="17"/>
      <c r="OI32" s="17"/>
      <c r="OJ32" s="22"/>
      <c r="OK32" s="18"/>
      <c r="OL32" s="16"/>
      <c r="OM32" s="14"/>
      <c r="ON32" s="12"/>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9"/>
      <c r="TT32" s="9"/>
    </row>
    <row r="33" spans="1:540" ht="9.6"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17"/>
      <c r="CX33" s="34"/>
      <c r="CY33" s="12"/>
      <c r="CZ33" s="10"/>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10"/>
      <c r="EM33" s="13"/>
      <c r="EN33" s="22"/>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11"/>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5"/>
      <c r="NT33" s="23"/>
      <c r="NU33" s="22"/>
      <c r="NV33" s="17"/>
      <c r="NW33" s="9"/>
      <c r="NX33" s="9"/>
      <c r="NY33" s="17"/>
      <c r="NZ33" s="22"/>
      <c r="OA33" s="22"/>
      <c r="OB33" s="22"/>
      <c r="OC33" s="22"/>
      <c r="OD33" s="22"/>
      <c r="OE33" s="22"/>
      <c r="OF33" s="22"/>
      <c r="OG33" s="22"/>
      <c r="OH33" s="22"/>
      <c r="OI33" s="22"/>
      <c r="OJ33" s="22"/>
      <c r="OK33" s="22"/>
      <c r="OL33" s="22"/>
      <c r="OM33" s="9"/>
      <c r="ON33" s="9"/>
      <c r="OO33" s="17"/>
      <c r="OP33" s="22"/>
      <c r="OQ33" s="13"/>
      <c r="OR33" s="15"/>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9"/>
      <c r="TT33" s="9"/>
    </row>
    <row r="34" spans="1:540" ht="9.6"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22"/>
      <c r="CU34" s="16"/>
      <c r="CV34" s="14"/>
      <c r="CW34" s="10"/>
      <c r="CX34" s="10"/>
      <c r="CY34" s="10"/>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10"/>
      <c r="EM34" s="10"/>
      <c r="EN34" s="10"/>
      <c r="EO34" s="14"/>
      <c r="EP34" s="18"/>
      <c r="EQ34" s="17"/>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11"/>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2"/>
      <c r="NP34" s="14"/>
      <c r="NQ34" s="16"/>
      <c r="NR34" s="18"/>
      <c r="NS34" s="22"/>
      <c r="NT34" s="22"/>
      <c r="NU34" s="17"/>
      <c r="NV34" s="22"/>
      <c r="NW34" s="22"/>
      <c r="NX34" s="22"/>
      <c r="NY34" s="22"/>
      <c r="NZ34" s="22"/>
      <c r="OA34" s="22"/>
      <c r="OB34" s="22"/>
      <c r="OC34" s="22"/>
      <c r="OD34" s="22"/>
      <c r="OE34" s="22"/>
      <c r="OF34" s="22"/>
      <c r="OG34" s="22"/>
      <c r="OH34" s="22"/>
      <c r="OI34" s="22"/>
      <c r="OJ34" s="22"/>
      <c r="OK34" s="22"/>
      <c r="OL34" s="22"/>
      <c r="OM34" s="22"/>
      <c r="ON34" s="22"/>
      <c r="OO34" s="22"/>
      <c r="OP34" s="17"/>
      <c r="OQ34" s="22"/>
      <c r="OR34" s="22"/>
      <c r="OS34" s="22"/>
      <c r="OT34" s="13"/>
      <c r="OU34" s="11"/>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9"/>
      <c r="TT34" s="9"/>
    </row>
    <row r="35" spans="1:540" ht="9.6"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18"/>
      <c r="CS35" s="13"/>
      <c r="CT35" s="15"/>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12"/>
      <c r="EQ35" s="19"/>
      <c r="ER35" s="16"/>
      <c r="ES35" s="9"/>
      <c r="ET35" s="9"/>
      <c r="EU35" s="9"/>
      <c r="EV35" s="9"/>
      <c r="EW35" s="9"/>
      <c r="EX35" s="9"/>
      <c r="EY35" s="9"/>
      <c r="EZ35" s="9"/>
      <c r="FA35" s="9"/>
      <c r="FB35" s="9"/>
      <c r="FC35" s="9"/>
      <c r="FD35" s="9"/>
      <c r="FE35" s="9"/>
      <c r="FF35" s="9"/>
      <c r="FG35" s="9"/>
      <c r="FH35" s="9"/>
      <c r="FI35" s="9"/>
      <c r="FJ35" s="9"/>
      <c r="FK35" s="9"/>
      <c r="FL35" s="9"/>
      <c r="FM35" s="9"/>
      <c r="FN35" s="9"/>
      <c r="FO35" s="9"/>
      <c r="FP35" s="9"/>
      <c r="FQ35" s="9"/>
      <c r="FR35" s="9"/>
      <c r="FS35" s="9"/>
      <c r="FT35" s="9"/>
      <c r="FU35" s="9"/>
      <c r="FV35" s="9"/>
      <c r="FW35" s="9"/>
      <c r="FX35" s="9"/>
      <c r="FY35" s="9"/>
      <c r="FZ35" s="9"/>
      <c r="GA35" s="9"/>
      <c r="GB35" s="9"/>
      <c r="GC35" s="9"/>
      <c r="GD35" s="9"/>
      <c r="GE35" s="9"/>
      <c r="GF35" s="9"/>
      <c r="GG35" s="9"/>
      <c r="GH35" s="9"/>
      <c r="GI35" s="9"/>
      <c r="GJ35" s="9"/>
      <c r="GK35" s="9"/>
      <c r="GL35" s="9"/>
      <c r="GM35" s="9"/>
      <c r="GN35" s="9"/>
      <c r="GO35" s="9"/>
      <c r="GP35" s="9"/>
      <c r="GQ35" s="9"/>
      <c r="GR35" s="9"/>
      <c r="GS35" s="9"/>
      <c r="GT35" s="9"/>
      <c r="GU35" s="9"/>
      <c r="GV35" s="9"/>
      <c r="GW35" s="9"/>
      <c r="GX35" s="9"/>
      <c r="GY35" s="9"/>
      <c r="GZ35" s="9"/>
      <c r="HA35" s="9"/>
      <c r="HB35" s="9"/>
      <c r="HC35" s="9"/>
      <c r="HD35" s="9"/>
      <c r="HE35" s="9"/>
      <c r="HF35" s="9"/>
      <c r="HG35" s="9"/>
      <c r="HH35" s="9"/>
      <c r="HI35" s="9"/>
      <c r="HJ35" s="9"/>
      <c r="HK35" s="9"/>
      <c r="HL35" s="9"/>
      <c r="HM35" s="9"/>
      <c r="HN35" s="9"/>
      <c r="HO35" s="9"/>
      <c r="HP35" s="9"/>
      <c r="HQ35" s="9"/>
      <c r="HR35" s="9"/>
      <c r="HS35" s="9"/>
      <c r="HT35" s="9"/>
      <c r="HU35" s="9"/>
      <c r="HV35" s="9"/>
      <c r="HW35" s="9"/>
      <c r="HX35" s="9"/>
      <c r="HY35" s="9"/>
      <c r="HZ35" s="9"/>
      <c r="IA35" s="9"/>
      <c r="IB35" s="9"/>
      <c r="IC35" s="9"/>
      <c r="ID35" s="9"/>
      <c r="IE35" s="9"/>
      <c r="IF35" s="9"/>
      <c r="IG35" s="9"/>
      <c r="IH35" s="9"/>
      <c r="II35" s="9"/>
      <c r="IJ35" s="9"/>
      <c r="IK35" s="9"/>
      <c r="IL35" s="9"/>
      <c r="IM35" s="9"/>
      <c r="IN35" s="9"/>
      <c r="IO35" s="9"/>
      <c r="IP35" s="9"/>
      <c r="IQ35" s="9"/>
      <c r="IR35" s="11"/>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5"/>
      <c r="NN35" s="38"/>
      <c r="NO35" s="18"/>
      <c r="NP35" s="17"/>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18"/>
      <c r="OW35" s="13"/>
      <c r="OX35" s="12"/>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9"/>
      <c r="TT35" s="9"/>
    </row>
    <row r="36" spans="1:540" ht="9.6"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16"/>
      <c r="CQ36" s="25"/>
      <c r="CR36" s="10"/>
      <c r="CS36" s="10"/>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10"/>
      <c r="ER36" s="36"/>
      <c r="ES36" s="11"/>
      <c r="ET36" s="22"/>
      <c r="EU36" s="9"/>
      <c r="EV36" s="9"/>
      <c r="EW36" s="9"/>
      <c r="EX36" s="9"/>
      <c r="EY36" s="9"/>
      <c r="EZ36" s="9"/>
      <c r="FA36" s="9"/>
      <c r="FB36" s="9"/>
      <c r="FC36" s="9"/>
      <c r="FD36" s="9"/>
      <c r="FE36" s="9"/>
      <c r="FF36" s="9"/>
      <c r="FG36" s="9"/>
      <c r="FH36" s="9"/>
      <c r="FI36" s="9"/>
      <c r="FJ36" s="9"/>
      <c r="FK36" s="9"/>
      <c r="FL36" s="9"/>
      <c r="FM36" s="9"/>
      <c r="FN36" s="9"/>
      <c r="FO36" s="9"/>
      <c r="FP36" s="9"/>
      <c r="FQ36" s="9"/>
      <c r="FR36" s="9"/>
      <c r="FS36" s="9"/>
      <c r="FT36" s="9"/>
      <c r="FU36" s="9"/>
      <c r="FV36" s="9"/>
      <c r="FW36" s="9"/>
      <c r="FX36" s="9"/>
      <c r="FY36" s="9"/>
      <c r="FZ36" s="9"/>
      <c r="GA36" s="9"/>
      <c r="GB36" s="9"/>
      <c r="GC36" s="9"/>
      <c r="GD36" s="9"/>
      <c r="GE36" s="9"/>
      <c r="GF36" s="9"/>
      <c r="GG36" s="9"/>
      <c r="GH36" s="9"/>
      <c r="GI36" s="9"/>
      <c r="GJ36" s="9"/>
      <c r="GK36" s="9"/>
      <c r="GL36" s="9"/>
      <c r="GM36" s="9"/>
      <c r="GN36" s="9"/>
      <c r="GO36" s="9"/>
      <c r="GP36" s="9"/>
      <c r="GQ36" s="9"/>
      <c r="GR36" s="9"/>
      <c r="GS36" s="9"/>
      <c r="GT36" s="9"/>
      <c r="GU36" s="9"/>
      <c r="GV36" s="9"/>
      <c r="GW36" s="9"/>
      <c r="GX36" s="9"/>
      <c r="GY36" s="9"/>
      <c r="GZ36" s="9"/>
      <c r="HA36" s="9"/>
      <c r="HB36" s="9"/>
      <c r="HC36" s="9"/>
      <c r="HD36" s="9"/>
      <c r="HE36" s="9"/>
      <c r="HF36" s="9"/>
      <c r="HG36" s="9"/>
      <c r="HH36" s="9"/>
      <c r="HI36" s="9"/>
      <c r="HJ36" s="9"/>
      <c r="HK36" s="9"/>
      <c r="HL36" s="9"/>
      <c r="HM36" s="9"/>
      <c r="HN36" s="9"/>
      <c r="HO36" s="9"/>
      <c r="HP36" s="9"/>
      <c r="HQ36" s="9"/>
      <c r="HR36" s="9"/>
      <c r="HS36" s="9"/>
      <c r="HT36" s="9"/>
      <c r="HU36" s="9"/>
      <c r="HV36" s="9"/>
      <c r="HW36" s="9"/>
      <c r="HX36" s="9"/>
      <c r="HY36" s="9"/>
      <c r="HZ36" s="9"/>
      <c r="IA36" s="9"/>
      <c r="IB36" s="9"/>
      <c r="IC36" s="9"/>
      <c r="ID36" s="9"/>
      <c r="IE36" s="9"/>
      <c r="IF36" s="9"/>
      <c r="IG36" s="9"/>
      <c r="IH36" s="9"/>
      <c r="II36" s="9"/>
      <c r="IJ36" s="9"/>
      <c r="IK36" s="9"/>
      <c r="IL36" s="9"/>
      <c r="IM36" s="9"/>
      <c r="IN36" s="9"/>
      <c r="IO36" s="9"/>
      <c r="IP36" s="9"/>
      <c r="IQ36" s="9"/>
      <c r="IR36" s="11"/>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8"/>
      <c r="NL36" s="17"/>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9"/>
      <c r="OY36" s="18"/>
      <c r="OZ36" s="12"/>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9"/>
      <c r="TT36" s="9"/>
    </row>
    <row r="37" spans="1:540" ht="9.6"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17"/>
      <c r="CN37" s="16"/>
      <c r="CO37" s="24"/>
      <c r="CP37" s="10"/>
      <c r="CQ37" s="10"/>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10"/>
      <c r="EU37" s="15"/>
      <c r="EV37" s="18"/>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11"/>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2"/>
      <c r="NH37" s="14"/>
      <c r="NI37" s="17"/>
      <c r="NJ37" s="9"/>
      <c r="NK37" s="17"/>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9"/>
      <c r="PA37" s="9"/>
      <c r="PB37" s="14"/>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9"/>
      <c r="TT37" s="9"/>
    </row>
    <row r="38" spans="1:540" ht="9.6"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17"/>
      <c r="CL38" s="16"/>
      <c r="CM38" s="15"/>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12"/>
      <c r="EW38" s="13"/>
      <c r="EX38" s="17"/>
      <c r="EY38" s="9"/>
      <c r="EZ38" s="9"/>
      <c r="FA38" s="9"/>
      <c r="FB38" s="9"/>
      <c r="FC38" s="9"/>
      <c r="FD38" s="9"/>
      <c r="FE38" s="9"/>
      <c r="FF38" s="9"/>
      <c r="FG38" s="9"/>
      <c r="FH38" s="9"/>
      <c r="FI38" s="9"/>
      <c r="FJ38" s="9"/>
      <c r="FK38" s="9"/>
      <c r="FL38" s="9"/>
      <c r="FM38" s="9"/>
      <c r="FN38" s="9"/>
      <c r="FO38" s="9"/>
      <c r="FP38" s="9"/>
      <c r="FQ38" s="9"/>
      <c r="FR38" s="9"/>
      <c r="FS38" s="9"/>
      <c r="FT38" s="9"/>
      <c r="FU38" s="9"/>
      <c r="FV38" s="9"/>
      <c r="FW38" s="9"/>
      <c r="FX38" s="9"/>
      <c r="FY38" s="9"/>
      <c r="FZ38" s="9"/>
      <c r="GA38" s="9"/>
      <c r="GB38" s="9"/>
      <c r="GC38" s="9"/>
      <c r="GD38" s="9"/>
      <c r="GE38" s="9"/>
      <c r="GF38" s="9"/>
      <c r="GG38" s="9"/>
      <c r="GH38" s="9"/>
      <c r="GI38" s="9"/>
      <c r="GJ38" s="9"/>
      <c r="GK38" s="9"/>
      <c r="GL38" s="9"/>
      <c r="GM38" s="9"/>
      <c r="GN38" s="9"/>
      <c r="GO38" s="9"/>
      <c r="GP38" s="9"/>
      <c r="GQ38" s="9"/>
      <c r="GR38" s="9"/>
      <c r="GS38" s="9"/>
      <c r="GT38" s="9"/>
      <c r="GU38" s="9"/>
      <c r="GV38" s="9"/>
      <c r="GW38" s="9"/>
      <c r="GX38" s="9"/>
      <c r="GY38" s="9"/>
      <c r="GZ38" s="9"/>
      <c r="HA38" s="9"/>
      <c r="HB38" s="9"/>
      <c r="HC38" s="9"/>
      <c r="HD38" s="9"/>
      <c r="HE38" s="9"/>
      <c r="HF38" s="9"/>
      <c r="HG38" s="9"/>
      <c r="HH38" s="9"/>
      <c r="HI38" s="9"/>
      <c r="HJ38" s="9"/>
      <c r="HK38" s="9"/>
      <c r="HL38" s="9"/>
      <c r="HM38" s="9"/>
      <c r="HN38" s="9"/>
      <c r="HO38" s="9"/>
      <c r="HP38" s="9"/>
      <c r="HQ38" s="9"/>
      <c r="HR38" s="9"/>
      <c r="HS38" s="9"/>
      <c r="HT38" s="9"/>
      <c r="HU38" s="9"/>
      <c r="HV38" s="9"/>
      <c r="HW38" s="9"/>
      <c r="HX38" s="9"/>
      <c r="HY38" s="9"/>
      <c r="HZ38" s="9"/>
      <c r="IA38" s="9"/>
      <c r="IB38" s="9"/>
      <c r="IC38" s="9"/>
      <c r="ID38" s="9"/>
      <c r="IE38" s="9"/>
      <c r="IF38" s="9"/>
      <c r="IG38" s="9"/>
      <c r="IH38" s="9"/>
      <c r="II38" s="9"/>
      <c r="IJ38" s="9"/>
      <c r="IK38" s="9"/>
      <c r="IL38" s="9"/>
      <c r="IM38" s="9"/>
      <c r="IN38" s="9"/>
      <c r="IO38" s="9"/>
      <c r="IP38" s="9"/>
      <c r="IQ38" s="9"/>
      <c r="IR38" s="11"/>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5"/>
      <c r="NF38" s="16"/>
      <c r="NG38" s="22"/>
      <c r="NH38" s="17"/>
      <c r="NI38" s="22"/>
      <c r="NJ38" s="18"/>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17"/>
      <c r="PC38" s="18"/>
      <c r="PD38" s="11"/>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9"/>
      <c r="TT38" s="9"/>
    </row>
    <row r="39" spans="1:540" ht="9.6"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18"/>
      <c r="CK39" s="31"/>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12"/>
      <c r="EX39" s="15"/>
      <c r="EY39" s="16"/>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11"/>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32"/>
      <c r="ND39" s="18"/>
      <c r="NE39" s="22"/>
      <c r="NF39" s="17"/>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18"/>
      <c r="PF39" s="11"/>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9"/>
      <c r="TT39" s="9"/>
    </row>
    <row r="40" spans="1:540" ht="9.6"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20"/>
      <c r="CJ40" s="10"/>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10"/>
      <c r="EY40" s="10"/>
      <c r="EZ40" s="14"/>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11"/>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11"/>
      <c r="NB40" s="22"/>
      <c r="NC40" s="17"/>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17"/>
      <c r="PG40" s="29"/>
      <c r="PH40" s="12"/>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9"/>
      <c r="TT40" s="9"/>
    </row>
    <row r="41" spans="1:540" ht="9.6"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18"/>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c r="ES41" s="24"/>
      <c r="ET41" s="24"/>
      <c r="EU41" s="24"/>
      <c r="EV41" s="24"/>
      <c r="EW41" s="24"/>
      <c r="EX41" s="24"/>
      <c r="EY41" s="24"/>
      <c r="EZ41" s="24"/>
      <c r="FA41" s="24"/>
      <c r="FB41" s="16"/>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11"/>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11"/>
      <c r="MZ41" s="22"/>
      <c r="NA41" s="17"/>
      <c r="NB41" s="22"/>
      <c r="NC41" s="22"/>
      <c r="ND41" s="22"/>
      <c r="NE41" s="22"/>
      <c r="NF41" s="22"/>
      <c r="NG41" s="22"/>
      <c r="NH41" s="22"/>
      <c r="NI41" s="22"/>
      <c r="NJ41" s="22"/>
      <c r="NK41" s="22"/>
      <c r="NL41" s="22"/>
      <c r="NM41" s="22"/>
      <c r="NN41" s="22"/>
      <c r="NO41" s="22"/>
      <c r="NP41" s="22"/>
      <c r="NQ41" s="22"/>
      <c r="NR41" s="22"/>
      <c r="NS41" s="22"/>
      <c r="NT41" s="22"/>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17"/>
      <c r="PH41" s="17"/>
      <c r="PI41" s="16"/>
      <c r="PJ41" s="12"/>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9"/>
      <c r="TT41" s="9"/>
    </row>
    <row r="42" spans="1:540" ht="9.6"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16"/>
      <c r="CG42" s="10"/>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c r="ES42" s="24"/>
      <c r="ET42" s="24"/>
      <c r="EU42" s="24"/>
      <c r="EV42" s="24"/>
      <c r="EW42" s="24"/>
      <c r="EX42" s="24"/>
      <c r="EY42" s="24"/>
      <c r="EZ42" s="24"/>
      <c r="FA42" s="24"/>
      <c r="FB42" s="10"/>
      <c r="FC42" s="13"/>
      <c r="FD42" s="17"/>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11"/>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2"/>
      <c r="MX42" s="18"/>
      <c r="MY42" s="17"/>
      <c r="MZ42" s="22"/>
      <c r="NA42" s="22"/>
      <c r="NB42" s="22"/>
      <c r="NC42" s="22"/>
      <c r="ND42" s="22"/>
      <c r="NE42" s="22"/>
      <c r="NF42" s="22"/>
      <c r="NG42" s="22"/>
      <c r="NH42" s="22"/>
      <c r="NI42" s="22"/>
      <c r="NJ42" s="22"/>
      <c r="NK42" s="22"/>
      <c r="NL42" s="22"/>
      <c r="NM42" s="22"/>
      <c r="NN42" s="22"/>
      <c r="NO42" s="22"/>
      <c r="NP42" s="22"/>
      <c r="NQ42" s="22"/>
      <c r="NR42" s="22"/>
      <c r="NS42" s="22"/>
      <c r="NT42" s="22"/>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17"/>
      <c r="PJ42" s="22"/>
      <c r="PK42" s="31"/>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9"/>
      <c r="TT42" s="9"/>
    </row>
    <row r="43" spans="1:540" ht="9.6"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13"/>
      <c r="CF43" s="10"/>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c r="ES43" s="24"/>
      <c r="ET43" s="24"/>
      <c r="EU43" s="24"/>
      <c r="EV43" s="24"/>
      <c r="EW43" s="24"/>
      <c r="EX43" s="24"/>
      <c r="EY43" s="24"/>
      <c r="EZ43" s="24"/>
      <c r="FA43" s="24"/>
      <c r="FB43" s="24"/>
      <c r="FC43" s="24"/>
      <c r="FD43" s="15"/>
      <c r="FE43" s="22"/>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11"/>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11"/>
      <c r="MW43" s="22"/>
      <c r="MX43" s="17"/>
      <c r="MY43" s="22"/>
      <c r="MZ43" s="22"/>
      <c r="NA43" s="22"/>
      <c r="NB43" s="22"/>
      <c r="NC43" s="22"/>
      <c r="ND43" s="22"/>
      <c r="NE43" s="22"/>
      <c r="NF43" s="22"/>
      <c r="NG43" s="22"/>
      <c r="NH43" s="22"/>
      <c r="NI43" s="22"/>
      <c r="NJ43" s="22"/>
      <c r="NK43" s="22"/>
      <c r="NL43" s="22"/>
      <c r="NM43" s="22"/>
      <c r="NN43" s="22"/>
      <c r="NO43" s="22"/>
      <c r="NP43" s="22"/>
      <c r="NQ43" s="22"/>
      <c r="NR43" s="22"/>
      <c r="NS43" s="22"/>
      <c r="NT43" s="22"/>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17"/>
      <c r="PL43" s="16"/>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9"/>
      <c r="TT43" s="9"/>
    </row>
    <row r="44" spans="1:540" ht="9.6"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11"/>
      <c r="CE44" s="10"/>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35"/>
      <c r="DT44" s="35"/>
      <c r="DU44" s="35"/>
      <c r="DV44" s="66"/>
      <c r="DW44" s="61"/>
      <c r="DX44" s="65"/>
      <c r="DY44" s="24"/>
      <c r="DZ44" s="24"/>
      <c r="EA44" s="24"/>
      <c r="EB44" s="24"/>
      <c r="EC44" s="24"/>
      <c r="ED44" s="24"/>
      <c r="EE44" s="24"/>
      <c r="EF44" s="24"/>
      <c r="EG44" s="24"/>
      <c r="EH44" s="24"/>
      <c r="EI44" s="24"/>
      <c r="EJ44" s="24"/>
      <c r="EK44" s="24"/>
      <c r="EL44" s="24"/>
      <c r="EM44" s="24"/>
      <c r="EN44" s="24"/>
      <c r="EO44" s="24"/>
      <c r="EP44" s="24"/>
      <c r="EQ44" s="24"/>
      <c r="ER44" s="24"/>
      <c r="ES44" s="24"/>
      <c r="ET44" s="24"/>
      <c r="EU44" s="24"/>
      <c r="EV44" s="24"/>
      <c r="EW44" s="24"/>
      <c r="EX44" s="24"/>
      <c r="EY44" s="24"/>
      <c r="EZ44" s="24"/>
      <c r="FA44" s="24"/>
      <c r="FB44" s="24"/>
      <c r="FC44" s="24"/>
      <c r="FD44" s="10"/>
      <c r="FE44" s="24"/>
      <c r="FF44" s="18"/>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11"/>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6"/>
      <c r="MV44" s="17"/>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2"/>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12"/>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9"/>
      <c r="TT44" s="9"/>
    </row>
    <row r="45" spans="1:540" ht="9.6"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14"/>
      <c r="CD45" s="10"/>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35"/>
      <c r="DM45" s="12"/>
      <c r="DN45" s="65"/>
      <c r="DO45" s="65"/>
      <c r="DP45" s="61"/>
      <c r="DQ45" s="61"/>
      <c r="DR45" s="61"/>
      <c r="DS45" s="61"/>
      <c r="DT45" s="61"/>
      <c r="DU45" s="61"/>
      <c r="DV45" s="61"/>
      <c r="DW45" s="61"/>
      <c r="DX45" s="65"/>
      <c r="DY45" s="24"/>
      <c r="DZ45" s="24"/>
      <c r="EA45" s="24"/>
      <c r="EB45" s="24"/>
      <c r="EC45" s="24"/>
      <c r="ED45" s="24"/>
      <c r="EE45" s="24"/>
      <c r="EF45" s="24"/>
      <c r="EG45" s="24"/>
      <c r="EH45" s="24"/>
      <c r="EI45" s="24"/>
      <c r="EJ45" s="24"/>
      <c r="EK45" s="24"/>
      <c r="EL45" s="24"/>
      <c r="EM45" s="24"/>
      <c r="EN45" s="24"/>
      <c r="EO45" s="24"/>
      <c r="EP45" s="24"/>
      <c r="EQ45" s="24"/>
      <c r="ER45" s="24"/>
      <c r="ES45" s="24"/>
      <c r="ET45" s="24"/>
      <c r="EU45" s="24"/>
      <c r="EV45" s="24"/>
      <c r="EW45" s="24"/>
      <c r="EX45" s="24"/>
      <c r="EY45" s="24"/>
      <c r="EZ45" s="24"/>
      <c r="FA45" s="24"/>
      <c r="FB45" s="24"/>
      <c r="FC45" s="24"/>
      <c r="FD45" s="24"/>
      <c r="FE45" s="24"/>
      <c r="FF45" s="24"/>
      <c r="FG45" s="13"/>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11"/>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8"/>
      <c r="MU45" s="9"/>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2"/>
      <c r="NU45" s="22"/>
      <c r="NV45" s="22"/>
      <c r="NW45" s="22"/>
      <c r="NX45" s="22"/>
      <c r="NY45" s="22"/>
      <c r="NZ45" s="22"/>
      <c r="OA45" s="22"/>
      <c r="OB45" s="22"/>
      <c r="OC45" s="22"/>
      <c r="OD45" s="22"/>
      <c r="OE45" s="22"/>
      <c r="OF45" s="22"/>
      <c r="OG45" s="22"/>
      <c r="OH45" s="22"/>
      <c r="OI45" s="33"/>
      <c r="OJ45" s="33"/>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9"/>
      <c r="PO45" s="11"/>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9"/>
      <c r="TT45" s="9"/>
    </row>
    <row r="46" spans="1:540" ht="9.6"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13"/>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43"/>
      <c r="DG46" s="35"/>
      <c r="DH46" s="35"/>
      <c r="DI46" s="64"/>
      <c r="DJ46" s="65"/>
      <c r="DK46" s="61"/>
      <c r="DL46" s="61"/>
      <c r="DM46" s="61"/>
      <c r="DN46" s="61"/>
      <c r="DO46" s="61"/>
      <c r="DP46" s="61"/>
      <c r="DQ46" s="61"/>
      <c r="DR46" s="61"/>
      <c r="DS46" s="61"/>
      <c r="DT46" s="61"/>
      <c r="DU46" s="61"/>
      <c r="DV46" s="61"/>
      <c r="DW46" s="61"/>
      <c r="DX46" s="65"/>
      <c r="DY46" s="24"/>
      <c r="DZ46" s="24"/>
      <c r="EA46" s="24"/>
      <c r="EB46" s="24"/>
      <c r="EC46" s="24"/>
      <c r="ED46" s="24"/>
      <c r="EE46" s="24"/>
      <c r="EF46" s="24"/>
      <c r="EG46" s="24"/>
      <c r="EH46" s="24"/>
      <c r="EI46" s="24"/>
      <c r="EJ46" s="24"/>
      <c r="EK46" s="24"/>
      <c r="EL46" s="24"/>
      <c r="EM46" s="24"/>
      <c r="EN46" s="24"/>
      <c r="EO46" s="24"/>
      <c r="EP46" s="24"/>
      <c r="EQ46" s="24"/>
      <c r="ER46" s="24"/>
      <c r="ES46" s="24"/>
      <c r="ET46" s="24"/>
      <c r="EU46" s="24"/>
      <c r="EV46" s="24"/>
      <c r="EW46" s="24"/>
      <c r="EX46" s="24"/>
      <c r="EY46" s="24"/>
      <c r="EZ46" s="24"/>
      <c r="FA46" s="24"/>
      <c r="FB46" s="24"/>
      <c r="FC46" s="24"/>
      <c r="FD46" s="24"/>
      <c r="FE46" s="24"/>
      <c r="FF46" s="24"/>
      <c r="FG46" s="24"/>
      <c r="FH46" s="13"/>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11"/>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7"/>
      <c r="MS46" s="22"/>
      <c r="MT46" s="17"/>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2"/>
      <c r="NU46" s="22"/>
      <c r="NV46" s="22"/>
      <c r="NW46" s="22"/>
      <c r="NX46" s="22"/>
      <c r="NY46" s="22"/>
      <c r="NZ46" s="22"/>
      <c r="OA46" s="33"/>
      <c r="OB46" s="33"/>
      <c r="OC46" s="68"/>
      <c r="OD46" s="59"/>
      <c r="OE46" s="53"/>
      <c r="OF46" s="75"/>
      <c r="OG46" s="62"/>
      <c r="OH46" s="61"/>
      <c r="OI46" s="65"/>
      <c r="OJ46" s="60"/>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17"/>
      <c r="PP46" s="16"/>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9"/>
      <c r="TT46" s="9"/>
    </row>
    <row r="47" spans="1:540" ht="9.6"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13"/>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35"/>
      <c r="CZ47" s="35"/>
      <c r="DA47" s="25"/>
      <c r="DB47" s="25"/>
      <c r="DC47" s="66"/>
      <c r="DD47" s="65"/>
      <c r="DE47" s="61"/>
      <c r="DF47" s="61"/>
      <c r="DG47" s="61"/>
      <c r="DH47" s="61"/>
      <c r="DI47" s="61"/>
      <c r="DJ47" s="61"/>
      <c r="DK47" s="61"/>
      <c r="DL47" s="61"/>
      <c r="DM47" s="61"/>
      <c r="DN47" s="61"/>
      <c r="DO47" s="61"/>
      <c r="DP47" s="61"/>
      <c r="DQ47" s="61"/>
      <c r="DR47" s="61"/>
      <c r="DS47" s="61"/>
      <c r="DT47" s="61"/>
      <c r="DU47" s="61"/>
      <c r="DV47" s="61"/>
      <c r="DW47" s="61"/>
      <c r="DX47" s="65"/>
      <c r="DY47" s="24"/>
      <c r="DZ47" s="24"/>
      <c r="EA47" s="24"/>
      <c r="EB47" s="24"/>
      <c r="EC47" s="24"/>
      <c r="ED47" s="24"/>
      <c r="EE47" s="24"/>
      <c r="EF47" s="24"/>
      <c r="EG47" s="24"/>
      <c r="EH47" s="24"/>
      <c r="EI47" s="24"/>
      <c r="EJ47" s="24"/>
      <c r="EK47" s="24"/>
      <c r="EL47" s="24"/>
      <c r="EM47" s="24"/>
      <c r="EN47" s="24"/>
      <c r="EO47" s="24"/>
      <c r="EP47" s="24"/>
      <c r="EQ47" s="24"/>
      <c r="ER47" s="24"/>
      <c r="ES47" s="24"/>
      <c r="ET47" s="24"/>
      <c r="EU47" s="24"/>
      <c r="EV47" s="24"/>
      <c r="EW47" s="24"/>
      <c r="EX47" s="24"/>
      <c r="EY47" s="24"/>
      <c r="EZ47" s="24"/>
      <c r="FA47" s="24"/>
      <c r="FB47" s="24"/>
      <c r="FC47" s="24"/>
      <c r="FD47" s="24"/>
      <c r="FE47" s="24"/>
      <c r="FF47" s="24"/>
      <c r="FG47" s="24"/>
      <c r="FH47" s="10"/>
      <c r="FI47" s="13"/>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11"/>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2"/>
      <c r="MR47" s="18"/>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2"/>
      <c r="NU47" s="18"/>
      <c r="NV47" s="33"/>
      <c r="NW47" s="68"/>
      <c r="NX47" s="71"/>
      <c r="NY47" s="53"/>
      <c r="NZ47" s="60"/>
      <c r="OA47" s="62"/>
      <c r="OB47" s="62"/>
      <c r="OC47" s="61"/>
      <c r="OD47" s="61"/>
      <c r="OE47" s="61"/>
      <c r="OF47" s="61"/>
      <c r="OG47" s="61"/>
      <c r="OH47" s="61"/>
      <c r="OI47" s="61"/>
      <c r="OJ47" s="60"/>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17"/>
      <c r="PQ47" s="18"/>
      <c r="PR47" s="12"/>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9"/>
      <c r="TT47" s="9"/>
    </row>
    <row r="48" spans="1:540" ht="9.6"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29"/>
      <c r="CA48" s="10"/>
      <c r="CB48" s="24"/>
      <c r="CC48" s="24"/>
      <c r="CD48" s="24"/>
      <c r="CE48" s="24"/>
      <c r="CF48" s="24"/>
      <c r="CG48" s="24"/>
      <c r="CH48" s="24"/>
      <c r="CI48" s="24"/>
      <c r="CJ48" s="24"/>
      <c r="CK48" s="24"/>
      <c r="CL48" s="24"/>
      <c r="CM48" s="24"/>
      <c r="CN48" s="24"/>
      <c r="CO48" s="24"/>
      <c r="CP48" s="24"/>
      <c r="CQ48" s="24"/>
      <c r="CR48" s="56"/>
      <c r="CS48" s="24"/>
      <c r="CT48" s="43"/>
      <c r="CU48" s="25"/>
      <c r="CV48" s="65"/>
      <c r="CW48" s="65"/>
      <c r="CX48" s="65"/>
      <c r="CY48" s="61"/>
      <c r="CZ48" s="61"/>
      <c r="DA48" s="61"/>
      <c r="DB48" s="61"/>
      <c r="DC48" s="61"/>
      <c r="DD48" s="61"/>
      <c r="DE48" s="61"/>
      <c r="DF48" s="61"/>
      <c r="DG48" s="61"/>
      <c r="DH48" s="61"/>
      <c r="DI48" s="61"/>
      <c r="DJ48" s="61"/>
      <c r="DK48" s="61"/>
      <c r="DL48" s="61"/>
      <c r="DM48" s="61"/>
      <c r="DN48" s="61"/>
      <c r="DO48" s="61"/>
      <c r="DP48" s="61"/>
      <c r="DQ48" s="61"/>
      <c r="DR48" s="61"/>
      <c r="DS48" s="61"/>
      <c r="DT48" s="61"/>
      <c r="DU48" s="61"/>
      <c r="DV48" s="61"/>
      <c r="DW48" s="61"/>
      <c r="DX48" s="65"/>
      <c r="DY48" s="24"/>
      <c r="DZ48" s="24"/>
      <c r="EA48" s="24"/>
      <c r="EB48" s="24"/>
      <c r="EC48" s="24"/>
      <c r="ED48" s="24"/>
      <c r="EE48" s="24"/>
      <c r="EF48" s="24"/>
      <c r="EG48" s="24"/>
      <c r="EH48" s="24"/>
      <c r="EI48" s="24"/>
      <c r="EJ48" s="24"/>
      <c r="EK48" s="24"/>
      <c r="EL48" s="24"/>
      <c r="EM48" s="24"/>
      <c r="EN48" s="24"/>
      <c r="EO48" s="24"/>
      <c r="EP48" s="24"/>
      <c r="EQ48" s="24"/>
      <c r="ER48" s="24"/>
      <c r="ES48" s="24"/>
      <c r="ET48" s="24"/>
      <c r="EU48" s="24"/>
      <c r="EV48" s="24"/>
      <c r="EW48" s="24"/>
      <c r="EX48" s="24"/>
      <c r="EY48" s="24"/>
      <c r="EZ48" s="24"/>
      <c r="FA48" s="24"/>
      <c r="FB48" s="24"/>
      <c r="FC48" s="24"/>
      <c r="FD48" s="24"/>
      <c r="FE48" s="24"/>
      <c r="FF48" s="24"/>
      <c r="FG48" s="24"/>
      <c r="FH48" s="24"/>
      <c r="FI48" s="10"/>
      <c r="FJ48" s="13"/>
      <c r="FK48" s="9"/>
      <c r="FL48" s="9"/>
      <c r="FM48" s="9"/>
      <c r="FN48" s="9"/>
      <c r="FO48" s="9"/>
      <c r="FP48" s="9"/>
      <c r="FQ48" s="9"/>
      <c r="FR48" s="9"/>
      <c r="FS48" s="9"/>
      <c r="FT48" s="9"/>
      <c r="FU48" s="9"/>
      <c r="FV48" s="9"/>
      <c r="FW48" s="9"/>
      <c r="FX48" s="9"/>
      <c r="FY48" s="9"/>
      <c r="FZ48" s="9"/>
      <c r="GA48" s="9"/>
      <c r="GB48" s="9"/>
      <c r="GC48" s="9"/>
      <c r="GD48" s="9"/>
      <c r="GE48" s="9"/>
      <c r="GF48" s="9"/>
      <c r="GG48" s="9"/>
      <c r="GH48" s="9"/>
      <c r="GI48" s="9"/>
      <c r="GJ48" s="9"/>
      <c r="GK48" s="9"/>
      <c r="GL48" s="9"/>
      <c r="GM48" s="9"/>
      <c r="GN48" s="9"/>
      <c r="GO48" s="9"/>
      <c r="GP48" s="9"/>
      <c r="GQ48" s="9"/>
      <c r="GR48" s="9"/>
      <c r="GS48" s="9"/>
      <c r="GT48" s="9"/>
      <c r="GU48" s="9"/>
      <c r="GV48" s="9"/>
      <c r="GW48" s="9"/>
      <c r="GX48" s="9"/>
      <c r="GY48" s="9"/>
      <c r="GZ48" s="9"/>
      <c r="HA48" s="9"/>
      <c r="HB48" s="9"/>
      <c r="HC48" s="9"/>
      <c r="HD48" s="9"/>
      <c r="HE48" s="9"/>
      <c r="HF48" s="9"/>
      <c r="HG48" s="9"/>
      <c r="HH48" s="9"/>
      <c r="HI48" s="9"/>
      <c r="HJ48" s="9"/>
      <c r="HK48" s="9"/>
      <c r="HL48" s="9"/>
      <c r="HM48" s="9"/>
      <c r="HN48" s="9"/>
      <c r="HO48" s="9"/>
      <c r="HP48" s="9"/>
      <c r="HQ48" s="9"/>
      <c r="HR48" s="9"/>
      <c r="HS48" s="9"/>
      <c r="HT48" s="9"/>
      <c r="HU48" s="9"/>
      <c r="HV48" s="9"/>
      <c r="HW48" s="9"/>
      <c r="HX48" s="9"/>
      <c r="HY48" s="9"/>
      <c r="HZ48" s="9"/>
      <c r="IA48" s="9"/>
      <c r="IB48" s="9"/>
      <c r="IC48" s="9"/>
      <c r="ID48" s="9"/>
      <c r="IE48" s="9"/>
      <c r="IF48" s="9"/>
      <c r="IG48" s="9"/>
      <c r="IH48" s="9"/>
      <c r="II48" s="9"/>
      <c r="IJ48" s="9"/>
      <c r="IK48" s="9"/>
      <c r="IL48" s="9"/>
      <c r="IM48" s="9"/>
      <c r="IN48" s="9"/>
      <c r="IO48" s="9"/>
      <c r="IP48" s="9"/>
      <c r="IQ48" s="9"/>
      <c r="IR48" s="11"/>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17"/>
      <c r="NP48" s="22"/>
      <c r="NQ48" s="68"/>
      <c r="NR48" s="59"/>
      <c r="NS48" s="53"/>
      <c r="NT48" s="62"/>
      <c r="NU48" s="62"/>
      <c r="NV48" s="61"/>
      <c r="NW48" s="61"/>
      <c r="NX48" s="61"/>
      <c r="NY48" s="61"/>
      <c r="NZ48" s="61"/>
      <c r="OA48" s="61"/>
      <c r="OB48" s="61"/>
      <c r="OC48" s="61"/>
      <c r="OD48" s="61"/>
      <c r="OE48" s="61"/>
      <c r="OF48" s="61"/>
      <c r="OG48" s="61"/>
      <c r="OH48" s="61"/>
      <c r="OI48" s="61"/>
      <c r="OJ48" s="60"/>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17"/>
      <c r="PR48" s="18"/>
      <c r="PS48" s="24"/>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9"/>
      <c r="TT48" s="9"/>
    </row>
    <row r="49" spans="1:540" ht="9.6"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18"/>
      <c r="BZ49" s="10"/>
      <c r="CA49" s="24"/>
      <c r="CB49" s="24"/>
      <c r="CC49" s="24"/>
      <c r="CD49" s="24"/>
      <c r="CE49" s="24"/>
      <c r="CF49" s="24"/>
      <c r="CG49" s="24"/>
      <c r="CH49" s="24"/>
      <c r="CI49" s="24"/>
      <c r="CJ49" s="24"/>
      <c r="CK49" s="24"/>
      <c r="CL49" s="24"/>
      <c r="CM49" s="24"/>
      <c r="CN49" s="43"/>
      <c r="CO49" s="25"/>
      <c r="CP49" s="66"/>
      <c r="CQ49" s="66"/>
      <c r="CR49" s="61"/>
      <c r="CS49" s="61"/>
      <c r="CT49" s="61"/>
      <c r="CU49" s="61"/>
      <c r="CV49" s="61"/>
      <c r="CW49" s="61"/>
      <c r="CX49" s="61"/>
      <c r="CY49" s="61"/>
      <c r="CZ49" s="61"/>
      <c r="DA49" s="61"/>
      <c r="DB49" s="61"/>
      <c r="DC49" s="61"/>
      <c r="DD49" s="61"/>
      <c r="DE49" s="61"/>
      <c r="DF49" s="61"/>
      <c r="DG49" s="61"/>
      <c r="DH49" s="61"/>
      <c r="DI49" s="61"/>
      <c r="DJ49" s="61"/>
      <c r="DK49" s="61"/>
      <c r="DL49" s="61"/>
      <c r="DM49" s="61"/>
      <c r="DN49" s="61"/>
      <c r="DO49" s="61"/>
      <c r="DP49" s="61"/>
      <c r="DQ49" s="61"/>
      <c r="DR49" s="61"/>
      <c r="DS49" s="61"/>
      <c r="DT49" s="61"/>
      <c r="DU49" s="61"/>
      <c r="DV49" s="61"/>
      <c r="DW49" s="61"/>
      <c r="DX49" s="65"/>
      <c r="DY49" s="24"/>
      <c r="DZ49" s="24"/>
      <c r="EA49" s="24"/>
      <c r="EB49" s="24"/>
      <c r="EC49" s="24"/>
      <c r="ED49" s="24"/>
      <c r="EE49" s="24"/>
      <c r="EF49" s="24"/>
      <c r="EG49" s="24"/>
      <c r="EH49" s="24"/>
      <c r="EI49" s="24"/>
      <c r="EJ49" s="24"/>
      <c r="EK49" s="24"/>
      <c r="EL49" s="24"/>
      <c r="EM49" s="24"/>
      <c r="EN49" s="24"/>
      <c r="EO49" s="24"/>
      <c r="EP49" s="24"/>
      <c r="EQ49" s="24"/>
      <c r="ER49" s="24"/>
      <c r="ES49" s="24"/>
      <c r="ET49" s="24"/>
      <c r="EU49" s="24"/>
      <c r="EV49" s="24"/>
      <c r="EW49" s="24"/>
      <c r="EX49" s="24"/>
      <c r="EY49" s="24"/>
      <c r="EZ49" s="24"/>
      <c r="FA49" s="24"/>
      <c r="FB49" s="24"/>
      <c r="FC49" s="24"/>
      <c r="FD49" s="24"/>
      <c r="FE49" s="24"/>
      <c r="FF49" s="24"/>
      <c r="FG49" s="24"/>
      <c r="FH49" s="24"/>
      <c r="FI49" s="24"/>
      <c r="FJ49" s="24"/>
      <c r="FK49" s="11"/>
      <c r="FL49" s="17"/>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11"/>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22"/>
      <c r="MQ49" s="17"/>
      <c r="MR49" s="22"/>
      <c r="MS49" s="22"/>
      <c r="MT49" s="22"/>
      <c r="MU49" s="22"/>
      <c r="MV49" s="22"/>
      <c r="MW49" s="22"/>
      <c r="MX49" s="22"/>
      <c r="MY49" s="22"/>
      <c r="MZ49" s="22"/>
      <c r="NA49" s="22"/>
      <c r="NB49" s="22"/>
      <c r="NC49" s="22"/>
      <c r="ND49" s="22"/>
      <c r="NE49" s="22"/>
      <c r="NF49" s="22"/>
      <c r="NG49" s="22"/>
      <c r="NH49" s="22"/>
      <c r="NI49" s="22"/>
      <c r="NJ49" s="18"/>
      <c r="NK49" s="16"/>
      <c r="NL49" s="53"/>
      <c r="NM49" s="63"/>
      <c r="NN49" s="57"/>
      <c r="NO49" s="61"/>
      <c r="NP49" s="61"/>
      <c r="NQ49" s="61"/>
      <c r="NR49" s="61"/>
      <c r="NS49" s="61"/>
      <c r="NT49" s="61"/>
      <c r="NU49" s="61"/>
      <c r="NV49" s="61"/>
      <c r="NW49" s="61"/>
      <c r="NX49" s="61"/>
      <c r="NY49" s="61"/>
      <c r="NZ49" s="61"/>
      <c r="OA49" s="61"/>
      <c r="OB49" s="61"/>
      <c r="OC49" s="61"/>
      <c r="OD49" s="61"/>
      <c r="OE49" s="61"/>
      <c r="OF49" s="61"/>
      <c r="OG49" s="61"/>
      <c r="OH49" s="61"/>
      <c r="OI49" s="61"/>
      <c r="OJ49" s="60"/>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17"/>
      <c r="PS49" s="22"/>
      <c r="PT49" s="15"/>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9"/>
      <c r="TT49" s="9"/>
    </row>
    <row r="50" spans="1:540" ht="9.6"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22"/>
      <c r="BY50" s="24"/>
      <c r="BZ50" s="24"/>
      <c r="CA50" s="24"/>
      <c r="CB50" s="24"/>
      <c r="CC50" s="24"/>
      <c r="CD50" s="24"/>
      <c r="CE50" s="24"/>
      <c r="CF50" s="24"/>
      <c r="CG50" s="24"/>
      <c r="CH50" s="24"/>
      <c r="CI50" s="24"/>
      <c r="CJ50" s="24"/>
      <c r="CK50" s="24"/>
      <c r="CL50" s="24"/>
      <c r="CM50" s="64"/>
      <c r="CN50" s="61"/>
      <c r="CO50" s="69"/>
      <c r="CP50" s="61"/>
      <c r="CQ50" s="61"/>
      <c r="CR50" s="61"/>
      <c r="CS50" s="61"/>
      <c r="CT50" s="61"/>
      <c r="CU50" s="61"/>
      <c r="CV50" s="61"/>
      <c r="CW50" s="61"/>
      <c r="CX50" s="61"/>
      <c r="CY50" s="61"/>
      <c r="CZ50" s="61"/>
      <c r="DA50" s="61"/>
      <c r="DB50" s="61"/>
      <c r="DC50" s="61"/>
      <c r="DD50" s="61"/>
      <c r="DE50" s="61"/>
      <c r="DF50" s="61"/>
      <c r="DG50" s="61"/>
      <c r="DH50" s="61"/>
      <c r="DI50" s="61"/>
      <c r="DJ50" s="61"/>
      <c r="DK50" s="61"/>
      <c r="DL50" s="61"/>
      <c r="DM50" s="61"/>
      <c r="DN50" s="61"/>
      <c r="DO50" s="61"/>
      <c r="DP50" s="61"/>
      <c r="DQ50" s="61"/>
      <c r="DR50" s="61"/>
      <c r="DS50" s="61"/>
      <c r="DT50" s="61"/>
      <c r="DU50" s="61"/>
      <c r="DV50" s="61"/>
      <c r="DW50" s="61"/>
      <c r="DX50" s="65"/>
      <c r="DY50" s="24"/>
      <c r="DZ50" s="24"/>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4"/>
      <c r="EZ50" s="24"/>
      <c r="FA50" s="24"/>
      <c r="FB50" s="24"/>
      <c r="FC50" s="24"/>
      <c r="FD50" s="24"/>
      <c r="FE50" s="24"/>
      <c r="FF50" s="24"/>
      <c r="FG50" s="24"/>
      <c r="FH50" s="24"/>
      <c r="FI50" s="24"/>
      <c r="FJ50" s="24"/>
      <c r="FK50" s="10"/>
      <c r="FL50" s="14"/>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11"/>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8"/>
      <c r="MP50" s="17"/>
      <c r="MQ50" s="22"/>
      <c r="MR50" s="22"/>
      <c r="MS50" s="22"/>
      <c r="MT50" s="22"/>
      <c r="MU50" s="22"/>
      <c r="MV50" s="22"/>
      <c r="MW50" s="22"/>
      <c r="MX50" s="22"/>
      <c r="MY50" s="22"/>
      <c r="MZ50" s="22"/>
      <c r="NA50" s="17"/>
      <c r="NB50" s="22"/>
      <c r="NC50" s="22"/>
      <c r="ND50" s="18"/>
      <c r="NE50" s="59"/>
      <c r="NF50" s="71"/>
      <c r="NG50" s="53"/>
      <c r="NH50" s="62"/>
      <c r="NI50" s="61"/>
      <c r="NJ50" s="61"/>
      <c r="NK50" s="61"/>
      <c r="NL50" s="61"/>
      <c r="NM50" s="61"/>
      <c r="NN50" s="61"/>
      <c r="NO50" s="61"/>
      <c r="NP50" s="61"/>
      <c r="NQ50" s="61"/>
      <c r="NR50" s="61"/>
      <c r="NS50" s="61"/>
      <c r="NT50" s="61"/>
      <c r="NU50" s="61"/>
      <c r="NV50" s="61"/>
      <c r="NW50" s="61"/>
      <c r="NX50" s="61"/>
      <c r="NY50" s="61"/>
      <c r="NZ50" s="61"/>
      <c r="OA50" s="61"/>
      <c r="OB50" s="61"/>
      <c r="OC50" s="61"/>
      <c r="OD50" s="61"/>
      <c r="OE50" s="61"/>
      <c r="OF50" s="61"/>
      <c r="OG50" s="61"/>
      <c r="OH50" s="61"/>
      <c r="OI50" s="61"/>
      <c r="OJ50" s="60"/>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2"/>
      <c r="PT50" s="22"/>
      <c r="PU50" s="15"/>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9"/>
      <c r="TT50" s="9"/>
    </row>
    <row r="51" spans="1:540" ht="9.6"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17"/>
      <c r="BX51" s="11"/>
      <c r="BY51" s="24"/>
      <c r="BZ51" s="24"/>
      <c r="CA51" s="24"/>
      <c r="CB51" s="24"/>
      <c r="CC51" s="24"/>
      <c r="CD51" s="24"/>
      <c r="CE51" s="24"/>
      <c r="CF51" s="24"/>
      <c r="CG51" s="24"/>
      <c r="CH51" s="24"/>
      <c r="CI51" s="24"/>
      <c r="CJ51" s="24"/>
      <c r="CK51" s="24"/>
      <c r="CL51" s="24"/>
      <c r="CM51" s="66"/>
      <c r="CN51" s="61"/>
      <c r="CO51" s="61"/>
      <c r="CP51" s="61"/>
      <c r="CQ51" s="61"/>
      <c r="CR51" s="61"/>
      <c r="CS51" s="61"/>
      <c r="CT51" s="61"/>
      <c r="CU51" s="61"/>
      <c r="CV51" s="61"/>
      <c r="CW51" s="61"/>
      <c r="CX51" s="61"/>
      <c r="CY51" s="61"/>
      <c r="CZ51" s="61"/>
      <c r="DA51" s="61"/>
      <c r="DB51" s="61"/>
      <c r="DC51" s="61"/>
      <c r="DD51" s="61"/>
      <c r="DE51" s="61"/>
      <c r="DF51" s="61"/>
      <c r="DG51" s="61"/>
      <c r="DH51" s="61"/>
      <c r="DI51" s="61"/>
      <c r="DJ51" s="61"/>
      <c r="DK51" s="61"/>
      <c r="DL51" s="61"/>
      <c r="DM51" s="61"/>
      <c r="DN51" s="61"/>
      <c r="DO51" s="61"/>
      <c r="DP51" s="61"/>
      <c r="DQ51" s="61"/>
      <c r="DR51" s="61"/>
      <c r="DS51" s="61"/>
      <c r="DT51" s="61"/>
      <c r="DU51" s="61"/>
      <c r="DV51" s="61"/>
      <c r="DW51" s="61"/>
      <c r="DX51" s="65"/>
      <c r="DY51" s="24"/>
      <c r="DZ51" s="24"/>
      <c r="EA51" s="61"/>
      <c r="EB51" s="61"/>
      <c r="EC51" s="61"/>
      <c r="ED51" s="61"/>
      <c r="EE51" s="61"/>
      <c r="EF51" s="61"/>
      <c r="EG51" s="61"/>
      <c r="EH51" s="61"/>
      <c r="EI51" s="61"/>
      <c r="EJ51" s="61"/>
      <c r="EK51" s="61"/>
      <c r="EL51" s="61"/>
      <c r="EM51" s="61"/>
      <c r="EN51" s="61"/>
      <c r="EO51" s="61"/>
      <c r="EP51" s="61"/>
      <c r="EQ51" s="61"/>
      <c r="ER51" s="61"/>
      <c r="ES51" s="61"/>
      <c r="ET51" s="61"/>
      <c r="EU51" s="61"/>
      <c r="EV51" s="61"/>
      <c r="EW51" s="61"/>
      <c r="EX51" s="61"/>
      <c r="EY51" s="65"/>
      <c r="EZ51" s="24"/>
      <c r="FA51" s="24"/>
      <c r="FB51" s="24"/>
      <c r="FC51" s="24"/>
      <c r="FD51" s="24"/>
      <c r="FE51" s="24"/>
      <c r="FF51" s="24"/>
      <c r="FG51" s="24"/>
      <c r="FH51" s="24"/>
      <c r="FI51" s="24"/>
      <c r="FJ51" s="24"/>
      <c r="FK51" s="24"/>
      <c r="FL51" s="10"/>
      <c r="FM51" s="26"/>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11"/>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6"/>
      <c r="MO51" s="17"/>
      <c r="MP51" s="22"/>
      <c r="MQ51" s="22"/>
      <c r="MR51" s="22"/>
      <c r="MS51" s="22"/>
      <c r="MT51" s="22"/>
      <c r="MU51" s="22"/>
      <c r="MV51" s="22"/>
      <c r="MW51" s="22"/>
      <c r="MX51" s="22"/>
      <c r="MY51" s="33"/>
      <c r="MZ51" s="53"/>
      <c r="NA51" s="53"/>
      <c r="NB51" s="58"/>
      <c r="NC51" s="62"/>
      <c r="ND51" s="62"/>
      <c r="NE51" s="61"/>
      <c r="NF51" s="61"/>
      <c r="NG51" s="61"/>
      <c r="NH51" s="61"/>
      <c r="NI51" s="61"/>
      <c r="NJ51" s="61"/>
      <c r="NK51" s="61"/>
      <c r="NL51" s="61"/>
      <c r="NM51" s="61"/>
      <c r="NN51" s="61"/>
      <c r="NO51" s="61"/>
      <c r="NP51" s="61"/>
      <c r="NQ51" s="61"/>
      <c r="NR51" s="61"/>
      <c r="NS51" s="61"/>
      <c r="NT51" s="61"/>
      <c r="NU51" s="61"/>
      <c r="NV51" s="61"/>
      <c r="NW51" s="61"/>
      <c r="NX51" s="61"/>
      <c r="NY51" s="61"/>
      <c r="NZ51" s="61"/>
      <c r="OA51" s="61"/>
      <c r="OB51" s="61"/>
      <c r="OC51" s="61"/>
      <c r="OD51" s="61"/>
      <c r="OE51" s="61"/>
      <c r="OF51" s="61"/>
      <c r="OG51" s="61"/>
      <c r="OH51" s="61"/>
      <c r="OI51" s="61"/>
      <c r="OJ51" s="60"/>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2"/>
      <c r="PT51" s="22"/>
      <c r="PU51" s="22"/>
      <c r="PV51" s="15"/>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9"/>
      <c r="TT51" s="9"/>
    </row>
    <row r="52" spans="1:540" ht="9.6"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14"/>
      <c r="BX52" s="10"/>
      <c r="BY52" s="24"/>
      <c r="BZ52" s="24"/>
      <c r="CA52" s="24"/>
      <c r="CB52" s="24"/>
      <c r="CC52" s="24"/>
      <c r="CD52" s="24"/>
      <c r="CE52" s="24"/>
      <c r="CF52" s="24"/>
      <c r="CG52" s="24"/>
      <c r="CH52" s="24"/>
      <c r="CI52" s="24"/>
      <c r="CJ52" s="24"/>
      <c r="CK52" s="24"/>
      <c r="CL52" s="24"/>
      <c r="CM52" s="66"/>
      <c r="CN52" s="61"/>
      <c r="CO52" s="61"/>
      <c r="CP52" s="61"/>
      <c r="CQ52" s="61"/>
      <c r="CR52" s="61"/>
      <c r="CS52" s="61"/>
      <c r="CT52" s="61"/>
      <c r="CU52" s="61"/>
      <c r="CV52" s="61"/>
      <c r="CW52" s="61"/>
      <c r="CX52" s="61"/>
      <c r="CY52" s="61"/>
      <c r="CZ52" s="61"/>
      <c r="DA52" s="61"/>
      <c r="DB52" s="61"/>
      <c r="DC52" s="61"/>
      <c r="DD52" s="61"/>
      <c r="DE52" s="61"/>
      <c r="DF52" s="61"/>
      <c r="DG52" s="61"/>
      <c r="DH52" s="61"/>
      <c r="DI52" s="61"/>
      <c r="DJ52" s="61"/>
      <c r="DK52" s="61"/>
      <c r="DL52" s="61"/>
      <c r="DM52" s="61"/>
      <c r="DN52" s="61"/>
      <c r="DO52" s="61"/>
      <c r="DP52" s="61"/>
      <c r="DQ52" s="61"/>
      <c r="DR52" s="61"/>
      <c r="DS52" s="61"/>
      <c r="DT52" s="61"/>
      <c r="DU52" s="61"/>
      <c r="DV52" s="61"/>
      <c r="DW52" s="61"/>
      <c r="DX52" s="65"/>
      <c r="DY52" s="24"/>
      <c r="DZ52" s="24"/>
      <c r="EA52" s="61"/>
      <c r="EB52" s="61"/>
      <c r="EC52" s="61"/>
      <c r="ED52" s="61"/>
      <c r="EE52" s="61"/>
      <c r="EF52" s="61"/>
      <c r="EG52" s="61"/>
      <c r="EH52" s="61"/>
      <c r="EI52" s="61"/>
      <c r="EJ52" s="61"/>
      <c r="EK52" s="61"/>
      <c r="EL52" s="61"/>
      <c r="EM52" s="61"/>
      <c r="EN52" s="61"/>
      <c r="EO52" s="61"/>
      <c r="EP52" s="61"/>
      <c r="EQ52" s="61"/>
      <c r="ER52" s="61"/>
      <c r="ES52" s="61"/>
      <c r="ET52" s="61"/>
      <c r="EU52" s="61"/>
      <c r="EV52" s="61"/>
      <c r="EW52" s="61"/>
      <c r="EX52" s="61"/>
      <c r="EY52" s="61"/>
      <c r="EZ52" s="24"/>
      <c r="FA52" s="24"/>
      <c r="FB52" s="24"/>
      <c r="FC52" s="24"/>
      <c r="FD52" s="24"/>
      <c r="FE52" s="24"/>
      <c r="FF52" s="24"/>
      <c r="FG52" s="24"/>
      <c r="FH52" s="24"/>
      <c r="FI52" s="24"/>
      <c r="FJ52" s="24"/>
      <c r="FK52" s="24"/>
      <c r="FL52" s="24"/>
      <c r="FM52" s="24"/>
      <c r="FN52" s="16"/>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11"/>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13"/>
      <c r="MN52" s="17"/>
      <c r="MO52" s="22"/>
      <c r="MP52" s="22"/>
      <c r="MQ52" s="22"/>
      <c r="MR52" s="22"/>
      <c r="MS52" s="22"/>
      <c r="MT52" s="22"/>
      <c r="MU52" s="22"/>
      <c r="MV52" s="22"/>
      <c r="MW52" s="22"/>
      <c r="MX52" s="22"/>
      <c r="MY52" s="68"/>
      <c r="MZ52" s="61"/>
      <c r="NA52" s="61"/>
      <c r="NB52" s="61"/>
      <c r="NC52" s="61"/>
      <c r="ND52" s="61"/>
      <c r="NE52" s="61"/>
      <c r="NF52" s="61"/>
      <c r="NG52" s="61"/>
      <c r="NH52" s="61"/>
      <c r="NI52" s="61"/>
      <c r="NJ52" s="61"/>
      <c r="NK52" s="61"/>
      <c r="NL52" s="61"/>
      <c r="NM52" s="61"/>
      <c r="NN52" s="61"/>
      <c r="NO52" s="61"/>
      <c r="NP52" s="61"/>
      <c r="NQ52" s="61"/>
      <c r="NR52" s="61"/>
      <c r="NS52" s="61"/>
      <c r="NT52" s="61"/>
      <c r="NU52" s="61"/>
      <c r="NV52" s="61"/>
      <c r="NW52" s="61"/>
      <c r="NX52" s="61"/>
      <c r="NY52" s="61"/>
      <c r="NZ52" s="61"/>
      <c r="OA52" s="61"/>
      <c r="OB52" s="61"/>
      <c r="OC52" s="61"/>
      <c r="OD52" s="61"/>
      <c r="OE52" s="61"/>
      <c r="OF52" s="61"/>
      <c r="OG52" s="61"/>
      <c r="OH52" s="61"/>
      <c r="OI52" s="61"/>
      <c r="OJ52" s="60"/>
      <c r="OK52" s="22"/>
      <c r="OL52" s="2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22"/>
      <c r="PL52" s="22"/>
      <c r="PM52" s="22"/>
      <c r="PN52" s="22"/>
      <c r="PO52" s="22"/>
      <c r="PP52" s="22"/>
      <c r="PQ52" s="22"/>
      <c r="PR52" s="22"/>
      <c r="PS52" s="22"/>
      <c r="PT52" s="22"/>
      <c r="PU52" s="22"/>
      <c r="PV52" s="17"/>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9"/>
      <c r="TT52" s="9"/>
    </row>
    <row r="53" spans="1:540" ht="9.6"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13"/>
      <c r="BW53" s="10"/>
      <c r="BX53" s="24"/>
      <c r="BY53" s="24"/>
      <c r="BZ53" s="24"/>
      <c r="CA53" s="24"/>
      <c r="CB53" s="24"/>
      <c r="CC53" s="24"/>
      <c r="CD53" s="24"/>
      <c r="CE53" s="24"/>
      <c r="CF53" s="24"/>
      <c r="CG53" s="24"/>
      <c r="CH53" s="24"/>
      <c r="CI53" s="24"/>
      <c r="CJ53" s="24"/>
      <c r="CK53" s="24"/>
      <c r="CL53" s="24"/>
      <c r="CM53" s="66"/>
      <c r="CN53" s="61"/>
      <c r="CO53" s="61"/>
      <c r="CP53" s="61"/>
      <c r="CQ53" s="61"/>
      <c r="CR53" s="61"/>
      <c r="CS53" s="61"/>
      <c r="CT53" s="61"/>
      <c r="CU53" s="61"/>
      <c r="CV53" s="61"/>
      <c r="CW53" s="61"/>
      <c r="CX53" s="61"/>
      <c r="CY53" s="61"/>
      <c r="CZ53" s="61"/>
      <c r="DA53" s="61"/>
      <c r="DB53" s="61"/>
      <c r="DC53" s="61"/>
      <c r="DD53" s="61"/>
      <c r="DE53" s="61"/>
      <c r="DF53" s="61"/>
      <c r="DG53" s="61"/>
      <c r="DH53" s="61"/>
      <c r="DI53" s="61"/>
      <c r="DJ53" s="61"/>
      <c r="DK53" s="61"/>
      <c r="DL53" s="61"/>
      <c r="DM53" s="61"/>
      <c r="DN53" s="61"/>
      <c r="DO53" s="61"/>
      <c r="DP53" s="61"/>
      <c r="DQ53" s="61"/>
      <c r="DR53" s="61"/>
      <c r="DS53" s="61"/>
      <c r="DT53" s="61"/>
      <c r="DU53" s="61"/>
      <c r="DV53" s="61"/>
      <c r="DW53" s="61"/>
      <c r="DX53" s="65"/>
      <c r="DY53" s="24"/>
      <c r="DZ53" s="24"/>
      <c r="EA53" s="61"/>
      <c r="EB53" s="61"/>
      <c r="EC53" s="61"/>
      <c r="ED53" s="61"/>
      <c r="EE53" s="61"/>
      <c r="EF53" s="61"/>
      <c r="EG53" s="61"/>
      <c r="EH53" s="61"/>
      <c r="EI53" s="61"/>
      <c r="EJ53" s="61"/>
      <c r="EK53" s="61"/>
      <c r="EL53" s="61"/>
      <c r="EM53" s="61"/>
      <c r="EN53" s="61"/>
      <c r="EO53" s="61"/>
      <c r="EP53" s="61"/>
      <c r="EQ53" s="61"/>
      <c r="ER53" s="61"/>
      <c r="ES53" s="61"/>
      <c r="ET53" s="61"/>
      <c r="EU53" s="61"/>
      <c r="EV53" s="61"/>
      <c r="EW53" s="61"/>
      <c r="EX53" s="61"/>
      <c r="EY53" s="61"/>
      <c r="EZ53" s="24"/>
      <c r="FA53" s="24"/>
      <c r="FB53" s="24"/>
      <c r="FC53" s="24"/>
      <c r="FD53" s="24"/>
      <c r="FE53" s="24"/>
      <c r="FF53" s="24"/>
      <c r="FG53" s="24"/>
      <c r="FH53" s="24"/>
      <c r="FI53" s="24"/>
      <c r="FJ53" s="24"/>
      <c r="FK53" s="24"/>
      <c r="FL53" s="24"/>
      <c r="FM53" s="24"/>
      <c r="FN53" s="10"/>
      <c r="FO53" s="13"/>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11"/>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11"/>
      <c r="MM53" s="9"/>
      <c r="MN53" s="22"/>
      <c r="MO53" s="22"/>
      <c r="MP53" s="22"/>
      <c r="MQ53" s="22"/>
      <c r="MR53" s="22"/>
      <c r="MS53" s="22"/>
      <c r="MT53" s="22"/>
      <c r="MU53" s="22"/>
      <c r="MV53" s="22"/>
      <c r="MW53" s="22"/>
      <c r="MX53" s="22"/>
      <c r="MY53" s="16"/>
      <c r="MZ53" s="61"/>
      <c r="NA53" s="61"/>
      <c r="NB53" s="61"/>
      <c r="NC53" s="61"/>
      <c r="ND53" s="61"/>
      <c r="NE53" s="61"/>
      <c r="NF53" s="61"/>
      <c r="NG53" s="61"/>
      <c r="NH53" s="61"/>
      <c r="NI53" s="61"/>
      <c r="NJ53" s="61"/>
      <c r="NK53" s="61"/>
      <c r="NL53" s="61"/>
      <c r="NM53" s="61"/>
      <c r="NN53" s="61"/>
      <c r="NO53" s="61"/>
      <c r="NP53" s="61"/>
      <c r="NQ53" s="61"/>
      <c r="NR53" s="61"/>
      <c r="NS53" s="61"/>
      <c r="NT53" s="61"/>
      <c r="NU53" s="61"/>
      <c r="NV53" s="61"/>
      <c r="NW53" s="61"/>
      <c r="NX53" s="61"/>
      <c r="NY53" s="61"/>
      <c r="NZ53" s="61"/>
      <c r="OA53" s="61"/>
      <c r="OB53" s="61"/>
      <c r="OC53" s="61"/>
      <c r="OD53" s="61"/>
      <c r="OE53" s="61"/>
      <c r="OF53" s="61"/>
      <c r="OG53" s="61"/>
      <c r="OH53" s="61"/>
      <c r="OI53" s="61"/>
      <c r="OJ53" s="60"/>
      <c r="OK53" s="22"/>
      <c r="OL53" s="22"/>
      <c r="OM53" s="61"/>
      <c r="ON53" s="61"/>
      <c r="OO53" s="61"/>
      <c r="OP53" s="61"/>
      <c r="OQ53" s="61"/>
      <c r="OR53" s="61"/>
      <c r="OS53" s="61"/>
      <c r="OT53" s="61"/>
      <c r="OU53" s="61"/>
      <c r="OV53" s="61"/>
      <c r="OW53" s="61"/>
      <c r="OX53" s="61"/>
      <c r="OY53" s="61"/>
      <c r="OZ53" s="61"/>
      <c r="PA53" s="61"/>
      <c r="PB53" s="61"/>
      <c r="PC53" s="61"/>
      <c r="PD53" s="61"/>
      <c r="PE53" s="61"/>
      <c r="PF53" s="61"/>
      <c r="PG53" s="61"/>
      <c r="PH53" s="61"/>
      <c r="PI53" s="61"/>
      <c r="PJ53" s="61"/>
      <c r="PK53" s="61"/>
      <c r="PL53" s="18"/>
      <c r="PM53" s="22"/>
      <c r="PN53" s="22"/>
      <c r="PO53" s="22"/>
      <c r="PP53" s="22"/>
      <c r="PQ53" s="22"/>
      <c r="PR53" s="22"/>
      <c r="PS53" s="22"/>
      <c r="PT53" s="22"/>
      <c r="PU53" s="22"/>
      <c r="PV53" s="17"/>
      <c r="PW53" s="9"/>
      <c r="PX53" s="12"/>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9"/>
      <c r="TT53" s="9"/>
    </row>
    <row r="54" spans="1:540" ht="9.6"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18"/>
      <c r="BV54" s="10"/>
      <c r="BW54" s="24"/>
      <c r="BX54" s="24"/>
      <c r="BY54" s="24"/>
      <c r="BZ54" s="24"/>
      <c r="CA54" s="24"/>
      <c r="CB54" s="24"/>
      <c r="CC54" s="24"/>
      <c r="CD54" s="24"/>
      <c r="CE54" s="24"/>
      <c r="CF54" s="24"/>
      <c r="CG54" s="24"/>
      <c r="CH54" s="24"/>
      <c r="CI54" s="24"/>
      <c r="CJ54" s="24"/>
      <c r="CK54" s="24"/>
      <c r="CL54" s="24"/>
      <c r="CM54" s="66"/>
      <c r="CN54" s="61"/>
      <c r="CO54" s="61"/>
      <c r="CP54" s="61"/>
      <c r="CQ54" s="61"/>
      <c r="CR54" s="61"/>
      <c r="CS54" s="61"/>
      <c r="CT54" s="61"/>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5"/>
      <c r="DY54" s="24"/>
      <c r="DZ54" s="24"/>
      <c r="EA54" s="61"/>
      <c r="EB54" s="61"/>
      <c r="EC54" s="61"/>
      <c r="ED54" s="61"/>
      <c r="EE54" s="61"/>
      <c r="EF54" s="61"/>
      <c r="EG54" s="61"/>
      <c r="EH54" s="61"/>
      <c r="EI54" s="61"/>
      <c r="EJ54" s="61"/>
      <c r="EK54" s="61"/>
      <c r="EL54" s="61"/>
      <c r="EM54" s="61"/>
      <c r="EN54" s="61"/>
      <c r="EO54" s="61"/>
      <c r="EP54" s="61"/>
      <c r="EQ54" s="61"/>
      <c r="ER54" s="61"/>
      <c r="ES54" s="61"/>
      <c r="ET54" s="61"/>
      <c r="EU54" s="61"/>
      <c r="EV54" s="61"/>
      <c r="EW54" s="61"/>
      <c r="EX54" s="61"/>
      <c r="EY54" s="61"/>
      <c r="EZ54" s="24"/>
      <c r="FA54" s="24"/>
      <c r="FB54" s="24"/>
      <c r="FC54" s="24"/>
      <c r="FD54" s="24"/>
      <c r="FE54" s="24"/>
      <c r="FF54" s="24"/>
      <c r="FG54" s="24"/>
      <c r="FH54" s="24"/>
      <c r="FI54" s="24"/>
      <c r="FJ54" s="24"/>
      <c r="FK54" s="24"/>
      <c r="FL54" s="24"/>
      <c r="FM54" s="24"/>
      <c r="FN54" s="24"/>
      <c r="FO54" s="12"/>
      <c r="FP54" s="2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11"/>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7"/>
      <c r="MM54" s="22"/>
      <c r="MN54" s="22"/>
      <c r="MO54" s="22"/>
      <c r="MP54" s="22"/>
      <c r="MQ54" s="22"/>
      <c r="MR54" s="22"/>
      <c r="MS54" s="22"/>
      <c r="MT54" s="22"/>
      <c r="MU54" s="22"/>
      <c r="MV54" s="22"/>
      <c r="MW54" s="22"/>
      <c r="MX54" s="22"/>
      <c r="MY54" s="16"/>
      <c r="MZ54" s="61"/>
      <c r="NA54" s="61"/>
      <c r="NB54" s="61"/>
      <c r="NC54" s="61"/>
      <c r="ND54" s="61"/>
      <c r="NE54" s="61"/>
      <c r="NF54" s="61"/>
      <c r="NG54" s="61"/>
      <c r="NH54" s="61"/>
      <c r="NI54" s="61"/>
      <c r="NJ54" s="61"/>
      <c r="NK54" s="61"/>
      <c r="NL54" s="61"/>
      <c r="NM54" s="61"/>
      <c r="NN54" s="61"/>
      <c r="NO54" s="61"/>
      <c r="NP54" s="61"/>
      <c r="NQ54" s="61"/>
      <c r="NR54" s="61"/>
      <c r="NS54" s="61"/>
      <c r="NT54" s="61"/>
      <c r="NU54" s="61"/>
      <c r="NV54" s="61"/>
      <c r="NW54" s="61"/>
      <c r="NX54" s="61"/>
      <c r="NY54" s="61"/>
      <c r="NZ54" s="61"/>
      <c r="OA54" s="61"/>
      <c r="OB54" s="61"/>
      <c r="OC54" s="61"/>
      <c r="OD54" s="61"/>
      <c r="OE54" s="61"/>
      <c r="OF54" s="61"/>
      <c r="OG54" s="61"/>
      <c r="OH54" s="61"/>
      <c r="OI54" s="61"/>
      <c r="OJ54" s="60"/>
      <c r="OK54" s="22"/>
      <c r="OL54" s="22"/>
      <c r="OM54" s="61"/>
      <c r="ON54" s="61"/>
      <c r="OO54" s="61"/>
      <c r="OP54" s="61"/>
      <c r="OQ54" s="61"/>
      <c r="OR54" s="61"/>
      <c r="OS54" s="61"/>
      <c r="OT54" s="61"/>
      <c r="OU54" s="61"/>
      <c r="OV54" s="61"/>
      <c r="OW54" s="61"/>
      <c r="OX54" s="61"/>
      <c r="OY54" s="61"/>
      <c r="OZ54" s="61"/>
      <c r="PA54" s="61"/>
      <c r="PB54" s="61"/>
      <c r="PC54" s="61"/>
      <c r="PD54" s="61"/>
      <c r="PE54" s="61"/>
      <c r="PF54" s="61"/>
      <c r="PG54" s="61"/>
      <c r="PH54" s="61"/>
      <c r="PI54" s="61"/>
      <c r="PJ54" s="61"/>
      <c r="PK54" s="62"/>
      <c r="PL54" s="33"/>
      <c r="PM54" s="22"/>
      <c r="PN54" s="22"/>
      <c r="PO54" s="22"/>
      <c r="PP54" s="22"/>
      <c r="PQ54" s="22"/>
      <c r="PR54" s="22"/>
      <c r="PS54" s="22"/>
      <c r="PT54" s="22"/>
      <c r="PU54" s="22"/>
      <c r="PV54" s="22"/>
      <c r="PW54" s="17"/>
      <c r="PX54" s="22"/>
      <c r="PY54" s="12"/>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9"/>
      <c r="TT54" s="9"/>
    </row>
    <row r="55" spans="1:540" ht="9.6"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17"/>
      <c r="BU55" s="12"/>
      <c r="BV55" s="24"/>
      <c r="BW55" s="24"/>
      <c r="BX55" s="24"/>
      <c r="BY55" s="24"/>
      <c r="BZ55" s="24"/>
      <c r="CA55" s="24"/>
      <c r="CB55" s="24"/>
      <c r="CC55" s="24"/>
      <c r="CD55" s="24"/>
      <c r="CE55" s="24"/>
      <c r="CF55" s="24"/>
      <c r="CG55" s="24"/>
      <c r="CH55" s="24"/>
      <c r="CI55" s="24"/>
      <c r="CJ55" s="24"/>
      <c r="CK55" s="24"/>
      <c r="CL55" s="24"/>
      <c r="CM55" s="66"/>
      <c r="CN55" s="61"/>
      <c r="CO55" s="61"/>
      <c r="CP55" s="61"/>
      <c r="CQ55" s="61"/>
      <c r="CR55" s="61"/>
      <c r="CS55" s="61"/>
      <c r="CT55" s="61"/>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5"/>
      <c r="DY55" s="24"/>
      <c r="DZ55" s="24"/>
      <c r="EA55" s="61"/>
      <c r="EB55" s="61"/>
      <c r="EC55" s="61"/>
      <c r="ED55" s="61"/>
      <c r="EE55" s="61"/>
      <c r="EF55" s="61"/>
      <c r="EG55" s="61"/>
      <c r="EH55" s="61"/>
      <c r="EI55" s="61"/>
      <c r="EJ55" s="61"/>
      <c r="EK55" s="61"/>
      <c r="EL55" s="61"/>
      <c r="EM55" s="61"/>
      <c r="EN55" s="61"/>
      <c r="EO55" s="61"/>
      <c r="EP55" s="61"/>
      <c r="EQ55" s="61"/>
      <c r="ER55" s="61"/>
      <c r="ES55" s="61"/>
      <c r="ET55" s="61"/>
      <c r="EU55" s="61"/>
      <c r="EV55" s="61"/>
      <c r="EW55" s="61"/>
      <c r="EX55" s="61"/>
      <c r="EY55" s="61"/>
      <c r="EZ55" s="24"/>
      <c r="FA55" s="24"/>
      <c r="FB55" s="24"/>
      <c r="FC55" s="24"/>
      <c r="FD55" s="24"/>
      <c r="FE55" s="24"/>
      <c r="FF55" s="24"/>
      <c r="FG55" s="24"/>
      <c r="FH55" s="24"/>
      <c r="FI55" s="24"/>
      <c r="FJ55" s="24"/>
      <c r="FK55" s="24"/>
      <c r="FL55" s="24"/>
      <c r="FM55" s="24"/>
      <c r="FN55" s="24"/>
      <c r="FO55" s="24"/>
      <c r="FP55" s="24"/>
      <c r="FQ55" s="22"/>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11"/>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6"/>
      <c r="ML55" s="17"/>
      <c r="MM55" s="22"/>
      <c r="MN55" s="22"/>
      <c r="MO55" s="22"/>
      <c r="MP55" s="22"/>
      <c r="MQ55" s="22"/>
      <c r="MR55" s="22"/>
      <c r="MS55" s="22"/>
      <c r="MT55" s="22"/>
      <c r="MU55" s="22"/>
      <c r="MV55" s="22"/>
      <c r="MW55" s="22"/>
      <c r="MX55" s="22"/>
      <c r="MY55" s="16"/>
      <c r="MZ55" s="61"/>
      <c r="NA55" s="61"/>
      <c r="NB55" s="61"/>
      <c r="NC55" s="61"/>
      <c r="ND55" s="61"/>
      <c r="NE55" s="61"/>
      <c r="NF55" s="61"/>
      <c r="NG55" s="61"/>
      <c r="NH55" s="61"/>
      <c r="NI55" s="61"/>
      <c r="NJ55" s="61"/>
      <c r="NK55" s="61"/>
      <c r="NL55" s="61"/>
      <c r="NM55" s="61"/>
      <c r="NN55" s="61"/>
      <c r="NO55" s="61"/>
      <c r="NP55" s="61"/>
      <c r="NQ55" s="61"/>
      <c r="NR55" s="61"/>
      <c r="NS55" s="61"/>
      <c r="NT55" s="61"/>
      <c r="NU55" s="61"/>
      <c r="NV55" s="61"/>
      <c r="NW55" s="61"/>
      <c r="NX55" s="61"/>
      <c r="NY55" s="61"/>
      <c r="NZ55" s="61"/>
      <c r="OA55" s="61"/>
      <c r="OB55" s="61"/>
      <c r="OC55" s="61"/>
      <c r="OD55" s="61"/>
      <c r="OE55" s="61"/>
      <c r="OF55" s="61"/>
      <c r="OG55" s="61"/>
      <c r="OH55" s="61"/>
      <c r="OI55" s="61"/>
      <c r="OJ55" s="60"/>
      <c r="OK55" s="22"/>
      <c r="OL55" s="22"/>
      <c r="OM55" s="61"/>
      <c r="ON55" s="61"/>
      <c r="OO55" s="61"/>
      <c r="OP55" s="61"/>
      <c r="OQ55" s="61"/>
      <c r="OR55" s="61"/>
      <c r="OS55" s="61"/>
      <c r="OT55" s="61"/>
      <c r="OU55" s="61"/>
      <c r="OV55" s="61"/>
      <c r="OW55" s="61"/>
      <c r="OX55" s="61"/>
      <c r="OY55" s="61"/>
      <c r="OZ55" s="61"/>
      <c r="PA55" s="61"/>
      <c r="PB55" s="61"/>
      <c r="PC55" s="61"/>
      <c r="PD55" s="61"/>
      <c r="PE55" s="61"/>
      <c r="PF55" s="61"/>
      <c r="PG55" s="61"/>
      <c r="PH55" s="61"/>
      <c r="PI55" s="61"/>
      <c r="PJ55" s="61"/>
      <c r="PK55" s="62"/>
      <c r="PL55" s="33"/>
      <c r="PM55" s="22"/>
      <c r="PN55" s="22"/>
      <c r="PO55" s="22"/>
      <c r="PP55" s="22"/>
      <c r="PQ55" s="22"/>
      <c r="PR55" s="22"/>
      <c r="PS55" s="22"/>
      <c r="PT55" s="22"/>
      <c r="PU55" s="22"/>
      <c r="PV55" s="22"/>
      <c r="PW55" s="22"/>
      <c r="PX55" s="17"/>
      <c r="PY55" s="18"/>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9"/>
      <c r="TT55" s="9"/>
    </row>
    <row r="56" spans="1:540" ht="9.6"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31"/>
      <c r="BU56" s="10"/>
      <c r="BV56" s="24"/>
      <c r="BW56" s="24"/>
      <c r="BX56" s="24"/>
      <c r="BY56" s="24"/>
      <c r="BZ56" s="24"/>
      <c r="CA56" s="24"/>
      <c r="CB56" s="24"/>
      <c r="CC56" s="24"/>
      <c r="CD56" s="24"/>
      <c r="CE56" s="24"/>
      <c r="CF56" s="24"/>
      <c r="CG56" s="24"/>
      <c r="CH56" s="24"/>
      <c r="CI56" s="24"/>
      <c r="CJ56" s="24"/>
      <c r="CK56" s="24"/>
      <c r="CL56" s="24"/>
      <c r="CM56" s="66"/>
      <c r="CN56" s="61"/>
      <c r="CO56" s="61"/>
      <c r="CP56" s="61"/>
      <c r="CQ56" s="61"/>
      <c r="CR56" s="61"/>
      <c r="CS56" s="61"/>
      <c r="CT56" s="61"/>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5"/>
      <c r="DY56" s="24"/>
      <c r="DZ56" s="24"/>
      <c r="EA56" s="61"/>
      <c r="EB56" s="61"/>
      <c r="EC56" s="61"/>
      <c r="ED56" s="61"/>
      <c r="EE56" s="61"/>
      <c r="EF56" s="61"/>
      <c r="EG56" s="61"/>
      <c r="EH56" s="61"/>
      <c r="EI56" s="61"/>
      <c r="EJ56" s="61"/>
      <c r="EK56" s="61"/>
      <c r="EL56" s="61"/>
      <c r="EM56" s="61"/>
      <c r="EN56" s="61"/>
      <c r="EO56" s="61"/>
      <c r="EP56" s="61"/>
      <c r="EQ56" s="61"/>
      <c r="ER56" s="61"/>
      <c r="ES56" s="61"/>
      <c r="ET56" s="61"/>
      <c r="EU56" s="61"/>
      <c r="EV56" s="61"/>
      <c r="EW56" s="61"/>
      <c r="EX56" s="61"/>
      <c r="EY56" s="61"/>
      <c r="EZ56" s="24"/>
      <c r="FA56" s="24"/>
      <c r="FB56" s="24"/>
      <c r="FC56" s="24"/>
      <c r="FD56" s="24"/>
      <c r="FE56" s="24"/>
      <c r="FF56" s="24"/>
      <c r="FG56" s="24"/>
      <c r="FH56" s="24"/>
      <c r="FI56" s="24"/>
      <c r="FJ56" s="24"/>
      <c r="FK56" s="24"/>
      <c r="FL56" s="24"/>
      <c r="FM56" s="24"/>
      <c r="FN56" s="24"/>
      <c r="FO56" s="24"/>
      <c r="FP56" s="24"/>
      <c r="FQ56" s="10"/>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11"/>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13"/>
      <c r="MK56" s="22"/>
      <c r="ML56" s="22"/>
      <c r="MM56" s="22"/>
      <c r="MN56" s="22"/>
      <c r="MO56" s="22"/>
      <c r="MP56" s="22"/>
      <c r="MQ56" s="22"/>
      <c r="MR56" s="22"/>
      <c r="MS56" s="22"/>
      <c r="MT56" s="22"/>
      <c r="MU56" s="22"/>
      <c r="MV56" s="22"/>
      <c r="MW56" s="22"/>
      <c r="MX56" s="22"/>
      <c r="MY56" s="16"/>
      <c r="MZ56" s="61"/>
      <c r="NA56" s="61"/>
      <c r="NB56" s="61"/>
      <c r="NC56" s="61"/>
      <c r="ND56" s="61"/>
      <c r="NE56" s="61"/>
      <c r="NF56" s="61"/>
      <c r="NG56" s="61"/>
      <c r="NH56" s="61"/>
      <c r="NI56" s="61"/>
      <c r="NJ56" s="61"/>
      <c r="NK56" s="61"/>
      <c r="NL56" s="61"/>
      <c r="NM56" s="61"/>
      <c r="NN56" s="61"/>
      <c r="NO56" s="61"/>
      <c r="NP56" s="61"/>
      <c r="NQ56" s="61"/>
      <c r="NR56" s="61"/>
      <c r="NS56" s="61"/>
      <c r="NT56" s="61"/>
      <c r="NU56" s="61"/>
      <c r="NV56" s="61"/>
      <c r="NW56" s="61"/>
      <c r="NX56" s="61"/>
      <c r="NY56" s="61"/>
      <c r="NZ56" s="61"/>
      <c r="OA56" s="61"/>
      <c r="OB56" s="61"/>
      <c r="OC56" s="61"/>
      <c r="OD56" s="61"/>
      <c r="OE56" s="61"/>
      <c r="OF56" s="61"/>
      <c r="OG56" s="61"/>
      <c r="OH56" s="61"/>
      <c r="OI56" s="61"/>
      <c r="OJ56" s="60"/>
      <c r="OK56" s="22"/>
      <c r="OL56" s="22"/>
      <c r="OM56" s="61"/>
      <c r="ON56" s="61"/>
      <c r="OO56" s="61"/>
      <c r="OP56" s="61"/>
      <c r="OQ56" s="61"/>
      <c r="OR56" s="61"/>
      <c r="OS56" s="61"/>
      <c r="OT56" s="61"/>
      <c r="OU56" s="61"/>
      <c r="OV56" s="61"/>
      <c r="OW56" s="61"/>
      <c r="OX56" s="61"/>
      <c r="OY56" s="61"/>
      <c r="OZ56" s="61"/>
      <c r="PA56" s="61"/>
      <c r="PB56" s="61"/>
      <c r="PC56" s="61"/>
      <c r="PD56" s="61"/>
      <c r="PE56" s="61"/>
      <c r="PF56" s="61"/>
      <c r="PG56" s="61"/>
      <c r="PH56" s="61"/>
      <c r="PI56" s="61"/>
      <c r="PJ56" s="61"/>
      <c r="PK56" s="62"/>
      <c r="PL56" s="33"/>
      <c r="PM56" s="22"/>
      <c r="PN56" s="22"/>
      <c r="PO56" s="22"/>
      <c r="PP56" s="22"/>
      <c r="PQ56" s="22"/>
      <c r="PR56" s="22"/>
      <c r="PS56" s="22"/>
      <c r="PT56" s="22"/>
      <c r="PU56" s="22"/>
      <c r="PV56" s="22"/>
      <c r="PW56" s="22"/>
      <c r="PX56" s="22"/>
      <c r="PY56" s="17"/>
      <c r="PZ56" s="18"/>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9"/>
      <c r="TT56" s="9"/>
    </row>
    <row r="57" spans="1:540" ht="9.6"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16"/>
      <c r="BT57" s="36"/>
      <c r="BU57" s="24"/>
      <c r="BV57" s="24"/>
      <c r="BW57" s="24"/>
      <c r="BX57" s="24"/>
      <c r="BY57" s="24"/>
      <c r="BZ57" s="24"/>
      <c r="CA57" s="24"/>
      <c r="CB57" s="24"/>
      <c r="CC57" s="24"/>
      <c r="CD57" s="24"/>
      <c r="CE57" s="24"/>
      <c r="CF57" s="24"/>
      <c r="CG57" s="24"/>
      <c r="CH57" s="24"/>
      <c r="CI57" s="24"/>
      <c r="CJ57" s="24"/>
      <c r="CK57" s="24"/>
      <c r="CL57" s="24"/>
      <c r="CM57" s="66"/>
      <c r="CN57" s="61"/>
      <c r="CO57" s="61"/>
      <c r="CP57" s="61"/>
      <c r="CQ57" s="61"/>
      <c r="CR57" s="61"/>
      <c r="CS57" s="61"/>
      <c r="CT57" s="61"/>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5"/>
      <c r="DY57" s="24"/>
      <c r="DZ57" s="24"/>
      <c r="EA57" s="24"/>
      <c r="EB57" s="24"/>
      <c r="EC57" s="24"/>
      <c r="ED57" s="24"/>
      <c r="EE57" s="24"/>
      <c r="EF57" s="24"/>
      <c r="EG57" s="24"/>
      <c r="EH57" s="24"/>
      <c r="EI57" s="66"/>
      <c r="EJ57" s="61"/>
      <c r="EK57" s="65"/>
      <c r="EL57" s="24"/>
      <c r="EM57" s="24"/>
      <c r="EN57" s="24"/>
      <c r="EO57" s="24"/>
      <c r="EP57" s="24"/>
      <c r="EQ57" s="24"/>
      <c r="ER57" s="24"/>
      <c r="ES57" s="24"/>
      <c r="ET57" s="24"/>
      <c r="EU57" s="66"/>
      <c r="EV57" s="61"/>
      <c r="EW57" s="61"/>
      <c r="EX57" s="61"/>
      <c r="EY57" s="61"/>
      <c r="EZ57" s="24"/>
      <c r="FA57" s="24"/>
      <c r="FB57" s="24"/>
      <c r="FC57" s="24"/>
      <c r="FD57" s="24"/>
      <c r="FE57" s="24"/>
      <c r="FF57" s="24"/>
      <c r="FG57" s="24"/>
      <c r="FH57" s="24"/>
      <c r="FI57" s="24"/>
      <c r="FJ57" s="24"/>
      <c r="FK57" s="24"/>
      <c r="FL57" s="24"/>
      <c r="FM57" s="24"/>
      <c r="FN57" s="24"/>
      <c r="FO57" s="24"/>
      <c r="FP57" s="24"/>
      <c r="FQ57" s="10"/>
      <c r="FR57" s="11"/>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11"/>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14"/>
      <c r="MJ57" s="17"/>
      <c r="MK57" s="22"/>
      <c r="ML57" s="22"/>
      <c r="MM57" s="22"/>
      <c r="MN57" s="22"/>
      <c r="MO57" s="22"/>
      <c r="MP57" s="22"/>
      <c r="MQ57" s="22"/>
      <c r="MR57" s="22"/>
      <c r="MS57" s="22"/>
      <c r="MT57" s="22"/>
      <c r="MU57" s="22"/>
      <c r="MV57" s="22"/>
      <c r="MW57" s="22"/>
      <c r="MX57" s="22"/>
      <c r="MY57" s="16"/>
      <c r="MZ57" s="61"/>
      <c r="NA57" s="61"/>
      <c r="NB57" s="61"/>
      <c r="NC57" s="61"/>
      <c r="ND57" s="61"/>
      <c r="NE57" s="61"/>
      <c r="NF57" s="61"/>
      <c r="NG57" s="61"/>
      <c r="NH57" s="61"/>
      <c r="NI57" s="61"/>
      <c r="NJ57" s="61"/>
      <c r="NK57" s="61"/>
      <c r="NL57" s="61"/>
      <c r="NM57" s="61"/>
      <c r="NN57" s="61"/>
      <c r="NO57" s="61"/>
      <c r="NP57" s="61"/>
      <c r="NQ57" s="61"/>
      <c r="NR57" s="61"/>
      <c r="NS57" s="61"/>
      <c r="NT57" s="61"/>
      <c r="NU57" s="61"/>
      <c r="NV57" s="61"/>
      <c r="NW57" s="61"/>
      <c r="NX57" s="61"/>
      <c r="NY57" s="61"/>
      <c r="NZ57" s="61"/>
      <c r="OA57" s="61"/>
      <c r="OB57" s="61"/>
      <c r="OC57" s="61"/>
      <c r="OD57" s="61"/>
      <c r="OE57" s="61"/>
      <c r="OF57" s="61"/>
      <c r="OG57" s="61"/>
      <c r="OH57" s="61"/>
      <c r="OI57" s="61"/>
      <c r="OJ57" s="60"/>
      <c r="OK57" s="22"/>
      <c r="OL57" s="18"/>
      <c r="OM57" s="61"/>
      <c r="ON57" s="61"/>
      <c r="OO57" s="61"/>
      <c r="OP57" s="61"/>
      <c r="OQ57" s="61"/>
      <c r="OR57" s="61"/>
      <c r="OS57" s="61"/>
      <c r="OT57" s="61"/>
      <c r="OU57" s="61"/>
      <c r="OV57" s="61"/>
      <c r="OW57" s="61"/>
      <c r="OX57" s="61"/>
      <c r="OY57" s="61"/>
      <c r="OZ57" s="61"/>
      <c r="PA57" s="61"/>
      <c r="PB57" s="61"/>
      <c r="PC57" s="61"/>
      <c r="PD57" s="61"/>
      <c r="PE57" s="61"/>
      <c r="PF57" s="61"/>
      <c r="PG57" s="61"/>
      <c r="PH57" s="61"/>
      <c r="PI57" s="61"/>
      <c r="PJ57" s="61"/>
      <c r="PK57" s="62"/>
      <c r="PL57" s="33"/>
      <c r="PM57" s="22"/>
      <c r="PN57" s="22"/>
      <c r="PO57" s="22"/>
      <c r="PP57" s="22"/>
      <c r="PQ57" s="22"/>
      <c r="PR57" s="22"/>
      <c r="PS57" s="22"/>
      <c r="PT57" s="22"/>
      <c r="PU57" s="22"/>
      <c r="PV57" s="22"/>
      <c r="PW57" s="22"/>
      <c r="PX57" s="22"/>
      <c r="PY57" s="22"/>
      <c r="PZ57" s="17"/>
      <c r="QA57" s="1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9"/>
      <c r="TT57" s="9"/>
    </row>
    <row r="58" spans="1:540" ht="9.6"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17"/>
      <c r="BS58" s="15"/>
      <c r="BT58" s="24"/>
      <c r="BU58" s="24"/>
      <c r="BV58" s="24"/>
      <c r="BW58" s="24"/>
      <c r="BX58" s="24"/>
      <c r="BY58" s="24"/>
      <c r="BZ58" s="24"/>
      <c r="CA58" s="24"/>
      <c r="CB58" s="24"/>
      <c r="CC58" s="24"/>
      <c r="CD58" s="24"/>
      <c r="CE58" s="24"/>
      <c r="CF58" s="24"/>
      <c r="CG58" s="24"/>
      <c r="CH58" s="24"/>
      <c r="CI58" s="24"/>
      <c r="CJ58" s="24"/>
      <c r="CK58" s="24"/>
      <c r="CL58" s="24"/>
      <c r="CM58" s="66"/>
      <c r="CN58" s="61"/>
      <c r="CO58" s="61"/>
      <c r="CP58" s="61"/>
      <c r="CQ58" s="61"/>
      <c r="CR58" s="61"/>
      <c r="CS58" s="61"/>
      <c r="CT58" s="61"/>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5"/>
      <c r="DY58" s="24"/>
      <c r="DZ58" s="24"/>
      <c r="EA58" s="24"/>
      <c r="EB58" s="24"/>
      <c r="EC58" s="24"/>
      <c r="ED58" s="24"/>
      <c r="EE58" s="24"/>
      <c r="EF58" s="24"/>
      <c r="EG58" s="24"/>
      <c r="EH58" s="24"/>
      <c r="EI58" s="66"/>
      <c r="EJ58" s="61"/>
      <c r="EK58" s="61"/>
      <c r="EL58" s="24"/>
      <c r="EM58" s="24"/>
      <c r="EN58" s="24"/>
      <c r="EO58" s="24"/>
      <c r="EP58" s="24"/>
      <c r="EQ58" s="24"/>
      <c r="ER58" s="24"/>
      <c r="ES58" s="24"/>
      <c r="ET58" s="24"/>
      <c r="EU58" s="66"/>
      <c r="EV58" s="61"/>
      <c r="EW58" s="61"/>
      <c r="EX58" s="61"/>
      <c r="EY58" s="61"/>
      <c r="EZ58" s="24"/>
      <c r="FA58" s="24"/>
      <c r="FB58" s="24"/>
      <c r="FC58" s="24"/>
      <c r="FD58" s="24"/>
      <c r="FE58" s="24"/>
      <c r="FF58" s="24"/>
      <c r="FG58" s="24"/>
      <c r="FH58" s="24"/>
      <c r="FI58" s="24"/>
      <c r="FJ58" s="24"/>
      <c r="FK58" s="24"/>
      <c r="FL58" s="24"/>
      <c r="FM58" s="24"/>
      <c r="FN58" s="24"/>
      <c r="FO58" s="24"/>
      <c r="FP58" s="24"/>
      <c r="FQ58" s="24"/>
      <c r="FR58" s="10"/>
      <c r="FS58" s="13"/>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11"/>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2"/>
      <c r="MI58" s="22"/>
      <c r="MJ58" s="22"/>
      <c r="MK58" s="22"/>
      <c r="ML58" s="22"/>
      <c r="MM58" s="22"/>
      <c r="MN58" s="22"/>
      <c r="MO58" s="22"/>
      <c r="MP58" s="22"/>
      <c r="MQ58" s="22"/>
      <c r="MR58" s="22"/>
      <c r="MS58" s="22"/>
      <c r="MT58" s="22"/>
      <c r="MU58" s="22"/>
      <c r="MV58" s="22"/>
      <c r="MW58" s="22"/>
      <c r="MX58" s="22"/>
      <c r="MY58" s="16"/>
      <c r="MZ58" s="61"/>
      <c r="NA58" s="61"/>
      <c r="NB58" s="61"/>
      <c r="NC58" s="61"/>
      <c r="ND58" s="61"/>
      <c r="NE58" s="61"/>
      <c r="NF58" s="61"/>
      <c r="NG58" s="61"/>
      <c r="NH58" s="61"/>
      <c r="NI58" s="61"/>
      <c r="NJ58" s="61"/>
      <c r="NK58" s="61"/>
      <c r="NL58" s="61"/>
      <c r="NM58" s="61"/>
      <c r="NN58" s="61"/>
      <c r="NO58" s="61"/>
      <c r="NP58" s="61"/>
      <c r="NQ58" s="61"/>
      <c r="NR58" s="61"/>
      <c r="NS58" s="61"/>
      <c r="NT58" s="61"/>
      <c r="NU58" s="61"/>
      <c r="NV58" s="61"/>
      <c r="NW58" s="61"/>
      <c r="NX58" s="61"/>
      <c r="NY58" s="61"/>
      <c r="NZ58" s="61"/>
      <c r="OA58" s="61"/>
      <c r="OB58" s="61"/>
      <c r="OC58" s="61"/>
      <c r="OD58" s="61"/>
      <c r="OE58" s="61"/>
      <c r="OF58" s="61"/>
      <c r="OG58" s="61"/>
      <c r="OH58" s="61"/>
      <c r="OI58" s="61"/>
      <c r="OJ58" s="60"/>
      <c r="OK58" s="22"/>
      <c r="OL58" s="22"/>
      <c r="OM58" s="75"/>
      <c r="ON58" s="75"/>
      <c r="OO58" s="75"/>
      <c r="OP58" s="75"/>
      <c r="OQ58" s="75"/>
      <c r="OR58" s="75"/>
      <c r="OS58" s="75"/>
      <c r="OT58" s="58"/>
      <c r="OU58" s="62"/>
      <c r="OV58" s="61"/>
      <c r="OW58" s="61"/>
      <c r="OX58" s="58"/>
      <c r="OY58" s="58"/>
      <c r="OZ58" s="75"/>
      <c r="PA58" s="75"/>
      <c r="PB58" s="75"/>
      <c r="PC58" s="75"/>
      <c r="PD58" s="75"/>
      <c r="PE58" s="75"/>
      <c r="PF58" s="58"/>
      <c r="PG58" s="62"/>
      <c r="PH58" s="61"/>
      <c r="PI58" s="61"/>
      <c r="PJ58" s="61"/>
      <c r="PK58" s="62"/>
      <c r="PL58" s="33"/>
      <c r="PM58" s="22"/>
      <c r="PN58" s="22"/>
      <c r="PO58" s="22"/>
      <c r="PP58" s="22"/>
      <c r="PQ58" s="22"/>
      <c r="PR58" s="22"/>
      <c r="PS58" s="22"/>
      <c r="PT58" s="22"/>
      <c r="PU58" s="22"/>
      <c r="PV58" s="22"/>
      <c r="PW58" s="22"/>
      <c r="PX58" s="22"/>
      <c r="PY58" s="22"/>
      <c r="PZ58" s="22"/>
      <c r="QA58" s="22"/>
      <c r="QB58" s="11"/>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9"/>
      <c r="TT58" s="9"/>
    </row>
    <row r="59" spans="1:540" ht="9.6"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26"/>
      <c r="BS59" s="10"/>
      <c r="BT59" s="24"/>
      <c r="BU59" s="24"/>
      <c r="BV59" s="24"/>
      <c r="BW59" s="24"/>
      <c r="BX59" s="24"/>
      <c r="BY59" s="24"/>
      <c r="BZ59" s="24"/>
      <c r="CA59" s="24"/>
      <c r="CB59" s="24"/>
      <c r="CC59" s="24"/>
      <c r="CD59" s="24"/>
      <c r="CE59" s="24"/>
      <c r="CF59" s="24"/>
      <c r="CG59" s="24"/>
      <c r="CH59" s="24"/>
      <c r="CI59" s="24"/>
      <c r="CJ59" s="24"/>
      <c r="CK59" s="24"/>
      <c r="CL59" s="24"/>
      <c r="CM59" s="66"/>
      <c r="CN59" s="61"/>
      <c r="CO59" s="61"/>
      <c r="CP59" s="61"/>
      <c r="CQ59" s="61"/>
      <c r="CR59" s="61"/>
      <c r="CS59" s="61"/>
      <c r="CT59" s="61"/>
      <c r="CU59" s="61"/>
      <c r="CV59" s="61"/>
      <c r="CW59" s="61"/>
      <c r="CX59" s="61"/>
      <c r="CY59" s="61"/>
      <c r="CZ59" s="61"/>
      <c r="DA59" s="61"/>
      <c r="DB59" s="61"/>
      <c r="DC59" s="61"/>
      <c r="DD59" s="61"/>
      <c r="DE59" s="61"/>
      <c r="DF59" s="61"/>
      <c r="DG59" s="61"/>
      <c r="DH59" s="61"/>
      <c r="DI59" s="61"/>
      <c r="DJ59" s="61"/>
      <c r="DK59" s="61"/>
      <c r="DL59" s="61"/>
      <c r="DM59" s="61"/>
      <c r="DN59" s="61"/>
      <c r="DO59" s="61"/>
      <c r="DP59" s="61"/>
      <c r="DQ59" s="61"/>
      <c r="DR59" s="61"/>
      <c r="DS59" s="61"/>
      <c r="DT59" s="61"/>
      <c r="DU59" s="61"/>
      <c r="DV59" s="61"/>
      <c r="DW59" s="61"/>
      <c r="DX59" s="65"/>
      <c r="DY59" s="24"/>
      <c r="DZ59" s="24"/>
      <c r="EA59" s="24"/>
      <c r="EB59" s="24"/>
      <c r="EC59" s="24"/>
      <c r="ED59" s="24"/>
      <c r="EE59" s="24"/>
      <c r="EF59" s="24"/>
      <c r="EG59" s="24"/>
      <c r="EH59" s="24"/>
      <c r="EI59" s="66"/>
      <c r="EJ59" s="61"/>
      <c r="EK59" s="61"/>
      <c r="EL59" s="24"/>
      <c r="EM59" s="24"/>
      <c r="EN59" s="24"/>
      <c r="EO59" s="24"/>
      <c r="EP59" s="24"/>
      <c r="EQ59" s="24"/>
      <c r="ER59" s="24"/>
      <c r="ES59" s="24"/>
      <c r="ET59" s="24"/>
      <c r="EU59" s="66"/>
      <c r="EV59" s="61"/>
      <c r="EW59" s="61"/>
      <c r="EX59" s="61"/>
      <c r="EY59" s="61"/>
      <c r="EZ59" s="24"/>
      <c r="FA59" s="24"/>
      <c r="FB59" s="24"/>
      <c r="FC59" s="24"/>
      <c r="FD59" s="24"/>
      <c r="FE59" s="24"/>
      <c r="FF59" s="24"/>
      <c r="FG59" s="24"/>
      <c r="FH59" s="24"/>
      <c r="FI59" s="24"/>
      <c r="FJ59" s="24"/>
      <c r="FK59" s="24"/>
      <c r="FL59" s="24"/>
      <c r="FM59" s="24"/>
      <c r="FN59" s="24"/>
      <c r="FO59" s="24"/>
      <c r="FP59" s="24"/>
      <c r="FQ59" s="24"/>
      <c r="FR59" s="24"/>
      <c r="FS59" s="24"/>
      <c r="FT59" s="18"/>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11"/>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6"/>
      <c r="MI59" s="17"/>
      <c r="MJ59" s="22"/>
      <c r="MK59" s="22"/>
      <c r="ML59" s="22"/>
      <c r="MM59" s="22"/>
      <c r="MN59" s="22"/>
      <c r="MO59" s="22"/>
      <c r="MP59" s="22"/>
      <c r="MQ59" s="22"/>
      <c r="MR59" s="22"/>
      <c r="MS59" s="22"/>
      <c r="MT59" s="22"/>
      <c r="MU59" s="22"/>
      <c r="MV59" s="22"/>
      <c r="MW59" s="22"/>
      <c r="MX59" s="22"/>
      <c r="MY59" s="16"/>
      <c r="MZ59" s="61"/>
      <c r="NA59" s="61"/>
      <c r="NB59" s="61"/>
      <c r="NC59" s="61"/>
      <c r="ND59" s="61"/>
      <c r="NE59" s="61"/>
      <c r="NF59" s="61"/>
      <c r="NG59" s="61"/>
      <c r="NH59" s="61"/>
      <c r="NI59" s="61"/>
      <c r="NJ59" s="61"/>
      <c r="NK59" s="61"/>
      <c r="NL59" s="61"/>
      <c r="NM59" s="61"/>
      <c r="NN59" s="61"/>
      <c r="NO59" s="61"/>
      <c r="NP59" s="61"/>
      <c r="NQ59" s="61"/>
      <c r="NR59" s="61"/>
      <c r="NS59" s="61"/>
      <c r="NT59" s="61"/>
      <c r="NU59" s="61"/>
      <c r="NV59" s="61"/>
      <c r="NW59" s="61"/>
      <c r="NX59" s="61"/>
      <c r="NY59" s="61"/>
      <c r="NZ59" s="61"/>
      <c r="OA59" s="61"/>
      <c r="OB59" s="61"/>
      <c r="OC59" s="61"/>
      <c r="OD59" s="61"/>
      <c r="OE59" s="61"/>
      <c r="OF59" s="61"/>
      <c r="OG59" s="61"/>
      <c r="OH59" s="61"/>
      <c r="OI59" s="61"/>
      <c r="OJ59" s="60"/>
      <c r="OK59" s="22"/>
      <c r="OL59" s="22"/>
      <c r="OM59" s="22"/>
      <c r="ON59" s="22"/>
      <c r="OO59" s="22"/>
      <c r="OP59" s="22"/>
      <c r="OQ59" s="22"/>
      <c r="OR59" s="22"/>
      <c r="OS59" s="22"/>
      <c r="OT59" s="17"/>
      <c r="OU59" s="71"/>
      <c r="OV59" s="61"/>
      <c r="OW59" s="62"/>
      <c r="OX59" s="17"/>
      <c r="OY59" s="22"/>
      <c r="OZ59" s="22"/>
      <c r="PA59" s="22"/>
      <c r="PB59" s="22"/>
      <c r="PC59" s="22"/>
      <c r="PD59" s="22"/>
      <c r="PE59" s="22"/>
      <c r="PF59" s="17"/>
      <c r="PG59" s="53"/>
      <c r="PH59" s="61"/>
      <c r="PI59" s="61"/>
      <c r="PJ59" s="61"/>
      <c r="PK59" s="62"/>
      <c r="PL59" s="33"/>
      <c r="PM59" s="22"/>
      <c r="PN59" s="22"/>
      <c r="PO59" s="22"/>
      <c r="PP59" s="22"/>
      <c r="PQ59" s="22"/>
      <c r="PR59" s="22"/>
      <c r="PS59" s="22"/>
      <c r="PT59" s="22"/>
      <c r="PU59" s="22"/>
      <c r="PV59" s="22"/>
      <c r="PW59" s="22"/>
      <c r="PX59" s="22"/>
      <c r="PY59" s="22"/>
      <c r="PZ59" s="22"/>
      <c r="QA59" s="22"/>
      <c r="QB59" s="17"/>
      <c r="QC59" s="15"/>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9"/>
      <c r="TT59" s="9"/>
    </row>
    <row r="60" spans="1:540" ht="9.6"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17"/>
      <c r="BR60" s="43"/>
      <c r="BS60" s="24"/>
      <c r="BT60" s="24"/>
      <c r="BU60" s="24"/>
      <c r="BV60" s="24"/>
      <c r="BW60" s="24"/>
      <c r="BX60" s="24"/>
      <c r="BY60" s="24"/>
      <c r="BZ60" s="24"/>
      <c r="CA60" s="24"/>
      <c r="CB60" s="24"/>
      <c r="CC60" s="24"/>
      <c r="CD60" s="24"/>
      <c r="CE60" s="24"/>
      <c r="CF60" s="24"/>
      <c r="CG60" s="24"/>
      <c r="CH60" s="24"/>
      <c r="CI60" s="24"/>
      <c r="CJ60" s="24"/>
      <c r="CK60" s="24"/>
      <c r="CL60" s="24"/>
      <c r="CM60" s="66"/>
      <c r="CN60" s="61"/>
      <c r="CO60" s="61"/>
      <c r="CP60" s="61"/>
      <c r="CQ60" s="61"/>
      <c r="CR60" s="61"/>
      <c r="CS60" s="61"/>
      <c r="CT60" s="61"/>
      <c r="CU60" s="61"/>
      <c r="CV60" s="61"/>
      <c r="CW60" s="61"/>
      <c r="CX60" s="61"/>
      <c r="CY60" s="61"/>
      <c r="CZ60" s="61"/>
      <c r="DA60" s="61"/>
      <c r="DB60" s="61"/>
      <c r="DC60" s="61"/>
      <c r="DD60" s="61"/>
      <c r="DE60" s="61"/>
      <c r="DF60" s="61"/>
      <c r="DG60" s="61"/>
      <c r="DH60" s="61"/>
      <c r="DI60" s="61"/>
      <c r="DJ60" s="61"/>
      <c r="DK60" s="61"/>
      <c r="DL60" s="61"/>
      <c r="DM60" s="61"/>
      <c r="DN60" s="61"/>
      <c r="DO60" s="61"/>
      <c r="DP60" s="61"/>
      <c r="DQ60" s="61"/>
      <c r="DR60" s="61"/>
      <c r="DS60" s="61"/>
      <c r="DT60" s="61"/>
      <c r="DU60" s="61"/>
      <c r="DV60" s="61"/>
      <c r="DW60" s="61"/>
      <c r="DX60" s="65"/>
      <c r="DY60" s="24"/>
      <c r="DZ60" s="24"/>
      <c r="EA60" s="24"/>
      <c r="EB60" s="24"/>
      <c r="EC60" s="24"/>
      <c r="ED60" s="24"/>
      <c r="EE60" s="24"/>
      <c r="EF60" s="24"/>
      <c r="EG60" s="24"/>
      <c r="EH60" s="24"/>
      <c r="EI60" s="66"/>
      <c r="EJ60" s="61"/>
      <c r="EK60" s="61"/>
      <c r="EL60" s="24"/>
      <c r="EM60" s="24"/>
      <c r="EN60" s="24"/>
      <c r="EO60" s="24"/>
      <c r="EP60" s="24"/>
      <c r="EQ60" s="24"/>
      <c r="ER60" s="24"/>
      <c r="ES60" s="24"/>
      <c r="ET60" s="24"/>
      <c r="EU60" s="66"/>
      <c r="EV60" s="61"/>
      <c r="EW60" s="61"/>
      <c r="EX60" s="61"/>
      <c r="EY60" s="61"/>
      <c r="EZ60" s="24"/>
      <c r="FA60" s="24"/>
      <c r="FB60" s="24"/>
      <c r="FC60" s="24"/>
      <c r="FD60" s="24"/>
      <c r="FE60" s="24"/>
      <c r="FF60" s="24"/>
      <c r="FG60" s="24"/>
      <c r="FH60" s="24"/>
      <c r="FI60" s="24"/>
      <c r="FJ60" s="24"/>
      <c r="FK60" s="24"/>
      <c r="FL60" s="24"/>
      <c r="FM60" s="24"/>
      <c r="FN60" s="24"/>
      <c r="FO60" s="24"/>
      <c r="FP60" s="24"/>
      <c r="FQ60" s="24"/>
      <c r="FR60" s="27"/>
      <c r="FS60" s="24"/>
      <c r="FT60" s="15"/>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11"/>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5"/>
      <c r="MH60" s="17"/>
      <c r="MI60" s="22"/>
      <c r="MJ60" s="22"/>
      <c r="MK60" s="22"/>
      <c r="ML60" s="22"/>
      <c r="MM60" s="22"/>
      <c r="MN60" s="22"/>
      <c r="MO60" s="22"/>
      <c r="MP60" s="22"/>
      <c r="MQ60" s="22"/>
      <c r="MR60" s="22"/>
      <c r="MS60" s="22"/>
      <c r="MT60" s="22"/>
      <c r="MU60" s="22"/>
      <c r="MV60" s="22"/>
      <c r="MW60" s="22"/>
      <c r="MX60" s="22"/>
      <c r="MY60" s="16"/>
      <c r="MZ60" s="61"/>
      <c r="NA60" s="61"/>
      <c r="NB60" s="61"/>
      <c r="NC60" s="61"/>
      <c r="ND60" s="61"/>
      <c r="NE60" s="61"/>
      <c r="NF60" s="61"/>
      <c r="NG60" s="61"/>
      <c r="NH60" s="61"/>
      <c r="NI60" s="61"/>
      <c r="NJ60" s="61"/>
      <c r="NK60" s="61"/>
      <c r="NL60" s="61"/>
      <c r="NM60" s="61"/>
      <c r="NN60" s="61"/>
      <c r="NO60" s="61"/>
      <c r="NP60" s="61"/>
      <c r="NQ60" s="61"/>
      <c r="NR60" s="61"/>
      <c r="NS60" s="61"/>
      <c r="NT60" s="61"/>
      <c r="NU60" s="61"/>
      <c r="NV60" s="61"/>
      <c r="NW60" s="61"/>
      <c r="NX60" s="61"/>
      <c r="NY60" s="61"/>
      <c r="NZ60" s="61"/>
      <c r="OA60" s="61"/>
      <c r="OB60" s="61"/>
      <c r="OC60" s="61"/>
      <c r="OD60" s="61"/>
      <c r="OE60" s="61"/>
      <c r="OF60" s="61"/>
      <c r="OG60" s="61"/>
      <c r="OH60" s="61"/>
      <c r="OI60" s="61"/>
      <c r="OJ60" s="60"/>
      <c r="OK60" s="22"/>
      <c r="OL60" s="22"/>
      <c r="OM60" s="22"/>
      <c r="ON60" s="22"/>
      <c r="OO60" s="22"/>
      <c r="OP60" s="22"/>
      <c r="OQ60" s="22"/>
      <c r="OR60" s="22"/>
      <c r="OS60" s="22"/>
      <c r="OT60" s="22"/>
      <c r="OU60" s="53"/>
      <c r="OV60" s="61"/>
      <c r="OW60" s="62"/>
      <c r="OX60" s="22"/>
      <c r="OY60" s="22"/>
      <c r="OZ60" s="22"/>
      <c r="PA60" s="22"/>
      <c r="PB60" s="22"/>
      <c r="PC60" s="22"/>
      <c r="PD60" s="22"/>
      <c r="PE60" s="22"/>
      <c r="PF60" s="22"/>
      <c r="PG60" s="53"/>
      <c r="PH60" s="61"/>
      <c r="PI60" s="61"/>
      <c r="PJ60" s="61"/>
      <c r="PK60" s="62"/>
      <c r="PL60" s="33"/>
      <c r="PM60" s="22"/>
      <c r="PN60" s="22"/>
      <c r="PO60" s="22"/>
      <c r="PP60" s="22"/>
      <c r="PQ60" s="22"/>
      <c r="PR60" s="22"/>
      <c r="PS60" s="22"/>
      <c r="PT60" s="22"/>
      <c r="PU60" s="22"/>
      <c r="PV60" s="22"/>
      <c r="PW60" s="22"/>
      <c r="PX60" s="22"/>
      <c r="PY60" s="22"/>
      <c r="PZ60" s="22"/>
      <c r="QA60" s="22"/>
      <c r="QB60" s="17"/>
      <c r="QC60" s="18"/>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9"/>
      <c r="TT60" s="9"/>
    </row>
    <row r="61" spans="1:540" ht="9.6"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14"/>
      <c r="BR61" s="10"/>
      <c r="BS61" s="24"/>
      <c r="BT61" s="24"/>
      <c r="BU61" s="24"/>
      <c r="BV61" s="24"/>
      <c r="BW61" s="24"/>
      <c r="BX61" s="24"/>
      <c r="BY61" s="24"/>
      <c r="BZ61" s="24"/>
      <c r="CA61" s="24"/>
      <c r="CB61" s="24"/>
      <c r="CC61" s="24"/>
      <c r="CD61" s="24"/>
      <c r="CE61" s="24"/>
      <c r="CF61" s="24"/>
      <c r="CG61" s="24"/>
      <c r="CH61" s="24"/>
      <c r="CI61" s="24"/>
      <c r="CJ61" s="24"/>
      <c r="CK61" s="24"/>
      <c r="CL61" s="24"/>
      <c r="CM61" s="66"/>
      <c r="CN61" s="61"/>
      <c r="CO61" s="61"/>
      <c r="CP61" s="61"/>
      <c r="CQ61" s="61"/>
      <c r="CR61" s="61"/>
      <c r="CS61" s="61"/>
      <c r="CT61" s="61"/>
      <c r="CU61" s="61"/>
      <c r="CV61" s="61"/>
      <c r="CW61" s="61"/>
      <c r="CX61" s="61"/>
      <c r="CY61" s="61"/>
      <c r="CZ61" s="61"/>
      <c r="DA61" s="61"/>
      <c r="DB61" s="61"/>
      <c r="DC61" s="61"/>
      <c r="DD61" s="61"/>
      <c r="DE61" s="61"/>
      <c r="DF61" s="61"/>
      <c r="DG61" s="61"/>
      <c r="DH61" s="61"/>
      <c r="DI61" s="61"/>
      <c r="DJ61" s="61"/>
      <c r="DK61" s="61"/>
      <c r="DL61" s="61"/>
      <c r="DM61" s="61"/>
      <c r="DN61" s="61"/>
      <c r="DO61" s="61"/>
      <c r="DP61" s="61"/>
      <c r="DQ61" s="61"/>
      <c r="DR61" s="61"/>
      <c r="DS61" s="61"/>
      <c r="DT61" s="61"/>
      <c r="DU61" s="61"/>
      <c r="DV61" s="61"/>
      <c r="DW61" s="61"/>
      <c r="DX61" s="65"/>
      <c r="DY61" s="24"/>
      <c r="DZ61" s="24"/>
      <c r="EA61" s="24"/>
      <c r="EB61" s="24"/>
      <c r="EC61" s="24"/>
      <c r="ED61" s="24"/>
      <c r="EE61" s="24"/>
      <c r="EF61" s="24"/>
      <c r="EG61" s="24"/>
      <c r="EH61" s="24"/>
      <c r="EI61" s="66"/>
      <c r="EJ61" s="61"/>
      <c r="EK61" s="61"/>
      <c r="EL61" s="24"/>
      <c r="EM61" s="24"/>
      <c r="EN61" s="24"/>
      <c r="EO61" s="24"/>
      <c r="EP61" s="24"/>
      <c r="EQ61" s="24"/>
      <c r="ER61" s="24"/>
      <c r="ES61" s="24"/>
      <c r="ET61" s="24"/>
      <c r="EU61" s="25"/>
      <c r="EV61" s="61"/>
      <c r="EW61" s="61"/>
      <c r="EX61" s="61"/>
      <c r="EY61" s="61"/>
      <c r="EZ61" s="24"/>
      <c r="FA61" s="24"/>
      <c r="FB61" s="24"/>
      <c r="FC61" s="24"/>
      <c r="FD61" s="24"/>
      <c r="FE61" s="24"/>
      <c r="FF61" s="24"/>
      <c r="FG61" s="24"/>
      <c r="FH61" s="24"/>
      <c r="FI61" s="24"/>
      <c r="FJ61" s="24"/>
      <c r="FK61" s="24"/>
      <c r="FL61" s="24"/>
      <c r="FM61" s="24"/>
      <c r="FN61" s="24"/>
      <c r="FO61" s="24"/>
      <c r="FP61" s="24"/>
      <c r="FQ61" s="24"/>
      <c r="FR61" s="24"/>
      <c r="FS61" s="24"/>
      <c r="FT61" s="10"/>
      <c r="FU61" s="11"/>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11"/>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22"/>
      <c r="MH61" s="22"/>
      <c r="MI61" s="22"/>
      <c r="MJ61" s="22"/>
      <c r="MK61" s="22"/>
      <c r="ML61" s="22"/>
      <c r="MM61" s="22"/>
      <c r="MN61" s="22"/>
      <c r="MO61" s="22"/>
      <c r="MP61" s="22"/>
      <c r="MQ61" s="22"/>
      <c r="MR61" s="22"/>
      <c r="MS61" s="22"/>
      <c r="MT61" s="22"/>
      <c r="MU61" s="22"/>
      <c r="MV61" s="22"/>
      <c r="MW61" s="22"/>
      <c r="MX61" s="22"/>
      <c r="MY61" s="16"/>
      <c r="MZ61" s="61"/>
      <c r="NA61" s="61"/>
      <c r="NB61" s="61"/>
      <c r="NC61" s="61"/>
      <c r="ND61" s="61"/>
      <c r="NE61" s="61"/>
      <c r="NF61" s="61"/>
      <c r="NG61" s="61"/>
      <c r="NH61" s="61"/>
      <c r="NI61" s="61"/>
      <c r="NJ61" s="61"/>
      <c r="NK61" s="61"/>
      <c r="NL61" s="61"/>
      <c r="NM61" s="61"/>
      <c r="NN61" s="61"/>
      <c r="NO61" s="61"/>
      <c r="NP61" s="61"/>
      <c r="NQ61" s="61"/>
      <c r="NR61" s="61"/>
      <c r="NS61" s="61"/>
      <c r="NT61" s="61"/>
      <c r="NU61" s="61"/>
      <c r="NV61" s="61"/>
      <c r="NW61" s="61"/>
      <c r="NX61" s="61"/>
      <c r="NY61" s="61"/>
      <c r="NZ61" s="61"/>
      <c r="OA61" s="61"/>
      <c r="OB61" s="61"/>
      <c r="OC61" s="61"/>
      <c r="OD61" s="61"/>
      <c r="OE61" s="61"/>
      <c r="OF61" s="61"/>
      <c r="OG61" s="61"/>
      <c r="OH61" s="61"/>
      <c r="OI61" s="61"/>
      <c r="OJ61" s="60"/>
      <c r="OK61" s="22"/>
      <c r="OL61" s="22"/>
      <c r="OM61" s="22"/>
      <c r="ON61" s="22"/>
      <c r="OO61" s="22"/>
      <c r="OP61" s="22"/>
      <c r="OQ61" s="22"/>
      <c r="OR61" s="22"/>
      <c r="OS61" s="22"/>
      <c r="OT61" s="22"/>
      <c r="OU61" s="59"/>
      <c r="OV61" s="61"/>
      <c r="OW61" s="62"/>
      <c r="OX61" s="18"/>
      <c r="OY61" s="22"/>
      <c r="OZ61" s="22"/>
      <c r="PA61" s="22"/>
      <c r="PB61" s="22"/>
      <c r="PC61" s="22"/>
      <c r="PD61" s="22"/>
      <c r="PE61" s="22"/>
      <c r="PF61" s="22"/>
      <c r="PG61" s="53"/>
      <c r="PH61" s="61"/>
      <c r="PI61" s="61"/>
      <c r="PJ61" s="61"/>
      <c r="PK61" s="62"/>
      <c r="PL61" s="33"/>
      <c r="PM61" s="22"/>
      <c r="PN61" s="22"/>
      <c r="PO61" s="22"/>
      <c r="PP61" s="22"/>
      <c r="PQ61" s="22"/>
      <c r="PR61" s="22"/>
      <c r="PS61" s="22"/>
      <c r="PT61" s="22"/>
      <c r="PU61" s="22"/>
      <c r="PV61" s="22"/>
      <c r="PW61" s="22"/>
      <c r="PX61" s="22"/>
      <c r="PY61" s="22"/>
      <c r="PZ61" s="22"/>
      <c r="QA61" s="22"/>
      <c r="QB61" s="22"/>
      <c r="QC61" s="17"/>
      <c r="QD61" s="16"/>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9"/>
      <c r="TT61" s="9"/>
    </row>
    <row r="62" spans="1:540" ht="9.6"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43"/>
      <c r="BR62" s="24"/>
      <c r="BS62" s="24"/>
      <c r="BT62" s="24"/>
      <c r="BU62" s="24"/>
      <c r="BV62" s="24"/>
      <c r="BW62" s="24"/>
      <c r="BX62" s="24"/>
      <c r="BY62" s="24"/>
      <c r="BZ62" s="24"/>
      <c r="CA62" s="24"/>
      <c r="CB62" s="24"/>
      <c r="CC62" s="24"/>
      <c r="CD62" s="24"/>
      <c r="CE62" s="24"/>
      <c r="CF62" s="24"/>
      <c r="CG62" s="24"/>
      <c r="CH62" s="24"/>
      <c r="CI62" s="24"/>
      <c r="CJ62" s="24"/>
      <c r="CK62" s="24"/>
      <c r="CL62" s="24"/>
      <c r="CM62" s="66"/>
      <c r="CN62" s="61"/>
      <c r="CO62" s="61"/>
      <c r="CP62" s="61"/>
      <c r="CQ62" s="61"/>
      <c r="CR62" s="61"/>
      <c r="CS62" s="61"/>
      <c r="CT62" s="61"/>
      <c r="CU62" s="61"/>
      <c r="CV62" s="61"/>
      <c r="CW62" s="61"/>
      <c r="CX62" s="61"/>
      <c r="CY62" s="61"/>
      <c r="CZ62" s="61"/>
      <c r="DA62" s="61"/>
      <c r="DB62" s="61"/>
      <c r="DC62" s="61"/>
      <c r="DD62" s="61"/>
      <c r="DE62" s="61"/>
      <c r="DF62" s="61"/>
      <c r="DG62" s="61"/>
      <c r="DH62" s="61"/>
      <c r="DI62" s="61"/>
      <c r="DJ62" s="66"/>
      <c r="DK62" s="25"/>
      <c r="DL62" s="66"/>
      <c r="DM62" s="25"/>
      <c r="DN62" s="65"/>
      <c r="DO62" s="61"/>
      <c r="DP62" s="61"/>
      <c r="DQ62" s="61"/>
      <c r="DR62" s="61"/>
      <c r="DS62" s="61"/>
      <c r="DT62" s="61"/>
      <c r="DU62" s="61"/>
      <c r="DV62" s="61"/>
      <c r="DW62" s="61"/>
      <c r="DX62" s="65"/>
      <c r="DY62" s="24"/>
      <c r="DZ62" s="24"/>
      <c r="EA62" s="35"/>
      <c r="EB62" s="35"/>
      <c r="EC62" s="35"/>
      <c r="ED62" s="35"/>
      <c r="EE62" s="35"/>
      <c r="EF62" s="35"/>
      <c r="EG62" s="35"/>
      <c r="EH62" s="25"/>
      <c r="EI62" s="65"/>
      <c r="EJ62" s="61"/>
      <c r="EK62" s="61"/>
      <c r="EL62" s="25"/>
      <c r="EM62" s="35"/>
      <c r="EN62" s="35"/>
      <c r="EO62" s="35"/>
      <c r="EP62" s="35"/>
      <c r="EQ62" s="35"/>
      <c r="ER62" s="35"/>
      <c r="ES62" s="35"/>
      <c r="ET62" s="35"/>
      <c r="EU62" s="66"/>
      <c r="EV62" s="61"/>
      <c r="EW62" s="61"/>
      <c r="EX62" s="61"/>
      <c r="EY62" s="61"/>
      <c r="EZ62" s="24"/>
      <c r="FA62" s="24"/>
      <c r="FB62" s="24"/>
      <c r="FC62" s="24"/>
      <c r="FD62" s="24"/>
      <c r="FE62" s="24"/>
      <c r="FF62" s="24"/>
      <c r="FG62" s="24"/>
      <c r="FH62" s="24"/>
      <c r="FI62" s="24"/>
      <c r="FJ62" s="24"/>
      <c r="FK62" s="24"/>
      <c r="FL62" s="24"/>
      <c r="FM62" s="24"/>
      <c r="FN62" s="24"/>
      <c r="FO62" s="24"/>
      <c r="FP62" s="24"/>
      <c r="FQ62" s="24"/>
      <c r="FR62" s="24"/>
      <c r="FS62" s="24"/>
      <c r="FT62" s="24"/>
      <c r="FU62" s="10"/>
      <c r="FV62" s="22"/>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11"/>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11"/>
      <c r="MG62" s="17"/>
      <c r="MH62" s="22"/>
      <c r="MI62" s="22"/>
      <c r="MJ62" s="22"/>
      <c r="MK62" s="22"/>
      <c r="ML62" s="22"/>
      <c r="MM62" s="22"/>
      <c r="MN62" s="22"/>
      <c r="MO62" s="22"/>
      <c r="MP62" s="22"/>
      <c r="MQ62" s="22"/>
      <c r="MR62" s="22"/>
      <c r="MS62" s="22"/>
      <c r="MT62" s="22"/>
      <c r="MU62" s="22"/>
      <c r="MV62" s="22"/>
      <c r="MW62" s="22"/>
      <c r="MX62" s="22"/>
      <c r="MY62" s="16"/>
      <c r="MZ62" s="61"/>
      <c r="NA62" s="61"/>
      <c r="NB62" s="61"/>
      <c r="NC62" s="61"/>
      <c r="ND62" s="61"/>
      <c r="NE62" s="61"/>
      <c r="NF62" s="61"/>
      <c r="NG62" s="61"/>
      <c r="NH62" s="61"/>
      <c r="NI62" s="61"/>
      <c r="NJ62" s="61"/>
      <c r="NK62" s="61"/>
      <c r="NL62" s="61"/>
      <c r="NM62" s="61"/>
      <c r="NN62" s="61"/>
      <c r="NO62" s="61"/>
      <c r="NP62" s="61"/>
      <c r="NQ62" s="61"/>
      <c r="NR62" s="61"/>
      <c r="NS62" s="61"/>
      <c r="NT62" s="61"/>
      <c r="NU62" s="61"/>
      <c r="NV62" s="61"/>
      <c r="NW62" s="61"/>
      <c r="NX62" s="61"/>
      <c r="NY62" s="61"/>
      <c r="NZ62" s="61"/>
      <c r="OA62" s="61"/>
      <c r="OB62" s="61"/>
      <c r="OC62" s="61"/>
      <c r="OD62" s="61"/>
      <c r="OE62" s="61"/>
      <c r="OF62" s="61"/>
      <c r="OG62" s="61"/>
      <c r="OH62" s="61"/>
      <c r="OI62" s="61"/>
      <c r="OJ62" s="60"/>
      <c r="OK62" s="22"/>
      <c r="OL62" s="22"/>
      <c r="OM62" s="22"/>
      <c r="ON62" s="22"/>
      <c r="OO62" s="22"/>
      <c r="OP62" s="22"/>
      <c r="OQ62" s="22"/>
      <c r="OR62" s="22"/>
      <c r="OS62" s="22"/>
      <c r="OT62" s="22"/>
      <c r="OU62" s="59"/>
      <c r="OV62" s="61"/>
      <c r="OW62" s="62"/>
      <c r="OX62" s="18"/>
      <c r="OY62" s="22"/>
      <c r="OZ62" s="22"/>
      <c r="PA62" s="22"/>
      <c r="PB62" s="22"/>
      <c r="PC62" s="22"/>
      <c r="PD62" s="22"/>
      <c r="PE62" s="22"/>
      <c r="PF62" s="22"/>
      <c r="PG62" s="53"/>
      <c r="PH62" s="61"/>
      <c r="PI62" s="61"/>
      <c r="PJ62" s="61"/>
      <c r="PK62" s="62"/>
      <c r="PL62" s="33"/>
      <c r="PM62" s="22"/>
      <c r="PN62" s="22"/>
      <c r="PO62" s="22"/>
      <c r="PP62" s="22"/>
      <c r="PQ62" s="22"/>
      <c r="PR62" s="22"/>
      <c r="PS62" s="22"/>
      <c r="PT62" s="22"/>
      <c r="PU62" s="22"/>
      <c r="PV62" s="22"/>
      <c r="PW62" s="22"/>
      <c r="PX62" s="22"/>
      <c r="PY62" s="22"/>
      <c r="PZ62" s="22"/>
      <c r="QA62" s="22"/>
      <c r="QB62" s="22"/>
      <c r="QC62" s="22"/>
      <c r="QD62" s="17"/>
      <c r="QE62" s="31"/>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9"/>
      <c r="TT62" s="9"/>
    </row>
    <row r="63" spans="1:540" ht="9.6"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18"/>
      <c r="BQ63" s="10"/>
      <c r="BR63" s="24"/>
      <c r="BS63" s="24"/>
      <c r="BT63" s="24"/>
      <c r="BU63" s="24"/>
      <c r="BV63" s="24"/>
      <c r="BW63" s="24"/>
      <c r="BX63" s="24"/>
      <c r="BY63" s="24"/>
      <c r="BZ63" s="24"/>
      <c r="CA63" s="24"/>
      <c r="CB63" s="24"/>
      <c r="CC63" s="24"/>
      <c r="CD63" s="24"/>
      <c r="CE63" s="24"/>
      <c r="CF63" s="24"/>
      <c r="CG63" s="24"/>
      <c r="CH63" s="24"/>
      <c r="CI63" s="24"/>
      <c r="CJ63" s="24"/>
      <c r="CK63" s="24"/>
      <c r="CL63" s="24"/>
      <c r="CM63" s="66"/>
      <c r="CN63" s="61"/>
      <c r="CO63" s="61"/>
      <c r="CP63" s="61"/>
      <c r="CQ63" s="61"/>
      <c r="CR63" s="61"/>
      <c r="CS63" s="61"/>
      <c r="CT63" s="61"/>
      <c r="CU63" s="61"/>
      <c r="CV63" s="61"/>
      <c r="CW63" s="25"/>
      <c r="CX63" s="25"/>
      <c r="CY63" s="25"/>
      <c r="CZ63" s="43"/>
      <c r="DA63" s="24"/>
      <c r="DB63" s="65"/>
      <c r="DC63" s="61"/>
      <c r="DD63" s="61"/>
      <c r="DE63" s="61"/>
      <c r="DF63" s="61"/>
      <c r="DG63" s="61"/>
      <c r="DH63" s="61"/>
      <c r="DI63" s="24"/>
      <c r="DJ63" s="24"/>
      <c r="DK63" s="24"/>
      <c r="DL63" s="24"/>
      <c r="DM63" s="24"/>
      <c r="DN63" s="65"/>
      <c r="DO63" s="61"/>
      <c r="DP63" s="61"/>
      <c r="DQ63" s="61"/>
      <c r="DR63" s="61"/>
      <c r="DS63" s="61"/>
      <c r="DT63" s="61"/>
      <c r="DU63" s="61"/>
      <c r="DV63" s="61"/>
      <c r="DW63" s="61"/>
      <c r="DX63" s="65"/>
      <c r="DY63" s="24"/>
      <c r="DZ63" s="24"/>
      <c r="EA63" s="61"/>
      <c r="EB63" s="61"/>
      <c r="EC63" s="61"/>
      <c r="ED63" s="61"/>
      <c r="EE63" s="61"/>
      <c r="EF63" s="61"/>
      <c r="EG63" s="61"/>
      <c r="EH63" s="61"/>
      <c r="EI63" s="61"/>
      <c r="EJ63" s="61"/>
      <c r="EK63" s="61"/>
      <c r="EL63" s="61"/>
      <c r="EM63" s="61"/>
      <c r="EN63" s="61"/>
      <c r="EO63" s="61"/>
      <c r="EP63" s="61"/>
      <c r="EQ63" s="61"/>
      <c r="ER63" s="61"/>
      <c r="ES63" s="61"/>
      <c r="ET63" s="61"/>
      <c r="EU63" s="61"/>
      <c r="EV63" s="61"/>
      <c r="EW63" s="61"/>
      <c r="EX63" s="61"/>
      <c r="EY63" s="61"/>
      <c r="EZ63" s="24"/>
      <c r="FA63" s="24"/>
      <c r="FB63" s="24"/>
      <c r="FC63" s="24"/>
      <c r="FD63" s="24"/>
      <c r="FE63" s="24"/>
      <c r="FF63" s="24"/>
      <c r="FG63" s="24"/>
      <c r="FH63" s="24"/>
      <c r="FI63" s="24"/>
      <c r="FJ63" s="24"/>
      <c r="FK63" s="24"/>
      <c r="FL63" s="24"/>
      <c r="FM63" s="24"/>
      <c r="FN63" s="24"/>
      <c r="FO63" s="24"/>
      <c r="FP63" s="24"/>
      <c r="FQ63" s="24"/>
      <c r="FR63" s="24"/>
      <c r="FS63" s="24"/>
      <c r="FT63" s="24"/>
      <c r="FU63" s="24"/>
      <c r="FV63" s="49"/>
      <c r="FW63" s="17"/>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11"/>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8"/>
      <c r="MG63" s="22"/>
      <c r="MH63" s="22"/>
      <c r="MI63" s="22"/>
      <c r="MJ63" s="22"/>
      <c r="MK63" s="22"/>
      <c r="ML63" s="22"/>
      <c r="MM63" s="22"/>
      <c r="MN63" s="22"/>
      <c r="MO63" s="22"/>
      <c r="MP63" s="22"/>
      <c r="MQ63" s="22"/>
      <c r="MR63" s="22"/>
      <c r="MS63" s="22"/>
      <c r="MT63" s="22"/>
      <c r="MU63" s="22"/>
      <c r="MV63" s="22"/>
      <c r="MW63" s="22"/>
      <c r="MX63" s="22"/>
      <c r="MY63" s="16"/>
      <c r="MZ63" s="61"/>
      <c r="NA63" s="61"/>
      <c r="NB63" s="61"/>
      <c r="NC63" s="61"/>
      <c r="ND63" s="61"/>
      <c r="NE63" s="61"/>
      <c r="NF63" s="61"/>
      <c r="NG63" s="61"/>
      <c r="NH63" s="61"/>
      <c r="NI63" s="61"/>
      <c r="NJ63" s="61"/>
      <c r="NK63" s="61"/>
      <c r="NL63" s="61"/>
      <c r="NM63" s="61"/>
      <c r="NN63" s="61"/>
      <c r="NO63" s="61"/>
      <c r="NP63" s="61"/>
      <c r="NQ63" s="61"/>
      <c r="NR63" s="61"/>
      <c r="NS63" s="61"/>
      <c r="NT63" s="61"/>
      <c r="NU63" s="61"/>
      <c r="NV63" s="61"/>
      <c r="NW63" s="61"/>
      <c r="NX63" s="61"/>
      <c r="NY63" s="61"/>
      <c r="NZ63" s="61"/>
      <c r="OA63" s="61"/>
      <c r="OB63" s="61"/>
      <c r="OC63" s="61"/>
      <c r="OD63" s="61"/>
      <c r="OE63" s="61"/>
      <c r="OF63" s="61"/>
      <c r="OG63" s="61"/>
      <c r="OH63" s="61"/>
      <c r="OI63" s="61"/>
      <c r="OJ63" s="60"/>
      <c r="OK63" s="22"/>
      <c r="OL63" s="22"/>
      <c r="OM63" s="22"/>
      <c r="ON63" s="22"/>
      <c r="OO63" s="22"/>
      <c r="OP63" s="22"/>
      <c r="OQ63" s="22"/>
      <c r="OR63" s="22"/>
      <c r="OS63" s="22"/>
      <c r="OT63" s="17"/>
      <c r="OU63" s="59"/>
      <c r="OV63" s="61"/>
      <c r="OW63" s="62"/>
      <c r="OX63" s="22"/>
      <c r="OY63" s="22"/>
      <c r="OZ63" s="22"/>
      <c r="PA63" s="22"/>
      <c r="PB63" s="22"/>
      <c r="PC63" s="22"/>
      <c r="PD63" s="22"/>
      <c r="PE63" s="22"/>
      <c r="PF63" s="17"/>
      <c r="PG63" s="53"/>
      <c r="PH63" s="61"/>
      <c r="PI63" s="61"/>
      <c r="PJ63" s="61"/>
      <c r="PK63" s="62"/>
      <c r="PL63" s="33"/>
      <c r="PM63" s="22"/>
      <c r="PN63" s="22"/>
      <c r="PO63" s="22"/>
      <c r="PP63" s="22"/>
      <c r="PQ63" s="22"/>
      <c r="PR63" s="22"/>
      <c r="PS63" s="22"/>
      <c r="PT63" s="22"/>
      <c r="PU63" s="22"/>
      <c r="PV63" s="22"/>
      <c r="PW63" s="22"/>
      <c r="PX63" s="22"/>
      <c r="PY63" s="22"/>
      <c r="PZ63" s="22"/>
      <c r="QA63" s="22"/>
      <c r="QB63" s="22"/>
      <c r="QC63" s="22"/>
      <c r="QD63" s="22"/>
      <c r="QE63" s="22"/>
      <c r="QF63" s="12"/>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9"/>
      <c r="TT63" s="9"/>
    </row>
    <row r="64" spans="1:540" ht="9.6"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45"/>
      <c r="BQ64" s="10"/>
      <c r="BR64" s="24"/>
      <c r="BS64" s="24"/>
      <c r="BT64" s="24"/>
      <c r="BU64" s="24"/>
      <c r="BV64" s="24"/>
      <c r="BW64" s="24"/>
      <c r="BX64" s="24"/>
      <c r="BY64" s="24"/>
      <c r="BZ64" s="24"/>
      <c r="CA64" s="24"/>
      <c r="CB64" s="24"/>
      <c r="CC64" s="24"/>
      <c r="CD64" s="24"/>
      <c r="CE64" s="24"/>
      <c r="CF64" s="24"/>
      <c r="CG64" s="24"/>
      <c r="CH64" s="24"/>
      <c r="CI64" s="24"/>
      <c r="CJ64" s="24"/>
      <c r="CK64" s="24"/>
      <c r="CL64" s="24"/>
      <c r="CM64" s="66"/>
      <c r="CN64" s="61"/>
      <c r="CO64" s="61"/>
      <c r="CP64" s="61"/>
      <c r="CQ64" s="61"/>
      <c r="CR64" s="61"/>
      <c r="CS64" s="61"/>
      <c r="CT64" s="61"/>
      <c r="CU64" s="61"/>
      <c r="CV64" s="61"/>
      <c r="CW64" s="64"/>
      <c r="CX64" s="24"/>
      <c r="CY64" s="24"/>
      <c r="CZ64" s="24"/>
      <c r="DA64" s="24"/>
      <c r="DB64" s="35"/>
      <c r="DC64" s="61"/>
      <c r="DD64" s="61"/>
      <c r="DE64" s="61"/>
      <c r="DF64" s="61"/>
      <c r="DG64" s="61"/>
      <c r="DH64" s="66"/>
      <c r="DI64" s="24"/>
      <c r="DJ64" s="24"/>
      <c r="DK64" s="24"/>
      <c r="DL64" s="24"/>
      <c r="DM64" s="35"/>
      <c r="DN64" s="61"/>
      <c r="DO64" s="61"/>
      <c r="DP64" s="61"/>
      <c r="DQ64" s="61"/>
      <c r="DR64" s="61"/>
      <c r="DS64" s="61"/>
      <c r="DT64" s="61"/>
      <c r="DU64" s="61"/>
      <c r="DV64" s="61"/>
      <c r="DW64" s="61"/>
      <c r="DX64" s="65"/>
      <c r="DY64" s="24"/>
      <c r="DZ64" s="24"/>
      <c r="EA64" s="61"/>
      <c r="EB64" s="69"/>
      <c r="EC64" s="69"/>
      <c r="ED64" s="69"/>
      <c r="EE64" s="69"/>
      <c r="EF64" s="69"/>
      <c r="EG64" s="69"/>
      <c r="EH64" s="69"/>
      <c r="EI64" s="61"/>
      <c r="EJ64" s="61"/>
      <c r="EK64" s="61"/>
      <c r="EL64" s="61"/>
      <c r="EM64" s="69"/>
      <c r="EN64" s="69"/>
      <c r="EO64" s="69"/>
      <c r="EP64" s="69"/>
      <c r="EQ64" s="69"/>
      <c r="ER64" s="69"/>
      <c r="ES64" s="69"/>
      <c r="ET64" s="61"/>
      <c r="EU64" s="61"/>
      <c r="EV64" s="61"/>
      <c r="EW64" s="61"/>
      <c r="EX64" s="61"/>
      <c r="EY64" s="61"/>
      <c r="EZ64" s="24"/>
      <c r="FA64" s="24"/>
      <c r="FB64" s="24"/>
      <c r="FC64" s="24"/>
      <c r="FD64" s="24"/>
      <c r="FE64" s="24"/>
      <c r="FF64" s="24"/>
      <c r="FG64" s="24"/>
      <c r="FH64" s="24"/>
      <c r="FI64" s="24"/>
      <c r="FJ64" s="24"/>
      <c r="FK64" s="24"/>
      <c r="FL64" s="24"/>
      <c r="FM64" s="24"/>
      <c r="FN64" s="24"/>
      <c r="FO64" s="24"/>
      <c r="FP64" s="24"/>
      <c r="FQ64" s="24"/>
      <c r="FR64" s="24"/>
      <c r="FS64" s="24"/>
      <c r="FT64" s="24"/>
      <c r="FU64" s="24"/>
      <c r="FV64" s="12"/>
      <c r="FW64" s="2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11"/>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5"/>
      <c r="MF64" s="17"/>
      <c r="MG64" s="22"/>
      <c r="MH64" s="22"/>
      <c r="MI64" s="22"/>
      <c r="MJ64" s="22"/>
      <c r="MK64" s="22"/>
      <c r="ML64" s="22"/>
      <c r="MM64" s="22"/>
      <c r="MN64" s="22"/>
      <c r="MO64" s="22"/>
      <c r="MP64" s="22"/>
      <c r="MQ64" s="22"/>
      <c r="MR64" s="22"/>
      <c r="MS64" s="22"/>
      <c r="MT64" s="22"/>
      <c r="MU64" s="22"/>
      <c r="MV64" s="22"/>
      <c r="MW64" s="22"/>
      <c r="MX64" s="22"/>
      <c r="MY64" s="16"/>
      <c r="MZ64" s="61"/>
      <c r="NA64" s="61"/>
      <c r="NB64" s="61"/>
      <c r="NC64" s="61"/>
      <c r="ND64" s="61"/>
      <c r="NE64" s="61"/>
      <c r="NF64" s="61"/>
      <c r="NG64" s="61"/>
      <c r="NH64" s="61"/>
      <c r="NI64" s="61"/>
      <c r="NJ64" s="61"/>
      <c r="NK64" s="65"/>
      <c r="NL64" s="65"/>
      <c r="NM64" s="65"/>
      <c r="NN64" s="61"/>
      <c r="NO64" s="61"/>
      <c r="NP64" s="61"/>
      <c r="NQ64" s="61"/>
      <c r="NR64" s="61"/>
      <c r="NS64" s="61"/>
      <c r="NT64" s="61"/>
      <c r="NU64" s="57"/>
      <c r="NV64" s="20"/>
      <c r="NW64" s="53"/>
      <c r="NX64" s="53"/>
      <c r="NY64" s="34"/>
      <c r="NZ64" s="59"/>
      <c r="OA64" s="61"/>
      <c r="OB64" s="61"/>
      <c r="OC64" s="61"/>
      <c r="OD64" s="61"/>
      <c r="OE64" s="61"/>
      <c r="OF64" s="61"/>
      <c r="OG64" s="61"/>
      <c r="OH64" s="61"/>
      <c r="OI64" s="61"/>
      <c r="OJ64" s="60"/>
      <c r="OK64" s="22"/>
      <c r="OL64" s="22"/>
      <c r="OM64" s="16"/>
      <c r="ON64" s="33"/>
      <c r="OO64" s="33"/>
      <c r="OP64" s="33"/>
      <c r="OQ64" s="33"/>
      <c r="OR64" s="33"/>
      <c r="OS64" s="33"/>
      <c r="OT64" s="33"/>
      <c r="OU64" s="53"/>
      <c r="OV64" s="61"/>
      <c r="OW64" s="61"/>
      <c r="OX64" s="33"/>
      <c r="OY64" s="33"/>
      <c r="OZ64" s="16"/>
      <c r="PA64" s="33"/>
      <c r="PB64" s="33"/>
      <c r="PC64" s="33"/>
      <c r="PD64" s="33"/>
      <c r="PE64" s="16"/>
      <c r="PF64" s="22"/>
      <c r="PG64" s="58"/>
      <c r="PH64" s="61"/>
      <c r="PI64" s="61"/>
      <c r="PJ64" s="61"/>
      <c r="PK64" s="62"/>
      <c r="PL64" s="33"/>
      <c r="PM64" s="22"/>
      <c r="PN64" s="22"/>
      <c r="PO64" s="22"/>
      <c r="PP64" s="22"/>
      <c r="PQ64" s="22"/>
      <c r="PR64" s="22"/>
      <c r="PS64" s="22"/>
      <c r="PT64" s="22"/>
      <c r="PU64" s="22"/>
      <c r="PV64" s="22"/>
      <c r="PW64" s="22"/>
      <c r="PX64" s="22"/>
      <c r="PY64" s="22"/>
      <c r="PZ64" s="22"/>
      <c r="QA64" s="22"/>
      <c r="QB64" s="22"/>
      <c r="QC64" s="22"/>
      <c r="QD64" s="22"/>
      <c r="QE64" s="17"/>
      <c r="QF64" s="1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9"/>
      <c r="TT64" s="9"/>
    </row>
    <row r="65" spans="1:540" ht="9.6"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22"/>
      <c r="BP65" s="10"/>
      <c r="BQ65" s="24"/>
      <c r="BR65" s="24"/>
      <c r="BS65" s="24"/>
      <c r="BT65" s="24"/>
      <c r="BU65" s="24"/>
      <c r="BV65" s="24"/>
      <c r="BW65" s="24"/>
      <c r="BX65" s="24"/>
      <c r="BY65" s="24"/>
      <c r="BZ65" s="24"/>
      <c r="CA65" s="24"/>
      <c r="CB65" s="24"/>
      <c r="CC65" s="24"/>
      <c r="CD65" s="24"/>
      <c r="CE65" s="24"/>
      <c r="CF65" s="24"/>
      <c r="CG65" s="24"/>
      <c r="CH65" s="24"/>
      <c r="CI65" s="24"/>
      <c r="CJ65" s="24"/>
      <c r="CK65" s="24"/>
      <c r="CL65" s="24"/>
      <c r="CM65" s="66"/>
      <c r="CN65" s="61"/>
      <c r="CO65" s="61"/>
      <c r="CP65" s="61"/>
      <c r="CQ65" s="61"/>
      <c r="CR65" s="61"/>
      <c r="CS65" s="61"/>
      <c r="CT65" s="61"/>
      <c r="CU65" s="61"/>
      <c r="CV65" s="61"/>
      <c r="CW65" s="61"/>
      <c r="CX65" s="24"/>
      <c r="CY65" s="24"/>
      <c r="CZ65" s="24"/>
      <c r="DA65" s="24"/>
      <c r="DB65" s="24"/>
      <c r="DC65" s="61"/>
      <c r="DD65" s="61"/>
      <c r="DE65" s="61"/>
      <c r="DF65" s="61"/>
      <c r="DG65" s="61"/>
      <c r="DH65" s="35"/>
      <c r="DI65" s="24"/>
      <c r="DJ65" s="24"/>
      <c r="DK65" s="24"/>
      <c r="DL65" s="24"/>
      <c r="DM65" s="61"/>
      <c r="DN65" s="61"/>
      <c r="DO65" s="61"/>
      <c r="DP65" s="61"/>
      <c r="DQ65" s="61"/>
      <c r="DR65" s="61"/>
      <c r="DS65" s="61"/>
      <c r="DT65" s="61"/>
      <c r="DU65" s="61"/>
      <c r="DV65" s="61"/>
      <c r="DW65" s="61"/>
      <c r="DX65" s="65"/>
      <c r="DY65" s="24"/>
      <c r="DZ65" s="24"/>
      <c r="EA65" s="35"/>
      <c r="EB65" s="35"/>
      <c r="EC65" s="35"/>
      <c r="ED65" s="35"/>
      <c r="EE65" s="35"/>
      <c r="EF65" s="35"/>
      <c r="EG65" s="35"/>
      <c r="EH65" s="24"/>
      <c r="EI65" s="66"/>
      <c r="EJ65" s="61"/>
      <c r="EK65" s="65"/>
      <c r="EL65" s="25"/>
      <c r="EM65" s="35"/>
      <c r="EN65" s="35"/>
      <c r="EO65" s="35"/>
      <c r="EP65" s="35"/>
      <c r="EQ65" s="35"/>
      <c r="ER65" s="35"/>
      <c r="ES65" s="35"/>
      <c r="ET65" s="35"/>
      <c r="EU65" s="65"/>
      <c r="EV65" s="61"/>
      <c r="EW65" s="61"/>
      <c r="EX65" s="61"/>
      <c r="EY65" s="61"/>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15"/>
      <c r="FX65" s="17"/>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11"/>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23"/>
      <c r="MF65" s="17"/>
      <c r="MG65" s="22"/>
      <c r="MH65" s="22"/>
      <c r="MI65" s="22"/>
      <c r="MJ65" s="22"/>
      <c r="MK65" s="22"/>
      <c r="ML65" s="22"/>
      <c r="MM65" s="22"/>
      <c r="MN65" s="22"/>
      <c r="MO65" s="22"/>
      <c r="MP65" s="22"/>
      <c r="MQ65" s="22"/>
      <c r="MR65" s="22"/>
      <c r="MS65" s="22"/>
      <c r="MT65" s="22"/>
      <c r="MU65" s="22"/>
      <c r="MV65" s="22"/>
      <c r="MW65" s="22"/>
      <c r="MX65" s="22"/>
      <c r="MY65" s="16"/>
      <c r="MZ65" s="61"/>
      <c r="NA65" s="61"/>
      <c r="NB65" s="61"/>
      <c r="NC65" s="61"/>
      <c r="ND65" s="61"/>
      <c r="NE65" s="61"/>
      <c r="NF65" s="61"/>
      <c r="NG65" s="61"/>
      <c r="NH65" s="61"/>
      <c r="NI65" s="16"/>
      <c r="NJ65" s="50"/>
      <c r="NK65" s="33"/>
      <c r="NL65" s="18"/>
      <c r="NM65" s="17"/>
      <c r="NN65" s="53"/>
      <c r="NO65" s="61"/>
      <c r="NP65" s="61"/>
      <c r="NQ65" s="61"/>
      <c r="NR65" s="61"/>
      <c r="NS65" s="61"/>
      <c r="NT65" s="61"/>
      <c r="NU65" s="33"/>
      <c r="NV65" s="22"/>
      <c r="NW65" s="22"/>
      <c r="NX65" s="22"/>
      <c r="NY65" s="9"/>
      <c r="NZ65" s="53"/>
      <c r="OA65" s="61"/>
      <c r="OB65" s="61"/>
      <c r="OC65" s="61"/>
      <c r="OD65" s="61"/>
      <c r="OE65" s="61"/>
      <c r="OF65" s="61"/>
      <c r="OG65" s="61"/>
      <c r="OH65" s="61"/>
      <c r="OI65" s="61"/>
      <c r="OJ65" s="60"/>
      <c r="OK65" s="22"/>
      <c r="OL65" s="18"/>
      <c r="OM65" s="61"/>
      <c r="ON65" s="61"/>
      <c r="OO65" s="61"/>
      <c r="OP65" s="61"/>
      <c r="OQ65" s="61"/>
      <c r="OR65" s="61"/>
      <c r="OS65" s="61"/>
      <c r="OT65" s="61"/>
      <c r="OU65" s="61"/>
      <c r="OV65" s="61"/>
      <c r="OW65" s="61"/>
      <c r="OX65" s="61"/>
      <c r="OY65" s="61"/>
      <c r="OZ65" s="61"/>
      <c r="PA65" s="61"/>
      <c r="PB65" s="61"/>
      <c r="PC65" s="61"/>
      <c r="PD65" s="61"/>
      <c r="PE65" s="61"/>
      <c r="PF65" s="61"/>
      <c r="PG65" s="61"/>
      <c r="PH65" s="61"/>
      <c r="PI65" s="61"/>
      <c r="PJ65" s="61"/>
      <c r="PK65" s="62"/>
      <c r="PL65" s="33"/>
      <c r="PM65" s="22"/>
      <c r="PN65" s="22"/>
      <c r="PO65" s="22"/>
      <c r="PP65" s="22"/>
      <c r="PQ65" s="22"/>
      <c r="PR65" s="22"/>
      <c r="PS65" s="22"/>
      <c r="PT65" s="22"/>
      <c r="PU65" s="22"/>
      <c r="PV65" s="22"/>
      <c r="PW65" s="22"/>
      <c r="PX65" s="22"/>
      <c r="PY65" s="22"/>
      <c r="PZ65" s="22"/>
      <c r="QA65" s="22"/>
      <c r="QB65" s="22"/>
      <c r="QC65" s="22"/>
      <c r="QD65" s="22"/>
      <c r="QE65" s="22"/>
      <c r="QF65" s="17"/>
      <c r="QG65" s="15"/>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9"/>
      <c r="TT65" s="9"/>
    </row>
    <row r="66" spans="1:540" ht="9.6"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23"/>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66"/>
      <c r="CN66" s="61"/>
      <c r="CO66" s="61"/>
      <c r="CP66" s="61"/>
      <c r="CQ66" s="61"/>
      <c r="CR66" s="61"/>
      <c r="CS66" s="61"/>
      <c r="CT66" s="61"/>
      <c r="CU66" s="61"/>
      <c r="CV66" s="61"/>
      <c r="CW66" s="61"/>
      <c r="CX66" s="66"/>
      <c r="CY66" s="24"/>
      <c r="CZ66" s="24"/>
      <c r="DA66" s="24"/>
      <c r="DB66" s="24"/>
      <c r="DC66" s="25"/>
      <c r="DD66" s="61"/>
      <c r="DE66" s="61"/>
      <c r="DF66" s="61"/>
      <c r="DG66" s="65"/>
      <c r="DH66" s="24"/>
      <c r="DI66" s="24"/>
      <c r="DJ66" s="24"/>
      <c r="DK66" s="24"/>
      <c r="DL66" s="35"/>
      <c r="DM66" s="61"/>
      <c r="DN66" s="61"/>
      <c r="DO66" s="61"/>
      <c r="DP66" s="61"/>
      <c r="DQ66" s="61"/>
      <c r="DR66" s="61"/>
      <c r="DS66" s="61"/>
      <c r="DT66" s="61"/>
      <c r="DU66" s="61"/>
      <c r="DV66" s="61"/>
      <c r="DW66" s="61"/>
      <c r="DX66" s="65"/>
      <c r="DY66" s="24"/>
      <c r="DZ66" s="24"/>
      <c r="EA66" s="24"/>
      <c r="EB66" s="24"/>
      <c r="EC66" s="24"/>
      <c r="ED66" s="24"/>
      <c r="EE66" s="24"/>
      <c r="EF66" s="24"/>
      <c r="EG66" s="24"/>
      <c r="EH66" s="24"/>
      <c r="EI66" s="66"/>
      <c r="EJ66" s="61"/>
      <c r="EK66" s="61"/>
      <c r="EL66" s="24"/>
      <c r="EM66" s="24"/>
      <c r="EN66" s="24"/>
      <c r="EO66" s="24"/>
      <c r="EP66" s="24"/>
      <c r="EQ66" s="24"/>
      <c r="ER66" s="24"/>
      <c r="ES66" s="24"/>
      <c r="ET66" s="24"/>
      <c r="EU66" s="25"/>
      <c r="EV66" s="61"/>
      <c r="EW66" s="61"/>
      <c r="EX66" s="61"/>
      <c r="EY66" s="61"/>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10"/>
      <c r="FX66" s="18"/>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11"/>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9"/>
      <c r="MF66" s="22"/>
      <c r="MG66" s="22"/>
      <c r="MH66" s="22"/>
      <c r="MI66" s="22"/>
      <c r="MJ66" s="22"/>
      <c r="MK66" s="22"/>
      <c r="ML66" s="22"/>
      <c r="MM66" s="22"/>
      <c r="MN66" s="22"/>
      <c r="MO66" s="22"/>
      <c r="MP66" s="22"/>
      <c r="MQ66" s="22"/>
      <c r="MR66" s="22"/>
      <c r="MS66" s="22"/>
      <c r="MT66" s="22"/>
      <c r="MU66" s="22"/>
      <c r="MV66" s="22"/>
      <c r="MW66" s="22"/>
      <c r="MX66" s="22"/>
      <c r="MY66" s="16"/>
      <c r="MZ66" s="61"/>
      <c r="NA66" s="61"/>
      <c r="NB66" s="61"/>
      <c r="NC66" s="61"/>
      <c r="ND66" s="61"/>
      <c r="NE66" s="61"/>
      <c r="NF66" s="61"/>
      <c r="NG66" s="61"/>
      <c r="NH66" s="61"/>
      <c r="NI66" s="59"/>
      <c r="NJ66" s="17"/>
      <c r="NK66" s="22"/>
      <c r="NL66" s="22"/>
      <c r="NM66" s="17"/>
      <c r="NN66" s="18"/>
      <c r="NO66" s="61"/>
      <c r="NP66" s="61"/>
      <c r="NQ66" s="61"/>
      <c r="NR66" s="61"/>
      <c r="NS66" s="61"/>
      <c r="NT66" s="58"/>
      <c r="NU66" s="22"/>
      <c r="NV66" s="22"/>
      <c r="NW66" s="22"/>
      <c r="NX66" s="22"/>
      <c r="NY66" s="33"/>
      <c r="NZ66" s="61"/>
      <c r="OA66" s="61"/>
      <c r="OB66" s="61"/>
      <c r="OC66" s="61"/>
      <c r="OD66" s="61"/>
      <c r="OE66" s="61"/>
      <c r="OF66" s="61"/>
      <c r="OG66" s="61"/>
      <c r="OH66" s="61"/>
      <c r="OI66" s="61"/>
      <c r="OJ66" s="60"/>
      <c r="OK66" s="22"/>
      <c r="OL66" s="22"/>
      <c r="OM66" s="61"/>
      <c r="ON66" s="61"/>
      <c r="OO66" s="61"/>
      <c r="OP66" s="61"/>
      <c r="OQ66" s="61"/>
      <c r="OR66" s="61"/>
      <c r="OS66" s="61"/>
      <c r="OT66" s="61"/>
      <c r="OU66" s="61"/>
      <c r="OV66" s="61"/>
      <c r="OW66" s="61"/>
      <c r="OX66" s="61"/>
      <c r="OY66" s="61"/>
      <c r="OZ66" s="61"/>
      <c r="PA66" s="61"/>
      <c r="PB66" s="61"/>
      <c r="PC66" s="61"/>
      <c r="PD66" s="61"/>
      <c r="PE66" s="61"/>
      <c r="PF66" s="61"/>
      <c r="PG66" s="61"/>
      <c r="PH66" s="61"/>
      <c r="PI66" s="61"/>
      <c r="PJ66" s="61"/>
      <c r="PK66" s="62"/>
      <c r="PL66" s="33"/>
      <c r="PM66" s="22"/>
      <c r="PN66" s="22"/>
      <c r="PO66" s="22"/>
      <c r="PP66" s="22"/>
      <c r="PQ66" s="22"/>
      <c r="PR66" s="22"/>
      <c r="PS66" s="22"/>
      <c r="PT66" s="22"/>
      <c r="PU66" s="22"/>
      <c r="PV66" s="22"/>
      <c r="PW66" s="22"/>
      <c r="PX66" s="22"/>
      <c r="PY66" s="22"/>
      <c r="PZ66" s="22"/>
      <c r="QA66" s="22"/>
      <c r="QB66" s="22"/>
      <c r="QC66" s="22"/>
      <c r="QD66" s="22"/>
      <c r="QE66" s="22"/>
      <c r="QF66" s="22"/>
      <c r="QG66" s="18"/>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9"/>
      <c r="TT66" s="9"/>
    </row>
    <row r="67" spans="1:540" ht="9.6"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17"/>
      <c r="BO67" s="45"/>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66"/>
      <c r="CN67" s="61"/>
      <c r="CO67" s="61"/>
      <c r="CP67" s="61"/>
      <c r="CQ67" s="61"/>
      <c r="CR67" s="61"/>
      <c r="CS67" s="61"/>
      <c r="CT67" s="61"/>
      <c r="CU67" s="61"/>
      <c r="CV67" s="61"/>
      <c r="CW67" s="61"/>
      <c r="CX67" s="61"/>
      <c r="CY67" s="24"/>
      <c r="CZ67" s="24"/>
      <c r="DA67" s="24"/>
      <c r="DB67" s="24"/>
      <c r="DC67" s="12"/>
      <c r="DD67" s="61"/>
      <c r="DE67" s="61"/>
      <c r="DF67" s="61"/>
      <c r="DG67" s="25"/>
      <c r="DH67" s="24"/>
      <c r="DI67" s="24"/>
      <c r="DJ67" s="24"/>
      <c r="DK67" s="24"/>
      <c r="DL67" s="65"/>
      <c r="DM67" s="61"/>
      <c r="DN67" s="61"/>
      <c r="DO67" s="61"/>
      <c r="DP67" s="61"/>
      <c r="DQ67" s="61"/>
      <c r="DR67" s="61"/>
      <c r="DS67" s="61"/>
      <c r="DT67" s="61"/>
      <c r="DU67" s="61"/>
      <c r="DV67" s="61"/>
      <c r="DW67" s="61"/>
      <c r="DX67" s="65"/>
      <c r="DY67" s="24"/>
      <c r="DZ67" s="24"/>
      <c r="EA67" s="24"/>
      <c r="EB67" s="24"/>
      <c r="EC67" s="24"/>
      <c r="ED67" s="24"/>
      <c r="EE67" s="24"/>
      <c r="EF67" s="24"/>
      <c r="EG67" s="24"/>
      <c r="EH67" s="24"/>
      <c r="EI67" s="66"/>
      <c r="EJ67" s="61"/>
      <c r="EK67" s="61"/>
      <c r="EL67" s="24"/>
      <c r="EM67" s="24"/>
      <c r="EN67" s="24"/>
      <c r="EO67" s="24"/>
      <c r="EP67" s="24"/>
      <c r="EQ67" s="24"/>
      <c r="ER67" s="24"/>
      <c r="ES67" s="24"/>
      <c r="ET67" s="24"/>
      <c r="EU67" s="66"/>
      <c r="EV67" s="61"/>
      <c r="EW67" s="61"/>
      <c r="EX67" s="61"/>
      <c r="EY67" s="61"/>
      <c r="EZ67" s="24"/>
      <c r="FA67" s="24"/>
      <c r="FB67" s="24"/>
      <c r="FC67" s="24"/>
      <c r="FD67" s="24"/>
      <c r="FE67" s="24"/>
      <c r="FF67" s="24"/>
      <c r="FG67" s="24"/>
      <c r="FH67" s="24"/>
      <c r="FI67" s="24"/>
      <c r="FJ67" s="24"/>
      <c r="FK67" s="24"/>
      <c r="FL67" s="24"/>
      <c r="FM67" s="24"/>
      <c r="FN67" s="24"/>
      <c r="FO67" s="24"/>
      <c r="FP67" s="24"/>
      <c r="FQ67" s="24"/>
      <c r="FR67" s="24"/>
      <c r="FS67" s="24"/>
      <c r="FT67" s="24"/>
      <c r="FU67" s="24"/>
      <c r="FV67" s="24"/>
      <c r="FW67" s="10"/>
      <c r="FX67" s="11"/>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11"/>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14"/>
      <c r="ME67" s="9"/>
      <c r="MF67" s="22"/>
      <c r="MG67" s="22"/>
      <c r="MH67" s="22"/>
      <c r="MI67" s="22"/>
      <c r="MJ67" s="22"/>
      <c r="MK67" s="22"/>
      <c r="ML67" s="22"/>
      <c r="MM67" s="22"/>
      <c r="MN67" s="22"/>
      <c r="MO67" s="22"/>
      <c r="MP67" s="22"/>
      <c r="MQ67" s="22"/>
      <c r="MR67" s="22"/>
      <c r="MS67" s="22"/>
      <c r="MT67" s="22"/>
      <c r="MU67" s="22"/>
      <c r="MV67" s="22"/>
      <c r="MW67" s="22"/>
      <c r="MX67" s="22"/>
      <c r="MY67" s="16"/>
      <c r="MZ67" s="61"/>
      <c r="NA67" s="61"/>
      <c r="NB67" s="61"/>
      <c r="NC67" s="61"/>
      <c r="ND67" s="61"/>
      <c r="NE67" s="61"/>
      <c r="NF67" s="61"/>
      <c r="NG67" s="61"/>
      <c r="NH67" s="61"/>
      <c r="NI67" s="61"/>
      <c r="NJ67" s="17"/>
      <c r="NK67" s="22"/>
      <c r="NL67" s="22"/>
      <c r="NM67" s="22"/>
      <c r="NN67" s="22"/>
      <c r="NO67" s="57"/>
      <c r="NP67" s="61"/>
      <c r="NQ67" s="61"/>
      <c r="NR67" s="61"/>
      <c r="NS67" s="61"/>
      <c r="NT67" s="59"/>
      <c r="NU67" s="22"/>
      <c r="NV67" s="22"/>
      <c r="NW67" s="22"/>
      <c r="NX67" s="22"/>
      <c r="NY67" s="58"/>
      <c r="NZ67" s="61"/>
      <c r="OA67" s="61"/>
      <c r="OB67" s="61"/>
      <c r="OC67" s="61"/>
      <c r="OD67" s="61"/>
      <c r="OE67" s="61"/>
      <c r="OF67" s="61"/>
      <c r="OG67" s="61"/>
      <c r="OH67" s="61"/>
      <c r="OI67" s="61"/>
      <c r="OJ67" s="60"/>
      <c r="OK67" s="22"/>
      <c r="OL67" s="22"/>
      <c r="OM67" s="16"/>
      <c r="ON67" s="22"/>
      <c r="OO67" s="22"/>
      <c r="OP67" s="22"/>
      <c r="OQ67" s="22"/>
      <c r="OR67" s="22"/>
      <c r="OS67" s="59"/>
      <c r="OT67" s="22"/>
      <c r="OU67" s="53"/>
      <c r="OV67" s="61"/>
      <c r="OW67" s="62"/>
      <c r="OX67" s="33"/>
      <c r="OY67" s="33"/>
      <c r="OZ67" s="22"/>
      <c r="PA67" s="22"/>
      <c r="PB67" s="22"/>
      <c r="PC67" s="22"/>
      <c r="PD67" s="22"/>
      <c r="PE67" s="50"/>
      <c r="PF67" s="18"/>
      <c r="PG67" s="58"/>
      <c r="PH67" s="61"/>
      <c r="PI67" s="61"/>
      <c r="PJ67" s="61"/>
      <c r="PK67" s="62"/>
      <c r="PL67" s="33"/>
      <c r="PM67" s="22"/>
      <c r="PN67" s="22"/>
      <c r="PO67" s="22"/>
      <c r="PP67" s="22"/>
      <c r="PQ67" s="22"/>
      <c r="PR67" s="22"/>
      <c r="PS67" s="22"/>
      <c r="PT67" s="22"/>
      <c r="PU67" s="22"/>
      <c r="PV67" s="22"/>
      <c r="PW67" s="22"/>
      <c r="PX67" s="22"/>
      <c r="PY67" s="22"/>
      <c r="PZ67" s="22"/>
      <c r="QA67" s="22"/>
      <c r="QB67" s="22"/>
      <c r="QC67" s="22"/>
      <c r="QD67" s="22"/>
      <c r="QE67" s="22"/>
      <c r="QF67" s="22"/>
      <c r="QG67" s="17"/>
      <c r="QH67" s="15"/>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9"/>
      <c r="TT67" s="9"/>
    </row>
    <row r="68" spans="1:540" ht="9.6"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22"/>
      <c r="BO68" s="31"/>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66"/>
      <c r="CN68" s="61"/>
      <c r="CO68" s="61"/>
      <c r="CP68" s="61"/>
      <c r="CQ68" s="61"/>
      <c r="CR68" s="61"/>
      <c r="CS68" s="61"/>
      <c r="CT68" s="61"/>
      <c r="CU68" s="61"/>
      <c r="CV68" s="61"/>
      <c r="CW68" s="61"/>
      <c r="CX68" s="61"/>
      <c r="CY68" s="25"/>
      <c r="CZ68" s="24"/>
      <c r="DA68" s="24"/>
      <c r="DB68" s="24"/>
      <c r="DC68" s="24"/>
      <c r="DD68" s="65"/>
      <c r="DE68" s="61"/>
      <c r="DF68" s="61"/>
      <c r="DG68" s="24"/>
      <c r="DH68" s="24"/>
      <c r="DI68" s="24"/>
      <c r="DJ68" s="24"/>
      <c r="DK68" s="25"/>
      <c r="DL68" s="61"/>
      <c r="DM68" s="61"/>
      <c r="DN68" s="61"/>
      <c r="DO68" s="61"/>
      <c r="DP68" s="61"/>
      <c r="DQ68" s="61"/>
      <c r="DR68" s="61"/>
      <c r="DS68" s="61"/>
      <c r="DT68" s="61"/>
      <c r="DU68" s="61"/>
      <c r="DV68" s="61"/>
      <c r="DW68" s="61"/>
      <c r="DX68" s="65"/>
      <c r="DY68" s="24"/>
      <c r="DZ68" s="24"/>
      <c r="EA68" s="24"/>
      <c r="EB68" s="24"/>
      <c r="EC68" s="24"/>
      <c r="ED68" s="24"/>
      <c r="EE68" s="24"/>
      <c r="EF68" s="24"/>
      <c r="EG68" s="24"/>
      <c r="EH68" s="24"/>
      <c r="EI68" s="66"/>
      <c r="EJ68" s="61"/>
      <c r="EK68" s="61"/>
      <c r="EL68" s="24"/>
      <c r="EM68" s="24"/>
      <c r="EN68" s="24"/>
      <c r="EO68" s="24"/>
      <c r="EP68" s="24"/>
      <c r="EQ68" s="24"/>
      <c r="ER68" s="24"/>
      <c r="ES68" s="24"/>
      <c r="ET68" s="24"/>
      <c r="EU68" s="66"/>
      <c r="EV68" s="61"/>
      <c r="EW68" s="61"/>
      <c r="EX68" s="61"/>
      <c r="EY68" s="61"/>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36"/>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11"/>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22"/>
      <c r="ME68" s="22"/>
      <c r="MF68" s="22"/>
      <c r="MG68" s="22"/>
      <c r="MH68" s="22"/>
      <c r="MI68" s="22"/>
      <c r="MJ68" s="22"/>
      <c r="MK68" s="22"/>
      <c r="ML68" s="22"/>
      <c r="MM68" s="22"/>
      <c r="MN68" s="22"/>
      <c r="MO68" s="22"/>
      <c r="MP68" s="22"/>
      <c r="MQ68" s="22"/>
      <c r="MR68" s="22"/>
      <c r="MS68" s="22"/>
      <c r="MT68" s="22"/>
      <c r="MU68" s="22"/>
      <c r="MV68" s="22"/>
      <c r="MW68" s="22"/>
      <c r="MX68" s="22"/>
      <c r="MY68" s="16"/>
      <c r="MZ68" s="61"/>
      <c r="NA68" s="61"/>
      <c r="NB68" s="61"/>
      <c r="NC68" s="61"/>
      <c r="ND68" s="61"/>
      <c r="NE68" s="61"/>
      <c r="NF68" s="61"/>
      <c r="NG68" s="61"/>
      <c r="NH68" s="61"/>
      <c r="NI68" s="61"/>
      <c r="NJ68" s="34"/>
      <c r="NK68" s="17"/>
      <c r="NL68" s="22"/>
      <c r="NM68" s="22"/>
      <c r="NN68" s="22"/>
      <c r="NO68" s="53"/>
      <c r="NP68" s="61"/>
      <c r="NQ68" s="61"/>
      <c r="NR68" s="61"/>
      <c r="NS68" s="62"/>
      <c r="NT68" s="18"/>
      <c r="NU68" s="22"/>
      <c r="NV68" s="22"/>
      <c r="NW68" s="22"/>
      <c r="NX68" s="33"/>
      <c r="NY68" s="62"/>
      <c r="NZ68" s="61"/>
      <c r="OA68" s="61"/>
      <c r="OB68" s="61"/>
      <c r="OC68" s="61"/>
      <c r="OD68" s="61"/>
      <c r="OE68" s="61"/>
      <c r="OF68" s="61"/>
      <c r="OG68" s="61"/>
      <c r="OH68" s="61"/>
      <c r="OI68" s="61"/>
      <c r="OJ68" s="60"/>
      <c r="OK68" s="22"/>
      <c r="OL68" s="22"/>
      <c r="OM68" s="22"/>
      <c r="ON68" s="22"/>
      <c r="OO68" s="22"/>
      <c r="OP68" s="22"/>
      <c r="OQ68" s="22"/>
      <c r="OR68" s="22"/>
      <c r="OS68" s="22"/>
      <c r="OT68" s="17"/>
      <c r="OU68" s="53"/>
      <c r="OV68" s="61"/>
      <c r="OW68" s="62"/>
      <c r="OX68" s="22"/>
      <c r="OY68" s="22"/>
      <c r="OZ68" s="22"/>
      <c r="PA68" s="22"/>
      <c r="PB68" s="22"/>
      <c r="PC68" s="22"/>
      <c r="PD68" s="22"/>
      <c r="PE68" s="22"/>
      <c r="PF68" s="17"/>
      <c r="PG68" s="20"/>
      <c r="PH68" s="61"/>
      <c r="PI68" s="61"/>
      <c r="PJ68" s="61"/>
      <c r="PK68" s="62"/>
      <c r="PL68" s="33"/>
      <c r="PM68" s="22"/>
      <c r="PN68" s="22"/>
      <c r="PO68" s="22"/>
      <c r="PP68" s="22"/>
      <c r="PQ68" s="22"/>
      <c r="PR68" s="22"/>
      <c r="PS68" s="22"/>
      <c r="PT68" s="22"/>
      <c r="PU68" s="22"/>
      <c r="PV68" s="22"/>
      <c r="PW68" s="22"/>
      <c r="PX68" s="22"/>
      <c r="PY68" s="22"/>
      <c r="PZ68" s="22"/>
      <c r="QA68" s="22"/>
      <c r="QB68" s="22"/>
      <c r="QC68" s="22"/>
      <c r="QD68" s="22"/>
      <c r="QE68" s="22"/>
      <c r="QF68" s="22"/>
      <c r="QG68" s="2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9"/>
      <c r="TT68" s="9"/>
    </row>
    <row r="69" spans="1:540" ht="9.6"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16"/>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66"/>
      <c r="CN69" s="61"/>
      <c r="CO69" s="61"/>
      <c r="CP69" s="61"/>
      <c r="CQ69" s="61"/>
      <c r="CR69" s="61"/>
      <c r="CS69" s="61"/>
      <c r="CT69" s="61"/>
      <c r="CU69" s="61"/>
      <c r="CV69" s="61"/>
      <c r="CW69" s="61"/>
      <c r="CX69" s="61"/>
      <c r="CY69" s="61"/>
      <c r="CZ69" s="24"/>
      <c r="DA69" s="24"/>
      <c r="DB69" s="24"/>
      <c r="DC69" s="24"/>
      <c r="DD69" s="35"/>
      <c r="DE69" s="61"/>
      <c r="DF69" s="65"/>
      <c r="DG69" s="24"/>
      <c r="DH69" s="24"/>
      <c r="DI69" s="24"/>
      <c r="DJ69" s="24"/>
      <c r="DK69" s="66"/>
      <c r="DL69" s="61"/>
      <c r="DM69" s="61"/>
      <c r="DN69" s="61"/>
      <c r="DO69" s="61"/>
      <c r="DP69" s="61"/>
      <c r="DQ69" s="61"/>
      <c r="DR69" s="61"/>
      <c r="DS69" s="61"/>
      <c r="DT69" s="61"/>
      <c r="DU69" s="61"/>
      <c r="DV69" s="61"/>
      <c r="DW69" s="61"/>
      <c r="DX69" s="65"/>
      <c r="DY69" s="24"/>
      <c r="DZ69" s="24"/>
      <c r="EA69" s="24"/>
      <c r="EB69" s="24"/>
      <c r="EC69" s="24"/>
      <c r="ED69" s="24"/>
      <c r="EE69" s="24"/>
      <c r="EF69" s="24"/>
      <c r="EG69" s="24"/>
      <c r="EH69" s="24"/>
      <c r="EI69" s="66"/>
      <c r="EJ69" s="61"/>
      <c r="EK69" s="61"/>
      <c r="EL69" s="24"/>
      <c r="EM69" s="24"/>
      <c r="EN69" s="24"/>
      <c r="EO69" s="24"/>
      <c r="EP69" s="24"/>
      <c r="EQ69" s="24"/>
      <c r="ER69" s="24"/>
      <c r="ES69" s="24"/>
      <c r="ET69" s="24"/>
      <c r="EU69" s="25"/>
      <c r="EV69" s="61"/>
      <c r="EW69" s="61"/>
      <c r="EX69" s="61"/>
      <c r="EY69" s="61"/>
      <c r="EZ69" s="24"/>
      <c r="FA69" s="24"/>
      <c r="FB69" s="24"/>
      <c r="FC69" s="24"/>
      <c r="FD69" s="24"/>
      <c r="FE69" s="24"/>
      <c r="FF69" s="24"/>
      <c r="FG69" s="24"/>
      <c r="FH69" s="24"/>
      <c r="FI69" s="24"/>
      <c r="FJ69" s="24"/>
      <c r="FK69" s="24"/>
      <c r="FL69" s="24"/>
      <c r="FM69" s="24"/>
      <c r="FN69" s="24"/>
      <c r="FO69" s="24"/>
      <c r="FP69" s="24"/>
      <c r="FQ69" s="24"/>
      <c r="FR69" s="24"/>
      <c r="FS69" s="24"/>
      <c r="FT69" s="24"/>
      <c r="FU69" s="24"/>
      <c r="FV69" s="24"/>
      <c r="FW69" s="24"/>
      <c r="FX69" s="10"/>
      <c r="FY69" s="34"/>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11"/>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43"/>
      <c r="MD69" s="17"/>
      <c r="ME69" s="22"/>
      <c r="MF69" s="22"/>
      <c r="MG69" s="22"/>
      <c r="MH69" s="22"/>
      <c r="MI69" s="22"/>
      <c r="MJ69" s="22"/>
      <c r="MK69" s="22"/>
      <c r="ML69" s="22"/>
      <c r="MM69" s="22"/>
      <c r="MN69" s="22"/>
      <c r="MO69" s="22"/>
      <c r="MP69" s="22"/>
      <c r="MQ69" s="22"/>
      <c r="MR69" s="22"/>
      <c r="MS69" s="22"/>
      <c r="MT69" s="22"/>
      <c r="MU69" s="22"/>
      <c r="MV69" s="22"/>
      <c r="MW69" s="22"/>
      <c r="MX69" s="22"/>
      <c r="MY69" s="16"/>
      <c r="MZ69" s="61"/>
      <c r="NA69" s="61"/>
      <c r="NB69" s="61"/>
      <c r="NC69" s="61"/>
      <c r="ND69" s="61"/>
      <c r="NE69" s="61"/>
      <c r="NF69" s="61"/>
      <c r="NG69" s="61"/>
      <c r="NH69" s="61"/>
      <c r="NI69" s="61"/>
      <c r="NJ69" s="61"/>
      <c r="NK69" s="22"/>
      <c r="NL69" s="22"/>
      <c r="NM69" s="22"/>
      <c r="NN69" s="22"/>
      <c r="NO69" s="33"/>
      <c r="NP69" s="62"/>
      <c r="NQ69" s="61"/>
      <c r="NR69" s="61"/>
      <c r="NS69" s="71"/>
      <c r="NT69" s="22"/>
      <c r="NU69" s="22"/>
      <c r="NV69" s="22"/>
      <c r="NW69" s="22"/>
      <c r="NX69" s="53"/>
      <c r="NY69" s="61"/>
      <c r="NZ69" s="61"/>
      <c r="OA69" s="61"/>
      <c r="OB69" s="61"/>
      <c r="OC69" s="61"/>
      <c r="OD69" s="61"/>
      <c r="OE69" s="61"/>
      <c r="OF69" s="61"/>
      <c r="OG69" s="61"/>
      <c r="OH69" s="61"/>
      <c r="OI69" s="61"/>
      <c r="OJ69" s="60"/>
      <c r="OK69" s="22"/>
      <c r="OL69" s="22"/>
      <c r="OM69" s="22"/>
      <c r="ON69" s="22"/>
      <c r="OO69" s="22"/>
      <c r="OP69" s="22"/>
      <c r="OQ69" s="22"/>
      <c r="OR69" s="22"/>
      <c r="OS69" s="22"/>
      <c r="OT69" s="22"/>
      <c r="OU69" s="59"/>
      <c r="OV69" s="61"/>
      <c r="OW69" s="62"/>
      <c r="OX69" s="18"/>
      <c r="OY69" s="22"/>
      <c r="OZ69" s="22"/>
      <c r="PA69" s="22"/>
      <c r="PB69" s="22"/>
      <c r="PC69" s="22"/>
      <c r="PD69" s="22"/>
      <c r="PE69" s="22"/>
      <c r="PF69" s="22"/>
      <c r="PG69" s="53"/>
      <c r="PH69" s="61"/>
      <c r="PI69" s="61"/>
      <c r="PJ69" s="61"/>
      <c r="PK69" s="62"/>
      <c r="PL69" s="33"/>
      <c r="PM69" s="22"/>
      <c r="PN69" s="22"/>
      <c r="PO69" s="22"/>
      <c r="PP69" s="22"/>
      <c r="PQ69" s="22"/>
      <c r="PR69" s="22"/>
      <c r="PS69" s="22"/>
      <c r="PT69" s="22"/>
      <c r="PU69" s="22"/>
      <c r="PV69" s="22"/>
      <c r="PW69" s="22"/>
      <c r="PX69" s="22"/>
      <c r="PY69" s="22"/>
      <c r="PZ69" s="22"/>
      <c r="QA69" s="22"/>
      <c r="QB69" s="22"/>
      <c r="QC69" s="22"/>
      <c r="QD69" s="22"/>
      <c r="QE69" s="22"/>
      <c r="QF69" s="22"/>
      <c r="QG69" s="22"/>
      <c r="QH69" s="17"/>
      <c r="QI69" s="12"/>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9"/>
      <c r="TT69" s="9"/>
    </row>
    <row r="70" spans="1:540" ht="9.6"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14"/>
      <c r="BO70" s="10"/>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66"/>
      <c r="CN70" s="61"/>
      <c r="CO70" s="61"/>
      <c r="CP70" s="61"/>
      <c r="CQ70" s="61"/>
      <c r="CR70" s="61"/>
      <c r="CS70" s="61"/>
      <c r="CT70" s="61"/>
      <c r="CU70" s="61"/>
      <c r="CV70" s="61"/>
      <c r="CW70" s="61"/>
      <c r="CX70" s="61"/>
      <c r="CY70" s="61"/>
      <c r="CZ70" s="35"/>
      <c r="DA70" s="24"/>
      <c r="DB70" s="24"/>
      <c r="DC70" s="24"/>
      <c r="DD70" s="43"/>
      <c r="DE70" s="61"/>
      <c r="DF70" s="25"/>
      <c r="DG70" s="24"/>
      <c r="DH70" s="24"/>
      <c r="DI70" s="24"/>
      <c r="DJ70" s="25"/>
      <c r="DK70" s="61"/>
      <c r="DL70" s="61"/>
      <c r="DM70" s="61"/>
      <c r="DN70" s="61"/>
      <c r="DO70" s="61"/>
      <c r="DP70" s="61"/>
      <c r="DQ70" s="61"/>
      <c r="DR70" s="61"/>
      <c r="DS70" s="61"/>
      <c r="DT70" s="61"/>
      <c r="DU70" s="61"/>
      <c r="DV70" s="61"/>
      <c r="DW70" s="61"/>
      <c r="DX70" s="65"/>
      <c r="DY70" s="24"/>
      <c r="DZ70" s="24"/>
      <c r="EA70" s="24"/>
      <c r="EB70" s="43"/>
      <c r="EC70" s="43"/>
      <c r="ED70" s="43"/>
      <c r="EE70" s="43"/>
      <c r="EF70" s="43"/>
      <c r="EG70" s="43"/>
      <c r="EH70" s="24"/>
      <c r="EI70" s="65"/>
      <c r="EJ70" s="61"/>
      <c r="EK70" s="61"/>
      <c r="EL70" s="24"/>
      <c r="EM70" s="24"/>
      <c r="EN70" s="43"/>
      <c r="EO70" s="43"/>
      <c r="EP70" s="43"/>
      <c r="EQ70" s="43"/>
      <c r="ER70" s="43"/>
      <c r="ES70" s="43"/>
      <c r="ET70" s="24"/>
      <c r="EU70" s="66"/>
      <c r="EV70" s="61"/>
      <c r="EW70" s="61"/>
      <c r="EX70" s="61"/>
      <c r="EY70" s="61"/>
      <c r="EZ70" s="24"/>
      <c r="FA70" s="24"/>
      <c r="FB70" s="24"/>
      <c r="FC70" s="24"/>
      <c r="FD70" s="24"/>
      <c r="FE70" s="24"/>
      <c r="FF70" s="24"/>
      <c r="FG70" s="24"/>
      <c r="FH70" s="24"/>
      <c r="FI70" s="24"/>
      <c r="FJ70" s="24"/>
      <c r="FK70" s="24"/>
      <c r="FL70" s="24"/>
      <c r="FM70" s="24"/>
      <c r="FN70" s="24"/>
      <c r="FO70" s="24"/>
      <c r="FP70" s="24"/>
      <c r="FQ70" s="24"/>
      <c r="FR70" s="24"/>
      <c r="FS70" s="24"/>
      <c r="FT70" s="24"/>
      <c r="FU70" s="24"/>
      <c r="FV70" s="24"/>
      <c r="FW70" s="24"/>
      <c r="FX70" s="24"/>
      <c r="FY70" s="11"/>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11"/>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13"/>
      <c r="MD70" s="22"/>
      <c r="ME70" s="22"/>
      <c r="MF70" s="22"/>
      <c r="MG70" s="22"/>
      <c r="MH70" s="22"/>
      <c r="MI70" s="22"/>
      <c r="MJ70" s="22"/>
      <c r="MK70" s="22"/>
      <c r="ML70" s="22"/>
      <c r="MM70" s="22"/>
      <c r="MN70" s="22"/>
      <c r="MO70" s="22"/>
      <c r="MP70" s="22"/>
      <c r="MQ70" s="22"/>
      <c r="MR70" s="22"/>
      <c r="MS70" s="22"/>
      <c r="MT70" s="22"/>
      <c r="MU70" s="22"/>
      <c r="MV70" s="22"/>
      <c r="MW70" s="22"/>
      <c r="MX70" s="22"/>
      <c r="MY70" s="16"/>
      <c r="MZ70" s="61"/>
      <c r="NA70" s="61"/>
      <c r="NB70" s="61"/>
      <c r="NC70" s="61"/>
      <c r="ND70" s="61"/>
      <c r="NE70" s="61"/>
      <c r="NF70" s="61"/>
      <c r="NG70" s="61"/>
      <c r="NH70" s="61"/>
      <c r="NI70" s="61"/>
      <c r="NJ70" s="61"/>
      <c r="NK70" s="59"/>
      <c r="NL70" s="22"/>
      <c r="NM70" s="22"/>
      <c r="NN70" s="22"/>
      <c r="NO70" s="22"/>
      <c r="NP70" s="58"/>
      <c r="NQ70" s="61"/>
      <c r="NR70" s="61"/>
      <c r="NS70" s="22"/>
      <c r="NT70" s="22"/>
      <c r="NU70" s="22"/>
      <c r="NV70" s="22"/>
      <c r="NW70" s="22"/>
      <c r="NX70" s="61"/>
      <c r="NY70" s="61"/>
      <c r="NZ70" s="61"/>
      <c r="OA70" s="61"/>
      <c r="OB70" s="61"/>
      <c r="OC70" s="61"/>
      <c r="OD70" s="61"/>
      <c r="OE70" s="61"/>
      <c r="OF70" s="61"/>
      <c r="OG70" s="61"/>
      <c r="OH70" s="61"/>
      <c r="OI70" s="61"/>
      <c r="OJ70" s="60"/>
      <c r="OK70" s="22"/>
      <c r="OL70" s="22"/>
      <c r="OM70" s="22"/>
      <c r="ON70" s="22"/>
      <c r="OO70" s="22"/>
      <c r="OP70" s="22"/>
      <c r="OQ70" s="22"/>
      <c r="OR70" s="22"/>
      <c r="OS70" s="22"/>
      <c r="OT70" s="22"/>
      <c r="OU70" s="59"/>
      <c r="OV70" s="61"/>
      <c r="OW70" s="62"/>
      <c r="OX70" s="18"/>
      <c r="OY70" s="22"/>
      <c r="OZ70" s="22"/>
      <c r="PA70" s="22"/>
      <c r="PB70" s="22"/>
      <c r="PC70" s="22"/>
      <c r="PD70" s="22"/>
      <c r="PE70" s="22"/>
      <c r="PF70" s="22"/>
      <c r="PG70" s="53"/>
      <c r="PH70" s="61"/>
      <c r="PI70" s="61"/>
      <c r="PJ70" s="61"/>
      <c r="PK70" s="62"/>
      <c r="PL70" s="33"/>
      <c r="PM70" s="22"/>
      <c r="PN70" s="22"/>
      <c r="PO70" s="22"/>
      <c r="PP70" s="22"/>
      <c r="PQ70" s="22"/>
      <c r="PR70" s="22"/>
      <c r="PS70" s="22"/>
      <c r="PT70" s="22"/>
      <c r="PU70" s="22"/>
      <c r="PV70" s="22"/>
      <c r="PW70" s="22"/>
      <c r="PX70" s="22"/>
      <c r="PY70" s="22"/>
      <c r="PZ70" s="22"/>
      <c r="QA70" s="22"/>
      <c r="QB70" s="22"/>
      <c r="QC70" s="22"/>
      <c r="QD70" s="22"/>
      <c r="QE70" s="22"/>
      <c r="QF70" s="22"/>
      <c r="QG70" s="22"/>
      <c r="QH70" s="22"/>
      <c r="QI70" s="1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9"/>
      <c r="TT70" s="9"/>
    </row>
    <row r="71" spans="1:540" ht="9.6"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15"/>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66"/>
      <c r="CN71" s="61"/>
      <c r="CO71" s="61"/>
      <c r="CP71" s="61"/>
      <c r="CQ71" s="61"/>
      <c r="CR71" s="61"/>
      <c r="CS71" s="61"/>
      <c r="CT71" s="61"/>
      <c r="CU71" s="61"/>
      <c r="CV71" s="61"/>
      <c r="CW71" s="61"/>
      <c r="CX71" s="61"/>
      <c r="CY71" s="61"/>
      <c r="CZ71" s="65"/>
      <c r="DA71" s="24"/>
      <c r="DB71" s="24"/>
      <c r="DC71" s="24"/>
      <c r="DD71" s="24"/>
      <c r="DE71" s="65"/>
      <c r="DF71" s="24"/>
      <c r="DG71" s="24"/>
      <c r="DH71" s="24"/>
      <c r="DI71" s="24"/>
      <c r="DJ71" s="66"/>
      <c r="DK71" s="61"/>
      <c r="DL71" s="61"/>
      <c r="DM71" s="61"/>
      <c r="DN71" s="61"/>
      <c r="DO71" s="61"/>
      <c r="DP71" s="61"/>
      <c r="DQ71" s="61"/>
      <c r="DR71" s="61"/>
      <c r="DS71" s="61"/>
      <c r="DT71" s="61"/>
      <c r="DU71" s="61"/>
      <c r="DV71" s="61"/>
      <c r="DW71" s="61"/>
      <c r="DX71" s="65"/>
      <c r="DY71" s="24"/>
      <c r="DZ71" s="24"/>
      <c r="EA71" s="61"/>
      <c r="EB71" s="61"/>
      <c r="EC71" s="61"/>
      <c r="ED71" s="61"/>
      <c r="EE71" s="61"/>
      <c r="EF71" s="61"/>
      <c r="EG71" s="61"/>
      <c r="EH71" s="61"/>
      <c r="EI71" s="61"/>
      <c r="EJ71" s="61"/>
      <c r="EK71" s="61"/>
      <c r="EL71" s="61"/>
      <c r="EM71" s="61"/>
      <c r="EN71" s="61"/>
      <c r="EO71" s="61"/>
      <c r="EP71" s="61"/>
      <c r="EQ71" s="61"/>
      <c r="ER71" s="61"/>
      <c r="ES71" s="61"/>
      <c r="ET71" s="61"/>
      <c r="EU71" s="61"/>
      <c r="EV71" s="61"/>
      <c r="EW71" s="61"/>
      <c r="EX71" s="61"/>
      <c r="EY71" s="61"/>
      <c r="EZ71" s="24"/>
      <c r="FA71" s="24"/>
      <c r="FB71" s="24"/>
      <c r="FC71" s="24"/>
      <c r="FD71" s="24"/>
      <c r="FE71" s="24"/>
      <c r="FF71" s="24"/>
      <c r="FG71" s="24"/>
      <c r="FH71" s="24"/>
      <c r="FI71" s="24"/>
      <c r="FJ71" s="24"/>
      <c r="FK71" s="24"/>
      <c r="FL71" s="24"/>
      <c r="FM71" s="24"/>
      <c r="FN71" s="24"/>
      <c r="FO71" s="24"/>
      <c r="FP71" s="24"/>
      <c r="FQ71" s="24"/>
      <c r="FR71" s="24"/>
      <c r="FS71" s="24"/>
      <c r="FT71" s="24"/>
      <c r="FU71" s="24"/>
      <c r="FV71" s="24"/>
      <c r="FW71" s="24"/>
      <c r="FX71" s="24"/>
      <c r="FY71" s="12"/>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11"/>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6"/>
      <c r="MD71" s="22"/>
      <c r="ME71" s="22"/>
      <c r="MF71" s="22"/>
      <c r="MG71" s="22"/>
      <c r="MH71" s="22"/>
      <c r="MI71" s="22"/>
      <c r="MJ71" s="22"/>
      <c r="MK71" s="22"/>
      <c r="ML71" s="22"/>
      <c r="MM71" s="22"/>
      <c r="MN71" s="22"/>
      <c r="MO71" s="22"/>
      <c r="MP71" s="22"/>
      <c r="MQ71" s="22"/>
      <c r="MR71" s="22"/>
      <c r="MS71" s="22"/>
      <c r="MT71" s="22"/>
      <c r="MU71" s="22"/>
      <c r="MV71" s="22"/>
      <c r="MW71" s="22"/>
      <c r="MX71" s="22"/>
      <c r="MY71" s="16"/>
      <c r="MZ71" s="61"/>
      <c r="NA71" s="61"/>
      <c r="NB71" s="61"/>
      <c r="NC71" s="61"/>
      <c r="ND71" s="61"/>
      <c r="NE71" s="61"/>
      <c r="NF71" s="61"/>
      <c r="NG71" s="61"/>
      <c r="NH71" s="61"/>
      <c r="NI71" s="61"/>
      <c r="NJ71" s="61"/>
      <c r="NK71" s="58"/>
      <c r="NL71" s="22"/>
      <c r="NM71" s="22"/>
      <c r="NN71" s="22"/>
      <c r="NO71" s="22"/>
      <c r="NP71" s="59"/>
      <c r="NQ71" s="61"/>
      <c r="NR71" s="70"/>
      <c r="NS71" s="22"/>
      <c r="NT71" s="22"/>
      <c r="NU71" s="22"/>
      <c r="NV71" s="22"/>
      <c r="NW71" s="34"/>
      <c r="NX71" s="61"/>
      <c r="NY71" s="61"/>
      <c r="NZ71" s="61"/>
      <c r="OA71" s="61"/>
      <c r="OB71" s="61"/>
      <c r="OC71" s="61"/>
      <c r="OD71" s="61"/>
      <c r="OE71" s="61"/>
      <c r="OF71" s="61"/>
      <c r="OG71" s="61"/>
      <c r="OH71" s="61"/>
      <c r="OI71" s="61"/>
      <c r="OJ71" s="60"/>
      <c r="OK71" s="22"/>
      <c r="OL71" s="22"/>
      <c r="OM71" s="22"/>
      <c r="ON71" s="22"/>
      <c r="OO71" s="22"/>
      <c r="OP71" s="22"/>
      <c r="OQ71" s="22"/>
      <c r="OR71" s="22"/>
      <c r="OS71" s="22"/>
      <c r="OT71" s="22"/>
      <c r="OU71" s="53"/>
      <c r="OV71" s="61"/>
      <c r="OW71" s="62"/>
      <c r="OX71" s="18"/>
      <c r="OY71" s="22"/>
      <c r="OZ71" s="22"/>
      <c r="PA71" s="22"/>
      <c r="PB71" s="22"/>
      <c r="PC71" s="22"/>
      <c r="PD71" s="22"/>
      <c r="PE71" s="22"/>
      <c r="PF71" s="22"/>
      <c r="PG71" s="53"/>
      <c r="PH71" s="61"/>
      <c r="PI71" s="61"/>
      <c r="PJ71" s="61"/>
      <c r="PK71" s="62"/>
      <c r="PL71" s="33"/>
      <c r="PM71" s="22"/>
      <c r="PN71" s="22"/>
      <c r="PO71" s="22"/>
      <c r="PP71" s="22"/>
      <c r="PQ71" s="22"/>
      <c r="PR71" s="22"/>
      <c r="PS71" s="22"/>
      <c r="PT71" s="22"/>
      <c r="PU71" s="22"/>
      <c r="PV71" s="22"/>
      <c r="PW71" s="22"/>
      <c r="PX71" s="22"/>
      <c r="PY71" s="22"/>
      <c r="PZ71" s="22"/>
      <c r="QA71" s="22"/>
      <c r="QB71" s="22"/>
      <c r="QC71" s="22"/>
      <c r="QD71" s="22"/>
      <c r="QE71" s="22"/>
      <c r="QF71" s="22"/>
      <c r="QG71" s="22"/>
      <c r="QH71" s="2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9"/>
      <c r="TT71" s="9"/>
    </row>
    <row r="72" spans="1:540" ht="9.6"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17"/>
      <c r="BN72" s="10"/>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66"/>
      <c r="CN72" s="61"/>
      <c r="CO72" s="61"/>
      <c r="CP72" s="61"/>
      <c r="CQ72" s="61"/>
      <c r="CR72" s="61"/>
      <c r="CS72" s="61"/>
      <c r="CT72" s="61"/>
      <c r="CU72" s="61"/>
      <c r="CV72" s="61"/>
      <c r="CW72" s="61"/>
      <c r="CX72" s="61"/>
      <c r="CY72" s="61"/>
      <c r="CZ72" s="61"/>
      <c r="DA72" s="12"/>
      <c r="DB72" s="24"/>
      <c r="DC72" s="24"/>
      <c r="DD72" s="24"/>
      <c r="DE72" s="35"/>
      <c r="DF72" s="24"/>
      <c r="DG72" s="24"/>
      <c r="DH72" s="24"/>
      <c r="DI72" s="12"/>
      <c r="DJ72" s="69"/>
      <c r="DK72" s="61"/>
      <c r="DL72" s="61"/>
      <c r="DM72" s="61"/>
      <c r="DN72" s="61"/>
      <c r="DO72" s="61"/>
      <c r="DP72" s="61"/>
      <c r="DQ72" s="61"/>
      <c r="DR72" s="61"/>
      <c r="DS72" s="61"/>
      <c r="DT72" s="61"/>
      <c r="DU72" s="61"/>
      <c r="DV72" s="61"/>
      <c r="DW72" s="61"/>
      <c r="DX72" s="65"/>
      <c r="DY72" s="24"/>
      <c r="DZ72" s="43"/>
      <c r="EA72" s="61"/>
      <c r="EB72" s="61"/>
      <c r="EC72" s="61"/>
      <c r="ED72" s="61"/>
      <c r="EE72" s="61"/>
      <c r="EF72" s="61"/>
      <c r="EG72" s="61"/>
      <c r="EH72" s="61"/>
      <c r="EI72" s="61"/>
      <c r="EJ72" s="61"/>
      <c r="EK72" s="61"/>
      <c r="EL72" s="61"/>
      <c r="EM72" s="61"/>
      <c r="EN72" s="61"/>
      <c r="EO72" s="61"/>
      <c r="EP72" s="61"/>
      <c r="EQ72" s="61"/>
      <c r="ER72" s="61"/>
      <c r="ES72" s="61"/>
      <c r="ET72" s="61"/>
      <c r="EU72" s="61"/>
      <c r="EV72" s="61"/>
      <c r="EW72" s="61"/>
      <c r="EX72" s="61"/>
      <c r="EY72" s="61"/>
      <c r="EZ72" s="24"/>
      <c r="FA72" s="24"/>
      <c r="FB72" s="24"/>
      <c r="FC72" s="24"/>
      <c r="FD72" s="24"/>
      <c r="FE72" s="24"/>
      <c r="FF72" s="24"/>
      <c r="FG72" s="24"/>
      <c r="FH72" s="24"/>
      <c r="FI72" s="24"/>
      <c r="FJ72" s="24"/>
      <c r="FK72" s="24"/>
      <c r="FL72" s="24"/>
      <c r="FM72" s="24"/>
      <c r="FN72" s="24"/>
      <c r="FO72" s="24"/>
      <c r="FP72" s="24"/>
      <c r="FQ72" s="24"/>
      <c r="FR72" s="24"/>
      <c r="FS72" s="24"/>
      <c r="FT72" s="24"/>
      <c r="FU72" s="24"/>
      <c r="FV72" s="24"/>
      <c r="FW72" s="24"/>
      <c r="FX72" s="24"/>
      <c r="FY72" s="24"/>
      <c r="FZ72" s="22"/>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11"/>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2"/>
      <c r="MC72" s="18"/>
      <c r="MD72" s="22"/>
      <c r="ME72" s="22"/>
      <c r="MF72" s="22"/>
      <c r="MG72" s="22"/>
      <c r="MH72" s="22"/>
      <c r="MI72" s="22"/>
      <c r="MJ72" s="22"/>
      <c r="MK72" s="22"/>
      <c r="ML72" s="22"/>
      <c r="MM72" s="22"/>
      <c r="MN72" s="22"/>
      <c r="MO72" s="22"/>
      <c r="MP72" s="22"/>
      <c r="MQ72" s="22"/>
      <c r="MR72" s="22"/>
      <c r="MS72" s="22"/>
      <c r="MT72" s="22"/>
      <c r="MU72" s="22"/>
      <c r="MV72" s="22"/>
      <c r="MW72" s="22"/>
      <c r="MX72" s="22"/>
      <c r="MY72" s="16"/>
      <c r="MZ72" s="61"/>
      <c r="NA72" s="61"/>
      <c r="NB72" s="61"/>
      <c r="NC72" s="61"/>
      <c r="ND72" s="61"/>
      <c r="NE72" s="61"/>
      <c r="NF72" s="61"/>
      <c r="NG72" s="61"/>
      <c r="NH72" s="61"/>
      <c r="NI72" s="61"/>
      <c r="NJ72" s="61"/>
      <c r="NK72" s="61"/>
      <c r="NL72" s="33"/>
      <c r="NM72" s="22"/>
      <c r="NN72" s="22"/>
      <c r="NO72" s="22"/>
      <c r="NP72" s="22"/>
      <c r="NQ72" s="61"/>
      <c r="NR72" s="71"/>
      <c r="NS72" s="22"/>
      <c r="NT72" s="22"/>
      <c r="NU72" s="22"/>
      <c r="NV72" s="18"/>
      <c r="NW72" s="69"/>
      <c r="NX72" s="61"/>
      <c r="NY72" s="61"/>
      <c r="NZ72" s="61"/>
      <c r="OA72" s="61"/>
      <c r="OB72" s="61"/>
      <c r="OC72" s="61"/>
      <c r="OD72" s="61"/>
      <c r="OE72" s="61"/>
      <c r="OF72" s="61"/>
      <c r="OG72" s="61"/>
      <c r="OH72" s="61"/>
      <c r="OI72" s="61"/>
      <c r="OJ72" s="60"/>
      <c r="OK72" s="22"/>
      <c r="OL72" s="22"/>
      <c r="OM72" s="22"/>
      <c r="ON72" s="22"/>
      <c r="OO72" s="22"/>
      <c r="OP72" s="22"/>
      <c r="OQ72" s="22"/>
      <c r="OR72" s="22"/>
      <c r="OS72" s="22"/>
      <c r="OT72" s="9"/>
      <c r="OU72" s="59"/>
      <c r="OV72" s="61"/>
      <c r="OW72" s="62"/>
      <c r="OX72" s="17"/>
      <c r="OY72" s="17"/>
      <c r="OZ72" s="22"/>
      <c r="PA72" s="22"/>
      <c r="PB72" s="22"/>
      <c r="PC72" s="22"/>
      <c r="PD72" s="22"/>
      <c r="PE72" s="22"/>
      <c r="PF72" s="9"/>
      <c r="PG72" s="53"/>
      <c r="PH72" s="61"/>
      <c r="PI72" s="61"/>
      <c r="PJ72" s="61"/>
      <c r="PK72" s="62"/>
      <c r="PL72" s="33"/>
      <c r="PM72" s="22"/>
      <c r="PN72" s="22"/>
      <c r="PO72" s="22"/>
      <c r="PP72" s="22"/>
      <c r="PQ72" s="22"/>
      <c r="PR72" s="22"/>
      <c r="PS72" s="22"/>
      <c r="PT72" s="22"/>
      <c r="PU72" s="22"/>
      <c r="PV72" s="22"/>
      <c r="PW72" s="22"/>
      <c r="PX72" s="22"/>
      <c r="PY72" s="22"/>
      <c r="PZ72" s="22"/>
      <c r="QA72" s="22"/>
      <c r="QB72" s="22"/>
      <c r="QC72" s="22"/>
      <c r="QD72" s="22"/>
      <c r="QE72" s="22"/>
      <c r="QF72" s="22"/>
      <c r="QG72" s="22"/>
      <c r="QH72" s="22"/>
      <c r="QI72" s="17"/>
      <c r="QJ72" s="15"/>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9"/>
      <c r="TT72" s="9"/>
    </row>
    <row r="73" spans="1:540" ht="9.6"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16"/>
      <c r="BN73" s="10"/>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66"/>
      <c r="CN73" s="61"/>
      <c r="CO73" s="61"/>
      <c r="CP73" s="61"/>
      <c r="CQ73" s="61"/>
      <c r="CR73" s="61"/>
      <c r="CS73" s="61"/>
      <c r="CT73" s="61"/>
      <c r="CU73" s="61"/>
      <c r="CV73" s="61"/>
      <c r="CW73" s="61"/>
      <c r="CX73" s="61"/>
      <c r="CY73" s="61"/>
      <c r="CZ73" s="61"/>
      <c r="DA73" s="65"/>
      <c r="DB73" s="24"/>
      <c r="DC73" s="24"/>
      <c r="DD73" s="24"/>
      <c r="DE73" s="24"/>
      <c r="DF73" s="24"/>
      <c r="DG73" s="24"/>
      <c r="DH73" s="24"/>
      <c r="DI73" s="65"/>
      <c r="DJ73" s="61"/>
      <c r="DK73" s="61"/>
      <c r="DL73" s="61"/>
      <c r="DM73" s="61"/>
      <c r="DN73" s="61"/>
      <c r="DO73" s="61"/>
      <c r="DP73" s="61"/>
      <c r="DQ73" s="61"/>
      <c r="DR73" s="61"/>
      <c r="DS73" s="61"/>
      <c r="DT73" s="61"/>
      <c r="DU73" s="61"/>
      <c r="DV73" s="61"/>
      <c r="DW73" s="61"/>
      <c r="DX73" s="65"/>
      <c r="DY73" s="24"/>
      <c r="DZ73" s="24"/>
      <c r="EA73" s="35"/>
      <c r="EB73" s="35"/>
      <c r="EC73" s="35"/>
      <c r="ED73" s="35"/>
      <c r="EE73" s="35"/>
      <c r="EF73" s="35"/>
      <c r="EG73" s="35"/>
      <c r="EH73" s="35"/>
      <c r="EI73" s="65"/>
      <c r="EJ73" s="61"/>
      <c r="EK73" s="61"/>
      <c r="EL73" s="25"/>
      <c r="EM73" s="35"/>
      <c r="EN73" s="35"/>
      <c r="EO73" s="35"/>
      <c r="EP73" s="35"/>
      <c r="EQ73" s="35"/>
      <c r="ER73" s="35"/>
      <c r="ES73" s="35"/>
      <c r="ET73" s="35"/>
      <c r="EU73" s="65"/>
      <c r="EV73" s="61"/>
      <c r="EW73" s="61"/>
      <c r="EX73" s="61"/>
      <c r="EY73" s="61"/>
      <c r="EZ73" s="24"/>
      <c r="FA73" s="24"/>
      <c r="FB73" s="24"/>
      <c r="FC73" s="24"/>
      <c r="FD73" s="24"/>
      <c r="FE73" s="24"/>
      <c r="FF73" s="24"/>
      <c r="FG73" s="24"/>
      <c r="FH73" s="24"/>
      <c r="FI73" s="24"/>
      <c r="FJ73" s="24"/>
      <c r="FK73" s="24"/>
      <c r="FL73" s="24"/>
      <c r="FM73" s="24"/>
      <c r="FN73" s="24"/>
      <c r="FO73" s="24"/>
      <c r="FP73" s="24"/>
      <c r="FQ73" s="24"/>
      <c r="FR73" s="24"/>
      <c r="FS73" s="24"/>
      <c r="FT73" s="24"/>
      <c r="FU73" s="24"/>
      <c r="FV73" s="24"/>
      <c r="FW73" s="24"/>
      <c r="FX73" s="24"/>
      <c r="FY73" s="10"/>
      <c r="FZ73" s="30"/>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11"/>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19"/>
      <c r="MC73" s="22"/>
      <c r="MD73" s="22"/>
      <c r="ME73" s="22"/>
      <c r="MF73" s="22"/>
      <c r="MG73" s="22"/>
      <c r="MH73" s="22"/>
      <c r="MI73" s="22"/>
      <c r="MJ73" s="22"/>
      <c r="MK73" s="22"/>
      <c r="ML73" s="22"/>
      <c r="MM73" s="22"/>
      <c r="MN73" s="22"/>
      <c r="MO73" s="22"/>
      <c r="MP73" s="22"/>
      <c r="MQ73" s="22"/>
      <c r="MR73" s="22"/>
      <c r="MS73" s="22"/>
      <c r="MT73" s="22"/>
      <c r="MU73" s="22"/>
      <c r="MV73" s="22"/>
      <c r="MW73" s="22"/>
      <c r="MX73" s="22"/>
      <c r="MY73" s="16"/>
      <c r="MZ73" s="61"/>
      <c r="NA73" s="61"/>
      <c r="NB73" s="61"/>
      <c r="NC73" s="61"/>
      <c r="ND73" s="61"/>
      <c r="NE73" s="61"/>
      <c r="NF73" s="61"/>
      <c r="NG73" s="61"/>
      <c r="NH73" s="61"/>
      <c r="NI73" s="61"/>
      <c r="NJ73" s="61"/>
      <c r="NK73" s="61"/>
      <c r="NL73" s="58"/>
      <c r="NM73" s="22"/>
      <c r="NN73" s="22"/>
      <c r="NO73" s="22"/>
      <c r="NP73" s="22"/>
      <c r="NQ73" s="57"/>
      <c r="NR73" s="22"/>
      <c r="NS73" s="22"/>
      <c r="NT73" s="22"/>
      <c r="NU73" s="22"/>
      <c r="NV73" s="53"/>
      <c r="NW73" s="61"/>
      <c r="NX73" s="61"/>
      <c r="NY73" s="61"/>
      <c r="NZ73" s="61"/>
      <c r="OA73" s="61"/>
      <c r="OB73" s="61"/>
      <c r="OC73" s="61"/>
      <c r="OD73" s="61"/>
      <c r="OE73" s="61"/>
      <c r="OF73" s="61"/>
      <c r="OG73" s="61"/>
      <c r="OH73" s="61"/>
      <c r="OI73" s="61"/>
      <c r="OJ73" s="60"/>
      <c r="OK73" s="22"/>
      <c r="OL73" s="22"/>
      <c r="OM73" s="75"/>
      <c r="ON73" s="75"/>
      <c r="OO73" s="75"/>
      <c r="OP73" s="75"/>
      <c r="OQ73" s="75"/>
      <c r="OR73" s="75"/>
      <c r="OS73" s="75"/>
      <c r="OT73" s="75"/>
      <c r="OU73" s="62"/>
      <c r="OV73" s="61"/>
      <c r="OW73" s="61"/>
      <c r="OX73" s="60"/>
      <c r="OY73" s="75"/>
      <c r="OZ73" s="75"/>
      <c r="PA73" s="75"/>
      <c r="PB73" s="75"/>
      <c r="PC73" s="75"/>
      <c r="PD73" s="75"/>
      <c r="PE73" s="75"/>
      <c r="PF73" s="75"/>
      <c r="PG73" s="61"/>
      <c r="PH73" s="61"/>
      <c r="PI73" s="61"/>
      <c r="PJ73" s="61"/>
      <c r="PK73" s="62"/>
      <c r="PL73" s="33"/>
      <c r="PM73" s="22"/>
      <c r="PN73" s="22"/>
      <c r="PO73" s="22"/>
      <c r="PP73" s="22"/>
      <c r="PQ73" s="22"/>
      <c r="PR73" s="22"/>
      <c r="PS73" s="22"/>
      <c r="PT73" s="22"/>
      <c r="PU73" s="22"/>
      <c r="PV73" s="22"/>
      <c r="PW73" s="22"/>
      <c r="PX73" s="22"/>
      <c r="PY73" s="22"/>
      <c r="PZ73" s="22"/>
      <c r="QA73" s="22"/>
      <c r="QB73" s="22"/>
      <c r="QC73" s="22"/>
      <c r="QD73" s="22"/>
      <c r="QE73" s="22"/>
      <c r="QF73" s="22"/>
      <c r="QG73" s="22"/>
      <c r="QH73" s="22"/>
      <c r="QI73" s="17"/>
      <c r="QJ73" s="14"/>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9"/>
      <c r="TT73" s="9"/>
    </row>
    <row r="74" spans="1:540" ht="9.6"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14"/>
      <c r="BN74" s="10"/>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66"/>
      <c r="CN74" s="61"/>
      <c r="CO74" s="61"/>
      <c r="CP74" s="61"/>
      <c r="CQ74" s="61"/>
      <c r="CR74" s="61"/>
      <c r="CS74" s="61"/>
      <c r="CT74" s="61"/>
      <c r="CU74" s="61"/>
      <c r="CV74" s="61"/>
      <c r="CW74" s="61"/>
      <c r="CX74" s="61"/>
      <c r="CY74" s="61"/>
      <c r="CZ74" s="61"/>
      <c r="DA74" s="61"/>
      <c r="DB74" s="24"/>
      <c r="DC74" s="24"/>
      <c r="DD74" s="24"/>
      <c r="DE74" s="24"/>
      <c r="DF74" s="24"/>
      <c r="DG74" s="24"/>
      <c r="DH74" s="24"/>
      <c r="DI74" s="61"/>
      <c r="DJ74" s="61"/>
      <c r="DK74" s="61"/>
      <c r="DL74" s="61"/>
      <c r="DM74" s="61"/>
      <c r="DN74" s="61"/>
      <c r="DO74" s="61"/>
      <c r="DP74" s="61"/>
      <c r="DQ74" s="61"/>
      <c r="DR74" s="61"/>
      <c r="DS74" s="61"/>
      <c r="DT74" s="61"/>
      <c r="DU74" s="61"/>
      <c r="DV74" s="61"/>
      <c r="DW74" s="61"/>
      <c r="DX74" s="65"/>
      <c r="DY74" s="24"/>
      <c r="DZ74" s="24"/>
      <c r="EA74" s="24"/>
      <c r="EB74" s="24"/>
      <c r="EC74" s="24"/>
      <c r="ED74" s="24"/>
      <c r="EE74" s="24"/>
      <c r="EF74" s="24"/>
      <c r="EG74" s="24"/>
      <c r="EH74" s="24"/>
      <c r="EI74" s="66"/>
      <c r="EJ74" s="61"/>
      <c r="EK74" s="61"/>
      <c r="EL74" s="24"/>
      <c r="EM74" s="24"/>
      <c r="EN74" s="24"/>
      <c r="EO74" s="24"/>
      <c r="EP74" s="24"/>
      <c r="EQ74" s="24"/>
      <c r="ER74" s="24"/>
      <c r="ES74" s="24"/>
      <c r="ET74" s="24"/>
      <c r="EU74" s="66"/>
      <c r="EV74" s="61"/>
      <c r="EW74" s="61"/>
      <c r="EX74" s="61"/>
      <c r="EY74" s="61"/>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16"/>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11"/>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13"/>
      <c r="MC74" s="17"/>
      <c r="MD74" s="22"/>
      <c r="ME74" s="22"/>
      <c r="MF74" s="22"/>
      <c r="MG74" s="22"/>
      <c r="MH74" s="22"/>
      <c r="MI74" s="22"/>
      <c r="MJ74" s="22"/>
      <c r="MK74" s="22"/>
      <c r="ML74" s="22"/>
      <c r="MM74" s="22"/>
      <c r="MN74" s="22"/>
      <c r="MO74" s="22"/>
      <c r="MP74" s="22"/>
      <c r="MQ74" s="22"/>
      <c r="MR74" s="22"/>
      <c r="MS74" s="22"/>
      <c r="MT74" s="22"/>
      <c r="MU74" s="22"/>
      <c r="MV74" s="22"/>
      <c r="MW74" s="22"/>
      <c r="MX74" s="22"/>
      <c r="MY74" s="16"/>
      <c r="MZ74" s="61"/>
      <c r="NA74" s="61"/>
      <c r="NB74" s="61"/>
      <c r="NC74" s="61"/>
      <c r="ND74" s="61"/>
      <c r="NE74" s="61"/>
      <c r="NF74" s="61"/>
      <c r="NG74" s="61"/>
      <c r="NH74" s="61"/>
      <c r="NI74" s="61"/>
      <c r="NJ74" s="61"/>
      <c r="NK74" s="61"/>
      <c r="NL74" s="61"/>
      <c r="NM74" s="33"/>
      <c r="NN74" s="22"/>
      <c r="NO74" s="22"/>
      <c r="NP74" s="22"/>
      <c r="NQ74" s="33"/>
      <c r="NR74" s="22"/>
      <c r="NS74" s="22"/>
      <c r="NT74" s="22"/>
      <c r="NU74" s="22"/>
      <c r="NV74" s="57"/>
      <c r="NW74" s="61"/>
      <c r="NX74" s="61"/>
      <c r="NY74" s="61"/>
      <c r="NZ74" s="61"/>
      <c r="OA74" s="61"/>
      <c r="OB74" s="61"/>
      <c r="OC74" s="61"/>
      <c r="OD74" s="61"/>
      <c r="OE74" s="61"/>
      <c r="OF74" s="61"/>
      <c r="OG74" s="61"/>
      <c r="OH74" s="61"/>
      <c r="OI74" s="61"/>
      <c r="OJ74" s="60"/>
      <c r="OK74" s="22"/>
      <c r="OL74" s="18"/>
      <c r="OM74" s="61"/>
      <c r="ON74" s="61"/>
      <c r="OO74" s="61"/>
      <c r="OP74" s="61"/>
      <c r="OQ74" s="61"/>
      <c r="OR74" s="61"/>
      <c r="OS74" s="61"/>
      <c r="OT74" s="61"/>
      <c r="OU74" s="61"/>
      <c r="OV74" s="61"/>
      <c r="OW74" s="61"/>
      <c r="OX74" s="61"/>
      <c r="OY74" s="61"/>
      <c r="OZ74" s="61"/>
      <c r="PA74" s="61"/>
      <c r="PB74" s="61"/>
      <c r="PC74" s="61"/>
      <c r="PD74" s="61"/>
      <c r="PE74" s="61"/>
      <c r="PF74" s="61"/>
      <c r="PG74" s="61"/>
      <c r="PH74" s="61"/>
      <c r="PI74" s="61"/>
      <c r="PJ74" s="61"/>
      <c r="PK74" s="62"/>
      <c r="PL74" s="33"/>
      <c r="PM74" s="22"/>
      <c r="PN74" s="22"/>
      <c r="PO74" s="22"/>
      <c r="PP74" s="22"/>
      <c r="PQ74" s="22"/>
      <c r="PR74" s="22"/>
      <c r="PS74" s="22"/>
      <c r="PT74" s="22"/>
      <c r="PU74" s="22"/>
      <c r="PV74" s="22"/>
      <c r="PW74" s="22"/>
      <c r="PX74" s="22"/>
      <c r="PY74" s="22"/>
      <c r="PZ74" s="22"/>
      <c r="QA74" s="22"/>
      <c r="QB74" s="22"/>
      <c r="QC74" s="22"/>
      <c r="QD74" s="22"/>
      <c r="QE74" s="22"/>
      <c r="QF74" s="22"/>
      <c r="QG74" s="22"/>
      <c r="QH74" s="22"/>
      <c r="QI74" s="2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9"/>
      <c r="TT74" s="9"/>
    </row>
    <row r="75" spans="1:540" ht="9.6"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15"/>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66"/>
      <c r="CN75" s="61"/>
      <c r="CO75" s="61"/>
      <c r="CP75" s="61"/>
      <c r="CQ75" s="61"/>
      <c r="CR75" s="61"/>
      <c r="CS75" s="61"/>
      <c r="CT75" s="61"/>
      <c r="CU75" s="61"/>
      <c r="CV75" s="61"/>
      <c r="CW75" s="61"/>
      <c r="CX75" s="61"/>
      <c r="CY75" s="61"/>
      <c r="CZ75" s="61"/>
      <c r="DA75" s="61"/>
      <c r="DB75" s="66"/>
      <c r="DC75" s="24"/>
      <c r="DD75" s="24"/>
      <c r="DE75" s="24"/>
      <c r="DF75" s="24"/>
      <c r="DG75" s="24"/>
      <c r="DH75" s="35"/>
      <c r="DI75" s="61"/>
      <c r="DJ75" s="61"/>
      <c r="DK75" s="61"/>
      <c r="DL75" s="61"/>
      <c r="DM75" s="61"/>
      <c r="DN75" s="61"/>
      <c r="DO75" s="61"/>
      <c r="DP75" s="61"/>
      <c r="DQ75" s="61"/>
      <c r="DR75" s="61"/>
      <c r="DS75" s="61"/>
      <c r="DT75" s="61"/>
      <c r="DU75" s="61"/>
      <c r="DV75" s="61"/>
      <c r="DW75" s="61"/>
      <c r="DX75" s="65"/>
      <c r="DY75" s="24"/>
      <c r="DZ75" s="24"/>
      <c r="EA75" s="24"/>
      <c r="EB75" s="24"/>
      <c r="EC75" s="24"/>
      <c r="ED75" s="24"/>
      <c r="EE75" s="24"/>
      <c r="EF75" s="24"/>
      <c r="EG75" s="24"/>
      <c r="EH75" s="24"/>
      <c r="EI75" s="66"/>
      <c r="EJ75" s="61"/>
      <c r="EK75" s="61"/>
      <c r="EL75" s="24"/>
      <c r="EM75" s="24"/>
      <c r="EN75" s="24"/>
      <c r="EO75" s="24"/>
      <c r="EP75" s="24"/>
      <c r="EQ75" s="24"/>
      <c r="ER75" s="24"/>
      <c r="ES75" s="24"/>
      <c r="ET75" s="24"/>
      <c r="EU75" s="66"/>
      <c r="EV75" s="61"/>
      <c r="EW75" s="61"/>
      <c r="EX75" s="61"/>
      <c r="EY75" s="61"/>
      <c r="EZ75" s="24"/>
      <c r="FA75" s="24"/>
      <c r="FB75" s="24"/>
      <c r="FC75" s="24"/>
      <c r="FD75" s="24"/>
      <c r="FE75" s="24"/>
      <c r="FF75" s="24"/>
      <c r="FG75" s="24"/>
      <c r="FH75" s="24"/>
      <c r="FI75" s="24"/>
      <c r="FJ75" s="24"/>
      <c r="FK75" s="24"/>
      <c r="FL75" s="24"/>
      <c r="FM75" s="24"/>
      <c r="FN75" s="24"/>
      <c r="FO75" s="24"/>
      <c r="FP75" s="24"/>
      <c r="FQ75" s="24"/>
      <c r="FR75" s="24"/>
      <c r="FS75" s="24"/>
      <c r="FT75" s="24"/>
      <c r="FU75" s="24"/>
      <c r="FV75" s="24"/>
      <c r="FW75" s="24"/>
      <c r="FX75" s="24"/>
      <c r="FY75" s="24"/>
      <c r="FZ75" s="32"/>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11"/>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6"/>
      <c r="MC75" s="22"/>
      <c r="MD75" s="22"/>
      <c r="ME75" s="22"/>
      <c r="MF75" s="22"/>
      <c r="MG75" s="22"/>
      <c r="MH75" s="22"/>
      <c r="MI75" s="22"/>
      <c r="MJ75" s="22"/>
      <c r="MK75" s="22"/>
      <c r="ML75" s="22"/>
      <c r="MM75" s="22"/>
      <c r="MN75" s="22"/>
      <c r="MO75" s="22"/>
      <c r="MP75" s="22"/>
      <c r="MQ75" s="22"/>
      <c r="MR75" s="22"/>
      <c r="MS75" s="22"/>
      <c r="MT75" s="22"/>
      <c r="MU75" s="22"/>
      <c r="MV75" s="22"/>
      <c r="MW75" s="22"/>
      <c r="MX75" s="22"/>
      <c r="MY75" s="16"/>
      <c r="MZ75" s="61"/>
      <c r="NA75" s="61"/>
      <c r="NB75" s="61"/>
      <c r="NC75" s="61"/>
      <c r="ND75" s="61"/>
      <c r="NE75" s="61"/>
      <c r="NF75" s="61"/>
      <c r="NG75" s="61"/>
      <c r="NH75" s="61"/>
      <c r="NI75" s="61"/>
      <c r="NJ75" s="61"/>
      <c r="NK75" s="61"/>
      <c r="NL75" s="61"/>
      <c r="NM75" s="58"/>
      <c r="NN75" s="22"/>
      <c r="NO75" s="22"/>
      <c r="NP75" s="22"/>
      <c r="NQ75" s="22"/>
      <c r="NR75" s="22"/>
      <c r="NS75" s="22"/>
      <c r="NT75" s="17"/>
      <c r="NU75" s="59"/>
      <c r="NV75" s="61"/>
      <c r="NW75" s="61"/>
      <c r="NX75" s="61"/>
      <c r="NY75" s="61"/>
      <c r="NZ75" s="61"/>
      <c r="OA75" s="61"/>
      <c r="OB75" s="61"/>
      <c r="OC75" s="61"/>
      <c r="OD75" s="61"/>
      <c r="OE75" s="61"/>
      <c r="OF75" s="61"/>
      <c r="OG75" s="61"/>
      <c r="OH75" s="61"/>
      <c r="OI75" s="61"/>
      <c r="OJ75" s="60"/>
      <c r="OK75" s="22"/>
      <c r="OL75" s="18"/>
      <c r="OM75" s="53"/>
      <c r="ON75" s="53"/>
      <c r="OO75" s="53"/>
      <c r="OP75" s="53"/>
      <c r="OQ75" s="53"/>
      <c r="OR75" s="53"/>
      <c r="OS75" s="53"/>
      <c r="OT75" s="71"/>
      <c r="OU75" s="57"/>
      <c r="OV75" s="61"/>
      <c r="OW75" s="61"/>
      <c r="OX75" s="53"/>
      <c r="OY75" s="53"/>
      <c r="OZ75" s="53"/>
      <c r="PA75" s="53"/>
      <c r="PB75" s="53"/>
      <c r="PC75" s="53"/>
      <c r="PD75" s="53"/>
      <c r="PE75" s="53"/>
      <c r="PF75" s="53"/>
      <c r="PG75" s="62"/>
      <c r="PH75" s="61"/>
      <c r="PI75" s="61"/>
      <c r="PJ75" s="61"/>
      <c r="PK75" s="62"/>
      <c r="PL75" s="33"/>
      <c r="PM75" s="22"/>
      <c r="PN75" s="22"/>
      <c r="PO75" s="22"/>
      <c r="PP75" s="22"/>
      <c r="PQ75" s="22"/>
      <c r="PR75" s="22"/>
      <c r="PS75" s="22"/>
      <c r="PT75" s="22"/>
      <c r="PU75" s="22"/>
      <c r="PV75" s="22"/>
      <c r="PW75" s="22"/>
      <c r="PX75" s="22"/>
      <c r="PY75" s="22"/>
      <c r="PZ75" s="22"/>
      <c r="QA75" s="22"/>
      <c r="QB75" s="22"/>
      <c r="QC75" s="22"/>
      <c r="QD75" s="22"/>
      <c r="QE75" s="22"/>
      <c r="QF75" s="22"/>
      <c r="QG75" s="22"/>
      <c r="QH75" s="22"/>
      <c r="QI75" s="22"/>
      <c r="QJ75" s="18"/>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9"/>
      <c r="TT75" s="9"/>
    </row>
    <row r="76" spans="1:540" ht="9.6"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66"/>
      <c r="CN76" s="61"/>
      <c r="CO76" s="61"/>
      <c r="CP76" s="61"/>
      <c r="CQ76" s="61"/>
      <c r="CR76" s="61"/>
      <c r="CS76" s="61"/>
      <c r="CT76" s="61"/>
      <c r="CU76" s="61"/>
      <c r="CV76" s="61"/>
      <c r="CW76" s="61"/>
      <c r="CX76" s="61"/>
      <c r="CY76" s="61"/>
      <c r="CZ76" s="61"/>
      <c r="DA76" s="61"/>
      <c r="DB76" s="12"/>
      <c r="DC76" s="24"/>
      <c r="DD76" s="24"/>
      <c r="DE76" s="24"/>
      <c r="DF76" s="24"/>
      <c r="DG76" s="24"/>
      <c r="DH76" s="24"/>
      <c r="DI76" s="61"/>
      <c r="DJ76" s="61"/>
      <c r="DK76" s="61"/>
      <c r="DL76" s="61"/>
      <c r="DM76" s="61"/>
      <c r="DN76" s="61"/>
      <c r="DO76" s="61"/>
      <c r="DP76" s="61"/>
      <c r="DQ76" s="61"/>
      <c r="DR76" s="61"/>
      <c r="DS76" s="61"/>
      <c r="DT76" s="61"/>
      <c r="DU76" s="61"/>
      <c r="DV76" s="61"/>
      <c r="DW76" s="61"/>
      <c r="DX76" s="65"/>
      <c r="DY76" s="24"/>
      <c r="DZ76" s="24"/>
      <c r="EA76" s="24"/>
      <c r="EB76" s="24"/>
      <c r="EC76" s="24"/>
      <c r="ED76" s="24"/>
      <c r="EE76" s="24"/>
      <c r="EF76" s="24"/>
      <c r="EG76" s="24"/>
      <c r="EH76" s="24"/>
      <c r="EI76" s="66"/>
      <c r="EJ76" s="61"/>
      <c r="EK76" s="61"/>
      <c r="EL76" s="24"/>
      <c r="EM76" s="24"/>
      <c r="EN76" s="24"/>
      <c r="EO76" s="24"/>
      <c r="EP76" s="24"/>
      <c r="EQ76" s="24"/>
      <c r="ER76" s="24"/>
      <c r="ES76" s="24"/>
      <c r="ET76" s="24"/>
      <c r="EU76" s="66"/>
      <c r="EV76" s="61"/>
      <c r="EW76" s="61"/>
      <c r="EX76" s="61"/>
      <c r="EY76" s="61"/>
      <c r="EZ76" s="24"/>
      <c r="FA76" s="24"/>
      <c r="FB76" s="24"/>
      <c r="FC76" s="24"/>
      <c r="FD76" s="24"/>
      <c r="FE76" s="24"/>
      <c r="FF76" s="24"/>
      <c r="FG76" s="24"/>
      <c r="FH76" s="24"/>
      <c r="FI76" s="24"/>
      <c r="FJ76" s="24"/>
      <c r="FK76" s="24"/>
      <c r="FL76" s="24"/>
      <c r="FM76" s="24"/>
      <c r="FN76" s="24"/>
      <c r="FO76" s="24"/>
      <c r="FP76" s="24"/>
      <c r="FQ76" s="24"/>
      <c r="FR76" s="24"/>
      <c r="FS76" s="24"/>
      <c r="FT76" s="24"/>
      <c r="FU76" s="24"/>
      <c r="FV76" s="24"/>
      <c r="FW76" s="24"/>
      <c r="FX76" s="24"/>
      <c r="FY76" s="24"/>
      <c r="FZ76" s="14"/>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11"/>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2"/>
      <c r="MB76" s="33"/>
      <c r="MC76" s="22"/>
      <c r="MD76" s="22"/>
      <c r="ME76" s="22"/>
      <c r="MF76" s="22"/>
      <c r="MG76" s="22"/>
      <c r="MH76" s="22"/>
      <c r="MI76" s="22"/>
      <c r="MJ76" s="22"/>
      <c r="MK76" s="22"/>
      <c r="ML76" s="22"/>
      <c r="MM76" s="22"/>
      <c r="MN76" s="22"/>
      <c r="MO76" s="22"/>
      <c r="MP76" s="22"/>
      <c r="MQ76" s="22"/>
      <c r="MR76" s="22"/>
      <c r="MS76" s="22"/>
      <c r="MT76" s="22"/>
      <c r="MU76" s="22"/>
      <c r="MV76" s="22"/>
      <c r="MW76" s="22"/>
      <c r="MX76" s="22"/>
      <c r="MY76" s="16"/>
      <c r="MZ76" s="61"/>
      <c r="NA76" s="61"/>
      <c r="NB76" s="61"/>
      <c r="NC76" s="61"/>
      <c r="ND76" s="61"/>
      <c r="NE76" s="61"/>
      <c r="NF76" s="61"/>
      <c r="NG76" s="61"/>
      <c r="NH76" s="61"/>
      <c r="NI76" s="61"/>
      <c r="NJ76" s="61"/>
      <c r="NK76" s="61"/>
      <c r="NL76" s="61"/>
      <c r="NM76" s="61"/>
      <c r="NN76" s="22"/>
      <c r="NO76" s="22"/>
      <c r="NP76" s="22"/>
      <c r="NQ76" s="22"/>
      <c r="NR76" s="22"/>
      <c r="NS76" s="22"/>
      <c r="NT76" s="22"/>
      <c r="NU76" s="63"/>
      <c r="NV76" s="61"/>
      <c r="NW76" s="61"/>
      <c r="NX76" s="61"/>
      <c r="NY76" s="61"/>
      <c r="NZ76" s="61"/>
      <c r="OA76" s="61"/>
      <c r="OB76" s="61"/>
      <c r="OC76" s="61"/>
      <c r="OD76" s="61"/>
      <c r="OE76" s="61"/>
      <c r="OF76" s="61"/>
      <c r="OG76" s="61"/>
      <c r="OH76" s="61"/>
      <c r="OI76" s="61"/>
      <c r="OJ76" s="60"/>
      <c r="OK76" s="22"/>
      <c r="OL76" s="22"/>
      <c r="OM76" s="17"/>
      <c r="ON76" s="17"/>
      <c r="OO76" s="17"/>
      <c r="OP76" s="17"/>
      <c r="OQ76" s="17"/>
      <c r="OR76" s="17"/>
      <c r="OS76" s="17"/>
      <c r="OT76" s="17"/>
      <c r="OU76" s="53"/>
      <c r="OV76" s="61"/>
      <c r="OW76" s="62"/>
      <c r="OX76" s="17"/>
      <c r="OY76" s="17"/>
      <c r="OZ76" s="17"/>
      <c r="PA76" s="17"/>
      <c r="PB76" s="17"/>
      <c r="PC76" s="17"/>
      <c r="PD76" s="17"/>
      <c r="PE76" s="17"/>
      <c r="PF76" s="17"/>
      <c r="PG76" s="53"/>
      <c r="PH76" s="61"/>
      <c r="PI76" s="61"/>
      <c r="PJ76" s="61"/>
      <c r="PK76" s="62"/>
      <c r="PL76" s="33"/>
      <c r="PM76" s="22"/>
      <c r="PN76" s="22"/>
      <c r="PO76" s="22"/>
      <c r="PP76" s="22"/>
      <c r="PQ76" s="22"/>
      <c r="PR76" s="22"/>
      <c r="PS76" s="22"/>
      <c r="PT76" s="22"/>
      <c r="PU76" s="22"/>
      <c r="PV76" s="22"/>
      <c r="PW76" s="22"/>
      <c r="PX76" s="22"/>
      <c r="PY76" s="22"/>
      <c r="PZ76" s="22"/>
      <c r="QA76" s="22"/>
      <c r="QB76" s="22"/>
      <c r="QC76" s="22"/>
      <c r="QD76" s="22"/>
      <c r="QE76" s="22"/>
      <c r="QF76" s="22"/>
      <c r="QG76" s="22"/>
      <c r="QH76" s="22"/>
      <c r="QI76" s="22"/>
      <c r="QJ76" s="18"/>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9"/>
      <c r="TT76" s="9"/>
    </row>
    <row r="77" spans="1:540" ht="9.6"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22"/>
      <c r="BM77" s="10"/>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66"/>
      <c r="CN77" s="61"/>
      <c r="CO77" s="61"/>
      <c r="CP77" s="61"/>
      <c r="CQ77" s="61"/>
      <c r="CR77" s="61"/>
      <c r="CS77" s="61"/>
      <c r="CT77" s="61"/>
      <c r="CU77" s="61"/>
      <c r="CV77" s="61"/>
      <c r="CW77" s="61"/>
      <c r="CX77" s="61"/>
      <c r="CY77" s="61"/>
      <c r="CZ77" s="61"/>
      <c r="DA77" s="66"/>
      <c r="DB77" s="24"/>
      <c r="DC77" s="24"/>
      <c r="DD77" s="24"/>
      <c r="DE77" s="24"/>
      <c r="DF77" s="24"/>
      <c r="DG77" s="24"/>
      <c r="DH77" s="24"/>
      <c r="DI77" s="64"/>
      <c r="DJ77" s="61"/>
      <c r="DK77" s="61"/>
      <c r="DL77" s="61"/>
      <c r="DM77" s="61"/>
      <c r="DN77" s="61"/>
      <c r="DO77" s="61"/>
      <c r="DP77" s="61"/>
      <c r="DQ77" s="61"/>
      <c r="DR77" s="61"/>
      <c r="DS77" s="61"/>
      <c r="DT77" s="61"/>
      <c r="DU77" s="61"/>
      <c r="DV77" s="61"/>
      <c r="DW77" s="61"/>
      <c r="DX77" s="65"/>
      <c r="DY77" s="24"/>
      <c r="DZ77" s="24"/>
      <c r="EA77" s="24"/>
      <c r="EB77" s="24"/>
      <c r="EC77" s="24"/>
      <c r="ED77" s="24"/>
      <c r="EE77" s="24"/>
      <c r="EF77" s="24"/>
      <c r="EG77" s="24"/>
      <c r="EH77" s="24"/>
      <c r="EI77" s="66"/>
      <c r="EJ77" s="61"/>
      <c r="EK77" s="61"/>
      <c r="EL77" s="24"/>
      <c r="EM77" s="24"/>
      <c r="EN77" s="24"/>
      <c r="EO77" s="24"/>
      <c r="EP77" s="24"/>
      <c r="EQ77" s="24"/>
      <c r="ER77" s="24"/>
      <c r="ES77" s="24"/>
      <c r="ET77" s="24"/>
      <c r="EU77" s="25"/>
      <c r="EV77" s="61"/>
      <c r="EW77" s="61"/>
      <c r="EX77" s="61"/>
      <c r="EY77" s="61"/>
      <c r="EZ77" s="24"/>
      <c r="FA77" s="24"/>
      <c r="FB77" s="24"/>
      <c r="FC77" s="24"/>
      <c r="FD77" s="24"/>
      <c r="FE77" s="24"/>
      <c r="FF77" s="24"/>
      <c r="FG77" s="24"/>
      <c r="FH77" s="24"/>
      <c r="FI77" s="24"/>
      <c r="FJ77" s="24"/>
      <c r="FK77" s="24"/>
      <c r="FL77" s="24"/>
      <c r="FM77" s="24"/>
      <c r="FN77" s="24"/>
      <c r="FO77" s="24"/>
      <c r="FP77" s="24"/>
      <c r="FQ77" s="24"/>
      <c r="FR77" s="24"/>
      <c r="FS77" s="24"/>
      <c r="FT77" s="24"/>
      <c r="FU77" s="24"/>
      <c r="FV77" s="24"/>
      <c r="FW77" s="24"/>
      <c r="FX77" s="24"/>
      <c r="FY77" s="24"/>
      <c r="FZ77" s="14"/>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11"/>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5"/>
      <c r="MB77" s="17"/>
      <c r="MC77" s="22"/>
      <c r="MD77" s="22"/>
      <c r="ME77" s="22"/>
      <c r="MF77" s="22"/>
      <c r="MG77" s="22"/>
      <c r="MH77" s="22"/>
      <c r="MI77" s="22"/>
      <c r="MJ77" s="22"/>
      <c r="MK77" s="22"/>
      <c r="ML77" s="22"/>
      <c r="MM77" s="22"/>
      <c r="MN77" s="22"/>
      <c r="MO77" s="22"/>
      <c r="MP77" s="22"/>
      <c r="MQ77" s="22"/>
      <c r="MR77" s="22"/>
      <c r="MS77" s="22"/>
      <c r="MT77" s="22"/>
      <c r="MU77" s="22"/>
      <c r="MV77" s="22"/>
      <c r="MW77" s="22"/>
      <c r="MX77" s="22"/>
      <c r="MY77" s="16"/>
      <c r="MZ77" s="61"/>
      <c r="NA77" s="61"/>
      <c r="NB77" s="61"/>
      <c r="NC77" s="61"/>
      <c r="ND77" s="61"/>
      <c r="NE77" s="61"/>
      <c r="NF77" s="61"/>
      <c r="NG77" s="61"/>
      <c r="NH77" s="61"/>
      <c r="NI77" s="61"/>
      <c r="NJ77" s="61"/>
      <c r="NK77" s="61"/>
      <c r="NL77" s="61"/>
      <c r="NM77" s="61"/>
      <c r="NN77" s="71"/>
      <c r="NO77" s="22"/>
      <c r="NP77" s="22"/>
      <c r="NQ77" s="22"/>
      <c r="NR77" s="22"/>
      <c r="NS77" s="22"/>
      <c r="NT77" s="59"/>
      <c r="NU77" s="61"/>
      <c r="NV77" s="61"/>
      <c r="NW77" s="61"/>
      <c r="NX77" s="61"/>
      <c r="NY77" s="61"/>
      <c r="NZ77" s="61"/>
      <c r="OA77" s="61"/>
      <c r="OB77" s="61"/>
      <c r="OC77" s="61"/>
      <c r="OD77" s="61"/>
      <c r="OE77" s="61"/>
      <c r="OF77" s="61"/>
      <c r="OG77" s="61"/>
      <c r="OH77" s="61"/>
      <c r="OI77" s="61"/>
      <c r="OJ77" s="60"/>
      <c r="OK77" s="22"/>
      <c r="OL77" s="22"/>
      <c r="OM77" s="22"/>
      <c r="ON77" s="22"/>
      <c r="OO77" s="22"/>
      <c r="OP77" s="22"/>
      <c r="OQ77" s="22"/>
      <c r="OR77" s="22"/>
      <c r="OS77" s="22"/>
      <c r="OT77" s="22"/>
      <c r="OU77" s="59"/>
      <c r="OV77" s="61"/>
      <c r="OW77" s="62"/>
      <c r="OX77" s="18"/>
      <c r="OY77" s="22"/>
      <c r="OZ77" s="22"/>
      <c r="PA77" s="22"/>
      <c r="PB77" s="22"/>
      <c r="PC77" s="22"/>
      <c r="PD77" s="22"/>
      <c r="PE77" s="22"/>
      <c r="PF77" s="22"/>
      <c r="PG77" s="53"/>
      <c r="PH77" s="61"/>
      <c r="PI77" s="61"/>
      <c r="PJ77" s="61"/>
      <c r="PK77" s="62"/>
      <c r="PL77" s="33"/>
      <c r="PM77" s="22"/>
      <c r="PN77" s="22"/>
      <c r="PO77" s="22"/>
      <c r="PP77" s="22"/>
      <c r="PQ77" s="22"/>
      <c r="PR77" s="22"/>
      <c r="PS77" s="22"/>
      <c r="PT77" s="22"/>
      <c r="PU77" s="22"/>
      <c r="PV77" s="22"/>
      <c r="PW77" s="22"/>
      <c r="PX77" s="22"/>
      <c r="PY77" s="22"/>
      <c r="PZ77" s="22"/>
      <c r="QA77" s="22"/>
      <c r="QB77" s="22"/>
      <c r="QC77" s="22"/>
      <c r="QD77" s="22"/>
      <c r="QE77" s="22"/>
      <c r="QF77" s="22"/>
      <c r="QG77" s="22"/>
      <c r="QH77" s="22"/>
      <c r="QI77" s="22"/>
      <c r="QJ77" s="18"/>
      <c r="QK77" s="15"/>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9"/>
      <c r="TT77" s="9"/>
    </row>
    <row r="78" spans="1:540" ht="9.6"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18"/>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66"/>
      <c r="CN78" s="61"/>
      <c r="CO78" s="61"/>
      <c r="CP78" s="61"/>
      <c r="CQ78" s="61"/>
      <c r="CR78" s="61"/>
      <c r="CS78" s="61"/>
      <c r="CT78" s="61"/>
      <c r="CU78" s="61"/>
      <c r="CV78" s="61"/>
      <c r="CW78" s="61"/>
      <c r="CX78" s="61"/>
      <c r="CY78" s="61"/>
      <c r="CZ78" s="61"/>
      <c r="DA78" s="24"/>
      <c r="DB78" s="24"/>
      <c r="DC78" s="24"/>
      <c r="DD78" s="24"/>
      <c r="DE78" s="35"/>
      <c r="DF78" s="24"/>
      <c r="DG78" s="24"/>
      <c r="DH78" s="24"/>
      <c r="DI78" s="24"/>
      <c r="DJ78" s="61"/>
      <c r="DK78" s="61"/>
      <c r="DL78" s="61"/>
      <c r="DM78" s="61"/>
      <c r="DN78" s="61"/>
      <c r="DO78" s="61"/>
      <c r="DP78" s="61"/>
      <c r="DQ78" s="61"/>
      <c r="DR78" s="61"/>
      <c r="DS78" s="61"/>
      <c r="DT78" s="61"/>
      <c r="DU78" s="61"/>
      <c r="DV78" s="61"/>
      <c r="DW78" s="61"/>
      <c r="DX78" s="65"/>
      <c r="DY78" s="24"/>
      <c r="DZ78" s="24"/>
      <c r="EA78" s="24"/>
      <c r="EB78" s="24"/>
      <c r="EC78" s="24"/>
      <c r="ED78" s="24"/>
      <c r="EE78" s="24"/>
      <c r="EF78" s="24"/>
      <c r="EG78" s="24"/>
      <c r="EH78" s="24"/>
      <c r="EI78" s="66"/>
      <c r="EJ78" s="61"/>
      <c r="EK78" s="61"/>
      <c r="EL78" s="24"/>
      <c r="EM78" s="24"/>
      <c r="EN78" s="24"/>
      <c r="EO78" s="24"/>
      <c r="EP78" s="24"/>
      <c r="EQ78" s="24"/>
      <c r="ER78" s="24"/>
      <c r="ES78" s="24"/>
      <c r="ET78" s="24"/>
      <c r="EU78" s="66"/>
      <c r="EV78" s="61"/>
      <c r="EW78" s="61"/>
      <c r="EX78" s="61"/>
      <c r="EY78" s="61"/>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32"/>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11"/>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14"/>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16"/>
      <c r="MZ78" s="61"/>
      <c r="NA78" s="61"/>
      <c r="NB78" s="61"/>
      <c r="NC78" s="61"/>
      <c r="ND78" s="61"/>
      <c r="NE78" s="61"/>
      <c r="NF78" s="61"/>
      <c r="NG78" s="61"/>
      <c r="NH78" s="61"/>
      <c r="NI78" s="61"/>
      <c r="NJ78" s="61"/>
      <c r="NK78" s="61"/>
      <c r="NL78" s="61"/>
      <c r="NM78" s="61"/>
      <c r="NN78" s="33"/>
      <c r="NO78" s="22"/>
      <c r="NP78" s="22"/>
      <c r="NQ78" s="22"/>
      <c r="NR78" s="22"/>
      <c r="NS78" s="22"/>
      <c r="NT78" s="33"/>
      <c r="NU78" s="62"/>
      <c r="NV78" s="61"/>
      <c r="NW78" s="61"/>
      <c r="NX78" s="61"/>
      <c r="NY78" s="61"/>
      <c r="NZ78" s="61"/>
      <c r="OA78" s="61"/>
      <c r="OB78" s="61"/>
      <c r="OC78" s="61"/>
      <c r="OD78" s="61"/>
      <c r="OE78" s="61"/>
      <c r="OF78" s="61"/>
      <c r="OG78" s="61"/>
      <c r="OH78" s="61"/>
      <c r="OI78" s="61"/>
      <c r="OJ78" s="60"/>
      <c r="OK78" s="22"/>
      <c r="OL78" s="22"/>
      <c r="OM78" s="22"/>
      <c r="ON78" s="22"/>
      <c r="OO78" s="22"/>
      <c r="OP78" s="22"/>
      <c r="OQ78" s="22"/>
      <c r="OR78" s="22"/>
      <c r="OS78" s="22"/>
      <c r="OT78" s="22"/>
      <c r="OU78" s="59"/>
      <c r="OV78" s="61"/>
      <c r="OW78" s="62"/>
      <c r="OX78" s="18"/>
      <c r="OY78" s="22"/>
      <c r="OZ78" s="22"/>
      <c r="PA78" s="22"/>
      <c r="PB78" s="22"/>
      <c r="PC78" s="22"/>
      <c r="PD78" s="22"/>
      <c r="PE78" s="22"/>
      <c r="PF78" s="22"/>
      <c r="PG78" s="53"/>
      <c r="PH78" s="61"/>
      <c r="PI78" s="61"/>
      <c r="PJ78" s="61"/>
      <c r="PK78" s="62"/>
      <c r="PL78" s="33"/>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18"/>
      <c r="QK78" s="15"/>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9"/>
      <c r="TT78" s="9"/>
    </row>
    <row r="79" spans="1:540" ht="9.6"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16"/>
      <c r="BM79" s="10"/>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66"/>
      <c r="CN79" s="61"/>
      <c r="CO79" s="61"/>
      <c r="CP79" s="61"/>
      <c r="CQ79" s="61"/>
      <c r="CR79" s="61"/>
      <c r="CS79" s="61"/>
      <c r="CT79" s="61"/>
      <c r="CU79" s="61"/>
      <c r="CV79" s="61"/>
      <c r="CW79" s="61"/>
      <c r="CX79" s="61"/>
      <c r="CY79" s="61"/>
      <c r="CZ79" s="35"/>
      <c r="DA79" s="24"/>
      <c r="DB79" s="24"/>
      <c r="DC79" s="24"/>
      <c r="DD79" s="24"/>
      <c r="DE79" s="61"/>
      <c r="DF79" s="24"/>
      <c r="DG79" s="24"/>
      <c r="DH79" s="24"/>
      <c r="DI79" s="24"/>
      <c r="DJ79" s="25"/>
      <c r="DK79" s="61"/>
      <c r="DL79" s="61"/>
      <c r="DM79" s="61"/>
      <c r="DN79" s="61"/>
      <c r="DO79" s="61"/>
      <c r="DP79" s="61"/>
      <c r="DQ79" s="61"/>
      <c r="DR79" s="61"/>
      <c r="DS79" s="61"/>
      <c r="DT79" s="61"/>
      <c r="DU79" s="61"/>
      <c r="DV79" s="61"/>
      <c r="DW79" s="61"/>
      <c r="DX79" s="65"/>
      <c r="DY79" s="24"/>
      <c r="DZ79" s="24"/>
      <c r="EA79" s="65"/>
      <c r="EB79" s="61"/>
      <c r="EC79" s="61"/>
      <c r="ED79" s="61"/>
      <c r="EE79" s="61"/>
      <c r="EF79" s="61"/>
      <c r="EG79" s="61"/>
      <c r="EH79" s="65"/>
      <c r="EI79" s="61"/>
      <c r="EJ79" s="61"/>
      <c r="EK79" s="61"/>
      <c r="EL79" s="66"/>
      <c r="EM79" s="61"/>
      <c r="EN79" s="61"/>
      <c r="EO79" s="61"/>
      <c r="EP79" s="61"/>
      <c r="EQ79" s="61"/>
      <c r="ER79" s="61"/>
      <c r="ES79" s="61"/>
      <c r="ET79" s="65"/>
      <c r="EU79" s="61"/>
      <c r="EV79" s="61"/>
      <c r="EW79" s="61"/>
      <c r="EX79" s="61"/>
      <c r="EY79" s="61"/>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14"/>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11"/>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16"/>
      <c r="MZ79" s="61"/>
      <c r="NA79" s="61"/>
      <c r="NB79" s="61"/>
      <c r="NC79" s="61"/>
      <c r="ND79" s="61"/>
      <c r="NE79" s="61"/>
      <c r="NF79" s="61"/>
      <c r="NG79" s="61"/>
      <c r="NH79" s="61"/>
      <c r="NI79" s="61"/>
      <c r="NJ79" s="61"/>
      <c r="NK79" s="61"/>
      <c r="NL79" s="61"/>
      <c r="NM79" s="62"/>
      <c r="NN79" s="22"/>
      <c r="NO79" s="22"/>
      <c r="NP79" s="22"/>
      <c r="NQ79" s="22"/>
      <c r="NR79" s="22"/>
      <c r="NS79" s="22"/>
      <c r="NT79" s="22"/>
      <c r="NU79" s="71"/>
      <c r="NV79" s="61"/>
      <c r="NW79" s="61"/>
      <c r="NX79" s="61"/>
      <c r="NY79" s="61"/>
      <c r="NZ79" s="61"/>
      <c r="OA79" s="61"/>
      <c r="OB79" s="61"/>
      <c r="OC79" s="61"/>
      <c r="OD79" s="61"/>
      <c r="OE79" s="61"/>
      <c r="OF79" s="61"/>
      <c r="OG79" s="61"/>
      <c r="OH79" s="61"/>
      <c r="OI79" s="61"/>
      <c r="OJ79" s="60"/>
      <c r="OK79" s="22"/>
      <c r="OL79" s="22"/>
      <c r="OM79" s="22"/>
      <c r="ON79" s="22"/>
      <c r="OO79" s="22"/>
      <c r="OP79" s="22"/>
      <c r="OQ79" s="22"/>
      <c r="OR79" s="22"/>
      <c r="OS79" s="22"/>
      <c r="OT79" s="22"/>
      <c r="OU79" s="71"/>
      <c r="OV79" s="61"/>
      <c r="OW79" s="62"/>
      <c r="OX79" s="18"/>
      <c r="OY79" s="22"/>
      <c r="OZ79" s="22"/>
      <c r="PA79" s="22"/>
      <c r="PB79" s="22"/>
      <c r="PC79" s="22"/>
      <c r="PD79" s="22"/>
      <c r="PE79" s="22"/>
      <c r="PF79" s="22"/>
      <c r="PG79" s="53"/>
      <c r="PH79" s="61"/>
      <c r="PI79" s="61"/>
      <c r="PJ79" s="61"/>
      <c r="PK79" s="62"/>
      <c r="PL79" s="33"/>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18"/>
      <c r="QK79" s="15"/>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9"/>
      <c r="TT79" s="9"/>
    </row>
    <row r="80" spans="1:540" ht="9.6"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45"/>
      <c r="BM80" s="10"/>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66"/>
      <c r="CN80" s="61"/>
      <c r="CO80" s="61"/>
      <c r="CP80" s="61"/>
      <c r="CQ80" s="61"/>
      <c r="CR80" s="61"/>
      <c r="CS80" s="61"/>
      <c r="CT80" s="61"/>
      <c r="CU80" s="61"/>
      <c r="CV80" s="61"/>
      <c r="CW80" s="61"/>
      <c r="CX80" s="61"/>
      <c r="CY80" s="61"/>
      <c r="CZ80" s="24"/>
      <c r="DA80" s="24"/>
      <c r="DB80" s="24"/>
      <c r="DC80" s="24"/>
      <c r="DD80" s="25"/>
      <c r="DE80" s="69"/>
      <c r="DF80" s="12"/>
      <c r="DG80" s="24"/>
      <c r="DH80" s="24"/>
      <c r="DI80" s="24"/>
      <c r="DJ80" s="24"/>
      <c r="DK80" s="61"/>
      <c r="DL80" s="61"/>
      <c r="DM80" s="61"/>
      <c r="DN80" s="61"/>
      <c r="DO80" s="61"/>
      <c r="DP80" s="61"/>
      <c r="DQ80" s="61"/>
      <c r="DR80" s="61"/>
      <c r="DS80" s="61"/>
      <c r="DT80" s="61"/>
      <c r="DU80" s="61"/>
      <c r="DV80" s="61"/>
      <c r="DW80" s="61"/>
      <c r="DX80" s="65"/>
      <c r="DY80" s="24"/>
      <c r="DZ80" s="24"/>
      <c r="EA80" s="61"/>
      <c r="EB80" s="61"/>
      <c r="EC80" s="61"/>
      <c r="ED80" s="61"/>
      <c r="EE80" s="61"/>
      <c r="EF80" s="61"/>
      <c r="EG80" s="61"/>
      <c r="EH80" s="61"/>
      <c r="EI80" s="61"/>
      <c r="EJ80" s="61"/>
      <c r="EK80" s="61"/>
      <c r="EL80" s="61"/>
      <c r="EM80" s="61"/>
      <c r="EN80" s="61"/>
      <c r="EO80" s="61"/>
      <c r="EP80" s="61"/>
      <c r="EQ80" s="61"/>
      <c r="ER80" s="61"/>
      <c r="ES80" s="61"/>
      <c r="ET80" s="61"/>
      <c r="EU80" s="61"/>
      <c r="EV80" s="61"/>
      <c r="EW80" s="61"/>
      <c r="EX80" s="61"/>
      <c r="EY80" s="61"/>
      <c r="EZ80" s="24"/>
      <c r="FA80" s="24"/>
      <c r="FB80" s="24"/>
      <c r="FC80" s="24"/>
      <c r="FD80" s="24"/>
      <c r="FE80" s="24"/>
      <c r="FF80" s="24"/>
      <c r="FG80" s="24"/>
      <c r="FH80" s="24"/>
      <c r="FI80" s="24"/>
      <c r="FJ80" s="24"/>
      <c r="FK80" s="24"/>
      <c r="FL80" s="24"/>
      <c r="FM80" s="24"/>
      <c r="FN80" s="24"/>
      <c r="FO80" s="24"/>
      <c r="FP80" s="24"/>
      <c r="FQ80" s="24"/>
      <c r="FR80" s="24"/>
      <c r="FS80" s="24"/>
      <c r="FT80" s="24"/>
      <c r="FU80" s="24"/>
      <c r="FV80" s="24"/>
      <c r="FW80" s="24"/>
      <c r="FX80" s="24"/>
      <c r="FY80" s="24"/>
      <c r="FZ80" s="13"/>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11"/>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13"/>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16"/>
      <c r="MZ80" s="61"/>
      <c r="NA80" s="61"/>
      <c r="NB80" s="61"/>
      <c r="NC80" s="61"/>
      <c r="ND80" s="61"/>
      <c r="NE80" s="61"/>
      <c r="NF80" s="61"/>
      <c r="NG80" s="61"/>
      <c r="NH80" s="61"/>
      <c r="NI80" s="61"/>
      <c r="NJ80" s="61"/>
      <c r="NK80" s="61"/>
      <c r="NL80" s="61"/>
      <c r="NM80" s="59"/>
      <c r="NN80" s="22"/>
      <c r="NO80" s="22"/>
      <c r="NP80" s="22"/>
      <c r="NQ80" s="18"/>
      <c r="NR80" s="22"/>
      <c r="NS80" s="22"/>
      <c r="NT80" s="22"/>
      <c r="NU80" s="22"/>
      <c r="NV80" s="61"/>
      <c r="NW80" s="61"/>
      <c r="NX80" s="61"/>
      <c r="NY80" s="61"/>
      <c r="NZ80" s="61"/>
      <c r="OA80" s="61"/>
      <c r="OB80" s="61"/>
      <c r="OC80" s="61"/>
      <c r="OD80" s="61"/>
      <c r="OE80" s="61"/>
      <c r="OF80" s="61"/>
      <c r="OG80" s="61"/>
      <c r="OH80" s="61"/>
      <c r="OI80" s="61"/>
      <c r="OJ80" s="60"/>
      <c r="OK80" s="22"/>
      <c r="OL80" s="22"/>
      <c r="OM80" s="22"/>
      <c r="ON80" s="17"/>
      <c r="OO80" s="17"/>
      <c r="OP80" s="17"/>
      <c r="OQ80" s="17"/>
      <c r="OR80" s="17"/>
      <c r="OS80" s="17"/>
      <c r="OT80" s="17"/>
      <c r="OU80" s="71"/>
      <c r="OV80" s="61"/>
      <c r="OW80" s="62"/>
      <c r="OX80" s="17"/>
      <c r="OY80" s="17"/>
      <c r="OZ80" s="17"/>
      <c r="PA80" s="17"/>
      <c r="PB80" s="17"/>
      <c r="PC80" s="17"/>
      <c r="PD80" s="17"/>
      <c r="PE80" s="17"/>
      <c r="PF80" s="17"/>
      <c r="PG80" s="53"/>
      <c r="PH80" s="61"/>
      <c r="PI80" s="61"/>
      <c r="PJ80" s="61"/>
      <c r="PK80" s="62"/>
      <c r="PL80" s="33"/>
      <c r="PM80" s="22"/>
      <c r="PN80" s="22"/>
      <c r="PO80" s="22"/>
      <c r="PP80" s="22"/>
      <c r="PQ80" s="22"/>
      <c r="PR80" s="22"/>
      <c r="PS80" s="22"/>
      <c r="PT80" s="22"/>
      <c r="PU80" s="22"/>
      <c r="PV80" s="22"/>
      <c r="PW80" s="22"/>
      <c r="PX80" s="22"/>
      <c r="PY80" s="22"/>
      <c r="PZ80" s="22"/>
      <c r="QA80" s="22"/>
      <c r="QB80" s="22"/>
      <c r="QC80" s="22"/>
      <c r="QD80" s="22"/>
      <c r="QE80" s="22"/>
      <c r="QF80" s="22"/>
      <c r="QG80" s="22"/>
      <c r="QH80" s="22"/>
      <c r="QI80" s="22"/>
      <c r="QJ80" s="18"/>
      <c r="QK80" s="15"/>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9"/>
      <c r="TT80" s="9"/>
    </row>
    <row r="81" spans="1:540" ht="9.6"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11"/>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66"/>
      <c r="CN81" s="61"/>
      <c r="CO81" s="61"/>
      <c r="CP81" s="61"/>
      <c r="CQ81" s="61"/>
      <c r="CR81" s="61"/>
      <c r="CS81" s="61"/>
      <c r="CT81" s="61"/>
      <c r="CU81" s="61"/>
      <c r="CV81" s="61"/>
      <c r="CW81" s="61"/>
      <c r="CX81" s="61"/>
      <c r="CY81" s="66"/>
      <c r="CZ81" s="24"/>
      <c r="DA81" s="24"/>
      <c r="DB81" s="24"/>
      <c r="DC81" s="24"/>
      <c r="DD81" s="65"/>
      <c r="DE81" s="61"/>
      <c r="DF81" s="66"/>
      <c r="DG81" s="24"/>
      <c r="DH81" s="24"/>
      <c r="DI81" s="24"/>
      <c r="DJ81" s="24"/>
      <c r="DK81" s="64"/>
      <c r="DL81" s="61"/>
      <c r="DM81" s="61"/>
      <c r="DN81" s="61"/>
      <c r="DO81" s="61"/>
      <c r="DP81" s="61"/>
      <c r="DQ81" s="61"/>
      <c r="DR81" s="61"/>
      <c r="DS81" s="61"/>
      <c r="DT81" s="61"/>
      <c r="DU81" s="61"/>
      <c r="DV81" s="61"/>
      <c r="DW81" s="61"/>
      <c r="DX81" s="65"/>
      <c r="DY81" s="24"/>
      <c r="DZ81" s="24"/>
      <c r="EA81" s="65"/>
      <c r="EB81" s="65"/>
      <c r="EC81" s="65"/>
      <c r="ED81" s="65"/>
      <c r="EE81" s="65"/>
      <c r="EF81" s="65"/>
      <c r="EG81" s="65"/>
      <c r="EH81" s="65"/>
      <c r="EI81" s="61"/>
      <c r="EJ81" s="61"/>
      <c r="EK81" s="61"/>
      <c r="EL81" s="65"/>
      <c r="EM81" s="65"/>
      <c r="EN81" s="65"/>
      <c r="EO81" s="65"/>
      <c r="EP81" s="65"/>
      <c r="EQ81" s="65"/>
      <c r="ER81" s="65"/>
      <c r="ES81" s="65"/>
      <c r="ET81" s="65"/>
      <c r="EU81" s="61"/>
      <c r="EV81" s="61"/>
      <c r="EW81" s="61"/>
      <c r="EX81" s="61"/>
      <c r="EY81" s="61"/>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0"/>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11"/>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8"/>
      <c r="MB81" s="17"/>
      <c r="MC81" s="22"/>
      <c r="MD81" s="22"/>
      <c r="ME81" s="22"/>
      <c r="MF81" s="22"/>
      <c r="MG81" s="22"/>
      <c r="MH81" s="22"/>
      <c r="MI81" s="22"/>
      <c r="MJ81" s="22"/>
      <c r="MK81" s="22"/>
      <c r="ML81" s="22"/>
      <c r="MM81" s="22"/>
      <c r="MN81" s="22"/>
      <c r="MO81" s="22"/>
      <c r="MP81" s="22"/>
      <c r="MQ81" s="22"/>
      <c r="MR81" s="22"/>
      <c r="MS81" s="22"/>
      <c r="MT81" s="22"/>
      <c r="MU81" s="22"/>
      <c r="MV81" s="22"/>
      <c r="MW81" s="22"/>
      <c r="MX81" s="22"/>
      <c r="MY81" s="16"/>
      <c r="MZ81" s="61"/>
      <c r="NA81" s="61"/>
      <c r="NB81" s="61"/>
      <c r="NC81" s="61"/>
      <c r="ND81" s="61"/>
      <c r="NE81" s="61"/>
      <c r="NF81" s="61"/>
      <c r="NG81" s="61"/>
      <c r="NH81" s="61"/>
      <c r="NI81" s="61"/>
      <c r="NJ81" s="61"/>
      <c r="NK81" s="61"/>
      <c r="NL81" s="58"/>
      <c r="NM81" s="22"/>
      <c r="NN81" s="22"/>
      <c r="NO81" s="22"/>
      <c r="NP81" s="22"/>
      <c r="NQ81" s="62"/>
      <c r="NR81" s="18"/>
      <c r="NS81" s="22"/>
      <c r="NT81" s="22"/>
      <c r="NU81" s="22"/>
      <c r="NV81" s="53"/>
      <c r="NW81" s="61"/>
      <c r="NX81" s="61"/>
      <c r="NY81" s="61"/>
      <c r="NZ81" s="61"/>
      <c r="OA81" s="61"/>
      <c r="OB81" s="61"/>
      <c r="OC81" s="61"/>
      <c r="OD81" s="61"/>
      <c r="OE81" s="61"/>
      <c r="OF81" s="61"/>
      <c r="OG81" s="61"/>
      <c r="OH81" s="61"/>
      <c r="OI81" s="61"/>
      <c r="OJ81" s="60"/>
      <c r="OK81" s="22"/>
      <c r="OL81" s="22"/>
      <c r="OM81" s="68"/>
      <c r="ON81" s="33"/>
      <c r="OO81" s="33"/>
      <c r="OP81" s="33"/>
      <c r="OQ81" s="33"/>
      <c r="OR81" s="33"/>
      <c r="OS81" s="33"/>
      <c r="OT81" s="33"/>
      <c r="OU81" s="58"/>
      <c r="OV81" s="61"/>
      <c r="OW81" s="62"/>
      <c r="OX81" s="16"/>
      <c r="OY81" s="33"/>
      <c r="OZ81" s="33"/>
      <c r="PA81" s="33"/>
      <c r="PB81" s="33"/>
      <c r="PC81" s="33"/>
      <c r="PD81" s="33"/>
      <c r="PE81" s="33"/>
      <c r="PF81" s="33"/>
      <c r="PG81" s="74"/>
      <c r="PH81" s="61"/>
      <c r="PI81" s="61"/>
      <c r="PJ81" s="61"/>
      <c r="PK81" s="62"/>
      <c r="PL81" s="33"/>
      <c r="PM81" s="22"/>
      <c r="PN81" s="22"/>
      <c r="PO81" s="22"/>
      <c r="PP81" s="22"/>
      <c r="PQ81" s="22"/>
      <c r="PR81" s="22"/>
      <c r="PS81" s="22"/>
      <c r="PT81" s="22"/>
      <c r="PU81" s="22"/>
      <c r="PV81" s="22"/>
      <c r="PW81" s="22"/>
      <c r="PX81" s="22"/>
      <c r="PY81" s="22"/>
      <c r="PZ81" s="22"/>
      <c r="QA81" s="22"/>
      <c r="QB81" s="22"/>
      <c r="QC81" s="22"/>
      <c r="QD81" s="22"/>
      <c r="QE81" s="22"/>
      <c r="QF81" s="22"/>
      <c r="QG81" s="22"/>
      <c r="QH81" s="22"/>
      <c r="QI81" s="22"/>
      <c r="QJ81" s="18"/>
      <c r="QK81" s="15"/>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9"/>
      <c r="TT81" s="9"/>
    </row>
    <row r="82" spans="1:540" ht="9.6"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17"/>
      <c r="BL82" s="15"/>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66"/>
      <c r="CN82" s="61"/>
      <c r="CO82" s="61"/>
      <c r="CP82" s="61"/>
      <c r="CQ82" s="61"/>
      <c r="CR82" s="61"/>
      <c r="CS82" s="61"/>
      <c r="CT82" s="61"/>
      <c r="CU82" s="61"/>
      <c r="CV82" s="61"/>
      <c r="CW82" s="61"/>
      <c r="CX82" s="61"/>
      <c r="CY82" s="24"/>
      <c r="CZ82" s="24"/>
      <c r="DA82" s="24"/>
      <c r="DB82" s="24"/>
      <c r="DC82" s="35"/>
      <c r="DD82" s="61"/>
      <c r="DE82" s="61"/>
      <c r="DF82" s="61"/>
      <c r="DG82" s="24"/>
      <c r="DH82" s="24"/>
      <c r="DI82" s="24"/>
      <c r="DJ82" s="24"/>
      <c r="DK82" s="24"/>
      <c r="DL82" s="61"/>
      <c r="DM82" s="61"/>
      <c r="DN82" s="61"/>
      <c r="DO82" s="61"/>
      <c r="DP82" s="61"/>
      <c r="DQ82" s="61"/>
      <c r="DR82" s="61"/>
      <c r="DS82" s="61"/>
      <c r="DT82" s="61"/>
      <c r="DU82" s="61"/>
      <c r="DV82" s="61"/>
      <c r="DW82" s="61"/>
      <c r="DX82" s="65"/>
      <c r="DY82" s="24"/>
      <c r="DZ82" s="24"/>
      <c r="EA82" s="24"/>
      <c r="EB82" s="24"/>
      <c r="EC82" s="24"/>
      <c r="ED82" s="24"/>
      <c r="EE82" s="24"/>
      <c r="EF82" s="24"/>
      <c r="EG82" s="24"/>
      <c r="EH82" s="24"/>
      <c r="EI82" s="66"/>
      <c r="EJ82" s="61"/>
      <c r="EK82" s="65"/>
      <c r="EL82" s="24"/>
      <c r="EM82" s="24"/>
      <c r="EN82" s="24"/>
      <c r="EO82" s="24"/>
      <c r="EP82" s="24"/>
      <c r="EQ82" s="24"/>
      <c r="ER82" s="24"/>
      <c r="ES82" s="24"/>
      <c r="ET82" s="24"/>
      <c r="EU82" s="25"/>
      <c r="EV82" s="61"/>
      <c r="EW82" s="61"/>
      <c r="EX82" s="61"/>
      <c r="EY82" s="61"/>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16"/>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11"/>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7"/>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16"/>
      <c r="MZ82" s="61"/>
      <c r="NA82" s="61"/>
      <c r="NB82" s="61"/>
      <c r="NC82" s="61"/>
      <c r="ND82" s="61"/>
      <c r="NE82" s="61"/>
      <c r="NF82" s="61"/>
      <c r="NG82" s="61"/>
      <c r="NH82" s="61"/>
      <c r="NI82" s="61"/>
      <c r="NJ82" s="61"/>
      <c r="NK82" s="61"/>
      <c r="NL82" s="16"/>
      <c r="NM82" s="22"/>
      <c r="NN82" s="22"/>
      <c r="NO82" s="22"/>
      <c r="NP82" s="22"/>
      <c r="NQ82" s="61"/>
      <c r="NR82" s="33"/>
      <c r="NS82" s="22"/>
      <c r="NT82" s="22"/>
      <c r="NU82" s="22"/>
      <c r="NV82" s="18"/>
      <c r="NW82" s="61"/>
      <c r="NX82" s="61"/>
      <c r="NY82" s="61"/>
      <c r="NZ82" s="61"/>
      <c r="OA82" s="61"/>
      <c r="OB82" s="61"/>
      <c r="OC82" s="61"/>
      <c r="OD82" s="61"/>
      <c r="OE82" s="61"/>
      <c r="OF82" s="61"/>
      <c r="OG82" s="61"/>
      <c r="OH82" s="61"/>
      <c r="OI82" s="61"/>
      <c r="OJ82" s="60"/>
      <c r="OK82" s="22"/>
      <c r="OL82" s="18"/>
      <c r="OM82" s="73"/>
      <c r="ON82" s="73"/>
      <c r="OO82" s="65"/>
      <c r="OP82" s="65"/>
      <c r="OQ82" s="65"/>
      <c r="OR82" s="65"/>
      <c r="OS82" s="65"/>
      <c r="OT82" s="65"/>
      <c r="OU82" s="61"/>
      <c r="OV82" s="61"/>
      <c r="OW82" s="61"/>
      <c r="OX82" s="61"/>
      <c r="OY82" s="73"/>
      <c r="OZ82" s="65"/>
      <c r="PA82" s="65"/>
      <c r="PB82" s="65"/>
      <c r="PC82" s="65"/>
      <c r="PD82" s="65"/>
      <c r="PE82" s="65"/>
      <c r="PF82" s="65"/>
      <c r="PG82" s="61"/>
      <c r="PH82" s="61"/>
      <c r="PI82" s="61"/>
      <c r="PJ82" s="61"/>
      <c r="PK82" s="62"/>
      <c r="PL82" s="33"/>
      <c r="PM82" s="22"/>
      <c r="PN82" s="22"/>
      <c r="PO82" s="22"/>
      <c r="PP82" s="22"/>
      <c r="PQ82" s="22"/>
      <c r="PR82" s="22"/>
      <c r="PS82" s="22"/>
      <c r="PT82" s="22"/>
      <c r="PU82" s="22"/>
      <c r="PV82" s="22"/>
      <c r="PW82" s="22"/>
      <c r="PX82" s="22"/>
      <c r="PY82" s="22"/>
      <c r="PZ82" s="22"/>
      <c r="QA82" s="22"/>
      <c r="QB82" s="22"/>
      <c r="QC82" s="22"/>
      <c r="QD82" s="22"/>
      <c r="QE82" s="22"/>
      <c r="QF82" s="22"/>
      <c r="QG82" s="22"/>
      <c r="QH82" s="22"/>
      <c r="QI82" s="22"/>
      <c r="QJ82" s="18"/>
      <c r="QK82" s="15"/>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9"/>
      <c r="TT82" s="9"/>
    </row>
    <row r="83" spans="1:540" ht="9.6"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17"/>
      <c r="BL83" s="31"/>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66"/>
      <c r="CN83" s="61"/>
      <c r="CO83" s="61"/>
      <c r="CP83" s="61"/>
      <c r="CQ83" s="61"/>
      <c r="CR83" s="61"/>
      <c r="CS83" s="61"/>
      <c r="CT83" s="61"/>
      <c r="CU83" s="61"/>
      <c r="CV83" s="61"/>
      <c r="CW83" s="61"/>
      <c r="CX83" s="64"/>
      <c r="CY83" s="24"/>
      <c r="CZ83" s="24"/>
      <c r="DA83" s="24"/>
      <c r="DB83" s="24"/>
      <c r="DC83" s="66"/>
      <c r="DD83" s="61"/>
      <c r="DE83" s="61"/>
      <c r="DF83" s="61"/>
      <c r="DG83" s="35"/>
      <c r="DH83" s="24"/>
      <c r="DI83" s="24"/>
      <c r="DJ83" s="24"/>
      <c r="DK83" s="24"/>
      <c r="DL83" s="66"/>
      <c r="DM83" s="61"/>
      <c r="DN83" s="61"/>
      <c r="DO83" s="61"/>
      <c r="DP83" s="61"/>
      <c r="DQ83" s="61"/>
      <c r="DR83" s="61"/>
      <c r="DS83" s="61"/>
      <c r="DT83" s="61"/>
      <c r="DU83" s="61"/>
      <c r="DV83" s="61"/>
      <c r="DW83" s="61"/>
      <c r="DX83" s="65"/>
      <c r="DY83" s="24"/>
      <c r="DZ83" s="24"/>
      <c r="EA83" s="24"/>
      <c r="EB83" s="24"/>
      <c r="EC83" s="24"/>
      <c r="ED83" s="24"/>
      <c r="EE83" s="24"/>
      <c r="EF83" s="24"/>
      <c r="EG83" s="24"/>
      <c r="EH83" s="24"/>
      <c r="EI83" s="66"/>
      <c r="EJ83" s="61"/>
      <c r="EK83" s="61"/>
      <c r="EL83" s="24"/>
      <c r="EM83" s="24"/>
      <c r="EN83" s="24"/>
      <c r="EO83" s="24"/>
      <c r="EP83" s="24"/>
      <c r="EQ83" s="24"/>
      <c r="ER83" s="24"/>
      <c r="ES83" s="24"/>
      <c r="ET83" s="24"/>
      <c r="EU83" s="66"/>
      <c r="EV83" s="61"/>
      <c r="EW83" s="61"/>
      <c r="EX83" s="61"/>
      <c r="EY83" s="61"/>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10"/>
      <c r="FZ83" s="16"/>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11"/>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16"/>
      <c r="MZ83" s="61"/>
      <c r="NA83" s="61"/>
      <c r="NB83" s="61"/>
      <c r="NC83" s="61"/>
      <c r="ND83" s="61"/>
      <c r="NE83" s="61"/>
      <c r="NF83" s="61"/>
      <c r="NG83" s="61"/>
      <c r="NH83" s="61"/>
      <c r="NI83" s="61"/>
      <c r="NJ83" s="61"/>
      <c r="NK83" s="58"/>
      <c r="NL83" s="22"/>
      <c r="NM83" s="22"/>
      <c r="NN83" s="22"/>
      <c r="NO83" s="17"/>
      <c r="NP83" s="53"/>
      <c r="NQ83" s="61"/>
      <c r="NR83" s="71"/>
      <c r="NS83" s="22"/>
      <c r="NT83" s="22"/>
      <c r="NU83" s="22"/>
      <c r="NV83" s="17"/>
      <c r="NW83" s="53"/>
      <c r="NX83" s="61"/>
      <c r="NY83" s="61"/>
      <c r="NZ83" s="61"/>
      <c r="OA83" s="61"/>
      <c r="OB83" s="61"/>
      <c r="OC83" s="61"/>
      <c r="OD83" s="61"/>
      <c r="OE83" s="61"/>
      <c r="OF83" s="61"/>
      <c r="OG83" s="61"/>
      <c r="OH83" s="61"/>
      <c r="OI83" s="61"/>
      <c r="OJ83" s="60"/>
      <c r="OK83" s="22"/>
      <c r="OL83" s="18"/>
      <c r="OM83" s="61"/>
      <c r="ON83" s="61"/>
      <c r="OO83" s="61"/>
      <c r="OP83" s="61"/>
      <c r="OQ83" s="61"/>
      <c r="OR83" s="61"/>
      <c r="OS83" s="61"/>
      <c r="OT83" s="61"/>
      <c r="OU83" s="61"/>
      <c r="OV83" s="61"/>
      <c r="OW83" s="61"/>
      <c r="OX83" s="61"/>
      <c r="OY83" s="61"/>
      <c r="OZ83" s="61"/>
      <c r="PA83" s="61"/>
      <c r="PB83" s="61"/>
      <c r="PC83" s="61"/>
      <c r="PD83" s="61"/>
      <c r="PE83" s="61"/>
      <c r="PF83" s="61"/>
      <c r="PG83" s="61"/>
      <c r="PH83" s="61"/>
      <c r="PI83" s="61"/>
      <c r="PJ83" s="61"/>
      <c r="PK83" s="62"/>
      <c r="PL83" s="33"/>
      <c r="PM83" s="22"/>
      <c r="PN83" s="22"/>
      <c r="PO83" s="22"/>
      <c r="PP83" s="22"/>
      <c r="PQ83" s="22"/>
      <c r="PR83" s="22"/>
      <c r="PS83" s="22"/>
      <c r="PT83" s="22"/>
      <c r="PU83" s="22"/>
      <c r="PV83" s="22"/>
      <c r="PW83" s="22"/>
      <c r="PX83" s="22"/>
      <c r="PY83" s="22"/>
      <c r="PZ83" s="22"/>
      <c r="QA83" s="22"/>
      <c r="QB83" s="22"/>
      <c r="QC83" s="22"/>
      <c r="QD83" s="22"/>
      <c r="QE83" s="22"/>
      <c r="QF83" s="22"/>
      <c r="QG83" s="22"/>
      <c r="QH83" s="22"/>
      <c r="QI83" s="22"/>
      <c r="QJ83" s="18"/>
      <c r="QK83" s="15"/>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9"/>
      <c r="TT83" s="9"/>
    </row>
    <row r="84" spans="1:540" ht="9.6"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22"/>
      <c r="BL84" s="12"/>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66"/>
      <c r="CN84" s="61"/>
      <c r="CO84" s="61"/>
      <c r="CP84" s="61"/>
      <c r="CQ84" s="61"/>
      <c r="CR84" s="61"/>
      <c r="CS84" s="61"/>
      <c r="CT84" s="61"/>
      <c r="CU84" s="61"/>
      <c r="CV84" s="61"/>
      <c r="CW84" s="61"/>
      <c r="CX84" s="24"/>
      <c r="CY84" s="24"/>
      <c r="CZ84" s="24"/>
      <c r="DA84" s="24"/>
      <c r="DB84" s="27"/>
      <c r="DC84" s="61"/>
      <c r="DD84" s="61"/>
      <c r="DE84" s="61"/>
      <c r="DF84" s="61"/>
      <c r="DG84" s="65"/>
      <c r="DH84" s="24"/>
      <c r="DI84" s="24"/>
      <c r="DJ84" s="24"/>
      <c r="DK84" s="24"/>
      <c r="DL84" s="12"/>
      <c r="DM84" s="69"/>
      <c r="DN84" s="61"/>
      <c r="DO84" s="61"/>
      <c r="DP84" s="61"/>
      <c r="DQ84" s="61"/>
      <c r="DR84" s="61"/>
      <c r="DS84" s="61"/>
      <c r="DT84" s="61"/>
      <c r="DU84" s="61"/>
      <c r="DV84" s="61"/>
      <c r="DW84" s="61"/>
      <c r="DX84" s="65"/>
      <c r="DY84" s="24"/>
      <c r="DZ84" s="24"/>
      <c r="EA84" s="24"/>
      <c r="EB84" s="24"/>
      <c r="EC84" s="24"/>
      <c r="ED84" s="24"/>
      <c r="EE84" s="24"/>
      <c r="EF84" s="24"/>
      <c r="EG84" s="24"/>
      <c r="EH84" s="24"/>
      <c r="EI84" s="66"/>
      <c r="EJ84" s="61"/>
      <c r="EK84" s="61"/>
      <c r="EL84" s="24"/>
      <c r="EM84" s="24"/>
      <c r="EN84" s="24"/>
      <c r="EO84" s="24"/>
      <c r="EP84" s="24"/>
      <c r="EQ84" s="24"/>
      <c r="ER84" s="24"/>
      <c r="ES84" s="24"/>
      <c r="ET84" s="24"/>
      <c r="EU84" s="66"/>
      <c r="EV84" s="61"/>
      <c r="EW84" s="61"/>
      <c r="EX84" s="61"/>
      <c r="EY84" s="61"/>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50"/>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11"/>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5"/>
      <c r="MA84" s="17"/>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16"/>
      <c r="MZ84" s="61"/>
      <c r="NA84" s="61"/>
      <c r="NB84" s="61"/>
      <c r="NC84" s="61"/>
      <c r="ND84" s="61"/>
      <c r="NE84" s="61"/>
      <c r="NF84" s="61"/>
      <c r="NG84" s="61"/>
      <c r="NH84" s="61"/>
      <c r="NI84" s="61"/>
      <c r="NJ84" s="61"/>
      <c r="NK84" s="16"/>
      <c r="NL84" s="22"/>
      <c r="NM84" s="22"/>
      <c r="NN84" s="22"/>
      <c r="NO84" s="18"/>
      <c r="NP84" s="62"/>
      <c r="NQ84" s="61"/>
      <c r="NR84" s="63"/>
      <c r="NS84" s="17"/>
      <c r="NT84" s="22"/>
      <c r="NU84" s="22"/>
      <c r="NV84" s="22"/>
      <c r="NW84" s="22"/>
      <c r="NX84" s="61"/>
      <c r="NY84" s="61"/>
      <c r="NZ84" s="61"/>
      <c r="OA84" s="61"/>
      <c r="OB84" s="61"/>
      <c r="OC84" s="61"/>
      <c r="OD84" s="61"/>
      <c r="OE84" s="61"/>
      <c r="OF84" s="61"/>
      <c r="OG84" s="61"/>
      <c r="OH84" s="61"/>
      <c r="OI84" s="61"/>
      <c r="OJ84" s="60"/>
      <c r="OK84" s="22"/>
      <c r="OL84" s="22"/>
      <c r="OM84" s="22"/>
      <c r="ON84" s="17"/>
      <c r="OO84" s="17"/>
      <c r="OP84" s="17"/>
      <c r="OQ84" s="17"/>
      <c r="OR84" s="17"/>
      <c r="OS84" s="22"/>
      <c r="OT84" s="17"/>
      <c r="OU84" s="53"/>
      <c r="OV84" s="61"/>
      <c r="OW84" s="69"/>
      <c r="OX84" s="22"/>
      <c r="OY84" s="22"/>
      <c r="OZ84" s="17"/>
      <c r="PA84" s="17"/>
      <c r="PB84" s="17"/>
      <c r="PC84" s="17"/>
      <c r="PD84" s="17"/>
      <c r="PE84" s="22"/>
      <c r="PF84" s="22"/>
      <c r="PG84" s="53"/>
      <c r="PH84" s="61"/>
      <c r="PI84" s="61"/>
      <c r="PJ84" s="61"/>
      <c r="PK84" s="62"/>
      <c r="PL84" s="33"/>
      <c r="PM84" s="22"/>
      <c r="PN84" s="22"/>
      <c r="PO84" s="22"/>
      <c r="PP84" s="22"/>
      <c r="PQ84" s="22"/>
      <c r="PR84" s="22"/>
      <c r="PS84" s="22"/>
      <c r="PT84" s="22"/>
      <c r="PU84" s="22"/>
      <c r="PV84" s="22"/>
      <c r="PW84" s="22"/>
      <c r="PX84" s="22"/>
      <c r="PY84" s="22"/>
      <c r="PZ84" s="22"/>
      <c r="QA84" s="22"/>
      <c r="QB84" s="22"/>
      <c r="QC84" s="22"/>
      <c r="QD84" s="22"/>
      <c r="QE84" s="22"/>
      <c r="QF84" s="22"/>
      <c r="QG84" s="22"/>
      <c r="QH84" s="22"/>
      <c r="QI84" s="22"/>
      <c r="QJ84" s="16"/>
      <c r="QK84" s="12"/>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9"/>
      <c r="TT84" s="9"/>
    </row>
    <row r="85" spans="1:540" ht="9.6"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18"/>
      <c r="BL85" s="12"/>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66"/>
      <c r="CN85" s="61"/>
      <c r="CO85" s="61"/>
      <c r="CP85" s="61"/>
      <c r="CQ85" s="61"/>
      <c r="CR85" s="61"/>
      <c r="CS85" s="61"/>
      <c r="CT85" s="61"/>
      <c r="CU85" s="61"/>
      <c r="CV85" s="61"/>
      <c r="CW85" s="35"/>
      <c r="CX85" s="24"/>
      <c r="CY85" s="24"/>
      <c r="CZ85" s="24"/>
      <c r="DA85" s="24"/>
      <c r="DB85" s="66"/>
      <c r="DC85" s="61"/>
      <c r="DD85" s="61"/>
      <c r="DE85" s="61"/>
      <c r="DF85" s="61"/>
      <c r="DG85" s="61"/>
      <c r="DH85" s="35"/>
      <c r="DI85" s="24"/>
      <c r="DJ85" s="24"/>
      <c r="DK85" s="24"/>
      <c r="DL85" s="24"/>
      <c r="DM85" s="72"/>
      <c r="DN85" s="61"/>
      <c r="DO85" s="61"/>
      <c r="DP85" s="61"/>
      <c r="DQ85" s="61"/>
      <c r="DR85" s="61"/>
      <c r="DS85" s="61"/>
      <c r="DT85" s="61"/>
      <c r="DU85" s="61"/>
      <c r="DV85" s="61"/>
      <c r="DW85" s="61"/>
      <c r="DX85" s="65"/>
      <c r="DY85" s="24"/>
      <c r="DZ85" s="24"/>
      <c r="EA85" s="24"/>
      <c r="EB85" s="24"/>
      <c r="EC85" s="24"/>
      <c r="ED85" s="24"/>
      <c r="EE85" s="24"/>
      <c r="EF85" s="24"/>
      <c r="EG85" s="24"/>
      <c r="EH85" s="24"/>
      <c r="EI85" s="66"/>
      <c r="EJ85" s="61"/>
      <c r="EK85" s="61"/>
      <c r="EL85" s="24"/>
      <c r="EM85" s="24"/>
      <c r="EN85" s="24"/>
      <c r="EO85" s="24"/>
      <c r="EP85" s="24"/>
      <c r="EQ85" s="24"/>
      <c r="ER85" s="24"/>
      <c r="ES85" s="24"/>
      <c r="ET85" s="24"/>
      <c r="EU85" s="66"/>
      <c r="EV85" s="61"/>
      <c r="EW85" s="61"/>
      <c r="EX85" s="61"/>
      <c r="EY85" s="61"/>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47"/>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11"/>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5"/>
      <c r="MA85" s="17"/>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16"/>
      <c r="MZ85" s="61"/>
      <c r="NA85" s="61"/>
      <c r="NB85" s="61"/>
      <c r="NC85" s="61"/>
      <c r="ND85" s="61"/>
      <c r="NE85" s="61"/>
      <c r="NF85" s="61"/>
      <c r="NG85" s="61"/>
      <c r="NH85" s="61"/>
      <c r="NI85" s="61"/>
      <c r="NJ85" s="60"/>
      <c r="NK85" s="17"/>
      <c r="NL85" s="22"/>
      <c r="NM85" s="22"/>
      <c r="NN85" s="22"/>
      <c r="NO85" s="59"/>
      <c r="NP85" s="61"/>
      <c r="NQ85" s="61"/>
      <c r="NR85" s="61"/>
      <c r="NS85" s="16"/>
      <c r="NT85" s="22"/>
      <c r="NU85" s="22"/>
      <c r="NV85" s="22"/>
      <c r="NW85" s="22"/>
      <c r="NX85" s="53"/>
      <c r="NY85" s="61"/>
      <c r="NZ85" s="61"/>
      <c r="OA85" s="61"/>
      <c r="OB85" s="61"/>
      <c r="OC85" s="61"/>
      <c r="OD85" s="61"/>
      <c r="OE85" s="61"/>
      <c r="OF85" s="61"/>
      <c r="OG85" s="61"/>
      <c r="OH85" s="61"/>
      <c r="OI85" s="61"/>
      <c r="OJ85" s="60"/>
      <c r="OK85" s="22"/>
      <c r="OL85" s="22"/>
      <c r="OM85" s="22"/>
      <c r="ON85" s="22"/>
      <c r="OO85" s="22"/>
      <c r="OP85" s="22"/>
      <c r="OQ85" s="22"/>
      <c r="OR85" s="22"/>
      <c r="OS85" s="22"/>
      <c r="OT85" s="22"/>
      <c r="OU85" s="59"/>
      <c r="OV85" s="61"/>
      <c r="OW85" s="62"/>
      <c r="OX85" s="18"/>
      <c r="OY85" s="22"/>
      <c r="OZ85" s="22"/>
      <c r="PA85" s="22"/>
      <c r="PB85" s="22"/>
      <c r="PC85" s="22"/>
      <c r="PD85" s="22"/>
      <c r="PE85" s="22"/>
      <c r="PF85" s="17"/>
      <c r="PG85" s="20"/>
      <c r="PH85" s="61"/>
      <c r="PI85" s="61"/>
      <c r="PJ85" s="61"/>
      <c r="PK85" s="62"/>
      <c r="PL85" s="33"/>
      <c r="PM85" s="22"/>
      <c r="PN85" s="22"/>
      <c r="PO85" s="22"/>
      <c r="PP85" s="22"/>
      <c r="PQ85" s="22"/>
      <c r="PR85" s="22"/>
      <c r="PS85" s="22"/>
      <c r="PT85" s="22"/>
      <c r="PU85" s="22"/>
      <c r="PV85" s="22"/>
      <c r="PW85" s="22"/>
      <c r="PX85" s="22"/>
      <c r="PY85" s="22"/>
      <c r="PZ85" s="22"/>
      <c r="QA85" s="22"/>
      <c r="QB85" s="22"/>
      <c r="QC85" s="22"/>
      <c r="QD85" s="22"/>
      <c r="QE85" s="22"/>
      <c r="QF85" s="22"/>
      <c r="QG85" s="22"/>
      <c r="QH85" s="22"/>
      <c r="QI85" s="22"/>
      <c r="QJ85" s="18"/>
      <c r="QK85" s="12"/>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9"/>
      <c r="TT85" s="9"/>
    </row>
    <row r="86" spans="1:540" ht="9.6"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18"/>
      <c r="BL86" s="12"/>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66"/>
      <c r="CN86" s="61"/>
      <c r="CO86" s="61"/>
      <c r="CP86" s="61"/>
      <c r="CQ86" s="61"/>
      <c r="CR86" s="61"/>
      <c r="CS86" s="61"/>
      <c r="CT86" s="61"/>
      <c r="CU86" s="61"/>
      <c r="CV86" s="61"/>
      <c r="CW86" s="24"/>
      <c r="CX86" s="24"/>
      <c r="CY86" s="24"/>
      <c r="CZ86" s="24"/>
      <c r="DA86" s="24"/>
      <c r="DB86" s="61"/>
      <c r="DC86" s="61"/>
      <c r="DD86" s="61"/>
      <c r="DE86" s="61"/>
      <c r="DF86" s="61"/>
      <c r="DG86" s="61"/>
      <c r="DH86" s="65"/>
      <c r="DI86" s="24"/>
      <c r="DJ86" s="24"/>
      <c r="DK86" s="24"/>
      <c r="DL86" s="24"/>
      <c r="DM86" s="24"/>
      <c r="DN86" s="61"/>
      <c r="DO86" s="61"/>
      <c r="DP86" s="61"/>
      <c r="DQ86" s="61"/>
      <c r="DR86" s="61"/>
      <c r="DS86" s="61"/>
      <c r="DT86" s="61"/>
      <c r="DU86" s="61"/>
      <c r="DV86" s="61"/>
      <c r="DW86" s="61"/>
      <c r="DX86" s="65"/>
      <c r="DY86" s="24"/>
      <c r="DZ86" s="24"/>
      <c r="EA86" s="24"/>
      <c r="EB86" s="24"/>
      <c r="EC86" s="24"/>
      <c r="ED86" s="24"/>
      <c r="EE86" s="24"/>
      <c r="EF86" s="24"/>
      <c r="EG86" s="24"/>
      <c r="EH86" s="24"/>
      <c r="EI86" s="66"/>
      <c r="EJ86" s="61"/>
      <c r="EK86" s="65"/>
      <c r="EL86" s="24"/>
      <c r="EM86" s="24"/>
      <c r="EN86" s="24"/>
      <c r="EO86" s="24"/>
      <c r="EP86" s="24"/>
      <c r="EQ86" s="24"/>
      <c r="ER86" s="24"/>
      <c r="ES86" s="24"/>
      <c r="ET86" s="24"/>
      <c r="EU86" s="25"/>
      <c r="EV86" s="61"/>
      <c r="EW86" s="61"/>
      <c r="EX86" s="61"/>
      <c r="EY86" s="61"/>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17"/>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11"/>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19"/>
      <c r="MA86" s="17"/>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16"/>
      <c r="MZ86" s="61"/>
      <c r="NA86" s="61"/>
      <c r="NB86" s="61"/>
      <c r="NC86" s="61"/>
      <c r="ND86" s="61"/>
      <c r="NE86" s="61"/>
      <c r="NF86" s="61"/>
      <c r="NG86" s="61"/>
      <c r="NH86" s="61"/>
      <c r="NI86" s="61"/>
      <c r="NJ86" s="18"/>
      <c r="NK86" s="22"/>
      <c r="NL86" s="22"/>
      <c r="NM86" s="22"/>
      <c r="NN86" s="22"/>
      <c r="NO86" s="58"/>
      <c r="NP86" s="61"/>
      <c r="NQ86" s="61"/>
      <c r="NR86" s="61"/>
      <c r="NS86" s="58"/>
      <c r="NT86" s="22"/>
      <c r="NU86" s="22"/>
      <c r="NV86" s="22"/>
      <c r="NW86" s="22"/>
      <c r="NX86" s="33"/>
      <c r="NY86" s="62"/>
      <c r="NZ86" s="61"/>
      <c r="OA86" s="61"/>
      <c r="OB86" s="61"/>
      <c r="OC86" s="61"/>
      <c r="OD86" s="61"/>
      <c r="OE86" s="61"/>
      <c r="OF86" s="61"/>
      <c r="OG86" s="61"/>
      <c r="OH86" s="61"/>
      <c r="OI86" s="61"/>
      <c r="OJ86" s="60"/>
      <c r="OK86" s="22"/>
      <c r="OL86" s="22"/>
      <c r="OM86" s="22"/>
      <c r="ON86" s="22"/>
      <c r="OO86" s="22"/>
      <c r="OP86" s="22"/>
      <c r="OQ86" s="22"/>
      <c r="OR86" s="22"/>
      <c r="OS86" s="22"/>
      <c r="OT86" s="22"/>
      <c r="OU86" s="59"/>
      <c r="OV86" s="61"/>
      <c r="OW86" s="62"/>
      <c r="OX86" s="18"/>
      <c r="OY86" s="22"/>
      <c r="OZ86" s="22"/>
      <c r="PA86" s="22"/>
      <c r="PB86" s="22"/>
      <c r="PC86" s="22"/>
      <c r="PD86" s="22"/>
      <c r="PE86" s="22"/>
      <c r="PF86" s="22"/>
      <c r="PG86" s="53"/>
      <c r="PH86" s="61"/>
      <c r="PI86" s="61"/>
      <c r="PJ86" s="61"/>
      <c r="PK86" s="62"/>
      <c r="PL86" s="33"/>
      <c r="PM86" s="22"/>
      <c r="PN86" s="22"/>
      <c r="PO86" s="22"/>
      <c r="PP86" s="22"/>
      <c r="PQ86" s="22"/>
      <c r="PR86" s="22"/>
      <c r="PS86" s="22"/>
      <c r="PT86" s="22"/>
      <c r="PU86" s="22"/>
      <c r="PV86" s="22"/>
      <c r="PW86" s="22"/>
      <c r="PX86" s="22"/>
      <c r="PY86" s="22"/>
      <c r="PZ86" s="22"/>
      <c r="QA86" s="22"/>
      <c r="QB86" s="22"/>
      <c r="QC86" s="22"/>
      <c r="QD86" s="22"/>
      <c r="QE86" s="22"/>
      <c r="QF86" s="22"/>
      <c r="QG86" s="22"/>
      <c r="QH86" s="22"/>
      <c r="QI86" s="22"/>
      <c r="QJ86" s="18"/>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9"/>
      <c r="TT86" s="9"/>
    </row>
    <row r="87" spans="1:540" ht="9.6"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18"/>
      <c r="BL87" s="12"/>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66"/>
      <c r="CN87" s="61"/>
      <c r="CO87" s="61"/>
      <c r="CP87" s="61"/>
      <c r="CQ87" s="61"/>
      <c r="CR87" s="61"/>
      <c r="CS87" s="61"/>
      <c r="CT87" s="61"/>
      <c r="CU87" s="61"/>
      <c r="CV87" s="61"/>
      <c r="CW87" s="66"/>
      <c r="CX87" s="66"/>
      <c r="CY87" s="66"/>
      <c r="CZ87" s="25"/>
      <c r="DA87" s="66"/>
      <c r="DB87" s="61"/>
      <c r="DC87" s="61"/>
      <c r="DD87" s="61"/>
      <c r="DE87" s="61"/>
      <c r="DF87" s="61"/>
      <c r="DG87" s="61"/>
      <c r="DH87" s="61"/>
      <c r="DI87" s="12"/>
      <c r="DJ87" s="56"/>
      <c r="DK87" s="24"/>
      <c r="DL87" s="24"/>
      <c r="DM87" s="24"/>
      <c r="DN87" s="25"/>
      <c r="DO87" s="61"/>
      <c r="DP87" s="61"/>
      <c r="DQ87" s="61"/>
      <c r="DR87" s="61"/>
      <c r="DS87" s="61"/>
      <c r="DT87" s="61"/>
      <c r="DU87" s="61"/>
      <c r="DV87" s="61"/>
      <c r="DW87" s="61"/>
      <c r="DX87" s="65"/>
      <c r="DY87" s="24"/>
      <c r="DZ87" s="43"/>
      <c r="EA87" s="66"/>
      <c r="EB87" s="65"/>
      <c r="EC87" s="66"/>
      <c r="ED87" s="66"/>
      <c r="EE87" s="66"/>
      <c r="EF87" s="66"/>
      <c r="EG87" s="66"/>
      <c r="EH87" s="25"/>
      <c r="EI87" s="65"/>
      <c r="EJ87" s="61"/>
      <c r="EK87" s="61"/>
      <c r="EL87" s="25"/>
      <c r="EM87" s="25"/>
      <c r="EN87" s="66"/>
      <c r="EO87" s="66"/>
      <c r="EP87" s="66"/>
      <c r="EQ87" s="66"/>
      <c r="ER87" s="66"/>
      <c r="ES87" s="66"/>
      <c r="ET87" s="25"/>
      <c r="EU87" s="65"/>
      <c r="EV87" s="61"/>
      <c r="EW87" s="61"/>
      <c r="EX87" s="61"/>
      <c r="EY87" s="61"/>
      <c r="EZ87" s="24"/>
      <c r="FA87" s="24"/>
      <c r="FB87" s="24"/>
      <c r="FC87" s="24"/>
      <c r="FD87" s="24"/>
      <c r="FE87" s="24"/>
      <c r="FF87" s="24"/>
      <c r="FG87" s="24"/>
      <c r="FH87" s="24"/>
      <c r="FI87" s="24"/>
      <c r="FJ87" s="24"/>
      <c r="FK87" s="24"/>
      <c r="FL87" s="24"/>
      <c r="FM87" s="24"/>
      <c r="FN87" s="24"/>
      <c r="FO87" s="24"/>
      <c r="FP87" s="24"/>
      <c r="FQ87" s="24"/>
      <c r="FR87" s="24"/>
      <c r="FS87" s="24"/>
      <c r="FT87" s="24"/>
      <c r="FU87" s="24"/>
      <c r="FV87" s="24"/>
      <c r="FW87" s="24"/>
      <c r="FX87" s="24"/>
      <c r="FY87" s="40"/>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11"/>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9"/>
      <c r="MA87" s="17"/>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16"/>
      <c r="MZ87" s="61"/>
      <c r="NA87" s="61"/>
      <c r="NB87" s="61"/>
      <c r="NC87" s="61"/>
      <c r="ND87" s="61"/>
      <c r="NE87" s="61"/>
      <c r="NF87" s="61"/>
      <c r="NG87" s="61"/>
      <c r="NH87" s="61"/>
      <c r="NI87" s="62"/>
      <c r="NJ87" s="17"/>
      <c r="NK87" s="22"/>
      <c r="NL87" s="22"/>
      <c r="NM87" s="22"/>
      <c r="NN87" s="18"/>
      <c r="NO87" s="61"/>
      <c r="NP87" s="61"/>
      <c r="NQ87" s="61"/>
      <c r="NR87" s="61"/>
      <c r="NS87" s="61"/>
      <c r="NT87" s="33"/>
      <c r="NU87" s="22"/>
      <c r="NV87" s="22"/>
      <c r="NW87" s="22"/>
      <c r="NX87" s="22"/>
      <c r="NY87" s="58"/>
      <c r="NZ87" s="61"/>
      <c r="OA87" s="61"/>
      <c r="OB87" s="61"/>
      <c r="OC87" s="61"/>
      <c r="OD87" s="61"/>
      <c r="OE87" s="61"/>
      <c r="OF87" s="61"/>
      <c r="OG87" s="61"/>
      <c r="OH87" s="61"/>
      <c r="OI87" s="61"/>
      <c r="OJ87" s="60"/>
      <c r="OK87" s="22"/>
      <c r="OL87" s="22"/>
      <c r="OM87" s="22"/>
      <c r="ON87" s="22"/>
      <c r="OO87" s="22"/>
      <c r="OP87" s="22"/>
      <c r="OQ87" s="22"/>
      <c r="OR87" s="22"/>
      <c r="OS87" s="22"/>
      <c r="OT87" s="22"/>
      <c r="OU87" s="59"/>
      <c r="OV87" s="61"/>
      <c r="OW87" s="62"/>
      <c r="OX87" s="18"/>
      <c r="OY87" s="22"/>
      <c r="OZ87" s="22"/>
      <c r="PA87" s="22"/>
      <c r="PB87" s="22"/>
      <c r="PC87" s="22"/>
      <c r="PD87" s="22"/>
      <c r="PE87" s="22"/>
      <c r="PF87" s="22"/>
      <c r="PG87" s="53"/>
      <c r="PH87" s="61"/>
      <c r="PI87" s="61"/>
      <c r="PJ87" s="61"/>
      <c r="PK87" s="62"/>
      <c r="PL87" s="33"/>
      <c r="PM87" s="22"/>
      <c r="PN87" s="22"/>
      <c r="PO87" s="22"/>
      <c r="PP87" s="22"/>
      <c r="PQ87" s="22"/>
      <c r="PR87" s="22"/>
      <c r="PS87" s="22"/>
      <c r="PT87" s="22"/>
      <c r="PU87" s="22"/>
      <c r="PV87" s="22"/>
      <c r="PW87" s="22"/>
      <c r="PX87" s="22"/>
      <c r="PY87" s="22"/>
      <c r="PZ87" s="22"/>
      <c r="QA87" s="22"/>
      <c r="QB87" s="22"/>
      <c r="QC87" s="22"/>
      <c r="QD87" s="22"/>
      <c r="QE87" s="22"/>
      <c r="QF87" s="22"/>
      <c r="QG87" s="22"/>
      <c r="QH87" s="22"/>
      <c r="QI87" s="22"/>
      <c r="QJ87" s="18"/>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9"/>
      <c r="TT87" s="9"/>
    </row>
    <row r="88" spans="1:540" ht="9.6"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22"/>
      <c r="BL88" s="12"/>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66"/>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5"/>
      <c r="DM88" s="65"/>
      <c r="DN88" s="65"/>
      <c r="DO88" s="61"/>
      <c r="DP88" s="61"/>
      <c r="DQ88" s="61"/>
      <c r="DR88" s="61"/>
      <c r="DS88" s="61"/>
      <c r="DT88" s="61"/>
      <c r="DU88" s="61"/>
      <c r="DV88" s="61"/>
      <c r="DW88" s="61"/>
      <c r="DX88" s="65"/>
      <c r="DY88" s="24"/>
      <c r="DZ88" s="43"/>
      <c r="EA88" s="61"/>
      <c r="EB88" s="61"/>
      <c r="EC88" s="61"/>
      <c r="ED88" s="61"/>
      <c r="EE88" s="61"/>
      <c r="EF88" s="61"/>
      <c r="EG88" s="61"/>
      <c r="EH88" s="61"/>
      <c r="EI88" s="61"/>
      <c r="EJ88" s="61"/>
      <c r="EK88" s="61"/>
      <c r="EL88" s="61"/>
      <c r="EM88" s="61"/>
      <c r="EN88" s="61"/>
      <c r="EO88" s="61"/>
      <c r="EP88" s="61"/>
      <c r="EQ88" s="61"/>
      <c r="ER88" s="61"/>
      <c r="ES88" s="61"/>
      <c r="ET88" s="61"/>
      <c r="EU88" s="61"/>
      <c r="EV88" s="61"/>
      <c r="EW88" s="61"/>
      <c r="EX88" s="61"/>
      <c r="EY88" s="61"/>
      <c r="EZ88" s="24"/>
      <c r="FA88" s="24"/>
      <c r="FB88" s="24"/>
      <c r="FC88" s="24"/>
      <c r="FD88" s="24"/>
      <c r="FE88" s="24"/>
      <c r="FF88" s="24"/>
      <c r="FG88" s="24"/>
      <c r="FH88" s="24"/>
      <c r="FI88" s="24"/>
      <c r="FJ88" s="24"/>
      <c r="FK88" s="24"/>
      <c r="FL88" s="24"/>
      <c r="FM88" s="24"/>
      <c r="FN88" s="24"/>
      <c r="FO88" s="24"/>
      <c r="FP88" s="24"/>
      <c r="FQ88" s="24"/>
      <c r="FR88" s="24"/>
      <c r="FS88" s="24"/>
      <c r="FT88" s="24"/>
      <c r="FU88" s="24"/>
      <c r="FV88" s="24"/>
      <c r="FW88" s="12"/>
      <c r="FX88" s="24"/>
      <c r="FY88" s="27"/>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11"/>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14"/>
      <c r="MA88" s="17"/>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16"/>
      <c r="MZ88" s="61"/>
      <c r="NA88" s="61"/>
      <c r="NB88" s="61"/>
      <c r="NC88" s="61"/>
      <c r="ND88" s="61"/>
      <c r="NE88" s="61"/>
      <c r="NF88" s="61"/>
      <c r="NG88" s="61"/>
      <c r="NH88" s="61"/>
      <c r="NI88" s="22"/>
      <c r="NJ88" s="22"/>
      <c r="NK88" s="22"/>
      <c r="NL88" s="22"/>
      <c r="NM88" s="9"/>
      <c r="NN88" s="58"/>
      <c r="NO88" s="61"/>
      <c r="NP88" s="61"/>
      <c r="NQ88" s="61"/>
      <c r="NR88" s="61"/>
      <c r="NS88" s="61"/>
      <c r="NT88" s="71"/>
      <c r="NU88" s="22"/>
      <c r="NV88" s="22"/>
      <c r="NW88" s="22"/>
      <c r="NX88" s="22"/>
      <c r="NY88" s="33"/>
      <c r="NZ88" s="61"/>
      <c r="OA88" s="61"/>
      <c r="OB88" s="61"/>
      <c r="OC88" s="61"/>
      <c r="OD88" s="61"/>
      <c r="OE88" s="61"/>
      <c r="OF88" s="61"/>
      <c r="OG88" s="61"/>
      <c r="OH88" s="61"/>
      <c r="OI88" s="61"/>
      <c r="OJ88" s="60"/>
      <c r="OK88" s="22"/>
      <c r="OL88" s="22"/>
      <c r="OM88" s="22"/>
      <c r="ON88" s="22"/>
      <c r="OO88" s="22"/>
      <c r="OP88" s="22"/>
      <c r="OQ88" s="22"/>
      <c r="OR88" s="22"/>
      <c r="OS88" s="22"/>
      <c r="OT88" s="22"/>
      <c r="OU88" s="59"/>
      <c r="OV88" s="61"/>
      <c r="OW88" s="62"/>
      <c r="OX88" s="22"/>
      <c r="OY88" s="22"/>
      <c r="OZ88" s="22"/>
      <c r="PA88" s="22"/>
      <c r="PB88" s="22"/>
      <c r="PC88" s="22"/>
      <c r="PD88" s="22"/>
      <c r="PE88" s="22"/>
      <c r="PF88" s="22"/>
      <c r="PG88" s="20"/>
      <c r="PH88" s="61"/>
      <c r="PI88" s="61"/>
      <c r="PJ88" s="61"/>
      <c r="PK88" s="62"/>
      <c r="PL88" s="33"/>
      <c r="PM88" s="22"/>
      <c r="PN88" s="22"/>
      <c r="PO88" s="22"/>
      <c r="PP88" s="22"/>
      <c r="PQ88" s="22"/>
      <c r="PR88" s="22"/>
      <c r="PS88" s="22"/>
      <c r="PT88" s="22"/>
      <c r="PU88" s="22"/>
      <c r="PV88" s="22"/>
      <c r="PW88" s="22"/>
      <c r="PX88" s="22"/>
      <c r="PY88" s="22"/>
      <c r="PZ88" s="22"/>
      <c r="QA88" s="22"/>
      <c r="QB88" s="22"/>
      <c r="QC88" s="22"/>
      <c r="QD88" s="22"/>
      <c r="QE88" s="22"/>
      <c r="QF88" s="22"/>
      <c r="QG88" s="22"/>
      <c r="QH88" s="22"/>
      <c r="QI88" s="22"/>
      <c r="QJ88" s="18"/>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9"/>
      <c r="TT88" s="9"/>
    </row>
    <row r="89" spans="1:540" ht="9.6"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22"/>
      <c r="BL89" s="15"/>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66"/>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c r="DV89" s="61"/>
      <c r="DW89" s="61"/>
      <c r="DX89" s="65"/>
      <c r="DY89" s="24"/>
      <c r="DZ89" s="24"/>
      <c r="EA89" s="61"/>
      <c r="EB89" s="61"/>
      <c r="EC89" s="61"/>
      <c r="ED89" s="61"/>
      <c r="EE89" s="61"/>
      <c r="EF89" s="61"/>
      <c r="EG89" s="61"/>
      <c r="EH89" s="61"/>
      <c r="EI89" s="61"/>
      <c r="EJ89" s="61"/>
      <c r="EK89" s="61"/>
      <c r="EL89" s="61"/>
      <c r="EM89" s="61"/>
      <c r="EN89" s="61"/>
      <c r="EO89" s="61"/>
      <c r="EP89" s="61"/>
      <c r="EQ89" s="61"/>
      <c r="ER89" s="61"/>
      <c r="ES89" s="61"/>
      <c r="ET89" s="61"/>
      <c r="EU89" s="61"/>
      <c r="EV89" s="61"/>
      <c r="EW89" s="61"/>
      <c r="EX89" s="61"/>
      <c r="EY89" s="61"/>
      <c r="EZ89" s="24"/>
      <c r="FA89" s="24"/>
      <c r="FB89" s="24"/>
      <c r="FC89" s="24"/>
      <c r="FD89" s="24"/>
      <c r="FE89" s="24"/>
      <c r="FF89" s="24"/>
      <c r="FG89" s="24"/>
      <c r="FH89" s="24"/>
      <c r="FI89" s="24"/>
      <c r="FJ89" s="24"/>
      <c r="FK89" s="24"/>
      <c r="FL89" s="24"/>
      <c r="FM89" s="24"/>
      <c r="FN89" s="24"/>
      <c r="FO89" s="24"/>
      <c r="FP89" s="24"/>
      <c r="FQ89" s="24"/>
      <c r="FR89" s="24"/>
      <c r="FS89" s="24"/>
      <c r="FT89" s="24"/>
      <c r="FU89" s="24"/>
      <c r="FV89" s="24"/>
      <c r="FW89" s="27"/>
      <c r="FX89" s="10"/>
      <c r="FY89" s="27"/>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11"/>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14"/>
      <c r="MA89" s="17"/>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16"/>
      <c r="MZ89" s="61"/>
      <c r="NA89" s="61"/>
      <c r="NB89" s="61"/>
      <c r="NC89" s="61"/>
      <c r="ND89" s="61"/>
      <c r="NE89" s="61"/>
      <c r="NF89" s="61"/>
      <c r="NG89" s="61"/>
      <c r="NH89" s="58"/>
      <c r="NI89" s="22"/>
      <c r="NJ89" s="18"/>
      <c r="NK89" s="18"/>
      <c r="NL89" s="22"/>
      <c r="NM89" s="22"/>
      <c r="NN89" s="61"/>
      <c r="NO89" s="61"/>
      <c r="NP89" s="61"/>
      <c r="NQ89" s="61"/>
      <c r="NR89" s="61"/>
      <c r="NS89" s="61"/>
      <c r="NT89" s="62"/>
      <c r="NU89" s="22"/>
      <c r="NV89" s="22"/>
      <c r="NW89" s="22"/>
      <c r="NX89" s="22"/>
      <c r="NY89" s="17"/>
      <c r="NZ89" s="53"/>
      <c r="OA89" s="61"/>
      <c r="OB89" s="61"/>
      <c r="OC89" s="61"/>
      <c r="OD89" s="61"/>
      <c r="OE89" s="61"/>
      <c r="OF89" s="61"/>
      <c r="OG89" s="61"/>
      <c r="OH89" s="61"/>
      <c r="OI89" s="61"/>
      <c r="OJ89" s="60"/>
      <c r="OK89" s="22"/>
      <c r="OL89" s="22"/>
      <c r="OM89" s="18"/>
      <c r="ON89" s="18"/>
      <c r="OO89" s="18"/>
      <c r="OP89" s="18"/>
      <c r="OQ89" s="18"/>
      <c r="OR89" s="18"/>
      <c r="OS89" s="18"/>
      <c r="OT89" s="22"/>
      <c r="OU89" s="71"/>
      <c r="OV89" s="61"/>
      <c r="OW89" s="62"/>
      <c r="OX89" s="22"/>
      <c r="OY89" s="22"/>
      <c r="OZ89" s="18"/>
      <c r="PA89" s="18"/>
      <c r="PB89" s="18"/>
      <c r="PC89" s="18"/>
      <c r="PD89" s="18"/>
      <c r="PE89" s="18"/>
      <c r="PF89" s="17"/>
      <c r="PG89" s="53"/>
      <c r="PH89" s="61"/>
      <c r="PI89" s="61"/>
      <c r="PJ89" s="61"/>
      <c r="PK89" s="62"/>
      <c r="PL89" s="33"/>
      <c r="PM89" s="22"/>
      <c r="PN89" s="22"/>
      <c r="PO89" s="22"/>
      <c r="PP89" s="22"/>
      <c r="PQ89" s="22"/>
      <c r="PR89" s="22"/>
      <c r="PS89" s="22"/>
      <c r="PT89" s="22"/>
      <c r="PU89" s="22"/>
      <c r="PV89" s="22"/>
      <c r="PW89" s="22"/>
      <c r="PX89" s="22"/>
      <c r="PY89" s="22"/>
      <c r="PZ89" s="22"/>
      <c r="QA89" s="22"/>
      <c r="QB89" s="22"/>
      <c r="QC89" s="22"/>
      <c r="QD89" s="22"/>
      <c r="QE89" s="22"/>
      <c r="QF89" s="22"/>
      <c r="QG89" s="22"/>
      <c r="QH89" s="22"/>
      <c r="QI89" s="22"/>
      <c r="QJ89" s="1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9"/>
      <c r="TT89" s="9"/>
    </row>
    <row r="90" spans="1:540" ht="9.6"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17"/>
      <c r="BL90" s="19"/>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66"/>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c r="DV90" s="61"/>
      <c r="DW90" s="61"/>
      <c r="DX90" s="65"/>
      <c r="DY90" s="24"/>
      <c r="DZ90" s="24"/>
      <c r="EA90" s="12"/>
      <c r="EB90" s="12"/>
      <c r="EC90" s="12"/>
      <c r="ED90" s="12"/>
      <c r="EE90" s="12"/>
      <c r="EF90" s="12"/>
      <c r="EG90" s="12"/>
      <c r="EH90" s="12"/>
      <c r="EI90" s="65"/>
      <c r="EJ90" s="61"/>
      <c r="EK90" s="61"/>
      <c r="EL90" s="24"/>
      <c r="EM90" s="12"/>
      <c r="EN90" s="12"/>
      <c r="EO90" s="12"/>
      <c r="EP90" s="12"/>
      <c r="EQ90" s="12"/>
      <c r="ER90" s="12"/>
      <c r="ES90" s="12"/>
      <c r="ET90" s="12"/>
      <c r="EU90" s="66"/>
      <c r="EV90" s="61"/>
      <c r="EW90" s="61"/>
      <c r="EX90" s="61"/>
      <c r="EY90" s="61"/>
      <c r="EZ90" s="24"/>
      <c r="FA90" s="24"/>
      <c r="FB90" s="24"/>
      <c r="FC90" s="24"/>
      <c r="FD90" s="24"/>
      <c r="FE90" s="24"/>
      <c r="FF90" s="24"/>
      <c r="FG90" s="24"/>
      <c r="FH90" s="24"/>
      <c r="FI90" s="24"/>
      <c r="FJ90" s="24"/>
      <c r="FK90" s="24"/>
      <c r="FL90" s="24"/>
      <c r="FM90" s="24"/>
      <c r="FN90" s="24"/>
      <c r="FO90" s="24"/>
      <c r="FP90" s="24"/>
      <c r="FQ90" s="24"/>
      <c r="FR90" s="24"/>
      <c r="FS90" s="24"/>
      <c r="FT90" s="24"/>
      <c r="FU90" s="24"/>
      <c r="FV90" s="24"/>
      <c r="FW90" s="24"/>
      <c r="FX90" s="10"/>
      <c r="FY90" s="15"/>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11"/>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9"/>
      <c r="MA90" s="17"/>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16"/>
      <c r="MZ90" s="61"/>
      <c r="NA90" s="61"/>
      <c r="NB90" s="61"/>
      <c r="NC90" s="61"/>
      <c r="ND90" s="61"/>
      <c r="NE90" s="61"/>
      <c r="NF90" s="61"/>
      <c r="NG90" s="61"/>
      <c r="NH90" s="61"/>
      <c r="NI90" s="62"/>
      <c r="NJ90" s="62"/>
      <c r="NK90" s="62"/>
      <c r="NL90" s="62"/>
      <c r="NM90" s="62"/>
      <c r="NN90" s="61"/>
      <c r="NO90" s="61"/>
      <c r="NP90" s="61"/>
      <c r="NQ90" s="61"/>
      <c r="NR90" s="61"/>
      <c r="NS90" s="61"/>
      <c r="NT90" s="61"/>
      <c r="NU90" s="53"/>
      <c r="NV90" s="16"/>
      <c r="NW90" s="50"/>
      <c r="NX90" s="33"/>
      <c r="NY90" s="22"/>
      <c r="NZ90" s="18"/>
      <c r="OA90" s="61"/>
      <c r="OB90" s="61"/>
      <c r="OC90" s="61"/>
      <c r="OD90" s="61"/>
      <c r="OE90" s="61"/>
      <c r="OF90" s="61"/>
      <c r="OG90" s="61"/>
      <c r="OH90" s="61"/>
      <c r="OI90" s="61"/>
      <c r="OJ90" s="60"/>
      <c r="OK90" s="22"/>
      <c r="OL90" s="22"/>
      <c r="OM90" s="57"/>
      <c r="ON90" s="57"/>
      <c r="OO90" s="57"/>
      <c r="OP90" s="57"/>
      <c r="OQ90" s="57"/>
      <c r="OR90" s="57"/>
      <c r="OS90" s="57"/>
      <c r="OT90" s="57"/>
      <c r="OU90" s="62"/>
      <c r="OV90" s="61"/>
      <c r="OW90" s="61"/>
      <c r="OX90" s="57"/>
      <c r="OY90" s="57"/>
      <c r="OZ90" s="57"/>
      <c r="PA90" s="57"/>
      <c r="PB90" s="57"/>
      <c r="PC90" s="57"/>
      <c r="PD90" s="57"/>
      <c r="PE90" s="57"/>
      <c r="PF90" s="57"/>
      <c r="PG90" s="62"/>
      <c r="PH90" s="61"/>
      <c r="PI90" s="61"/>
      <c r="PJ90" s="61"/>
      <c r="PK90" s="62"/>
      <c r="PL90" s="33"/>
      <c r="PM90" s="22"/>
      <c r="PN90" s="22"/>
      <c r="PO90" s="22"/>
      <c r="PP90" s="22"/>
      <c r="PQ90" s="22"/>
      <c r="PR90" s="22"/>
      <c r="PS90" s="22"/>
      <c r="PT90" s="22"/>
      <c r="PU90" s="22"/>
      <c r="PV90" s="22"/>
      <c r="PW90" s="22"/>
      <c r="PX90" s="22"/>
      <c r="PY90" s="22"/>
      <c r="PZ90" s="22"/>
      <c r="QA90" s="22"/>
      <c r="QB90" s="22"/>
      <c r="QC90" s="22"/>
      <c r="QD90" s="22"/>
      <c r="QE90" s="22"/>
      <c r="QF90" s="22"/>
      <c r="QG90" s="22"/>
      <c r="QH90" s="22"/>
      <c r="QI90" s="22"/>
      <c r="QJ90" s="1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9"/>
      <c r="TT90" s="9"/>
    </row>
    <row r="91" spans="1:540" ht="9.6"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11"/>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66"/>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c r="DV91" s="61"/>
      <c r="DW91" s="61"/>
      <c r="DX91" s="65"/>
      <c r="DY91" s="24"/>
      <c r="DZ91" s="24"/>
      <c r="EA91" s="24"/>
      <c r="EB91" s="24"/>
      <c r="EC91" s="24"/>
      <c r="ED91" s="24"/>
      <c r="EE91" s="24"/>
      <c r="EF91" s="24"/>
      <c r="EG91" s="24"/>
      <c r="EH91" s="24"/>
      <c r="EI91" s="66"/>
      <c r="EJ91" s="61"/>
      <c r="EK91" s="61"/>
      <c r="EL91" s="24"/>
      <c r="EM91" s="24"/>
      <c r="EN91" s="24"/>
      <c r="EO91" s="24"/>
      <c r="EP91" s="24"/>
      <c r="EQ91" s="24"/>
      <c r="ER91" s="24"/>
      <c r="ES91" s="24"/>
      <c r="ET91" s="24"/>
      <c r="EU91" s="25"/>
      <c r="EV91" s="61"/>
      <c r="EW91" s="61"/>
      <c r="EX91" s="61"/>
      <c r="EY91" s="61"/>
      <c r="EZ91" s="24"/>
      <c r="FA91" s="24"/>
      <c r="FB91" s="24"/>
      <c r="FC91" s="24"/>
      <c r="FD91" s="24"/>
      <c r="FE91" s="24"/>
      <c r="FF91" s="24"/>
      <c r="FG91" s="24"/>
      <c r="FH91" s="24"/>
      <c r="FI91" s="24"/>
      <c r="FJ91" s="24"/>
      <c r="FK91" s="24"/>
      <c r="FL91" s="24"/>
      <c r="FM91" s="24"/>
      <c r="FN91" s="24"/>
      <c r="FO91" s="24"/>
      <c r="FP91" s="24"/>
      <c r="FQ91" s="24"/>
      <c r="FR91" s="24"/>
      <c r="FS91" s="24"/>
      <c r="FT91" s="24"/>
      <c r="FU91" s="24"/>
      <c r="FV91" s="24"/>
      <c r="FW91" s="24"/>
      <c r="FX91" s="10"/>
      <c r="FY91" s="14"/>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11"/>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19"/>
      <c r="MA91" s="17"/>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16"/>
      <c r="MZ91" s="61"/>
      <c r="NA91" s="61"/>
      <c r="NB91" s="61"/>
      <c r="NC91" s="61"/>
      <c r="ND91" s="61"/>
      <c r="NE91" s="61"/>
      <c r="NF91" s="61"/>
      <c r="NG91" s="61"/>
      <c r="NH91" s="61"/>
      <c r="NI91" s="61"/>
      <c r="NJ91" s="61"/>
      <c r="NK91" s="61"/>
      <c r="NL91" s="61"/>
      <c r="NM91" s="61"/>
      <c r="NN91" s="61"/>
      <c r="NO91" s="61"/>
      <c r="NP91" s="61"/>
      <c r="NQ91" s="61"/>
      <c r="NR91" s="61"/>
      <c r="NS91" s="61"/>
      <c r="NT91" s="61"/>
      <c r="NU91" s="61"/>
      <c r="NV91" s="61"/>
      <c r="NW91" s="61"/>
      <c r="NX91" s="61"/>
      <c r="NY91" s="62"/>
      <c r="NZ91" s="62"/>
      <c r="OA91" s="61"/>
      <c r="OB91" s="61"/>
      <c r="OC91" s="61"/>
      <c r="OD91" s="61"/>
      <c r="OE91" s="61"/>
      <c r="OF91" s="61"/>
      <c r="OG91" s="61"/>
      <c r="OH91" s="61"/>
      <c r="OI91" s="61"/>
      <c r="OJ91" s="60"/>
      <c r="OK91" s="22"/>
      <c r="OL91" s="18"/>
      <c r="OM91" s="61"/>
      <c r="ON91" s="61"/>
      <c r="OO91" s="61"/>
      <c r="OP91" s="61"/>
      <c r="OQ91" s="61"/>
      <c r="OR91" s="61"/>
      <c r="OS91" s="61"/>
      <c r="OT91" s="61"/>
      <c r="OU91" s="61"/>
      <c r="OV91" s="61"/>
      <c r="OW91" s="61"/>
      <c r="OX91" s="61"/>
      <c r="OY91" s="61"/>
      <c r="OZ91" s="61"/>
      <c r="PA91" s="61"/>
      <c r="PB91" s="61"/>
      <c r="PC91" s="61"/>
      <c r="PD91" s="61"/>
      <c r="PE91" s="61"/>
      <c r="PF91" s="61"/>
      <c r="PG91" s="61"/>
      <c r="PH91" s="61"/>
      <c r="PI91" s="61"/>
      <c r="PJ91" s="61"/>
      <c r="PK91" s="62"/>
      <c r="PL91" s="33"/>
      <c r="PM91" s="22"/>
      <c r="PN91" s="22"/>
      <c r="PO91" s="22"/>
      <c r="PP91" s="22"/>
      <c r="PQ91" s="22"/>
      <c r="PR91" s="22"/>
      <c r="PS91" s="22"/>
      <c r="PT91" s="22"/>
      <c r="PU91" s="22"/>
      <c r="PV91" s="22"/>
      <c r="PW91" s="22"/>
      <c r="PX91" s="22"/>
      <c r="PY91" s="22"/>
      <c r="PZ91" s="22"/>
      <c r="QA91" s="22"/>
      <c r="QB91" s="22"/>
      <c r="QC91" s="22"/>
      <c r="QD91" s="22"/>
      <c r="QE91" s="22"/>
      <c r="QF91" s="22"/>
      <c r="QG91" s="22"/>
      <c r="QH91" s="22"/>
      <c r="QI91" s="17"/>
      <c r="QJ91" s="14"/>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9"/>
      <c r="TT91" s="9"/>
    </row>
    <row r="92" spans="1:540" ht="9.6"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45"/>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66"/>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c r="DV92" s="61"/>
      <c r="DW92" s="61"/>
      <c r="DX92" s="65"/>
      <c r="DY92" s="24"/>
      <c r="DZ92" s="24"/>
      <c r="EA92" s="24"/>
      <c r="EB92" s="24"/>
      <c r="EC92" s="24"/>
      <c r="ED92" s="24"/>
      <c r="EE92" s="24"/>
      <c r="EF92" s="24"/>
      <c r="EG92" s="24"/>
      <c r="EH92" s="24"/>
      <c r="EI92" s="66"/>
      <c r="EJ92" s="61"/>
      <c r="EK92" s="61"/>
      <c r="EL92" s="24"/>
      <c r="EM92" s="24"/>
      <c r="EN92" s="24"/>
      <c r="EO92" s="24"/>
      <c r="EP92" s="24"/>
      <c r="EQ92" s="24"/>
      <c r="ER92" s="24"/>
      <c r="ES92" s="24"/>
      <c r="ET92" s="24"/>
      <c r="EU92" s="66"/>
      <c r="EV92" s="61"/>
      <c r="EW92" s="61"/>
      <c r="EX92" s="61"/>
      <c r="EY92" s="61"/>
      <c r="EZ92" s="24"/>
      <c r="FA92" s="24"/>
      <c r="FB92" s="24"/>
      <c r="FC92" s="24"/>
      <c r="FD92" s="24"/>
      <c r="FE92" s="24"/>
      <c r="FF92" s="24"/>
      <c r="FG92" s="24"/>
      <c r="FH92" s="24"/>
      <c r="FI92" s="24"/>
      <c r="FJ92" s="24"/>
      <c r="FK92" s="24"/>
      <c r="FL92" s="24"/>
      <c r="FM92" s="24"/>
      <c r="FN92" s="24"/>
      <c r="FO92" s="24"/>
      <c r="FP92" s="24"/>
      <c r="FQ92" s="24"/>
      <c r="FR92" s="24"/>
      <c r="FS92" s="24"/>
      <c r="FT92" s="24"/>
      <c r="FU92" s="24"/>
      <c r="FV92" s="24"/>
      <c r="FW92" s="24"/>
      <c r="FX92" s="10"/>
      <c r="FY92" s="13"/>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11"/>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5"/>
      <c r="MA92" s="17"/>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16"/>
      <c r="MZ92" s="61"/>
      <c r="NA92" s="61"/>
      <c r="NB92" s="61"/>
      <c r="NC92" s="61"/>
      <c r="ND92" s="61"/>
      <c r="NE92" s="61"/>
      <c r="NF92" s="61"/>
      <c r="NG92" s="61"/>
      <c r="NH92" s="61"/>
      <c r="NI92" s="61"/>
      <c r="NJ92" s="61"/>
      <c r="NK92" s="61"/>
      <c r="NL92" s="61"/>
      <c r="NM92" s="61"/>
      <c r="NN92" s="61"/>
      <c r="NO92" s="61"/>
      <c r="NP92" s="61"/>
      <c r="NQ92" s="61"/>
      <c r="NR92" s="61"/>
      <c r="NS92" s="61"/>
      <c r="NT92" s="61"/>
      <c r="NU92" s="61"/>
      <c r="NV92" s="61"/>
      <c r="NW92" s="61"/>
      <c r="NX92" s="61"/>
      <c r="NY92" s="61"/>
      <c r="NZ92" s="61"/>
      <c r="OA92" s="61"/>
      <c r="OB92" s="61"/>
      <c r="OC92" s="61"/>
      <c r="OD92" s="61"/>
      <c r="OE92" s="61"/>
      <c r="OF92" s="61"/>
      <c r="OG92" s="61"/>
      <c r="OH92" s="61"/>
      <c r="OI92" s="61"/>
      <c r="OJ92" s="60"/>
      <c r="OK92" s="22"/>
      <c r="OL92" s="22"/>
      <c r="OM92" s="53"/>
      <c r="ON92" s="60"/>
      <c r="OO92" s="58"/>
      <c r="OP92" s="58"/>
      <c r="OQ92" s="58"/>
      <c r="OR92" s="58"/>
      <c r="OS92" s="60"/>
      <c r="OT92" s="58"/>
      <c r="OU92" s="70"/>
      <c r="OV92" s="61"/>
      <c r="OW92" s="61"/>
      <c r="OX92" s="58"/>
      <c r="OY92" s="60"/>
      <c r="OZ92" s="58"/>
      <c r="PA92" s="58"/>
      <c r="PB92" s="58"/>
      <c r="PC92" s="58"/>
      <c r="PD92" s="58"/>
      <c r="PE92" s="58"/>
      <c r="PF92" s="60"/>
      <c r="PG92" s="57"/>
      <c r="PH92" s="61"/>
      <c r="PI92" s="61"/>
      <c r="PJ92" s="61"/>
      <c r="PK92" s="62"/>
      <c r="PL92" s="33"/>
      <c r="PM92" s="22"/>
      <c r="PN92" s="22"/>
      <c r="PO92" s="22"/>
      <c r="PP92" s="22"/>
      <c r="PQ92" s="22"/>
      <c r="PR92" s="22"/>
      <c r="PS92" s="22"/>
      <c r="PT92" s="22"/>
      <c r="PU92" s="22"/>
      <c r="PV92" s="22"/>
      <c r="PW92" s="22"/>
      <c r="PX92" s="22"/>
      <c r="PY92" s="22"/>
      <c r="PZ92" s="22"/>
      <c r="QA92" s="22"/>
      <c r="QB92" s="22"/>
      <c r="QC92" s="22"/>
      <c r="QD92" s="22"/>
      <c r="QE92" s="22"/>
      <c r="QF92" s="22"/>
      <c r="QG92" s="22"/>
      <c r="QH92" s="22"/>
      <c r="QI92" s="17"/>
      <c r="QJ92" s="11"/>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9"/>
      <c r="TT92" s="9"/>
    </row>
    <row r="93" spans="1:540" ht="9.6"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33"/>
      <c r="BM93" s="10"/>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66"/>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c r="DV93" s="61"/>
      <c r="DW93" s="61"/>
      <c r="DX93" s="65"/>
      <c r="DY93" s="24"/>
      <c r="DZ93" s="24"/>
      <c r="EA93" s="24"/>
      <c r="EB93" s="24"/>
      <c r="EC93" s="24"/>
      <c r="ED93" s="24"/>
      <c r="EE93" s="24"/>
      <c r="EF93" s="24"/>
      <c r="EG93" s="24"/>
      <c r="EH93" s="24"/>
      <c r="EI93" s="66"/>
      <c r="EJ93" s="61"/>
      <c r="EK93" s="61"/>
      <c r="EL93" s="24"/>
      <c r="EM93" s="24"/>
      <c r="EN93" s="24"/>
      <c r="EO93" s="24"/>
      <c r="EP93" s="24"/>
      <c r="EQ93" s="24"/>
      <c r="ER93" s="24"/>
      <c r="ES93" s="24"/>
      <c r="ET93" s="24"/>
      <c r="EU93" s="66"/>
      <c r="EV93" s="61"/>
      <c r="EW93" s="61"/>
      <c r="EX93" s="61"/>
      <c r="EY93" s="61"/>
      <c r="EZ93" s="24"/>
      <c r="FA93" s="24"/>
      <c r="FB93" s="24"/>
      <c r="FC93" s="24"/>
      <c r="FD93" s="24"/>
      <c r="FE93" s="24"/>
      <c r="FF93" s="24"/>
      <c r="FG93" s="24"/>
      <c r="FH93" s="24"/>
      <c r="FI93" s="24"/>
      <c r="FJ93" s="24"/>
      <c r="FK93" s="24"/>
      <c r="FL93" s="24"/>
      <c r="FM93" s="24"/>
      <c r="FN93" s="24"/>
      <c r="FO93" s="24"/>
      <c r="FP93" s="24"/>
      <c r="FQ93" s="24"/>
      <c r="FR93" s="24"/>
      <c r="FS93" s="24"/>
      <c r="FT93" s="24"/>
      <c r="FU93" s="24"/>
      <c r="FV93" s="24"/>
      <c r="FW93" s="24"/>
      <c r="FX93" s="10"/>
      <c r="FY93" s="16"/>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11"/>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2"/>
      <c r="MA93" s="17"/>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16"/>
      <c r="MZ93" s="61"/>
      <c r="NA93" s="61"/>
      <c r="NB93" s="61"/>
      <c r="NC93" s="61"/>
      <c r="ND93" s="61"/>
      <c r="NE93" s="61"/>
      <c r="NF93" s="61"/>
      <c r="NG93" s="61"/>
      <c r="NH93" s="61"/>
      <c r="NI93" s="61"/>
      <c r="NJ93" s="61"/>
      <c r="NK93" s="61"/>
      <c r="NL93" s="61"/>
      <c r="NM93" s="61"/>
      <c r="NN93" s="61"/>
      <c r="NO93" s="61"/>
      <c r="NP93" s="61"/>
      <c r="NQ93" s="61"/>
      <c r="NR93" s="61"/>
      <c r="NS93" s="61"/>
      <c r="NT93" s="61"/>
      <c r="NU93" s="61"/>
      <c r="NV93" s="61"/>
      <c r="NW93" s="61"/>
      <c r="NX93" s="61"/>
      <c r="NY93" s="61"/>
      <c r="NZ93" s="61"/>
      <c r="OA93" s="61"/>
      <c r="OB93" s="61"/>
      <c r="OC93" s="61"/>
      <c r="OD93" s="61"/>
      <c r="OE93" s="61"/>
      <c r="OF93" s="61"/>
      <c r="OG93" s="61"/>
      <c r="OH93" s="61"/>
      <c r="OI93" s="61"/>
      <c r="OJ93" s="60"/>
      <c r="OK93" s="22"/>
      <c r="OL93" s="22"/>
      <c r="OM93" s="22"/>
      <c r="ON93" s="22"/>
      <c r="OO93" s="22"/>
      <c r="OP93" s="22"/>
      <c r="OQ93" s="22"/>
      <c r="OR93" s="22"/>
      <c r="OS93" s="22"/>
      <c r="OT93" s="17"/>
      <c r="OU93" s="59"/>
      <c r="OV93" s="61"/>
      <c r="OW93" s="62"/>
      <c r="OX93" s="17"/>
      <c r="OY93" s="17"/>
      <c r="OZ93" s="22"/>
      <c r="PA93" s="22"/>
      <c r="PB93" s="22"/>
      <c r="PC93" s="22"/>
      <c r="PD93" s="22"/>
      <c r="PE93" s="22"/>
      <c r="PF93" s="9"/>
      <c r="PG93" s="53"/>
      <c r="PH93" s="61"/>
      <c r="PI93" s="61"/>
      <c r="PJ93" s="61"/>
      <c r="PK93" s="62"/>
      <c r="PL93" s="33"/>
      <c r="PM93" s="22"/>
      <c r="PN93" s="22"/>
      <c r="PO93" s="22"/>
      <c r="PP93" s="22"/>
      <c r="PQ93" s="22"/>
      <c r="PR93" s="22"/>
      <c r="PS93" s="22"/>
      <c r="PT93" s="22"/>
      <c r="PU93" s="22"/>
      <c r="PV93" s="22"/>
      <c r="PW93" s="22"/>
      <c r="PX93" s="22"/>
      <c r="PY93" s="22"/>
      <c r="PZ93" s="22"/>
      <c r="QA93" s="22"/>
      <c r="QB93" s="22"/>
      <c r="QC93" s="22"/>
      <c r="QD93" s="22"/>
      <c r="QE93" s="22"/>
      <c r="QF93" s="22"/>
      <c r="QG93" s="22"/>
      <c r="QH93" s="22"/>
      <c r="QI93" s="17"/>
      <c r="QJ93" s="15"/>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9"/>
      <c r="TT93" s="9"/>
    </row>
    <row r="94" spans="1:540" ht="9.6"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18"/>
      <c r="BM94" s="10"/>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66"/>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c r="DV94" s="61"/>
      <c r="DW94" s="61"/>
      <c r="DX94" s="65"/>
      <c r="DY94" s="24"/>
      <c r="DZ94" s="24"/>
      <c r="EA94" s="24"/>
      <c r="EB94" s="24"/>
      <c r="EC94" s="24"/>
      <c r="ED94" s="24"/>
      <c r="EE94" s="24"/>
      <c r="EF94" s="24"/>
      <c r="EG94" s="24"/>
      <c r="EH94" s="24"/>
      <c r="EI94" s="66"/>
      <c r="EJ94" s="61"/>
      <c r="EK94" s="61"/>
      <c r="EL94" s="24"/>
      <c r="EM94" s="24"/>
      <c r="EN94" s="24"/>
      <c r="EO94" s="24"/>
      <c r="EP94" s="24"/>
      <c r="EQ94" s="24"/>
      <c r="ER94" s="24"/>
      <c r="ES94" s="24"/>
      <c r="ET94" s="24"/>
      <c r="EU94" s="25"/>
      <c r="EV94" s="61"/>
      <c r="EW94" s="61"/>
      <c r="EX94" s="61"/>
      <c r="EY94" s="61"/>
      <c r="EZ94" s="24"/>
      <c r="FA94" s="24"/>
      <c r="FB94" s="24"/>
      <c r="FC94" s="24"/>
      <c r="FD94" s="24"/>
      <c r="FE94" s="24"/>
      <c r="FF94" s="24"/>
      <c r="FG94" s="24"/>
      <c r="FH94" s="24"/>
      <c r="FI94" s="24"/>
      <c r="FJ94" s="24"/>
      <c r="FK94" s="24"/>
      <c r="FL94" s="24"/>
      <c r="FM94" s="24"/>
      <c r="FN94" s="24"/>
      <c r="FO94" s="24"/>
      <c r="FP94" s="24"/>
      <c r="FQ94" s="24"/>
      <c r="FR94" s="24"/>
      <c r="FS94" s="24"/>
      <c r="FT94" s="24"/>
      <c r="FU94" s="24"/>
      <c r="FV94" s="24"/>
      <c r="FW94" s="24"/>
      <c r="FX94" s="10"/>
      <c r="FY94" s="18"/>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11"/>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7"/>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16"/>
      <c r="MZ94" s="61"/>
      <c r="NA94" s="61"/>
      <c r="NB94" s="61"/>
      <c r="NC94" s="61"/>
      <c r="ND94" s="61"/>
      <c r="NE94" s="61"/>
      <c r="NF94" s="61"/>
      <c r="NG94" s="61"/>
      <c r="NH94" s="61"/>
      <c r="NI94" s="61"/>
      <c r="NJ94" s="61"/>
      <c r="NK94" s="61"/>
      <c r="NL94" s="61"/>
      <c r="NM94" s="61"/>
      <c r="NN94" s="61"/>
      <c r="NO94" s="61"/>
      <c r="NP94" s="61"/>
      <c r="NQ94" s="61"/>
      <c r="NR94" s="61"/>
      <c r="NS94" s="61"/>
      <c r="NT94" s="61"/>
      <c r="NU94" s="61"/>
      <c r="NV94" s="61"/>
      <c r="NW94" s="61"/>
      <c r="NX94" s="61"/>
      <c r="NY94" s="61"/>
      <c r="NZ94" s="61"/>
      <c r="OA94" s="61"/>
      <c r="OB94" s="61"/>
      <c r="OC94" s="61"/>
      <c r="OD94" s="61"/>
      <c r="OE94" s="61"/>
      <c r="OF94" s="61"/>
      <c r="OG94" s="61"/>
      <c r="OH94" s="61"/>
      <c r="OI94" s="61"/>
      <c r="OJ94" s="60"/>
      <c r="OK94" s="22"/>
      <c r="OL94" s="22"/>
      <c r="OM94" s="22"/>
      <c r="ON94" s="22"/>
      <c r="OO94" s="22"/>
      <c r="OP94" s="22"/>
      <c r="OQ94" s="22"/>
      <c r="OR94" s="22"/>
      <c r="OS94" s="22"/>
      <c r="OT94" s="22"/>
      <c r="OU94" s="53"/>
      <c r="OV94" s="61"/>
      <c r="OW94" s="62"/>
      <c r="OX94" s="22"/>
      <c r="OY94" s="22"/>
      <c r="OZ94" s="22"/>
      <c r="PA94" s="22"/>
      <c r="PB94" s="22"/>
      <c r="PC94" s="22"/>
      <c r="PD94" s="22"/>
      <c r="PE94" s="22"/>
      <c r="PF94" s="22"/>
      <c r="PG94" s="53"/>
      <c r="PH94" s="61"/>
      <c r="PI94" s="61"/>
      <c r="PJ94" s="61"/>
      <c r="PK94" s="62"/>
      <c r="PL94" s="33"/>
      <c r="PM94" s="22"/>
      <c r="PN94" s="22"/>
      <c r="PO94" s="22"/>
      <c r="PP94" s="22"/>
      <c r="PQ94" s="22"/>
      <c r="PR94" s="22"/>
      <c r="PS94" s="22"/>
      <c r="PT94" s="22"/>
      <c r="PU94" s="22"/>
      <c r="PV94" s="22"/>
      <c r="PW94" s="22"/>
      <c r="PX94" s="22"/>
      <c r="PY94" s="22"/>
      <c r="PZ94" s="22"/>
      <c r="QA94" s="22"/>
      <c r="QB94" s="22"/>
      <c r="QC94" s="22"/>
      <c r="QD94" s="22"/>
      <c r="QE94" s="22"/>
      <c r="QF94" s="22"/>
      <c r="QG94" s="22"/>
      <c r="QH94" s="22"/>
      <c r="QI94" s="17"/>
      <c r="QJ94" s="15"/>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9"/>
      <c r="TT94" s="9"/>
    </row>
    <row r="95" spans="1:540" ht="9.6"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17"/>
      <c r="BM95" s="10"/>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66"/>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c r="DV95" s="61"/>
      <c r="DW95" s="61"/>
      <c r="DX95" s="65"/>
      <c r="DY95" s="24"/>
      <c r="DZ95" s="24"/>
      <c r="EA95" s="24"/>
      <c r="EB95" s="24"/>
      <c r="EC95" s="24"/>
      <c r="ED95" s="24"/>
      <c r="EE95" s="24"/>
      <c r="EF95" s="24"/>
      <c r="EG95" s="24"/>
      <c r="EH95" s="24"/>
      <c r="EI95" s="65"/>
      <c r="EJ95" s="61"/>
      <c r="EK95" s="61"/>
      <c r="EL95" s="35"/>
      <c r="EM95" s="24"/>
      <c r="EN95" s="24"/>
      <c r="EO95" s="24"/>
      <c r="EP95" s="24"/>
      <c r="EQ95" s="24"/>
      <c r="ER95" s="24"/>
      <c r="ES95" s="24"/>
      <c r="ET95" s="24"/>
      <c r="EU95" s="66"/>
      <c r="EV95" s="61"/>
      <c r="EW95" s="61"/>
      <c r="EX95" s="61"/>
      <c r="EY95" s="61"/>
      <c r="EZ95" s="24"/>
      <c r="FA95" s="24"/>
      <c r="FB95" s="24"/>
      <c r="FC95" s="24"/>
      <c r="FD95" s="24"/>
      <c r="FE95" s="24"/>
      <c r="FF95" s="24"/>
      <c r="FG95" s="24"/>
      <c r="FH95" s="24"/>
      <c r="FI95" s="24"/>
      <c r="FJ95" s="24"/>
      <c r="FK95" s="24"/>
      <c r="FL95" s="24"/>
      <c r="FM95" s="24"/>
      <c r="FN95" s="24"/>
      <c r="FO95" s="24"/>
      <c r="FP95" s="24"/>
      <c r="FQ95" s="24"/>
      <c r="FR95" s="24"/>
      <c r="FS95" s="24"/>
      <c r="FT95" s="24"/>
      <c r="FU95" s="24"/>
      <c r="FV95" s="24"/>
      <c r="FW95" s="24"/>
      <c r="FX95" s="10"/>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11"/>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6"/>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16"/>
      <c r="MZ95" s="61"/>
      <c r="NA95" s="61"/>
      <c r="NB95" s="61"/>
      <c r="NC95" s="61"/>
      <c r="ND95" s="61"/>
      <c r="NE95" s="61"/>
      <c r="NF95" s="61"/>
      <c r="NG95" s="61"/>
      <c r="NH95" s="61"/>
      <c r="NI95" s="61"/>
      <c r="NJ95" s="61"/>
      <c r="NK95" s="61"/>
      <c r="NL95" s="61"/>
      <c r="NM95" s="61"/>
      <c r="NN95" s="61"/>
      <c r="NO95" s="61"/>
      <c r="NP95" s="61"/>
      <c r="NQ95" s="61"/>
      <c r="NR95" s="61"/>
      <c r="NS95" s="61"/>
      <c r="NT95" s="61"/>
      <c r="NU95" s="61"/>
      <c r="NV95" s="61"/>
      <c r="NW95" s="61"/>
      <c r="NX95" s="61"/>
      <c r="NY95" s="61"/>
      <c r="NZ95" s="61"/>
      <c r="OA95" s="61"/>
      <c r="OB95" s="61"/>
      <c r="OC95" s="61"/>
      <c r="OD95" s="61"/>
      <c r="OE95" s="61"/>
      <c r="OF95" s="61"/>
      <c r="OG95" s="61"/>
      <c r="OH95" s="61"/>
      <c r="OI95" s="61"/>
      <c r="OJ95" s="60"/>
      <c r="OK95" s="22"/>
      <c r="OL95" s="22"/>
      <c r="OM95" s="22"/>
      <c r="ON95" s="22"/>
      <c r="OO95" s="22"/>
      <c r="OP95" s="22"/>
      <c r="OQ95" s="22"/>
      <c r="OR95" s="22"/>
      <c r="OS95" s="22"/>
      <c r="OT95" s="22"/>
      <c r="OU95" s="59"/>
      <c r="OV95" s="61"/>
      <c r="OW95" s="62"/>
      <c r="OX95" s="18"/>
      <c r="OY95" s="22"/>
      <c r="OZ95" s="22"/>
      <c r="PA95" s="22"/>
      <c r="PB95" s="22"/>
      <c r="PC95" s="22"/>
      <c r="PD95" s="22"/>
      <c r="PE95" s="22"/>
      <c r="PF95" s="22"/>
      <c r="PG95" s="53"/>
      <c r="PH95" s="61"/>
      <c r="PI95" s="61"/>
      <c r="PJ95" s="61"/>
      <c r="PK95" s="62"/>
      <c r="PL95" s="33"/>
      <c r="PM95" s="22"/>
      <c r="PN95" s="22"/>
      <c r="PO95" s="22"/>
      <c r="PP95" s="22"/>
      <c r="PQ95" s="22"/>
      <c r="PR95" s="22"/>
      <c r="PS95" s="22"/>
      <c r="PT95" s="22"/>
      <c r="PU95" s="22"/>
      <c r="PV95" s="22"/>
      <c r="PW95" s="22"/>
      <c r="PX95" s="22"/>
      <c r="PY95" s="22"/>
      <c r="PZ95" s="22"/>
      <c r="QA95" s="22"/>
      <c r="QB95" s="22"/>
      <c r="QC95" s="22"/>
      <c r="QD95" s="22"/>
      <c r="QE95" s="22"/>
      <c r="QF95" s="22"/>
      <c r="QG95" s="22"/>
      <c r="QH95" s="22"/>
      <c r="QI95" s="17"/>
      <c r="QJ95" s="15"/>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9"/>
      <c r="TT95" s="9"/>
    </row>
    <row r="96" spans="1:540" ht="9.6"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66"/>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c r="DV96" s="61"/>
      <c r="DW96" s="61"/>
      <c r="DX96" s="65"/>
      <c r="DY96" s="24"/>
      <c r="DZ96" s="24"/>
      <c r="EA96" s="61"/>
      <c r="EB96" s="61"/>
      <c r="EC96" s="61"/>
      <c r="ED96" s="61"/>
      <c r="EE96" s="61"/>
      <c r="EF96" s="61"/>
      <c r="EG96" s="61"/>
      <c r="EH96" s="61"/>
      <c r="EI96" s="61"/>
      <c r="EJ96" s="61"/>
      <c r="EK96" s="61"/>
      <c r="EL96" s="61"/>
      <c r="EM96" s="61"/>
      <c r="EN96" s="61"/>
      <c r="EO96" s="61"/>
      <c r="EP96" s="61"/>
      <c r="EQ96" s="61"/>
      <c r="ER96" s="61"/>
      <c r="ES96" s="61"/>
      <c r="ET96" s="61"/>
      <c r="EU96" s="61"/>
      <c r="EV96" s="61"/>
      <c r="EW96" s="61"/>
      <c r="EX96" s="61"/>
      <c r="EY96" s="61"/>
      <c r="EZ96" s="24"/>
      <c r="FA96" s="24"/>
      <c r="FB96" s="24"/>
      <c r="FC96" s="24"/>
      <c r="FD96" s="24"/>
      <c r="FE96" s="24"/>
      <c r="FF96" s="24"/>
      <c r="FG96" s="24"/>
      <c r="FH96" s="24"/>
      <c r="FI96" s="24"/>
      <c r="FJ96" s="24"/>
      <c r="FK96" s="24"/>
      <c r="FL96" s="24"/>
      <c r="FM96" s="24"/>
      <c r="FN96" s="24"/>
      <c r="FO96" s="24"/>
      <c r="FP96" s="24"/>
      <c r="FQ96" s="24"/>
      <c r="FR96" s="24"/>
      <c r="FS96" s="24"/>
      <c r="FT96" s="24"/>
      <c r="FU96" s="24"/>
      <c r="FV96" s="24"/>
      <c r="FW96" s="24"/>
      <c r="FX96" s="40"/>
      <c r="FY96" s="17"/>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11"/>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16"/>
      <c r="MZ96" s="61"/>
      <c r="NA96" s="61"/>
      <c r="NB96" s="61"/>
      <c r="NC96" s="61"/>
      <c r="ND96" s="61"/>
      <c r="NE96" s="61"/>
      <c r="NF96" s="61"/>
      <c r="NG96" s="61"/>
      <c r="NH96" s="61"/>
      <c r="NI96" s="61"/>
      <c r="NJ96" s="61"/>
      <c r="NK96" s="61"/>
      <c r="NL96" s="61"/>
      <c r="NM96" s="61"/>
      <c r="NN96" s="61"/>
      <c r="NO96" s="61"/>
      <c r="NP96" s="61"/>
      <c r="NQ96" s="61"/>
      <c r="NR96" s="61"/>
      <c r="NS96" s="61"/>
      <c r="NT96" s="61"/>
      <c r="NU96" s="61"/>
      <c r="NV96" s="61"/>
      <c r="NW96" s="61"/>
      <c r="NX96" s="61"/>
      <c r="NY96" s="61"/>
      <c r="NZ96" s="61"/>
      <c r="OA96" s="61"/>
      <c r="OB96" s="61"/>
      <c r="OC96" s="61"/>
      <c r="OD96" s="61"/>
      <c r="OE96" s="61"/>
      <c r="OF96" s="61"/>
      <c r="OG96" s="61"/>
      <c r="OH96" s="61"/>
      <c r="OI96" s="61"/>
      <c r="OJ96" s="60"/>
      <c r="OK96" s="22"/>
      <c r="OL96" s="22"/>
      <c r="OM96" s="22"/>
      <c r="ON96" s="22"/>
      <c r="OO96" s="22"/>
      <c r="OP96" s="22"/>
      <c r="OQ96" s="22"/>
      <c r="OR96" s="22"/>
      <c r="OS96" s="22"/>
      <c r="OT96" s="22"/>
      <c r="OU96" s="59"/>
      <c r="OV96" s="61"/>
      <c r="OW96" s="62"/>
      <c r="OX96" s="18"/>
      <c r="OY96" s="22"/>
      <c r="OZ96" s="22"/>
      <c r="PA96" s="22"/>
      <c r="PB96" s="22"/>
      <c r="PC96" s="22"/>
      <c r="PD96" s="22"/>
      <c r="PE96" s="22"/>
      <c r="PF96" s="22"/>
      <c r="PG96" s="53"/>
      <c r="PH96" s="61"/>
      <c r="PI96" s="61"/>
      <c r="PJ96" s="61"/>
      <c r="PK96" s="62"/>
      <c r="PL96" s="33"/>
      <c r="PM96" s="22"/>
      <c r="PN96" s="22"/>
      <c r="PO96" s="22"/>
      <c r="PP96" s="22"/>
      <c r="PQ96" s="22"/>
      <c r="PR96" s="22"/>
      <c r="PS96" s="22"/>
      <c r="PT96" s="22"/>
      <c r="PU96" s="22"/>
      <c r="PV96" s="22"/>
      <c r="PW96" s="22"/>
      <c r="PX96" s="22"/>
      <c r="PY96" s="22"/>
      <c r="PZ96" s="22"/>
      <c r="QA96" s="22"/>
      <c r="QB96" s="22"/>
      <c r="QC96" s="22"/>
      <c r="QD96" s="22"/>
      <c r="QE96" s="22"/>
      <c r="QF96" s="22"/>
      <c r="QG96" s="22"/>
      <c r="QH96" s="22"/>
      <c r="QI96" s="16"/>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9"/>
      <c r="TT96" s="9"/>
    </row>
    <row r="97" spans="1:540" ht="9.6"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1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66"/>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c r="DV97" s="61"/>
      <c r="DW97" s="61"/>
      <c r="DX97" s="65"/>
      <c r="DY97" s="24"/>
      <c r="DZ97" s="24"/>
      <c r="EA97" s="61"/>
      <c r="EB97" s="61"/>
      <c r="EC97" s="61"/>
      <c r="ED97" s="61"/>
      <c r="EE97" s="61"/>
      <c r="EF97" s="61"/>
      <c r="EG97" s="61"/>
      <c r="EH97" s="61"/>
      <c r="EI97" s="61"/>
      <c r="EJ97" s="61"/>
      <c r="EK97" s="61"/>
      <c r="EL97" s="61"/>
      <c r="EM97" s="61"/>
      <c r="EN97" s="61"/>
      <c r="EO97" s="61"/>
      <c r="EP97" s="61"/>
      <c r="EQ97" s="61"/>
      <c r="ER97" s="61"/>
      <c r="ES97" s="61"/>
      <c r="ET97" s="61"/>
      <c r="EU97" s="61"/>
      <c r="EV97" s="61"/>
      <c r="EW97" s="61"/>
      <c r="EX97" s="61"/>
      <c r="EY97" s="61"/>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12"/>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11"/>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13"/>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16"/>
      <c r="MZ97" s="61"/>
      <c r="NA97" s="61"/>
      <c r="NB97" s="61"/>
      <c r="NC97" s="61"/>
      <c r="ND97" s="61"/>
      <c r="NE97" s="61"/>
      <c r="NF97" s="61"/>
      <c r="NG97" s="61"/>
      <c r="NH97" s="61"/>
      <c r="NI97" s="61"/>
      <c r="NJ97" s="61"/>
      <c r="NK97" s="61"/>
      <c r="NL97" s="61"/>
      <c r="NM97" s="61"/>
      <c r="NN97" s="61"/>
      <c r="NO97" s="61"/>
      <c r="NP97" s="61"/>
      <c r="NQ97" s="61"/>
      <c r="NR97" s="61"/>
      <c r="NS97" s="61"/>
      <c r="NT97" s="61"/>
      <c r="NU97" s="61"/>
      <c r="NV97" s="61"/>
      <c r="NW97" s="61"/>
      <c r="NX97" s="61"/>
      <c r="NY97" s="61"/>
      <c r="NZ97" s="61"/>
      <c r="OA97" s="61"/>
      <c r="OB97" s="61"/>
      <c r="OC97" s="61"/>
      <c r="OD97" s="61"/>
      <c r="OE97" s="61"/>
      <c r="OF97" s="61"/>
      <c r="OG97" s="61"/>
      <c r="OH97" s="61"/>
      <c r="OI97" s="61"/>
      <c r="OJ97" s="60"/>
      <c r="OK97" s="22"/>
      <c r="OL97" s="22"/>
      <c r="OM97" s="22"/>
      <c r="ON97" s="22"/>
      <c r="OO97" s="22"/>
      <c r="OP97" s="22"/>
      <c r="OQ97" s="22"/>
      <c r="OR97" s="22"/>
      <c r="OS97" s="22"/>
      <c r="OT97" s="17"/>
      <c r="OU97" s="59"/>
      <c r="OV97" s="61"/>
      <c r="OW97" s="62"/>
      <c r="OX97" s="22"/>
      <c r="OY97" s="22"/>
      <c r="OZ97" s="22"/>
      <c r="PA97" s="22"/>
      <c r="PB97" s="22"/>
      <c r="PC97" s="22"/>
      <c r="PD97" s="22"/>
      <c r="PE97" s="22"/>
      <c r="PF97" s="9"/>
      <c r="PG97" s="20"/>
      <c r="PH97" s="61"/>
      <c r="PI97" s="61"/>
      <c r="PJ97" s="61"/>
      <c r="PK97" s="62"/>
      <c r="PL97" s="33"/>
      <c r="PM97" s="22"/>
      <c r="PN97" s="22"/>
      <c r="PO97" s="22"/>
      <c r="PP97" s="22"/>
      <c r="PQ97" s="22"/>
      <c r="PR97" s="22"/>
      <c r="PS97" s="22"/>
      <c r="PT97" s="22"/>
      <c r="PU97" s="22"/>
      <c r="PV97" s="22"/>
      <c r="PW97" s="22"/>
      <c r="PX97" s="22"/>
      <c r="PY97" s="22"/>
      <c r="PZ97" s="22"/>
      <c r="QA97" s="22"/>
      <c r="QB97" s="22"/>
      <c r="QC97" s="22"/>
      <c r="QD97" s="22"/>
      <c r="QE97" s="22"/>
      <c r="QF97" s="22"/>
      <c r="QG97" s="22"/>
      <c r="QH97" s="22"/>
      <c r="QI97" s="16"/>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9"/>
      <c r="TT97" s="9"/>
    </row>
    <row r="98" spans="1:540" ht="9.6"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13"/>
      <c r="BN98" s="24"/>
      <c r="BO98" s="24"/>
      <c r="BP98" s="24"/>
      <c r="BQ98" s="24"/>
      <c r="BR98" s="24"/>
      <c r="BS98" s="24"/>
      <c r="BT98" s="24"/>
      <c r="BU98" s="24"/>
      <c r="BV98" s="24"/>
      <c r="BW98" s="24"/>
      <c r="BX98" s="27"/>
      <c r="BY98" s="14"/>
      <c r="BZ98" s="24"/>
      <c r="CA98" s="24"/>
      <c r="CB98" s="24"/>
      <c r="CC98" s="24"/>
      <c r="CD98" s="24"/>
      <c r="CE98" s="24"/>
      <c r="CF98" s="24"/>
      <c r="CG98" s="24"/>
      <c r="CH98" s="24"/>
      <c r="CI98" s="24"/>
      <c r="CJ98" s="24"/>
      <c r="CK98" s="24"/>
      <c r="CL98" s="24"/>
      <c r="CM98" s="66"/>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c r="DV98" s="61"/>
      <c r="DW98" s="61"/>
      <c r="DX98" s="65"/>
      <c r="DY98" s="24"/>
      <c r="DZ98" s="24"/>
      <c r="EA98" s="61"/>
      <c r="EB98" s="61"/>
      <c r="EC98" s="61"/>
      <c r="ED98" s="61"/>
      <c r="EE98" s="61"/>
      <c r="EF98" s="61"/>
      <c r="EG98" s="61"/>
      <c r="EH98" s="61"/>
      <c r="EI98" s="61"/>
      <c r="EJ98" s="61"/>
      <c r="EK98" s="61"/>
      <c r="EL98" s="61"/>
      <c r="EM98" s="61"/>
      <c r="EN98" s="61"/>
      <c r="EO98" s="61"/>
      <c r="EP98" s="61"/>
      <c r="EQ98" s="61"/>
      <c r="ER98" s="61"/>
      <c r="ES98" s="61"/>
      <c r="ET98" s="61"/>
      <c r="EU98" s="61"/>
      <c r="EV98" s="61"/>
      <c r="EW98" s="61"/>
      <c r="EX98" s="61"/>
      <c r="EY98" s="61"/>
      <c r="EZ98" s="24"/>
      <c r="FA98" s="24"/>
      <c r="FB98" s="24"/>
      <c r="FC98" s="24"/>
      <c r="FD98" s="24"/>
      <c r="FE98" s="24"/>
      <c r="FF98" s="24"/>
      <c r="FG98" s="24"/>
      <c r="FH98" s="24"/>
      <c r="FI98" s="24"/>
      <c r="FJ98" s="24"/>
      <c r="FK98" s="24"/>
      <c r="FL98" s="24"/>
      <c r="FM98" s="24"/>
      <c r="FN98" s="10"/>
      <c r="FO98" s="24"/>
      <c r="FP98" s="24"/>
      <c r="FQ98" s="24"/>
      <c r="FR98" s="24"/>
      <c r="FS98" s="24"/>
      <c r="FT98" s="24"/>
      <c r="FU98" s="24"/>
      <c r="FV98" s="24"/>
      <c r="FW98" s="24"/>
      <c r="FX98" s="15"/>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11"/>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9"/>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16"/>
      <c r="MZ98" s="61"/>
      <c r="NA98" s="61"/>
      <c r="NB98" s="61"/>
      <c r="NC98" s="61"/>
      <c r="ND98" s="61"/>
      <c r="NE98" s="61"/>
      <c r="NF98" s="61"/>
      <c r="NG98" s="61"/>
      <c r="NH98" s="61"/>
      <c r="NI98" s="61"/>
      <c r="NJ98" s="61"/>
      <c r="NK98" s="61"/>
      <c r="NL98" s="61"/>
      <c r="NM98" s="61"/>
      <c r="NN98" s="61"/>
      <c r="NO98" s="61"/>
      <c r="NP98" s="61"/>
      <c r="NQ98" s="61"/>
      <c r="NR98" s="61"/>
      <c r="NS98" s="61"/>
      <c r="NT98" s="61"/>
      <c r="NU98" s="61"/>
      <c r="NV98" s="61"/>
      <c r="NW98" s="61"/>
      <c r="NX98" s="61"/>
      <c r="NY98" s="61"/>
      <c r="NZ98" s="61"/>
      <c r="OA98" s="61"/>
      <c r="OB98" s="61"/>
      <c r="OC98" s="61"/>
      <c r="OD98" s="61"/>
      <c r="OE98" s="61"/>
      <c r="OF98" s="61"/>
      <c r="OG98" s="61"/>
      <c r="OH98" s="61"/>
      <c r="OI98" s="61"/>
      <c r="OJ98" s="60"/>
      <c r="OK98" s="22"/>
      <c r="OL98" s="22"/>
      <c r="OM98" s="59"/>
      <c r="ON98" s="59"/>
      <c r="OO98" s="59"/>
      <c r="OP98" s="59"/>
      <c r="OQ98" s="59"/>
      <c r="OR98" s="59"/>
      <c r="OS98" s="59"/>
      <c r="OT98" s="33"/>
      <c r="OU98" s="58"/>
      <c r="OV98" s="61"/>
      <c r="OW98" s="61"/>
      <c r="OX98" s="16"/>
      <c r="OY98" s="59"/>
      <c r="OZ98" s="59"/>
      <c r="PA98" s="59"/>
      <c r="PB98" s="59"/>
      <c r="PC98" s="59"/>
      <c r="PD98" s="59"/>
      <c r="PE98" s="59"/>
      <c r="PF98" s="33"/>
      <c r="PG98" s="58"/>
      <c r="PH98" s="61"/>
      <c r="PI98" s="61"/>
      <c r="PJ98" s="61"/>
      <c r="PK98" s="62"/>
      <c r="PL98" s="33"/>
      <c r="PM98" s="22"/>
      <c r="PN98" s="22"/>
      <c r="PO98" s="22"/>
      <c r="PP98" s="22"/>
      <c r="PQ98" s="22"/>
      <c r="PR98" s="22"/>
      <c r="PS98" s="22"/>
      <c r="PT98" s="22"/>
      <c r="PU98" s="22"/>
      <c r="PV98" s="22"/>
      <c r="PW98" s="22"/>
      <c r="PX98" s="22"/>
      <c r="PY98" s="22"/>
      <c r="PZ98" s="22"/>
      <c r="QA98" s="22"/>
      <c r="QB98" s="22"/>
      <c r="QC98" s="22"/>
      <c r="QD98" s="22"/>
      <c r="QE98" s="22"/>
      <c r="QF98" s="22"/>
      <c r="QG98" s="22"/>
      <c r="QH98" s="22"/>
      <c r="QI98" s="16"/>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9"/>
      <c r="TT98" s="9"/>
    </row>
    <row r="99" spans="1:540" ht="9.6"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18"/>
      <c r="BN99" s="10"/>
      <c r="BO99" s="24"/>
      <c r="BP99" s="24"/>
      <c r="BQ99" s="24"/>
      <c r="BR99" s="24"/>
      <c r="BS99" s="24"/>
      <c r="BT99" s="24"/>
      <c r="BU99" s="24"/>
      <c r="BV99" s="24"/>
      <c r="BW99" s="10"/>
      <c r="BX99" s="11"/>
      <c r="BY99" s="9"/>
      <c r="BZ99" s="13"/>
      <c r="CA99" s="10"/>
      <c r="CB99" s="24"/>
      <c r="CC99" s="24"/>
      <c r="CD99" s="24"/>
      <c r="CE99" s="24"/>
      <c r="CF99" s="24"/>
      <c r="CG99" s="24"/>
      <c r="CH99" s="24"/>
      <c r="CI99" s="24"/>
      <c r="CJ99" s="24"/>
      <c r="CK99" s="24"/>
      <c r="CL99" s="24"/>
      <c r="CM99" s="66"/>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c r="DV99" s="61"/>
      <c r="DW99" s="61"/>
      <c r="DX99" s="65"/>
      <c r="DY99" s="24"/>
      <c r="DZ99" s="24"/>
      <c r="EA99" s="61"/>
      <c r="EB99" s="61"/>
      <c r="EC99" s="61"/>
      <c r="ED99" s="61"/>
      <c r="EE99" s="61"/>
      <c r="EF99" s="61"/>
      <c r="EG99" s="61"/>
      <c r="EH99" s="61"/>
      <c r="EI99" s="61"/>
      <c r="EJ99" s="61"/>
      <c r="EK99" s="61"/>
      <c r="EL99" s="61"/>
      <c r="EM99" s="61"/>
      <c r="EN99" s="61"/>
      <c r="EO99" s="61"/>
      <c r="EP99" s="61"/>
      <c r="EQ99" s="61"/>
      <c r="ER99" s="61"/>
      <c r="ES99" s="61"/>
      <c r="ET99" s="61"/>
      <c r="EU99" s="61"/>
      <c r="EV99" s="61"/>
      <c r="EW99" s="61"/>
      <c r="EX99" s="61"/>
      <c r="EY99" s="61"/>
      <c r="EZ99" s="24"/>
      <c r="FA99" s="24"/>
      <c r="FB99" s="24"/>
      <c r="FC99" s="24"/>
      <c r="FD99" s="24"/>
      <c r="FE99" s="24"/>
      <c r="FF99" s="24"/>
      <c r="FG99" s="24"/>
      <c r="FH99" s="24"/>
      <c r="FI99" s="24"/>
      <c r="FJ99" s="24"/>
      <c r="FK99" s="24"/>
      <c r="FL99" s="10"/>
      <c r="FM99" s="24"/>
      <c r="FN99" s="15"/>
      <c r="FO99" s="27"/>
      <c r="FP99" s="24"/>
      <c r="FQ99" s="24"/>
      <c r="FR99" s="24"/>
      <c r="FS99" s="24"/>
      <c r="FT99" s="24"/>
      <c r="FU99" s="24"/>
      <c r="FV99" s="24"/>
      <c r="FW99" s="24"/>
      <c r="FX99" s="32"/>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11"/>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5"/>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16"/>
      <c r="MZ99" s="61"/>
      <c r="NA99" s="61"/>
      <c r="NB99" s="61"/>
      <c r="NC99" s="61"/>
      <c r="ND99" s="61"/>
      <c r="NE99" s="61"/>
      <c r="NF99" s="61"/>
      <c r="NG99" s="61"/>
      <c r="NH99" s="61"/>
      <c r="NI99" s="61"/>
      <c r="NJ99" s="61"/>
      <c r="NK99" s="61"/>
      <c r="NL99" s="61"/>
      <c r="NM99" s="61"/>
      <c r="NN99" s="61"/>
      <c r="NO99" s="61"/>
      <c r="NP99" s="61"/>
      <c r="NQ99" s="61"/>
      <c r="NR99" s="61"/>
      <c r="NS99" s="61"/>
      <c r="NT99" s="61"/>
      <c r="NU99" s="61"/>
      <c r="NV99" s="61"/>
      <c r="NW99" s="61"/>
      <c r="NX99" s="61"/>
      <c r="NY99" s="61"/>
      <c r="NZ99" s="61"/>
      <c r="OA99" s="61"/>
      <c r="OB99" s="61"/>
      <c r="OC99" s="61"/>
      <c r="OD99" s="61"/>
      <c r="OE99" s="61"/>
      <c r="OF99" s="61"/>
      <c r="OG99" s="61"/>
      <c r="OH99" s="61"/>
      <c r="OI99" s="61"/>
      <c r="OJ99" s="60"/>
      <c r="OK99" s="22"/>
      <c r="OL99" s="18"/>
      <c r="OM99" s="61"/>
      <c r="ON99" s="61"/>
      <c r="OO99" s="61"/>
      <c r="OP99" s="61"/>
      <c r="OQ99" s="61"/>
      <c r="OR99" s="61"/>
      <c r="OS99" s="61"/>
      <c r="OT99" s="61"/>
      <c r="OU99" s="61"/>
      <c r="OV99" s="61"/>
      <c r="OW99" s="61"/>
      <c r="OX99" s="61"/>
      <c r="OY99" s="61"/>
      <c r="OZ99" s="61"/>
      <c r="PA99" s="61"/>
      <c r="PB99" s="61"/>
      <c r="PC99" s="61"/>
      <c r="PD99" s="61"/>
      <c r="PE99" s="61"/>
      <c r="PF99" s="61"/>
      <c r="PG99" s="61"/>
      <c r="PH99" s="61"/>
      <c r="PI99" s="61"/>
      <c r="PJ99" s="61"/>
      <c r="PK99" s="62"/>
      <c r="PL99" s="33"/>
      <c r="PM99" s="22"/>
      <c r="PN99" s="22"/>
      <c r="PO99" s="22"/>
      <c r="PP99" s="22"/>
      <c r="PQ99" s="22"/>
      <c r="PR99" s="22"/>
      <c r="PS99" s="22"/>
      <c r="PT99" s="22"/>
      <c r="PU99" s="22"/>
      <c r="PV99" s="22"/>
      <c r="PW99" s="22"/>
      <c r="PX99" s="22"/>
      <c r="PY99" s="22"/>
      <c r="PZ99" s="22"/>
      <c r="QA99" s="22"/>
      <c r="QB99" s="22"/>
      <c r="QC99" s="22"/>
      <c r="QD99" s="22"/>
      <c r="QE99" s="22"/>
      <c r="QF99" s="22"/>
      <c r="QG99" s="22"/>
      <c r="QH99" s="22"/>
      <c r="QI99" s="1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9"/>
      <c r="TT99" s="9"/>
    </row>
    <row r="100" spans="1:540" ht="9.6"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17"/>
      <c r="BN100" s="10"/>
      <c r="BO100" s="24"/>
      <c r="BP100" s="24"/>
      <c r="BQ100" s="24"/>
      <c r="BR100" s="24"/>
      <c r="BS100" s="24"/>
      <c r="BT100" s="24"/>
      <c r="BU100" s="24"/>
      <c r="BV100" s="24"/>
      <c r="BW100" s="24"/>
      <c r="BX100" s="13"/>
      <c r="BY100" s="9"/>
      <c r="BZ100" s="9"/>
      <c r="CA100" s="14"/>
      <c r="CB100" s="24"/>
      <c r="CC100" s="24"/>
      <c r="CD100" s="24"/>
      <c r="CE100" s="24"/>
      <c r="CF100" s="24"/>
      <c r="CG100" s="24"/>
      <c r="CH100" s="24"/>
      <c r="CI100" s="24"/>
      <c r="CJ100" s="24"/>
      <c r="CK100" s="24"/>
      <c r="CL100" s="24"/>
      <c r="CM100" s="66"/>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c r="DV100" s="61"/>
      <c r="DW100" s="61"/>
      <c r="DX100" s="65"/>
      <c r="DY100" s="24"/>
      <c r="DZ100" s="24"/>
      <c r="EA100" s="61"/>
      <c r="EB100" s="61"/>
      <c r="EC100" s="61"/>
      <c r="ED100" s="61"/>
      <c r="EE100" s="61"/>
      <c r="EF100" s="61"/>
      <c r="EG100" s="61"/>
      <c r="EH100" s="61"/>
      <c r="EI100" s="61"/>
      <c r="EJ100" s="61"/>
      <c r="EK100" s="61"/>
      <c r="EL100" s="61"/>
      <c r="EM100" s="61"/>
      <c r="EN100" s="61"/>
      <c r="EO100" s="61"/>
      <c r="EP100" s="61"/>
      <c r="EQ100" s="61"/>
      <c r="ER100" s="61"/>
      <c r="ES100" s="61"/>
      <c r="ET100" s="61"/>
      <c r="EU100" s="61"/>
      <c r="EV100" s="61"/>
      <c r="EW100" s="61"/>
      <c r="EX100" s="61"/>
      <c r="EY100" s="61"/>
      <c r="EZ100" s="24"/>
      <c r="FA100" s="24"/>
      <c r="FB100" s="24"/>
      <c r="FC100" s="24"/>
      <c r="FD100" s="24"/>
      <c r="FE100" s="24"/>
      <c r="FF100" s="24"/>
      <c r="FG100" s="24"/>
      <c r="FH100" s="24"/>
      <c r="FI100" s="24"/>
      <c r="FJ100" s="24"/>
      <c r="FK100" s="10"/>
      <c r="FL100" s="20"/>
      <c r="FM100" s="17"/>
      <c r="FN100" s="17"/>
      <c r="FO100" s="15"/>
      <c r="FP100" s="24"/>
      <c r="FQ100" s="24"/>
      <c r="FR100" s="24"/>
      <c r="FS100" s="24"/>
      <c r="FT100" s="24"/>
      <c r="FU100" s="24"/>
      <c r="FV100" s="24"/>
      <c r="FW100" s="10"/>
      <c r="FX100" s="20"/>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11"/>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2"/>
      <c r="MB100" s="33"/>
      <c r="MC100" s="22"/>
      <c r="MD100" s="22"/>
      <c r="ME100" s="22"/>
      <c r="MF100" s="22"/>
      <c r="MG100" s="22"/>
      <c r="MH100" s="22"/>
      <c r="MI100" s="22"/>
      <c r="MJ100" s="22"/>
      <c r="MK100" s="22"/>
      <c r="ML100" s="17"/>
      <c r="MM100" s="17"/>
      <c r="MN100" s="17"/>
      <c r="MO100" s="22"/>
      <c r="MP100" s="22"/>
      <c r="MQ100" s="22"/>
      <c r="MR100" s="22"/>
      <c r="MS100" s="22"/>
      <c r="MT100" s="22"/>
      <c r="MU100" s="22"/>
      <c r="MV100" s="22"/>
      <c r="MW100" s="22"/>
      <c r="MX100" s="22"/>
      <c r="MY100" s="16"/>
      <c r="MZ100" s="61"/>
      <c r="NA100" s="61"/>
      <c r="NB100" s="61"/>
      <c r="NC100" s="61"/>
      <c r="ND100" s="61"/>
      <c r="NE100" s="61"/>
      <c r="NF100" s="61"/>
      <c r="NG100" s="61"/>
      <c r="NH100" s="61"/>
      <c r="NI100" s="61"/>
      <c r="NJ100" s="61"/>
      <c r="NK100" s="61"/>
      <c r="NL100" s="61"/>
      <c r="NM100" s="61"/>
      <c r="NN100" s="61"/>
      <c r="NO100" s="61"/>
      <c r="NP100" s="61"/>
      <c r="NQ100" s="61"/>
      <c r="NR100" s="61"/>
      <c r="NS100" s="61"/>
      <c r="NT100" s="61"/>
      <c r="NU100" s="61"/>
      <c r="NV100" s="61"/>
      <c r="NW100" s="61"/>
      <c r="NX100" s="61"/>
      <c r="NY100" s="61"/>
      <c r="NZ100" s="61"/>
      <c r="OA100" s="61"/>
      <c r="OB100" s="61"/>
      <c r="OC100" s="61"/>
      <c r="OD100" s="61"/>
      <c r="OE100" s="61"/>
      <c r="OF100" s="61"/>
      <c r="OG100" s="61"/>
      <c r="OH100" s="61"/>
      <c r="OI100" s="61"/>
      <c r="OJ100" s="60"/>
      <c r="OK100" s="22"/>
      <c r="OL100" s="22"/>
      <c r="OM100" s="61"/>
      <c r="ON100" s="61"/>
      <c r="OO100" s="61"/>
      <c r="OP100" s="61"/>
      <c r="OQ100" s="61"/>
      <c r="OR100" s="61"/>
      <c r="OS100" s="61"/>
      <c r="OT100" s="61"/>
      <c r="OU100" s="61"/>
      <c r="OV100" s="61"/>
      <c r="OW100" s="61"/>
      <c r="OX100" s="61"/>
      <c r="OY100" s="61"/>
      <c r="OZ100" s="61"/>
      <c r="PA100" s="61"/>
      <c r="PB100" s="61"/>
      <c r="PC100" s="61"/>
      <c r="PD100" s="61"/>
      <c r="PE100" s="61"/>
      <c r="PF100" s="61"/>
      <c r="PG100" s="61"/>
      <c r="PH100" s="61"/>
      <c r="PI100" s="61"/>
      <c r="PJ100" s="61"/>
      <c r="PK100" s="62"/>
      <c r="PL100" s="33"/>
      <c r="PM100" s="22"/>
      <c r="PN100" s="22"/>
      <c r="PO100" s="22"/>
      <c r="PP100" s="22"/>
      <c r="PQ100" s="22"/>
      <c r="PR100" s="22"/>
      <c r="PS100" s="22"/>
      <c r="PT100" s="22"/>
      <c r="PU100" s="22"/>
      <c r="PV100" s="22"/>
      <c r="PW100" s="22"/>
      <c r="PX100" s="22"/>
      <c r="PY100" s="22"/>
      <c r="PZ100" s="22"/>
      <c r="QA100" s="22"/>
      <c r="QB100" s="22"/>
      <c r="QC100" s="22"/>
      <c r="QD100" s="22"/>
      <c r="QE100" s="22"/>
      <c r="QF100" s="22"/>
      <c r="QG100" s="22"/>
      <c r="QH100" s="22"/>
      <c r="QI100" s="11"/>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9"/>
      <c r="TT100" s="9"/>
    </row>
    <row r="101" spans="1:540" ht="9.6"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15"/>
      <c r="BO101" s="24"/>
      <c r="BP101" s="24"/>
      <c r="BQ101" s="24"/>
      <c r="BR101" s="24"/>
      <c r="BS101" s="24"/>
      <c r="BT101" s="24"/>
      <c r="BU101" s="24"/>
      <c r="BV101" s="24"/>
      <c r="BW101" s="40"/>
      <c r="BX101" s="16"/>
      <c r="BY101" s="9"/>
      <c r="BZ101" s="9"/>
      <c r="CA101" s="17"/>
      <c r="CB101" s="15"/>
      <c r="CC101" s="24"/>
      <c r="CD101" s="24"/>
      <c r="CE101" s="24"/>
      <c r="CF101" s="24"/>
      <c r="CG101" s="24"/>
      <c r="CH101" s="24"/>
      <c r="CI101" s="24"/>
      <c r="CJ101" s="24"/>
      <c r="CK101" s="24"/>
      <c r="CL101" s="24"/>
      <c r="CM101" s="66"/>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c r="DV101" s="61"/>
      <c r="DW101" s="61"/>
      <c r="DX101" s="65"/>
      <c r="DY101" s="24"/>
      <c r="DZ101" s="24"/>
      <c r="EA101" s="65"/>
      <c r="EB101" s="61"/>
      <c r="EC101" s="65"/>
      <c r="ED101" s="65"/>
      <c r="EE101" s="65"/>
      <c r="EF101" s="65"/>
      <c r="EG101" s="65"/>
      <c r="EH101" s="65"/>
      <c r="EI101" s="65"/>
      <c r="EJ101" s="65"/>
      <c r="EK101" s="65"/>
      <c r="EL101" s="65"/>
      <c r="EM101" s="65"/>
      <c r="EN101" s="65"/>
      <c r="EO101" s="65"/>
      <c r="EP101" s="65"/>
      <c r="EQ101" s="65"/>
      <c r="ER101" s="65"/>
      <c r="ES101" s="65"/>
      <c r="ET101" s="65"/>
      <c r="EU101" s="65"/>
      <c r="EV101" s="65"/>
      <c r="EW101" s="65"/>
      <c r="EX101" s="61"/>
      <c r="EY101" s="25"/>
      <c r="EZ101" s="24"/>
      <c r="FA101" s="24"/>
      <c r="FB101" s="24"/>
      <c r="FC101" s="24"/>
      <c r="FD101" s="24"/>
      <c r="FE101" s="24"/>
      <c r="FF101" s="24"/>
      <c r="FG101" s="24"/>
      <c r="FH101" s="24"/>
      <c r="FI101" s="24"/>
      <c r="FJ101" s="31"/>
      <c r="FK101" s="22"/>
      <c r="FL101" s="9"/>
      <c r="FM101" s="9"/>
      <c r="FN101" s="18"/>
      <c r="FO101" s="24"/>
      <c r="FP101" s="24"/>
      <c r="FQ101" s="24"/>
      <c r="FR101" s="24"/>
      <c r="FS101" s="24"/>
      <c r="FT101" s="24"/>
      <c r="FU101" s="24"/>
      <c r="FV101" s="24"/>
      <c r="FW101" s="10"/>
      <c r="FX101" s="38"/>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11"/>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6"/>
      <c r="MC101" s="22"/>
      <c r="MD101" s="22"/>
      <c r="ME101" s="22"/>
      <c r="MF101" s="22"/>
      <c r="MG101" s="22"/>
      <c r="MH101" s="22"/>
      <c r="MI101" s="22"/>
      <c r="MJ101" s="22"/>
      <c r="MK101" s="22"/>
      <c r="ML101" s="22"/>
      <c r="MM101" s="10"/>
      <c r="MN101" s="11"/>
      <c r="MO101" s="17"/>
      <c r="MP101" s="22"/>
      <c r="MQ101" s="22"/>
      <c r="MR101" s="22"/>
      <c r="MS101" s="22"/>
      <c r="MT101" s="22"/>
      <c r="MU101" s="22"/>
      <c r="MV101" s="22"/>
      <c r="MW101" s="22"/>
      <c r="MX101" s="22"/>
      <c r="MY101" s="16"/>
      <c r="MZ101" s="61"/>
      <c r="NA101" s="61"/>
      <c r="NB101" s="61"/>
      <c r="NC101" s="61"/>
      <c r="ND101" s="61"/>
      <c r="NE101" s="61"/>
      <c r="NF101" s="61"/>
      <c r="NG101" s="61"/>
      <c r="NH101" s="61"/>
      <c r="NI101" s="61"/>
      <c r="NJ101" s="61"/>
      <c r="NK101" s="61"/>
      <c r="NL101" s="61"/>
      <c r="NM101" s="61"/>
      <c r="NN101" s="61"/>
      <c r="NO101" s="61"/>
      <c r="NP101" s="61"/>
      <c r="NQ101" s="61"/>
      <c r="NR101" s="61"/>
      <c r="NS101" s="61"/>
      <c r="NT101" s="61"/>
      <c r="NU101" s="61"/>
      <c r="NV101" s="61"/>
      <c r="NW101" s="61"/>
      <c r="NX101" s="61"/>
      <c r="NY101" s="61"/>
      <c r="NZ101" s="61"/>
      <c r="OA101" s="61"/>
      <c r="OB101" s="61"/>
      <c r="OC101" s="61"/>
      <c r="OD101" s="61"/>
      <c r="OE101" s="61"/>
      <c r="OF101" s="61"/>
      <c r="OG101" s="61"/>
      <c r="OH101" s="61"/>
      <c r="OI101" s="61"/>
      <c r="OJ101" s="60"/>
      <c r="OK101" s="22"/>
      <c r="OL101" s="22"/>
      <c r="OM101" s="61"/>
      <c r="ON101" s="61"/>
      <c r="OO101" s="61"/>
      <c r="OP101" s="61"/>
      <c r="OQ101" s="61"/>
      <c r="OR101" s="61"/>
      <c r="OS101" s="61"/>
      <c r="OT101" s="61"/>
      <c r="OU101" s="61"/>
      <c r="OV101" s="61"/>
      <c r="OW101" s="61"/>
      <c r="OX101" s="61"/>
      <c r="OY101" s="61"/>
      <c r="OZ101" s="61"/>
      <c r="PA101" s="61"/>
      <c r="PB101" s="61"/>
      <c r="PC101" s="61"/>
      <c r="PD101" s="61"/>
      <c r="PE101" s="61"/>
      <c r="PF101" s="61"/>
      <c r="PG101" s="61"/>
      <c r="PH101" s="61"/>
      <c r="PI101" s="61"/>
      <c r="PJ101" s="61"/>
      <c r="PK101" s="62"/>
      <c r="PL101" s="33"/>
      <c r="PM101" s="22"/>
      <c r="PN101" s="22"/>
      <c r="PO101" s="22"/>
      <c r="PP101" s="22"/>
      <c r="PQ101" s="22"/>
      <c r="PR101" s="22"/>
      <c r="PS101" s="22"/>
      <c r="PT101" s="22"/>
      <c r="PU101" s="22"/>
      <c r="PV101" s="22"/>
      <c r="PW101" s="17"/>
      <c r="PX101" s="22"/>
      <c r="PY101" s="22"/>
      <c r="PZ101" s="22"/>
      <c r="QA101" s="22"/>
      <c r="QB101" s="22"/>
      <c r="QC101" s="22"/>
      <c r="QD101" s="22"/>
      <c r="QE101" s="22"/>
      <c r="QF101" s="22"/>
      <c r="QG101" s="22"/>
      <c r="QH101" s="22"/>
      <c r="QI101" s="15"/>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9"/>
      <c r="TT101" s="9"/>
    </row>
    <row r="102" spans="1:540" ht="9.6"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11"/>
      <c r="BO102" s="10"/>
      <c r="BP102" s="24"/>
      <c r="BQ102" s="24"/>
      <c r="BR102" s="24"/>
      <c r="BS102" s="24"/>
      <c r="BT102" s="24"/>
      <c r="BU102" s="24"/>
      <c r="BV102" s="24"/>
      <c r="BW102" s="24"/>
      <c r="BX102" s="29"/>
      <c r="BY102" s="9"/>
      <c r="BZ102" s="9"/>
      <c r="CA102" s="9"/>
      <c r="CB102" s="17"/>
      <c r="CC102" s="12"/>
      <c r="CD102" s="24"/>
      <c r="CE102" s="24"/>
      <c r="CF102" s="24"/>
      <c r="CG102" s="24"/>
      <c r="CH102" s="24"/>
      <c r="CI102" s="24"/>
      <c r="CJ102" s="24"/>
      <c r="CK102" s="24"/>
      <c r="CL102" s="24"/>
      <c r="CM102" s="66"/>
      <c r="CN102" s="61"/>
      <c r="CO102" s="61"/>
      <c r="CP102" s="61"/>
      <c r="CQ102" s="61"/>
      <c r="CR102" s="61"/>
      <c r="CS102" s="61"/>
      <c r="CT102" s="61"/>
      <c r="CU102" s="61"/>
      <c r="CV102" s="61"/>
      <c r="CW102" s="61"/>
      <c r="CX102" s="61"/>
      <c r="CY102" s="61"/>
      <c r="CZ102" s="61"/>
      <c r="DA102" s="61"/>
      <c r="DB102" s="61"/>
      <c r="DC102" s="61"/>
      <c r="DD102" s="61"/>
      <c r="DE102" s="61"/>
      <c r="DF102" s="61"/>
      <c r="DG102" s="61"/>
      <c r="DH102" s="61"/>
      <c r="DI102" s="61"/>
      <c r="DJ102" s="61"/>
      <c r="DK102" s="61"/>
      <c r="DL102" s="61"/>
      <c r="DM102" s="61"/>
      <c r="DN102" s="61"/>
      <c r="DO102" s="61"/>
      <c r="DP102" s="61"/>
      <c r="DQ102" s="61"/>
      <c r="DR102" s="61"/>
      <c r="DS102" s="61"/>
      <c r="DT102" s="61"/>
      <c r="DU102" s="61"/>
      <c r="DV102" s="61"/>
      <c r="DW102" s="61"/>
      <c r="DX102" s="65"/>
      <c r="DY102" s="24"/>
      <c r="DZ102" s="24"/>
      <c r="EA102" s="24"/>
      <c r="EB102" s="24"/>
      <c r="EC102" s="24"/>
      <c r="ED102" s="24"/>
      <c r="EE102" s="24"/>
      <c r="EF102" s="24"/>
      <c r="EG102" s="24"/>
      <c r="EH102" s="24"/>
      <c r="EI102" s="24"/>
      <c r="EJ102" s="24"/>
      <c r="EK102" s="24"/>
      <c r="EL102" s="24"/>
      <c r="EM102" s="24"/>
      <c r="EN102" s="24"/>
      <c r="EO102" s="24"/>
      <c r="EP102" s="24"/>
      <c r="EQ102" s="24"/>
      <c r="ER102" s="24"/>
      <c r="ES102" s="24"/>
      <c r="ET102" s="24"/>
      <c r="EU102" s="24"/>
      <c r="EV102" s="24"/>
      <c r="EW102" s="24"/>
      <c r="EX102" s="24"/>
      <c r="EY102" s="24"/>
      <c r="EZ102" s="24"/>
      <c r="FA102" s="24"/>
      <c r="FB102" s="24"/>
      <c r="FC102" s="24"/>
      <c r="FD102" s="24"/>
      <c r="FE102" s="24"/>
      <c r="FF102" s="24"/>
      <c r="FG102" s="24"/>
      <c r="FH102" s="24"/>
      <c r="FI102" s="24"/>
      <c r="FJ102" s="17"/>
      <c r="FK102" s="9"/>
      <c r="FL102" s="9"/>
      <c r="FM102" s="9"/>
      <c r="FN102" s="16"/>
      <c r="FO102" s="10"/>
      <c r="FP102" s="24"/>
      <c r="FQ102" s="24"/>
      <c r="FR102" s="24"/>
      <c r="FS102" s="24"/>
      <c r="FT102" s="24"/>
      <c r="FU102" s="24"/>
      <c r="FV102" s="24"/>
      <c r="FW102" s="24"/>
      <c r="FX102" s="18"/>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11"/>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6"/>
      <c r="MC102" s="17"/>
      <c r="MD102" s="22"/>
      <c r="ME102" s="22"/>
      <c r="MF102" s="22"/>
      <c r="MG102" s="22"/>
      <c r="MH102" s="22"/>
      <c r="MI102" s="22"/>
      <c r="MJ102" s="22"/>
      <c r="MK102" s="22"/>
      <c r="ML102" s="17"/>
      <c r="MM102" s="10"/>
      <c r="MN102" s="10"/>
      <c r="MO102" s="13"/>
      <c r="MP102" s="17"/>
      <c r="MQ102" s="22"/>
      <c r="MR102" s="22"/>
      <c r="MS102" s="22"/>
      <c r="MT102" s="22"/>
      <c r="MU102" s="22"/>
      <c r="MV102" s="22"/>
      <c r="MW102" s="22"/>
      <c r="MX102" s="22"/>
      <c r="MY102" s="16"/>
      <c r="MZ102" s="61"/>
      <c r="NA102" s="61"/>
      <c r="NB102" s="61"/>
      <c r="NC102" s="61"/>
      <c r="ND102" s="61"/>
      <c r="NE102" s="61"/>
      <c r="NF102" s="61"/>
      <c r="NG102" s="61"/>
      <c r="NH102" s="61"/>
      <c r="NI102" s="61"/>
      <c r="NJ102" s="61"/>
      <c r="NK102" s="61"/>
      <c r="NL102" s="61"/>
      <c r="NM102" s="61"/>
      <c r="NN102" s="61"/>
      <c r="NO102" s="61"/>
      <c r="NP102" s="61"/>
      <c r="NQ102" s="61"/>
      <c r="NR102" s="61"/>
      <c r="NS102" s="61"/>
      <c r="NT102" s="61"/>
      <c r="NU102" s="61"/>
      <c r="NV102" s="61"/>
      <c r="NW102" s="61"/>
      <c r="NX102" s="61"/>
      <c r="NY102" s="61"/>
      <c r="NZ102" s="61"/>
      <c r="OA102" s="61"/>
      <c r="OB102" s="61"/>
      <c r="OC102" s="61"/>
      <c r="OD102" s="61"/>
      <c r="OE102" s="61"/>
      <c r="OF102" s="61"/>
      <c r="OG102" s="61"/>
      <c r="OH102" s="61"/>
      <c r="OI102" s="61"/>
      <c r="OJ102" s="60"/>
      <c r="OK102" s="22"/>
      <c r="OL102" s="22"/>
      <c r="OM102" s="61"/>
      <c r="ON102" s="61"/>
      <c r="OO102" s="61"/>
      <c r="OP102" s="61"/>
      <c r="OQ102" s="61"/>
      <c r="OR102" s="61"/>
      <c r="OS102" s="61"/>
      <c r="OT102" s="61"/>
      <c r="OU102" s="61"/>
      <c r="OV102" s="61"/>
      <c r="OW102" s="61"/>
      <c r="OX102" s="61"/>
      <c r="OY102" s="61"/>
      <c r="OZ102" s="61"/>
      <c r="PA102" s="61"/>
      <c r="PB102" s="61"/>
      <c r="PC102" s="61"/>
      <c r="PD102" s="61"/>
      <c r="PE102" s="61"/>
      <c r="PF102" s="61"/>
      <c r="PG102" s="61"/>
      <c r="PH102" s="61"/>
      <c r="PI102" s="61"/>
      <c r="PJ102" s="61"/>
      <c r="PK102" s="62"/>
      <c r="PL102" s="33"/>
      <c r="PM102" s="22"/>
      <c r="PN102" s="22"/>
      <c r="PO102" s="22"/>
      <c r="PP102" s="22"/>
      <c r="PQ102" s="22"/>
      <c r="PR102" s="22"/>
      <c r="PS102" s="22"/>
      <c r="PT102" s="22"/>
      <c r="PU102" s="22"/>
      <c r="PV102" s="22"/>
      <c r="PW102" s="16"/>
      <c r="PX102" s="15"/>
      <c r="PY102" s="32"/>
      <c r="PZ102" s="22"/>
      <c r="QA102" s="22"/>
      <c r="QB102" s="22"/>
      <c r="QC102" s="22"/>
      <c r="QD102" s="22"/>
      <c r="QE102" s="22"/>
      <c r="QF102" s="22"/>
      <c r="QG102" s="22"/>
      <c r="QH102" s="2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9"/>
      <c r="TT102" s="9"/>
    </row>
    <row r="103" spans="1:540" ht="9.6"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13"/>
      <c r="BO103" s="10"/>
      <c r="BP103" s="24"/>
      <c r="BQ103" s="24"/>
      <c r="BR103" s="24"/>
      <c r="BS103" s="24"/>
      <c r="BT103" s="24"/>
      <c r="BU103" s="24"/>
      <c r="BV103" s="24"/>
      <c r="BW103" s="24"/>
      <c r="BX103" s="18"/>
      <c r="BY103" s="9"/>
      <c r="BZ103" s="9"/>
      <c r="CA103" s="9"/>
      <c r="CB103" s="9"/>
      <c r="CC103" s="16"/>
      <c r="CD103" s="10"/>
      <c r="CE103" s="24"/>
      <c r="CF103" s="24"/>
      <c r="CG103" s="24"/>
      <c r="CH103" s="24"/>
      <c r="CI103" s="24"/>
      <c r="CJ103" s="24"/>
      <c r="CK103" s="24"/>
      <c r="CL103" s="24"/>
      <c r="CM103" s="24"/>
      <c r="CN103" s="25"/>
      <c r="CO103" s="35"/>
      <c r="CP103" s="66"/>
      <c r="CQ103" s="66"/>
      <c r="CR103" s="61"/>
      <c r="CS103" s="61"/>
      <c r="CT103" s="61"/>
      <c r="CU103" s="69"/>
      <c r="CV103" s="61"/>
      <c r="CW103" s="61"/>
      <c r="CX103" s="61"/>
      <c r="CY103" s="61"/>
      <c r="CZ103" s="61"/>
      <c r="DA103" s="61"/>
      <c r="DB103" s="61"/>
      <c r="DC103" s="61"/>
      <c r="DD103" s="61"/>
      <c r="DE103" s="61"/>
      <c r="DF103" s="61"/>
      <c r="DG103" s="61"/>
      <c r="DH103" s="61"/>
      <c r="DI103" s="61"/>
      <c r="DJ103" s="61"/>
      <c r="DK103" s="61"/>
      <c r="DL103" s="61"/>
      <c r="DM103" s="61"/>
      <c r="DN103" s="61"/>
      <c r="DO103" s="61"/>
      <c r="DP103" s="61"/>
      <c r="DQ103" s="61"/>
      <c r="DR103" s="61"/>
      <c r="DS103" s="61"/>
      <c r="DT103" s="61"/>
      <c r="DU103" s="61"/>
      <c r="DV103" s="61"/>
      <c r="DW103" s="61"/>
      <c r="DX103" s="65"/>
      <c r="DY103" s="24"/>
      <c r="DZ103" s="24"/>
      <c r="EA103" s="24"/>
      <c r="EB103" s="24"/>
      <c r="EC103" s="24"/>
      <c r="ED103" s="24"/>
      <c r="EE103" s="24"/>
      <c r="EF103" s="24"/>
      <c r="EG103" s="24"/>
      <c r="EH103" s="24"/>
      <c r="EI103" s="24"/>
      <c r="EJ103" s="24"/>
      <c r="EK103" s="24"/>
      <c r="EL103" s="24"/>
      <c r="EM103" s="24"/>
      <c r="EN103" s="24"/>
      <c r="EO103" s="24"/>
      <c r="EP103" s="24"/>
      <c r="EQ103" s="24"/>
      <c r="ER103" s="24"/>
      <c r="ES103" s="24"/>
      <c r="ET103" s="24"/>
      <c r="EU103" s="24"/>
      <c r="EV103" s="24"/>
      <c r="EW103" s="24"/>
      <c r="EX103" s="24"/>
      <c r="EY103" s="24"/>
      <c r="EZ103" s="24"/>
      <c r="FA103" s="24"/>
      <c r="FB103" s="24"/>
      <c r="FC103" s="24"/>
      <c r="FD103" s="24"/>
      <c r="FE103" s="24"/>
      <c r="FF103" s="24"/>
      <c r="FG103" s="24"/>
      <c r="FH103" s="10"/>
      <c r="FI103" s="13"/>
      <c r="FJ103" s="9"/>
      <c r="FK103" s="9"/>
      <c r="FL103" s="9"/>
      <c r="FM103" s="9"/>
      <c r="FN103" s="13"/>
      <c r="FO103" s="24"/>
      <c r="FP103" s="24"/>
      <c r="FQ103" s="24"/>
      <c r="FR103" s="24"/>
      <c r="FS103" s="24"/>
      <c r="FT103" s="24"/>
      <c r="FU103" s="24"/>
      <c r="FV103" s="24"/>
      <c r="FW103" s="12"/>
      <c r="FX103" s="18"/>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11"/>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13"/>
      <c r="MC103" s="22"/>
      <c r="MD103" s="22"/>
      <c r="ME103" s="22"/>
      <c r="MF103" s="22"/>
      <c r="MG103" s="22"/>
      <c r="MH103" s="22"/>
      <c r="MI103" s="22"/>
      <c r="MJ103" s="22"/>
      <c r="MK103" s="22"/>
      <c r="ML103" s="18"/>
      <c r="MM103" s="10"/>
      <c r="MN103" s="10"/>
      <c r="MO103" s="10"/>
      <c r="MP103" s="18"/>
      <c r="MQ103" s="17"/>
      <c r="MR103" s="22"/>
      <c r="MS103" s="22"/>
      <c r="MT103" s="22"/>
      <c r="MU103" s="22"/>
      <c r="MV103" s="22"/>
      <c r="MW103" s="22"/>
      <c r="MX103" s="22"/>
      <c r="MY103" s="16"/>
      <c r="MZ103" s="61"/>
      <c r="NA103" s="61"/>
      <c r="NB103" s="61"/>
      <c r="NC103" s="61"/>
      <c r="ND103" s="61"/>
      <c r="NE103" s="61"/>
      <c r="NF103" s="61"/>
      <c r="NG103" s="61"/>
      <c r="NH103" s="61"/>
      <c r="NI103" s="61"/>
      <c r="NJ103" s="61"/>
      <c r="NK103" s="61"/>
      <c r="NL103" s="61"/>
      <c r="NM103" s="61"/>
      <c r="NN103" s="61"/>
      <c r="NO103" s="61"/>
      <c r="NP103" s="61"/>
      <c r="NQ103" s="61"/>
      <c r="NR103" s="61"/>
      <c r="NS103" s="61"/>
      <c r="NT103" s="61"/>
      <c r="NU103" s="61"/>
      <c r="NV103" s="61"/>
      <c r="NW103" s="61"/>
      <c r="NX103" s="61"/>
      <c r="NY103" s="61"/>
      <c r="NZ103" s="61"/>
      <c r="OA103" s="61"/>
      <c r="OB103" s="61"/>
      <c r="OC103" s="61"/>
      <c r="OD103" s="61"/>
      <c r="OE103" s="61"/>
      <c r="OF103" s="61"/>
      <c r="OG103" s="61"/>
      <c r="OH103" s="61"/>
      <c r="OI103" s="61"/>
      <c r="OJ103" s="60"/>
      <c r="OK103" s="22"/>
      <c r="OL103" s="22"/>
      <c r="OM103" s="61"/>
      <c r="ON103" s="61"/>
      <c r="OO103" s="61"/>
      <c r="OP103" s="61"/>
      <c r="OQ103" s="61"/>
      <c r="OR103" s="61"/>
      <c r="OS103" s="61"/>
      <c r="OT103" s="61"/>
      <c r="OU103" s="61"/>
      <c r="OV103" s="61"/>
      <c r="OW103" s="61"/>
      <c r="OX103" s="61"/>
      <c r="OY103" s="61"/>
      <c r="OZ103" s="61"/>
      <c r="PA103" s="61"/>
      <c r="PB103" s="61"/>
      <c r="PC103" s="61"/>
      <c r="PD103" s="61"/>
      <c r="PE103" s="61"/>
      <c r="PF103" s="61"/>
      <c r="PG103" s="61"/>
      <c r="PH103" s="61"/>
      <c r="PI103" s="61"/>
      <c r="PJ103" s="61"/>
      <c r="PK103" s="61"/>
      <c r="PL103" s="33"/>
      <c r="PM103" s="22"/>
      <c r="PN103" s="22"/>
      <c r="PO103" s="22"/>
      <c r="PP103" s="22"/>
      <c r="PQ103" s="22"/>
      <c r="PR103" s="22"/>
      <c r="PS103" s="22"/>
      <c r="PT103" s="17"/>
      <c r="PU103" s="17"/>
      <c r="PV103" s="11"/>
      <c r="PW103" s="10"/>
      <c r="PX103" s="10"/>
      <c r="PY103" s="13"/>
      <c r="PZ103" s="22"/>
      <c r="QA103" s="22"/>
      <c r="QB103" s="22"/>
      <c r="QC103" s="22"/>
      <c r="QD103" s="22"/>
      <c r="QE103" s="22"/>
      <c r="QF103" s="22"/>
      <c r="QG103" s="22"/>
      <c r="QH103" s="2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9"/>
      <c r="TT103" s="9"/>
    </row>
    <row r="104" spans="1:540" ht="9.6"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16"/>
      <c r="BO104" s="10"/>
      <c r="BP104" s="24"/>
      <c r="BQ104" s="24"/>
      <c r="BR104" s="24"/>
      <c r="BS104" s="24"/>
      <c r="BT104" s="24"/>
      <c r="BU104" s="24"/>
      <c r="BV104" s="24"/>
      <c r="BW104" s="31"/>
      <c r="BX104" s="17"/>
      <c r="BY104" s="9"/>
      <c r="BZ104" s="9"/>
      <c r="CA104" s="9"/>
      <c r="CB104" s="9"/>
      <c r="CC104" s="9"/>
      <c r="CD104" s="12"/>
      <c r="CE104" s="24"/>
      <c r="CF104" s="24"/>
      <c r="CG104" s="24"/>
      <c r="CH104" s="24"/>
      <c r="CI104" s="24"/>
      <c r="CJ104" s="24"/>
      <c r="CK104" s="24"/>
      <c r="CL104" s="24"/>
      <c r="CM104" s="24"/>
      <c r="CN104" s="24"/>
      <c r="CO104" s="24"/>
      <c r="CP104" s="24"/>
      <c r="CQ104" s="24"/>
      <c r="CR104" s="24"/>
      <c r="CS104" s="24"/>
      <c r="CT104" s="24"/>
      <c r="CU104" s="24"/>
      <c r="CV104" s="66"/>
      <c r="CW104" s="66"/>
      <c r="CX104" s="61"/>
      <c r="CY104" s="61"/>
      <c r="CZ104" s="61"/>
      <c r="DA104" s="61"/>
      <c r="DB104" s="61"/>
      <c r="DC104" s="61"/>
      <c r="DD104" s="61"/>
      <c r="DE104" s="61"/>
      <c r="DF104" s="61"/>
      <c r="DG104" s="61"/>
      <c r="DH104" s="61"/>
      <c r="DI104" s="61"/>
      <c r="DJ104" s="61"/>
      <c r="DK104" s="61"/>
      <c r="DL104" s="61"/>
      <c r="DM104" s="61"/>
      <c r="DN104" s="61"/>
      <c r="DO104" s="61"/>
      <c r="DP104" s="61"/>
      <c r="DQ104" s="61"/>
      <c r="DR104" s="61"/>
      <c r="DS104" s="61"/>
      <c r="DT104" s="61"/>
      <c r="DU104" s="61"/>
      <c r="DV104" s="61"/>
      <c r="DW104" s="61"/>
      <c r="DX104" s="65"/>
      <c r="DY104" s="24"/>
      <c r="DZ104" s="24"/>
      <c r="EA104" s="24"/>
      <c r="EB104" s="24"/>
      <c r="EC104" s="24"/>
      <c r="ED104" s="24"/>
      <c r="EE104" s="24"/>
      <c r="EF104" s="24"/>
      <c r="EG104" s="24"/>
      <c r="EH104" s="24"/>
      <c r="EI104" s="24"/>
      <c r="EJ104" s="24"/>
      <c r="EK104" s="24"/>
      <c r="EL104" s="24"/>
      <c r="EM104" s="24"/>
      <c r="EN104" s="24"/>
      <c r="EO104" s="24"/>
      <c r="EP104" s="24"/>
      <c r="EQ104" s="24"/>
      <c r="ER104" s="24"/>
      <c r="ES104" s="24"/>
      <c r="ET104" s="24"/>
      <c r="EU104" s="24"/>
      <c r="EV104" s="24"/>
      <c r="EW104" s="24"/>
      <c r="EX104" s="24"/>
      <c r="EY104" s="24"/>
      <c r="EZ104" s="24"/>
      <c r="FA104" s="24"/>
      <c r="FB104" s="24"/>
      <c r="FC104" s="24"/>
      <c r="FD104" s="24"/>
      <c r="FE104" s="24"/>
      <c r="FF104" s="24"/>
      <c r="FG104" s="24"/>
      <c r="FH104" s="10"/>
      <c r="FI104" s="17"/>
      <c r="FJ104" s="9"/>
      <c r="FK104" s="9"/>
      <c r="FL104" s="9"/>
      <c r="FM104" s="9"/>
      <c r="FN104" s="13"/>
      <c r="FO104" s="24"/>
      <c r="FP104" s="24"/>
      <c r="FQ104" s="24"/>
      <c r="FR104" s="24"/>
      <c r="FS104" s="24"/>
      <c r="FT104" s="24"/>
      <c r="FU104" s="24"/>
      <c r="FV104" s="24"/>
      <c r="FW104" s="12"/>
      <c r="FX104" s="22"/>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11"/>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5"/>
      <c r="MC104" s="22"/>
      <c r="MD104" s="22"/>
      <c r="ME104" s="22"/>
      <c r="MF104" s="22"/>
      <c r="MG104" s="22"/>
      <c r="MH104" s="22"/>
      <c r="MI104" s="22"/>
      <c r="MJ104" s="22"/>
      <c r="MK104" s="17"/>
      <c r="ML104" s="30"/>
      <c r="MM104" s="10"/>
      <c r="MN104" s="10"/>
      <c r="MO104" s="10"/>
      <c r="MP104" s="12"/>
      <c r="MQ104" s="17"/>
      <c r="MR104" s="22"/>
      <c r="MS104" s="22"/>
      <c r="MT104" s="22"/>
      <c r="MU104" s="22"/>
      <c r="MV104" s="22"/>
      <c r="MW104" s="22"/>
      <c r="MX104" s="22"/>
      <c r="MY104" s="68"/>
      <c r="MZ104" s="61"/>
      <c r="NA104" s="61"/>
      <c r="NB104" s="61"/>
      <c r="NC104" s="61"/>
      <c r="ND104" s="61"/>
      <c r="NE104" s="61"/>
      <c r="NF104" s="61"/>
      <c r="NG104" s="61"/>
      <c r="NH104" s="61"/>
      <c r="NI104" s="61"/>
      <c r="NJ104" s="61"/>
      <c r="NK104" s="61"/>
      <c r="NL104" s="61"/>
      <c r="NM104" s="61"/>
      <c r="NN104" s="61"/>
      <c r="NO104" s="61"/>
      <c r="NP104" s="61"/>
      <c r="NQ104" s="61"/>
      <c r="NR104" s="61"/>
      <c r="NS104" s="61"/>
      <c r="NT104" s="61"/>
      <c r="NU104" s="61"/>
      <c r="NV104" s="61"/>
      <c r="NW104" s="61"/>
      <c r="NX104" s="61"/>
      <c r="NY104" s="61"/>
      <c r="NZ104" s="61"/>
      <c r="OA104" s="61"/>
      <c r="OB104" s="61"/>
      <c r="OC104" s="61"/>
      <c r="OD104" s="61"/>
      <c r="OE104" s="61"/>
      <c r="OF104" s="61"/>
      <c r="OG104" s="61"/>
      <c r="OH104" s="61"/>
      <c r="OI104" s="61"/>
      <c r="OJ104" s="60"/>
      <c r="OK104" s="22"/>
      <c r="OL104" s="18"/>
      <c r="OM104" s="57"/>
      <c r="ON104" s="57"/>
      <c r="OO104" s="57"/>
      <c r="OP104" s="57"/>
      <c r="OQ104" s="57"/>
      <c r="OR104" s="57"/>
      <c r="OS104" s="57"/>
      <c r="OT104" s="57"/>
      <c r="OU104" s="57"/>
      <c r="OV104" s="57"/>
      <c r="OW104" s="57"/>
      <c r="OX104" s="57"/>
      <c r="OY104" s="57"/>
      <c r="OZ104" s="57"/>
      <c r="PA104" s="57"/>
      <c r="PB104" s="57"/>
      <c r="PC104" s="57"/>
      <c r="PD104" s="57"/>
      <c r="PE104" s="57"/>
      <c r="PF104" s="57"/>
      <c r="PG104" s="57"/>
      <c r="PH104" s="57"/>
      <c r="PI104" s="57"/>
      <c r="PJ104" s="57"/>
      <c r="PK104" s="67"/>
      <c r="PL104" s="22"/>
      <c r="PM104" s="22"/>
      <c r="PN104" s="22"/>
      <c r="PO104" s="22"/>
      <c r="PP104" s="22"/>
      <c r="PQ104" s="22"/>
      <c r="PR104" s="22"/>
      <c r="PS104" s="22"/>
      <c r="PT104" s="22"/>
      <c r="PU104" s="15"/>
      <c r="PV104" s="10"/>
      <c r="PW104" s="10"/>
      <c r="PX104" s="10"/>
      <c r="PY104" s="18"/>
      <c r="PZ104" s="18"/>
      <c r="QA104" s="22"/>
      <c r="QB104" s="22"/>
      <c r="QC104" s="22"/>
      <c r="QD104" s="22"/>
      <c r="QE104" s="22"/>
      <c r="QF104" s="22"/>
      <c r="QG104" s="22"/>
      <c r="QH104" s="17"/>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9"/>
      <c r="TT104" s="9"/>
    </row>
    <row r="105" spans="1:540" ht="9.6"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22"/>
      <c r="BO105" s="24"/>
      <c r="BP105" s="24"/>
      <c r="BQ105" s="24"/>
      <c r="BR105" s="24"/>
      <c r="BS105" s="24"/>
      <c r="BT105" s="24"/>
      <c r="BU105" s="24"/>
      <c r="BV105" s="24"/>
      <c r="BW105" s="31"/>
      <c r="BX105" s="17"/>
      <c r="BY105" s="9"/>
      <c r="BZ105" s="9"/>
      <c r="CA105" s="9"/>
      <c r="CB105" s="9"/>
      <c r="CC105" s="9"/>
      <c r="CD105" s="18"/>
      <c r="CE105" s="10"/>
      <c r="CF105" s="24"/>
      <c r="CG105" s="24"/>
      <c r="CH105" s="24"/>
      <c r="CI105" s="24"/>
      <c r="CJ105" s="24"/>
      <c r="CK105" s="24"/>
      <c r="CL105" s="24"/>
      <c r="CM105" s="24"/>
      <c r="CN105" s="24"/>
      <c r="CO105" s="24"/>
      <c r="CP105" s="24"/>
      <c r="CQ105" s="24"/>
      <c r="CR105" s="24"/>
      <c r="CS105" s="24"/>
      <c r="CT105" s="24"/>
      <c r="CU105" s="24"/>
      <c r="CV105" s="24"/>
      <c r="CW105" s="24"/>
      <c r="CX105" s="24"/>
      <c r="CY105" s="24"/>
      <c r="CZ105" s="27"/>
      <c r="DA105" s="35"/>
      <c r="DB105" s="64"/>
      <c r="DC105" s="65"/>
      <c r="DD105" s="65"/>
      <c r="DE105" s="65"/>
      <c r="DF105" s="61"/>
      <c r="DG105" s="61"/>
      <c r="DH105" s="61"/>
      <c r="DI105" s="61"/>
      <c r="DJ105" s="61"/>
      <c r="DK105" s="61"/>
      <c r="DL105" s="61"/>
      <c r="DM105" s="61"/>
      <c r="DN105" s="61"/>
      <c r="DO105" s="61"/>
      <c r="DP105" s="61"/>
      <c r="DQ105" s="61"/>
      <c r="DR105" s="61"/>
      <c r="DS105" s="61"/>
      <c r="DT105" s="61"/>
      <c r="DU105" s="61"/>
      <c r="DV105" s="61"/>
      <c r="DW105" s="61"/>
      <c r="DX105" s="65"/>
      <c r="DY105" s="24"/>
      <c r="DZ105" s="24"/>
      <c r="EA105" s="24"/>
      <c r="EB105" s="24"/>
      <c r="EC105" s="24"/>
      <c r="ED105" s="24"/>
      <c r="EE105" s="24"/>
      <c r="EF105" s="24"/>
      <c r="EG105" s="24"/>
      <c r="EH105" s="24"/>
      <c r="EI105" s="24"/>
      <c r="EJ105" s="24"/>
      <c r="EK105" s="24"/>
      <c r="EL105" s="24"/>
      <c r="EM105" s="24"/>
      <c r="EN105" s="24"/>
      <c r="EO105" s="24"/>
      <c r="EP105" s="24"/>
      <c r="EQ105" s="24"/>
      <c r="ER105" s="24"/>
      <c r="ES105" s="24"/>
      <c r="ET105" s="24"/>
      <c r="EU105" s="24"/>
      <c r="EV105" s="24"/>
      <c r="EW105" s="24"/>
      <c r="EX105" s="24"/>
      <c r="EY105" s="24"/>
      <c r="EZ105" s="24"/>
      <c r="FA105" s="24"/>
      <c r="FB105" s="24"/>
      <c r="FC105" s="24"/>
      <c r="FD105" s="24"/>
      <c r="FE105" s="24"/>
      <c r="FF105" s="24"/>
      <c r="FG105" s="24"/>
      <c r="FH105" s="11"/>
      <c r="FI105" s="9"/>
      <c r="FJ105" s="9"/>
      <c r="FK105" s="9"/>
      <c r="FL105" s="9"/>
      <c r="FM105" s="9"/>
      <c r="FN105" s="13"/>
      <c r="FO105" s="24"/>
      <c r="FP105" s="24"/>
      <c r="FQ105" s="24"/>
      <c r="FR105" s="24"/>
      <c r="FS105" s="24"/>
      <c r="FT105" s="24"/>
      <c r="FU105" s="24"/>
      <c r="FV105" s="24"/>
      <c r="FW105" s="11"/>
      <c r="FX105" s="17"/>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11"/>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2"/>
      <c r="MC105" s="18"/>
      <c r="MD105" s="22"/>
      <c r="ME105" s="22"/>
      <c r="MF105" s="22"/>
      <c r="MG105" s="22"/>
      <c r="MH105" s="22"/>
      <c r="MI105" s="22"/>
      <c r="MJ105" s="22"/>
      <c r="MK105" s="17"/>
      <c r="ML105" s="16"/>
      <c r="MM105" s="10"/>
      <c r="MN105" s="10"/>
      <c r="MO105" s="10"/>
      <c r="MP105" s="10"/>
      <c r="MQ105" s="13"/>
      <c r="MR105" s="17"/>
      <c r="MS105" s="22"/>
      <c r="MT105" s="22"/>
      <c r="MU105" s="22"/>
      <c r="MV105" s="22"/>
      <c r="MW105" s="22"/>
      <c r="MX105" s="22"/>
      <c r="MY105" s="33"/>
      <c r="MZ105" s="61"/>
      <c r="NA105" s="61"/>
      <c r="NB105" s="61"/>
      <c r="NC105" s="61"/>
      <c r="ND105" s="61"/>
      <c r="NE105" s="61"/>
      <c r="NF105" s="61"/>
      <c r="NG105" s="61"/>
      <c r="NH105" s="61"/>
      <c r="NI105" s="61"/>
      <c r="NJ105" s="61"/>
      <c r="NK105" s="61"/>
      <c r="NL105" s="61"/>
      <c r="NM105" s="61"/>
      <c r="NN105" s="61"/>
      <c r="NO105" s="61"/>
      <c r="NP105" s="61"/>
      <c r="NQ105" s="61"/>
      <c r="NR105" s="61"/>
      <c r="NS105" s="61"/>
      <c r="NT105" s="61"/>
      <c r="NU105" s="61"/>
      <c r="NV105" s="61"/>
      <c r="NW105" s="61"/>
      <c r="NX105" s="61"/>
      <c r="NY105" s="61"/>
      <c r="NZ105" s="61"/>
      <c r="OA105" s="61"/>
      <c r="OB105" s="61"/>
      <c r="OC105" s="61"/>
      <c r="OD105" s="61"/>
      <c r="OE105" s="61"/>
      <c r="OF105" s="61"/>
      <c r="OG105" s="61"/>
      <c r="OH105" s="61"/>
      <c r="OI105" s="61"/>
      <c r="OJ105" s="60"/>
      <c r="OK105" s="22"/>
      <c r="OL105" s="22"/>
      <c r="OM105" s="22"/>
      <c r="ON105" s="17"/>
      <c r="OO105" s="17"/>
      <c r="OP105" s="17"/>
      <c r="OQ105" s="17"/>
      <c r="OR105" s="17"/>
      <c r="OS105" s="17"/>
      <c r="OT105" s="17"/>
      <c r="OU105" s="17"/>
      <c r="OV105" s="17"/>
      <c r="OW105" s="17"/>
      <c r="OX105" s="17"/>
      <c r="OY105" s="17"/>
      <c r="OZ105" s="17"/>
      <c r="PA105" s="17"/>
      <c r="PB105" s="17"/>
      <c r="PC105" s="17"/>
      <c r="PD105" s="17"/>
      <c r="PE105" s="17"/>
      <c r="PF105" s="17"/>
      <c r="PG105" s="17"/>
      <c r="PH105" s="17"/>
      <c r="PI105" s="17"/>
      <c r="PJ105" s="17"/>
      <c r="PK105" s="22"/>
      <c r="PL105" s="22"/>
      <c r="PM105" s="22"/>
      <c r="PN105" s="22"/>
      <c r="PO105" s="22"/>
      <c r="PP105" s="22"/>
      <c r="PQ105" s="22"/>
      <c r="PR105" s="22"/>
      <c r="PS105" s="22"/>
      <c r="PT105" s="13"/>
      <c r="PU105" s="10"/>
      <c r="PV105" s="10"/>
      <c r="PW105" s="10"/>
      <c r="PX105" s="10"/>
      <c r="PY105" s="18"/>
      <c r="PZ105" s="22"/>
      <c r="QA105" s="22"/>
      <c r="QB105" s="22"/>
      <c r="QC105" s="22"/>
      <c r="QD105" s="22"/>
      <c r="QE105" s="22"/>
      <c r="QF105" s="22"/>
      <c r="QG105" s="2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9"/>
      <c r="TT105" s="9"/>
    </row>
    <row r="106" spans="1:540" ht="9.6"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17"/>
      <c r="BO106" s="15"/>
      <c r="BP106" s="24"/>
      <c r="BQ106" s="24"/>
      <c r="BR106" s="24"/>
      <c r="BS106" s="24"/>
      <c r="BT106" s="24"/>
      <c r="BU106" s="24"/>
      <c r="BV106" s="10"/>
      <c r="BW106" s="31"/>
      <c r="BX106" s="17"/>
      <c r="BY106" s="9"/>
      <c r="BZ106" s="9"/>
      <c r="CA106" s="9"/>
      <c r="CB106" s="9"/>
      <c r="CC106" s="9"/>
      <c r="CD106" s="18"/>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7"/>
      <c r="DF106" s="24"/>
      <c r="DG106" s="25"/>
      <c r="DH106" s="25"/>
      <c r="DI106" s="66"/>
      <c r="DJ106" s="66"/>
      <c r="DK106" s="61"/>
      <c r="DL106" s="61"/>
      <c r="DM106" s="61"/>
      <c r="DN106" s="61"/>
      <c r="DO106" s="61"/>
      <c r="DP106" s="61"/>
      <c r="DQ106" s="61"/>
      <c r="DR106" s="61"/>
      <c r="DS106" s="61"/>
      <c r="DT106" s="61"/>
      <c r="DU106" s="61"/>
      <c r="DV106" s="61"/>
      <c r="DW106" s="61"/>
      <c r="DX106" s="65"/>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10"/>
      <c r="FH106" s="20"/>
      <c r="FI106" s="9"/>
      <c r="FJ106" s="9"/>
      <c r="FK106" s="9"/>
      <c r="FL106" s="9"/>
      <c r="FM106" s="9"/>
      <c r="FN106" s="34"/>
      <c r="FO106" s="10"/>
      <c r="FP106" s="24"/>
      <c r="FQ106" s="24"/>
      <c r="FR106" s="24"/>
      <c r="FS106" s="24"/>
      <c r="FT106" s="24"/>
      <c r="FU106" s="24"/>
      <c r="FV106" s="24"/>
      <c r="FW106" s="11"/>
      <c r="FX106" s="17"/>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11"/>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6"/>
      <c r="MD106" s="22"/>
      <c r="ME106" s="22"/>
      <c r="MF106" s="22"/>
      <c r="MG106" s="22"/>
      <c r="MH106" s="22"/>
      <c r="MI106" s="22"/>
      <c r="MJ106" s="22"/>
      <c r="MK106" s="22"/>
      <c r="ML106" s="13"/>
      <c r="MM106" s="10"/>
      <c r="MN106" s="10"/>
      <c r="MO106" s="10"/>
      <c r="MP106" s="10"/>
      <c r="MQ106" s="12"/>
      <c r="MR106" s="18"/>
      <c r="MS106" s="22"/>
      <c r="MT106" s="22"/>
      <c r="MU106" s="22"/>
      <c r="MV106" s="22"/>
      <c r="MW106" s="22"/>
      <c r="MX106" s="22"/>
      <c r="MY106" s="22"/>
      <c r="MZ106" s="22"/>
      <c r="NA106" s="33"/>
      <c r="NB106" s="16"/>
      <c r="NC106" s="53"/>
      <c r="ND106" s="58"/>
      <c r="NE106" s="62"/>
      <c r="NF106" s="62"/>
      <c r="NG106" s="61"/>
      <c r="NH106" s="61"/>
      <c r="NI106" s="61"/>
      <c r="NJ106" s="61"/>
      <c r="NK106" s="61"/>
      <c r="NL106" s="61"/>
      <c r="NM106" s="61"/>
      <c r="NN106" s="61"/>
      <c r="NO106" s="61"/>
      <c r="NP106" s="61"/>
      <c r="NQ106" s="61"/>
      <c r="NR106" s="61"/>
      <c r="NS106" s="61"/>
      <c r="NT106" s="61"/>
      <c r="NU106" s="61"/>
      <c r="NV106" s="61"/>
      <c r="NW106" s="61"/>
      <c r="NX106" s="61"/>
      <c r="NY106" s="61"/>
      <c r="NZ106" s="61"/>
      <c r="OA106" s="61"/>
      <c r="OB106" s="61"/>
      <c r="OC106" s="61"/>
      <c r="OD106" s="61"/>
      <c r="OE106" s="61"/>
      <c r="OF106" s="61"/>
      <c r="OG106" s="61"/>
      <c r="OH106" s="61"/>
      <c r="OI106" s="61"/>
      <c r="OJ106" s="60"/>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15"/>
      <c r="PU106" s="10"/>
      <c r="PV106" s="10"/>
      <c r="PW106" s="10"/>
      <c r="PX106" s="10"/>
      <c r="PY106" s="18"/>
      <c r="PZ106" s="22"/>
      <c r="QA106" s="22"/>
      <c r="QB106" s="22"/>
      <c r="QC106" s="22"/>
      <c r="QD106" s="22"/>
      <c r="QE106" s="22"/>
      <c r="QF106" s="22"/>
      <c r="QG106" s="22"/>
      <c r="QH106" s="16"/>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9"/>
      <c r="TT106" s="9"/>
    </row>
    <row r="107" spans="1:540" ht="9.6"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32"/>
      <c r="BP107" s="24"/>
      <c r="BQ107" s="24"/>
      <c r="BR107" s="24"/>
      <c r="BS107" s="24"/>
      <c r="BT107" s="24"/>
      <c r="BU107" s="24"/>
      <c r="BV107" s="10"/>
      <c r="BW107" s="20"/>
      <c r="BX107" s="9"/>
      <c r="BY107" s="9"/>
      <c r="BZ107" s="9"/>
      <c r="CA107" s="9"/>
      <c r="CB107" s="9"/>
      <c r="CC107" s="9"/>
      <c r="CD107" s="18"/>
      <c r="CE107" s="10"/>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43"/>
      <c r="DM107" s="43"/>
      <c r="DN107" s="25"/>
      <c r="DO107" s="25"/>
      <c r="DP107" s="66"/>
      <c r="DQ107" s="65"/>
      <c r="DR107" s="61"/>
      <c r="DS107" s="61"/>
      <c r="DT107" s="61"/>
      <c r="DU107" s="61"/>
      <c r="DV107" s="61"/>
      <c r="DW107" s="61"/>
      <c r="DX107" s="65"/>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10"/>
      <c r="FH107" s="23"/>
      <c r="FI107" s="9"/>
      <c r="FJ107" s="9"/>
      <c r="FK107" s="9"/>
      <c r="FL107" s="9"/>
      <c r="FM107" s="9"/>
      <c r="FN107" s="18"/>
      <c r="FO107" s="10"/>
      <c r="FP107" s="24"/>
      <c r="FQ107" s="24"/>
      <c r="FR107" s="24"/>
      <c r="FS107" s="24"/>
      <c r="FT107" s="24"/>
      <c r="FU107" s="24"/>
      <c r="FV107" s="24"/>
      <c r="FW107" s="41"/>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11"/>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13"/>
      <c r="MD107" s="22"/>
      <c r="ME107" s="22"/>
      <c r="MF107" s="22"/>
      <c r="MG107" s="22"/>
      <c r="MH107" s="22"/>
      <c r="MI107" s="22"/>
      <c r="MJ107" s="22"/>
      <c r="MK107" s="17"/>
      <c r="ML107" s="11"/>
      <c r="MM107" s="10"/>
      <c r="MN107" s="10"/>
      <c r="MO107" s="10"/>
      <c r="MP107" s="10"/>
      <c r="MQ107" s="10"/>
      <c r="MR107" s="13"/>
      <c r="MS107" s="22"/>
      <c r="MT107" s="22"/>
      <c r="MU107" s="22"/>
      <c r="MV107" s="22"/>
      <c r="MW107" s="22"/>
      <c r="MX107" s="22"/>
      <c r="MY107" s="22"/>
      <c r="MZ107" s="22"/>
      <c r="NA107" s="22"/>
      <c r="NB107" s="17"/>
      <c r="NC107" s="22"/>
      <c r="ND107" s="22"/>
      <c r="NE107" s="18"/>
      <c r="NF107" s="33"/>
      <c r="NG107" s="33"/>
      <c r="NH107" s="16"/>
      <c r="NI107" s="53"/>
      <c r="NJ107" s="58"/>
      <c r="NK107" s="63"/>
      <c r="NL107" s="61"/>
      <c r="NM107" s="61"/>
      <c r="NN107" s="61"/>
      <c r="NO107" s="61"/>
      <c r="NP107" s="61"/>
      <c r="NQ107" s="61"/>
      <c r="NR107" s="61"/>
      <c r="NS107" s="61"/>
      <c r="NT107" s="61"/>
      <c r="NU107" s="61"/>
      <c r="NV107" s="61"/>
      <c r="NW107" s="61"/>
      <c r="NX107" s="61"/>
      <c r="NY107" s="61"/>
      <c r="NZ107" s="61"/>
      <c r="OA107" s="61"/>
      <c r="OB107" s="61"/>
      <c r="OC107" s="61"/>
      <c r="OD107" s="61"/>
      <c r="OE107" s="61"/>
      <c r="OF107" s="61"/>
      <c r="OG107" s="61"/>
      <c r="OH107" s="61"/>
      <c r="OI107" s="61"/>
      <c r="OJ107" s="60"/>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17"/>
      <c r="PT107" s="10"/>
      <c r="PU107" s="10"/>
      <c r="PV107" s="10"/>
      <c r="PW107" s="10"/>
      <c r="PX107" s="10"/>
      <c r="PY107" s="18"/>
      <c r="PZ107" s="22"/>
      <c r="QA107" s="22"/>
      <c r="QB107" s="22"/>
      <c r="QC107" s="22"/>
      <c r="QD107" s="22"/>
      <c r="QE107" s="22"/>
      <c r="QF107" s="22"/>
      <c r="QG107" s="22"/>
      <c r="QH107" s="14"/>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9"/>
      <c r="TT107" s="9"/>
    </row>
    <row r="108" spans="1:540" ht="9.6"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13"/>
      <c r="BP108" s="24"/>
      <c r="BQ108" s="24"/>
      <c r="BR108" s="24"/>
      <c r="BS108" s="24"/>
      <c r="BT108" s="24"/>
      <c r="BU108" s="24"/>
      <c r="BV108" s="10"/>
      <c r="BW108" s="16"/>
      <c r="BX108" s="9"/>
      <c r="BY108" s="9"/>
      <c r="BZ108" s="9"/>
      <c r="CA108" s="9"/>
      <c r="CB108" s="9"/>
      <c r="CC108" s="9"/>
      <c r="CD108" s="23"/>
      <c r="CE108" s="10"/>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c r="DM108" s="24"/>
      <c r="DN108" s="24"/>
      <c r="DO108" s="24"/>
      <c r="DP108" s="24"/>
      <c r="DQ108" s="24"/>
      <c r="DR108" s="24"/>
      <c r="DS108" s="35"/>
      <c r="DT108" s="25"/>
      <c r="DU108" s="65"/>
      <c r="DV108" s="65"/>
      <c r="DW108" s="61"/>
      <c r="DX108" s="64"/>
      <c r="DY108" s="24"/>
      <c r="DZ108" s="24"/>
      <c r="EA108" s="24"/>
      <c r="EB108" s="24"/>
      <c r="EC108" s="24"/>
      <c r="ED108" s="24"/>
      <c r="EE108" s="24"/>
      <c r="EF108" s="24"/>
      <c r="EG108" s="24"/>
      <c r="EH108" s="24"/>
      <c r="EI108" s="24"/>
      <c r="EJ108" s="24"/>
      <c r="EK108" s="24"/>
      <c r="EL108" s="24"/>
      <c r="EM108" s="24"/>
      <c r="EN108" s="24"/>
      <c r="EO108" s="24"/>
      <c r="EP108" s="24"/>
      <c r="EQ108" s="24"/>
      <c r="ER108" s="24"/>
      <c r="ES108" s="24"/>
      <c r="ET108" s="24"/>
      <c r="EU108" s="24"/>
      <c r="EV108" s="24"/>
      <c r="EW108" s="24"/>
      <c r="EX108" s="24"/>
      <c r="EY108" s="24"/>
      <c r="EZ108" s="24"/>
      <c r="FA108" s="24"/>
      <c r="FB108" s="24"/>
      <c r="FC108" s="24"/>
      <c r="FD108" s="24"/>
      <c r="FE108" s="24"/>
      <c r="FF108" s="24"/>
      <c r="FG108" s="10"/>
      <c r="FH108" s="16"/>
      <c r="FI108" s="9"/>
      <c r="FJ108" s="9"/>
      <c r="FK108" s="9"/>
      <c r="FL108" s="9"/>
      <c r="FM108" s="9"/>
      <c r="FN108" s="17"/>
      <c r="FO108" s="15"/>
      <c r="FP108" s="24"/>
      <c r="FQ108" s="24"/>
      <c r="FR108" s="24"/>
      <c r="FS108" s="24"/>
      <c r="FT108" s="24"/>
      <c r="FU108" s="24"/>
      <c r="FV108" s="24"/>
      <c r="FW108" s="16"/>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11"/>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4"/>
      <c r="MD108" s="22"/>
      <c r="ME108" s="22"/>
      <c r="MF108" s="22"/>
      <c r="MG108" s="22"/>
      <c r="MH108" s="22"/>
      <c r="MI108" s="22"/>
      <c r="MJ108" s="22"/>
      <c r="MK108" s="9"/>
      <c r="ML108" s="15"/>
      <c r="MM108" s="10"/>
      <c r="MN108" s="10"/>
      <c r="MO108" s="10"/>
      <c r="MP108" s="10"/>
      <c r="MQ108" s="10"/>
      <c r="MR108" s="14"/>
      <c r="MS108" s="17"/>
      <c r="MT108" s="22"/>
      <c r="MU108" s="22"/>
      <c r="MV108" s="22"/>
      <c r="MW108" s="22"/>
      <c r="MX108" s="22"/>
      <c r="MY108" s="22"/>
      <c r="MZ108" s="22"/>
      <c r="NA108" s="22"/>
      <c r="NB108" s="22"/>
      <c r="NC108" s="22"/>
      <c r="ND108" s="22"/>
      <c r="NE108" s="22"/>
      <c r="NF108" s="22"/>
      <c r="NG108" s="22"/>
      <c r="NH108" s="22"/>
      <c r="NI108" s="22"/>
      <c r="NJ108" s="22"/>
      <c r="NK108" s="22"/>
      <c r="NL108" s="18"/>
      <c r="NM108" s="22"/>
      <c r="NN108" s="53"/>
      <c r="NO108" s="53"/>
      <c r="NP108" s="58"/>
      <c r="NQ108" s="62"/>
      <c r="NR108" s="61"/>
      <c r="NS108" s="61"/>
      <c r="NT108" s="61"/>
      <c r="NU108" s="61"/>
      <c r="NV108" s="61"/>
      <c r="NW108" s="61"/>
      <c r="NX108" s="61"/>
      <c r="NY108" s="61"/>
      <c r="NZ108" s="61"/>
      <c r="OA108" s="61"/>
      <c r="OB108" s="61"/>
      <c r="OC108" s="61"/>
      <c r="OD108" s="61"/>
      <c r="OE108" s="61"/>
      <c r="OF108" s="61"/>
      <c r="OG108" s="61"/>
      <c r="OH108" s="61"/>
      <c r="OI108" s="61"/>
      <c r="OJ108" s="60"/>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33"/>
      <c r="PT108" s="10"/>
      <c r="PU108" s="10"/>
      <c r="PV108" s="10"/>
      <c r="PW108" s="10"/>
      <c r="PX108" s="10"/>
      <c r="PY108" s="18"/>
      <c r="PZ108" s="22"/>
      <c r="QA108" s="22"/>
      <c r="QB108" s="22"/>
      <c r="QC108" s="22"/>
      <c r="QD108" s="22"/>
      <c r="QE108" s="22"/>
      <c r="QF108" s="22"/>
      <c r="QG108" s="17"/>
      <c r="QH108" s="31"/>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9"/>
      <c r="TT108" s="9"/>
    </row>
    <row r="109" spans="1:540" ht="9.6"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18"/>
      <c r="BP109" s="24"/>
      <c r="BQ109" s="24"/>
      <c r="BR109" s="24"/>
      <c r="BS109" s="24"/>
      <c r="BT109" s="24"/>
      <c r="BU109" s="10"/>
      <c r="BV109" s="12"/>
      <c r="BW109" s="22"/>
      <c r="BX109" s="9"/>
      <c r="BY109" s="9"/>
      <c r="BZ109" s="9"/>
      <c r="CA109" s="9"/>
      <c r="CB109" s="9"/>
      <c r="CC109" s="9"/>
      <c r="CD109" s="15"/>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c r="EL109" s="24"/>
      <c r="EM109" s="24"/>
      <c r="EN109" s="24"/>
      <c r="EO109" s="24"/>
      <c r="EP109" s="24"/>
      <c r="EQ109" s="24"/>
      <c r="ER109" s="24"/>
      <c r="ES109" s="24"/>
      <c r="ET109" s="24"/>
      <c r="EU109" s="24"/>
      <c r="EV109" s="24"/>
      <c r="EW109" s="24"/>
      <c r="EX109" s="24"/>
      <c r="EY109" s="24"/>
      <c r="EZ109" s="24"/>
      <c r="FA109" s="24"/>
      <c r="FB109" s="24"/>
      <c r="FC109" s="24"/>
      <c r="FD109" s="24"/>
      <c r="FE109" s="24"/>
      <c r="FF109" s="24"/>
      <c r="FG109" s="24"/>
      <c r="FH109" s="21"/>
      <c r="FI109" s="9"/>
      <c r="FJ109" s="9"/>
      <c r="FK109" s="9"/>
      <c r="FL109" s="9"/>
      <c r="FM109" s="9"/>
      <c r="FN109" s="9"/>
      <c r="FO109" s="16"/>
      <c r="FP109" s="10"/>
      <c r="FQ109" s="24"/>
      <c r="FR109" s="24"/>
      <c r="FS109" s="24"/>
      <c r="FT109" s="24"/>
      <c r="FU109" s="24"/>
      <c r="FV109" s="24"/>
      <c r="FW109" s="18"/>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11"/>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5"/>
      <c r="MD109" s="22"/>
      <c r="ME109" s="22"/>
      <c r="MF109" s="22"/>
      <c r="MG109" s="22"/>
      <c r="MH109" s="22"/>
      <c r="MI109" s="22"/>
      <c r="MJ109" s="22"/>
      <c r="MK109" s="17"/>
      <c r="ML109" s="10"/>
      <c r="MM109" s="10"/>
      <c r="MN109" s="10"/>
      <c r="MO109" s="10"/>
      <c r="MP109" s="10"/>
      <c r="MQ109" s="10"/>
      <c r="MR109" s="14"/>
      <c r="MS109" s="17"/>
      <c r="MT109" s="22"/>
      <c r="MU109" s="22"/>
      <c r="MV109" s="22"/>
      <c r="MW109" s="22"/>
      <c r="MX109" s="22"/>
      <c r="MY109" s="22"/>
      <c r="MZ109" s="22"/>
      <c r="NA109" s="22"/>
      <c r="NB109" s="22"/>
      <c r="NC109" s="22"/>
      <c r="ND109" s="22"/>
      <c r="NE109" s="22"/>
      <c r="NF109" s="22"/>
      <c r="NG109" s="22"/>
      <c r="NH109" s="22"/>
      <c r="NI109" s="22"/>
      <c r="NJ109" s="22"/>
      <c r="NK109" s="22"/>
      <c r="NL109" s="22"/>
      <c r="NM109" s="17"/>
      <c r="NN109" s="22"/>
      <c r="NO109" s="22"/>
      <c r="NP109" s="22"/>
      <c r="NQ109" s="22"/>
      <c r="NR109" s="22"/>
      <c r="NS109" s="33"/>
      <c r="NT109" s="16"/>
      <c r="NU109" s="53"/>
      <c r="NV109" s="58"/>
      <c r="NW109" s="63"/>
      <c r="NX109" s="62"/>
      <c r="NY109" s="61"/>
      <c r="NZ109" s="61"/>
      <c r="OA109" s="61"/>
      <c r="OB109" s="61"/>
      <c r="OC109" s="61"/>
      <c r="OD109" s="61"/>
      <c r="OE109" s="61"/>
      <c r="OF109" s="61"/>
      <c r="OG109" s="61"/>
      <c r="OH109" s="61"/>
      <c r="OI109" s="61"/>
      <c r="OJ109" s="60"/>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33"/>
      <c r="PT109" s="10"/>
      <c r="PU109" s="10"/>
      <c r="PV109" s="10"/>
      <c r="PW109" s="10"/>
      <c r="PX109" s="10"/>
      <c r="PY109" s="13"/>
      <c r="PZ109" s="22"/>
      <c r="QA109" s="22"/>
      <c r="QB109" s="22"/>
      <c r="QC109" s="22"/>
      <c r="QD109" s="22"/>
      <c r="QE109" s="22"/>
      <c r="QF109" s="22"/>
      <c r="QG109" s="17"/>
      <c r="QH109" s="15"/>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9"/>
      <c r="TT109" s="9"/>
    </row>
    <row r="110" spans="1:540" ht="9.6"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17"/>
      <c r="BP110" s="10"/>
      <c r="BQ110" s="24"/>
      <c r="BR110" s="24"/>
      <c r="BS110" s="24"/>
      <c r="BT110" s="24"/>
      <c r="BU110" s="10"/>
      <c r="BV110" s="13"/>
      <c r="BW110" s="9"/>
      <c r="BX110" s="9"/>
      <c r="BY110" s="9"/>
      <c r="BZ110" s="9"/>
      <c r="CA110" s="9"/>
      <c r="CB110" s="9"/>
      <c r="CC110" s="18"/>
      <c r="CD110" s="10"/>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c r="DM110" s="24"/>
      <c r="DN110" s="24"/>
      <c r="DO110" s="24"/>
      <c r="DP110" s="24"/>
      <c r="DQ110" s="24"/>
      <c r="DR110" s="24"/>
      <c r="DS110" s="24"/>
      <c r="DT110" s="24"/>
      <c r="DU110" s="24"/>
      <c r="DV110" s="24"/>
      <c r="DW110" s="24"/>
      <c r="DX110" s="24"/>
      <c r="DY110" s="24"/>
      <c r="DZ110" s="24"/>
      <c r="EA110" s="24"/>
      <c r="EB110" s="24"/>
      <c r="EC110" s="24"/>
      <c r="ED110" s="24"/>
      <c r="EE110" s="24"/>
      <c r="EF110" s="24"/>
      <c r="EG110" s="24"/>
      <c r="EH110" s="24"/>
      <c r="EI110" s="24"/>
      <c r="EJ110" s="24"/>
      <c r="EK110" s="24"/>
      <c r="EL110" s="24"/>
      <c r="EM110" s="24"/>
      <c r="EN110" s="24"/>
      <c r="EO110" s="24"/>
      <c r="EP110" s="24"/>
      <c r="EQ110" s="24"/>
      <c r="ER110" s="24"/>
      <c r="ES110" s="24"/>
      <c r="ET110" s="24"/>
      <c r="EU110" s="24"/>
      <c r="EV110" s="24"/>
      <c r="EW110" s="24"/>
      <c r="EX110" s="24"/>
      <c r="EY110" s="24"/>
      <c r="EZ110" s="24"/>
      <c r="FA110" s="24"/>
      <c r="FB110" s="24"/>
      <c r="FC110" s="24"/>
      <c r="FD110" s="24"/>
      <c r="FE110" s="24"/>
      <c r="FF110" s="24"/>
      <c r="FG110" s="24"/>
      <c r="FH110" s="42"/>
      <c r="FI110" s="9"/>
      <c r="FJ110" s="9"/>
      <c r="FK110" s="9"/>
      <c r="FL110" s="9"/>
      <c r="FM110" s="9"/>
      <c r="FN110" s="9"/>
      <c r="FO110" s="17"/>
      <c r="FP110" s="15"/>
      <c r="FQ110" s="24"/>
      <c r="FR110" s="24"/>
      <c r="FS110" s="24"/>
      <c r="FT110" s="24"/>
      <c r="FU110" s="24"/>
      <c r="FV110" s="15"/>
      <c r="FW110" s="22"/>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11"/>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7"/>
      <c r="ME110" s="22"/>
      <c r="MF110" s="22"/>
      <c r="MG110" s="22"/>
      <c r="MH110" s="22"/>
      <c r="MI110" s="22"/>
      <c r="MJ110" s="22"/>
      <c r="MK110" s="22"/>
      <c r="ML110" s="10"/>
      <c r="MM110" s="10"/>
      <c r="MN110" s="10"/>
      <c r="MO110" s="10"/>
      <c r="MP110" s="10"/>
      <c r="MQ110" s="10"/>
      <c r="MR110" s="13"/>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2"/>
      <c r="NU110" s="22"/>
      <c r="NV110" s="22"/>
      <c r="NW110" s="18"/>
      <c r="NX110" s="18"/>
      <c r="NY110" s="33"/>
      <c r="NZ110" s="59"/>
      <c r="OA110" s="58"/>
      <c r="OB110" s="58"/>
      <c r="OC110" s="60"/>
      <c r="OD110" s="62"/>
      <c r="OE110" s="61"/>
      <c r="OF110" s="61"/>
      <c r="OG110" s="61"/>
      <c r="OH110" s="61"/>
      <c r="OI110" s="61"/>
      <c r="OJ110" s="60"/>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33"/>
      <c r="PT110" s="10"/>
      <c r="PU110" s="10"/>
      <c r="PV110" s="10"/>
      <c r="PW110" s="10"/>
      <c r="PX110" s="10"/>
      <c r="PY110" s="12"/>
      <c r="PZ110" s="9"/>
      <c r="QA110" s="22"/>
      <c r="QB110" s="22"/>
      <c r="QC110" s="22"/>
      <c r="QD110" s="22"/>
      <c r="QE110" s="22"/>
      <c r="QF110" s="22"/>
      <c r="QG110" s="2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9"/>
      <c r="TT110" s="9"/>
    </row>
    <row r="111" spans="1:540" ht="9.6"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15"/>
      <c r="BQ111" s="24"/>
      <c r="BR111" s="24"/>
      <c r="BS111" s="24"/>
      <c r="BT111" s="24"/>
      <c r="BU111" s="24"/>
      <c r="BV111" s="17"/>
      <c r="BW111" s="9"/>
      <c r="BX111" s="9"/>
      <c r="BY111" s="9"/>
      <c r="BZ111" s="9"/>
      <c r="CA111" s="9"/>
      <c r="CB111" s="9"/>
      <c r="CC111" s="12"/>
      <c r="CD111" s="10"/>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c r="DM111" s="24"/>
      <c r="DN111" s="24"/>
      <c r="DO111" s="24"/>
      <c r="DP111" s="24"/>
      <c r="DQ111" s="24"/>
      <c r="DR111" s="24"/>
      <c r="DS111" s="24"/>
      <c r="DT111" s="24"/>
      <c r="DU111" s="24"/>
      <c r="DV111" s="24"/>
      <c r="DW111" s="24"/>
      <c r="DX111" s="24"/>
      <c r="DY111" s="24"/>
      <c r="DZ111" s="24"/>
      <c r="EA111" s="24"/>
      <c r="EB111" s="24"/>
      <c r="EC111" s="24"/>
      <c r="ED111" s="24"/>
      <c r="EE111" s="24"/>
      <c r="EF111" s="24"/>
      <c r="EG111" s="24"/>
      <c r="EH111" s="24"/>
      <c r="EI111" s="24"/>
      <c r="EJ111" s="24"/>
      <c r="EK111" s="24"/>
      <c r="EL111" s="24"/>
      <c r="EM111" s="24"/>
      <c r="EN111" s="24"/>
      <c r="EO111" s="24"/>
      <c r="EP111" s="24"/>
      <c r="EQ111" s="24"/>
      <c r="ER111" s="24"/>
      <c r="ES111" s="24"/>
      <c r="ET111" s="24"/>
      <c r="EU111" s="24"/>
      <c r="EV111" s="24"/>
      <c r="EW111" s="24"/>
      <c r="EX111" s="24"/>
      <c r="EY111" s="24"/>
      <c r="EZ111" s="24"/>
      <c r="FA111" s="24"/>
      <c r="FB111" s="24"/>
      <c r="FC111" s="24"/>
      <c r="FD111" s="24"/>
      <c r="FE111" s="24"/>
      <c r="FF111" s="24"/>
      <c r="FG111" s="24"/>
      <c r="FH111" s="10"/>
      <c r="FI111" s="16"/>
      <c r="FJ111" s="9"/>
      <c r="FK111" s="9"/>
      <c r="FL111" s="9"/>
      <c r="FM111" s="9"/>
      <c r="FN111" s="9"/>
      <c r="FO111" s="9"/>
      <c r="FP111" s="18"/>
      <c r="FQ111" s="24"/>
      <c r="FR111" s="24"/>
      <c r="FS111" s="24"/>
      <c r="FT111" s="24"/>
      <c r="FU111" s="24"/>
      <c r="FV111" s="31"/>
      <c r="FW111" s="17"/>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11"/>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8"/>
      <c r="ME111" s="22"/>
      <c r="MF111" s="22"/>
      <c r="MG111" s="22"/>
      <c r="MH111" s="22"/>
      <c r="MI111" s="22"/>
      <c r="MJ111" s="17"/>
      <c r="MK111" s="13"/>
      <c r="ML111" s="10"/>
      <c r="MM111" s="10"/>
      <c r="MN111" s="10"/>
      <c r="MO111" s="10"/>
      <c r="MP111" s="10"/>
      <c r="MQ111" s="12"/>
      <c r="MR111" s="18"/>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2"/>
      <c r="NU111" s="22"/>
      <c r="NV111" s="22"/>
      <c r="NW111" s="22"/>
      <c r="NX111" s="22"/>
      <c r="NY111" s="22"/>
      <c r="NZ111" s="22"/>
      <c r="OA111" s="22"/>
      <c r="OB111" s="22"/>
      <c r="OC111" s="22"/>
      <c r="OD111" s="22"/>
      <c r="OE111" s="33"/>
      <c r="OF111" s="16"/>
      <c r="OG111" s="59"/>
      <c r="OH111" s="58"/>
      <c r="OI111" s="57"/>
      <c r="OJ111" s="53"/>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18"/>
      <c r="PT111" s="10"/>
      <c r="PU111" s="10"/>
      <c r="PV111" s="10"/>
      <c r="PW111" s="10"/>
      <c r="PX111" s="10"/>
      <c r="PY111" s="10"/>
      <c r="PZ111" s="18"/>
      <c r="QA111" s="17"/>
      <c r="QB111" s="22"/>
      <c r="QC111" s="22"/>
      <c r="QD111" s="22"/>
      <c r="QE111" s="22"/>
      <c r="QF111" s="22"/>
      <c r="QG111" s="2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9"/>
      <c r="TT111" s="9"/>
    </row>
    <row r="112" spans="1:540" ht="9.6"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37"/>
      <c r="BQ112" s="10"/>
      <c r="BR112" s="24"/>
      <c r="BS112" s="24"/>
      <c r="BT112" s="24"/>
      <c r="BU112" s="13"/>
      <c r="BV112" s="9"/>
      <c r="BW112" s="9"/>
      <c r="BX112" s="9"/>
      <c r="BY112" s="9"/>
      <c r="BZ112" s="9"/>
      <c r="CA112" s="9"/>
      <c r="CB112" s="32"/>
      <c r="CC112" s="10"/>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c r="DM112" s="24"/>
      <c r="DN112" s="24"/>
      <c r="DO112" s="24"/>
      <c r="DP112" s="24"/>
      <c r="DQ112" s="24"/>
      <c r="DR112" s="24"/>
      <c r="DS112" s="24"/>
      <c r="DT112" s="24"/>
      <c r="DU112" s="24"/>
      <c r="DV112" s="24"/>
      <c r="DW112" s="24"/>
      <c r="DX112" s="24"/>
      <c r="DY112" s="24"/>
      <c r="DZ112" s="24"/>
      <c r="EA112" s="24"/>
      <c r="EB112" s="24"/>
      <c r="EC112" s="24"/>
      <c r="ED112" s="24"/>
      <c r="EE112" s="24"/>
      <c r="EF112" s="24"/>
      <c r="EG112" s="24"/>
      <c r="EH112" s="24"/>
      <c r="EI112" s="24"/>
      <c r="EJ112" s="24"/>
      <c r="EK112" s="24"/>
      <c r="EL112" s="24"/>
      <c r="EM112" s="24"/>
      <c r="EN112" s="24"/>
      <c r="EO112" s="24"/>
      <c r="EP112" s="24"/>
      <c r="EQ112" s="24"/>
      <c r="ER112" s="24"/>
      <c r="ES112" s="24"/>
      <c r="ET112" s="24"/>
      <c r="EU112" s="24"/>
      <c r="EV112" s="24"/>
      <c r="EW112" s="24"/>
      <c r="EX112" s="24"/>
      <c r="EY112" s="24"/>
      <c r="EZ112" s="24"/>
      <c r="FA112" s="24"/>
      <c r="FB112" s="24"/>
      <c r="FC112" s="24"/>
      <c r="FD112" s="24"/>
      <c r="FE112" s="24"/>
      <c r="FF112" s="24"/>
      <c r="FG112" s="24"/>
      <c r="FH112" s="24"/>
      <c r="FI112" s="12"/>
      <c r="FJ112" s="18"/>
      <c r="FK112" s="9"/>
      <c r="FL112" s="9"/>
      <c r="FM112" s="9"/>
      <c r="FN112" s="9"/>
      <c r="FO112" s="9"/>
      <c r="FP112" s="9"/>
      <c r="FQ112" s="11"/>
      <c r="FR112" s="10"/>
      <c r="FS112" s="24"/>
      <c r="FT112" s="24"/>
      <c r="FU112" s="24"/>
      <c r="FV112" s="11"/>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11"/>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6"/>
      <c r="ME112" s="17"/>
      <c r="MF112" s="22"/>
      <c r="MG112" s="22"/>
      <c r="MH112" s="22"/>
      <c r="MI112" s="22"/>
      <c r="MJ112" s="17"/>
      <c r="MK112" s="12"/>
      <c r="ML112" s="10"/>
      <c r="MM112" s="10"/>
      <c r="MN112" s="10"/>
      <c r="MO112" s="10"/>
      <c r="MP112" s="10"/>
      <c r="MQ112" s="15"/>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2"/>
      <c r="NU112" s="22"/>
      <c r="NV112" s="22"/>
      <c r="NW112" s="22"/>
      <c r="NX112" s="22"/>
      <c r="NY112" s="22"/>
      <c r="NZ112" s="22"/>
      <c r="OA112" s="22"/>
      <c r="OB112" s="22"/>
      <c r="OC112" s="22"/>
      <c r="OD112" s="22"/>
      <c r="OE112" s="22"/>
      <c r="OF112" s="22"/>
      <c r="OG112" s="17"/>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2"/>
      <c r="PT112" s="12"/>
      <c r="PU112" s="10"/>
      <c r="PV112" s="10"/>
      <c r="PW112" s="10"/>
      <c r="PX112" s="10"/>
      <c r="PY112" s="10"/>
      <c r="PZ112" s="12"/>
      <c r="QA112" s="9"/>
      <c r="QB112" s="22"/>
      <c r="QC112" s="22"/>
      <c r="QD112" s="22"/>
      <c r="QE112" s="22"/>
      <c r="QF112" s="17"/>
      <c r="QG112" s="16"/>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9"/>
      <c r="TT112" s="9"/>
    </row>
    <row r="113" spans="1:540" ht="9.6"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29"/>
      <c r="BQ113" s="10"/>
      <c r="BR113" s="56"/>
      <c r="BS113" s="10"/>
      <c r="BT113" s="39"/>
      <c r="BU113" s="9"/>
      <c r="BV113" s="9"/>
      <c r="BW113" s="9"/>
      <c r="BX113" s="9"/>
      <c r="BY113" s="9"/>
      <c r="BZ113" s="22"/>
      <c r="CA113" s="11"/>
      <c r="CB113" s="40"/>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c r="DM113" s="24"/>
      <c r="DN113" s="24"/>
      <c r="DO113" s="24"/>
      <c r="DP113" s="24"/>
      <c r="DQ113" s="24"/>
      <c r="DR113" s="24"/>
      <c r="DS113" s="24"/>
      <c r="DT113" s="24"/>
      <c r="DU113" s="24"/>
      <c r="DV113" s="24"/>
      <c r="DW113" s="24"/>
      <c r="DX113" s="24"/>
      <c r="DY113" s="24"/>
      <c r="DZ113" s="24"/>
      <c r="EA113" s="24"/>
      <c r="EB113" s="24"/>
      <c r="EC113" s="24"/>
      <c r="ED113" s="24"/>
      <c r="EE113" s="24"/>
      <c r="EF113" s="24"/>
      <c r="EG113" s="24"/>
      <c r="EH113" s="24"/>
      <c r="EI113" s="24"/>
      <c r="EJ113" s="24"/>
      <c r="EK113" s="24"/>
      <c r="EL113" s="24"/>
      <c r="EM113" s="24"/>
      <c r="EN113" s="24"/>
      <c r="EO113" s="24"/>
      <c r="EP113" s="24"/>
      <c r="EQ113" s="24"/>
      <c r="ER113" s="24"/>
      <c r="ES113" s="24"/>
      <c r="ET113" s="24"/>
      <c r="EU113" s="24"/>
      <c r="EV113" s="24"/>
      <c r="EW113" s="24"/>
      <c r="EX113" s="24"/>
      <c r="EY113" s="24"/>
      <c r="EZ113" s="24"/>
      <c r="FA113" s="24"/>
      <c r="FB113" s="24"/>
      <c r="FC113" s="24"/>
      <c r="FD113" s="24"/>
      <c r="FE113" s="24"/>
      <c r="FF113" s="24"/>
      <c r="FG113" s="24"/>
      <c r="FH113" s="24"/>
      <c r="FI113" s="24"/>
      <c r="FJ113" s="10"/>
      <c r="FK113" s="12"/>
      <c r="FL113" s="34"/>
      <c r="FM113" s="17"/>
      <c r="FN113" s="9"/>
      <c r="FO113" s="9"/>
      <c r="FP113" s="9"/>
      <c r="FQ113" s="9"/>
      <c r="FR113" s="27"/>
      <c r="FS113" s="10"/>
      <c r="FT113" s="24"/>
      <c r="FU113" s="24"/>
      <c r="FV113" s="34"/>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11"/>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5"/>
      <c r="ME113" s="9"/>
      <c r="MF113" s="18"/>
      <c r="MG113" s="22"/>
      <c r="MH113" s="22"/>
      <c r="MI113" s="17"/>
      <c r="MJ113" s="13"/>
      <c r="MK113" s="10"/>
      <c r="ML113" s="10"/>
      <c r="MM113" s="10"/>
      <c r="MN113" s="10"/>
      <c r="MO113" s="10"/>
      <c r="MP113" s="12"/>
      <c r="MQ113" s="17"/>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2"/>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2"/>
      <c r="PT113" s="16"/>
      <c r="PU113" s="10"/>
      <c r="PV113" s="10"/>
      <c r="PW113" s="10"/>
      <c r="PX113" s="10"/>
      <c r="PY113" s="10"/>
      <c r="PZ113" s="10"/>
      <c r="QA113" s="13"/>
      <c r="QB113" s="22"/>
      <c r="QC113" s="22"/>
      <c r="QD113" s="22"/>
      <c r="QE113" s="22"/>
      <c r="QF113" s="17"/>
      <c r="QG113" s="1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9"/>
      <c r="TT113" s="9"/>
    </row>
    <row r="114" spans="1:540" ht="9.6"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22"/>
      <c r="BQ114" s="10"/>
      <c r="BR114" s="10"/>
      <c r="BS114" s="12"/>
      <c r="BT114" s="17"/>
      <c r="BU114" s="9"/>
      <c r="BV114" s="9"/>
      <c r="BW114" s="9"/>
      <c r="BX114" s="17"/>
      <c r="BY114" s="18"/>
      <c r="BZ114" s="27"/>
      <c r="CA114" s="10"/>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c r="DM114" s="24"/>
      <c r="DN114" s="24"/>
      <c r="DO114" s="24"/>
      <c r="DP114" s="24"/>
      <c r="DQ114" s="24"/>
      <c r="DR114" s="24"/>
      <c r="DS114" s="24"/>
      <c r="DT114" s="24"/>
      <c r="DU114" s="24"/>
      <c r="DV114" s="24"/>
      <c r="DW114" s="24"/>
      <c r="DX114" s="24"/>
      <c r="DY114" s="24"/>
      <c r="DZ114" s="24"/>
      <c r="EA114" s="24"/>
      <c r="EB114" s="24"/>
      <c r="EC114" s="24"/>
      <c r="ED114" s="24"/>
      <c r="EE114" s="24"/>
      <c r="EF114" s="24"/>
      <c r="EG114" s="24"/>
      <c r="EH114" s="24"/>
      <c r="EI114" s="24"/>
      <c r="EJ114" s="24"/>
      <c r="EK114" s="24"/>
      <c r="EL114" s="24"/>
      <c r="EM114" s="24"/>
      <c r="EN114" s="24"/>
      <c r="EO114" s="24"/>
      <c r="EP114" s="24"/>
      <c r="EQ114" s="24"/>
      <c r="ER114" s="24"/>
      <c r="ES114" s="24"/>
      <c r="ET114" s="24"/>
      <c r="EU114" s="24"/>
      <c r="EV114" s="24"/>
      <c r="EW114" s="24"/>
      <c r="EX114" s="24"/>
      <c r="EY114" s="24"/>
      <c r="EZ114" s="24"/>
      <c r="FA114" s="24"/>
      <c r="FB114" s="24"/>
      <c r="FC114" s="24"/>
      <c r="FD114" s="24"/>
      <c r="FE114" s="24"/>
      <c r="FF114" s="24"/>
      <c r="FG114" s="24"/>
      <c r="FH114" s="24"/>
      <c r="FI114" s="24"/>
      <c r="FJ114" s="24"/>
      <c r="FK114" s="10"/>
      <c r="FL114" s="10"/>
      <c r="FM114" s="27"/>
      <c r="FN114" s="14"/>
      <c r="FO114" s="18"/>
      <c r="FP114" s="17"/>
      <c r="FQ114" s="9"/>
      <c r="FR114" s="17"/>
      <c r="FS114" s="12"/>
      <c r="FT114" s="24"/>
      <c r="FU114" s="24"/>
      <c r="FV114" s="38"/>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11"/>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9"/>
      <c r="MF114" s="22"/>
      <c r="MG114" s="22"/>
      <c r="MH114" s="22"/>
      <c r="MI114" s="18"/>
      <c r="MJ114" s="12"/>
      <c r="MK114" s="10"/>
      <c r="ML114" s="10"/>
      <c r="MM114" s="10"/>
      <c r="MN114" s="10"/>
      <c r="MO114" s="10"/>
      <c r="MP114" s="18"/>
      <c r="MQ114" s="17"/>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2"/>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2"/>
      <c r="PT114" s="22"/>
      <c r="PU114" s="16"/>
      <c r="PV114" s="15"/>
      <c r="PW114" s="10"/>
      <c r="PX114" s="10"/>
      <c r="PY114" s="10"/>
      <c r="PZ114" s="10"/>
      <c r="QA114" s="12"/>
      <c r="QB114" s="18"/>
      <c r="QC114" s="22"/>
      <c r="QD114" s="22"/>
      <c r="QE114" s="22"/>
      <c r="QF114" s="17"/>
      <c r="QG114" s="31"/>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9"/>
      <c r="TT114" s="9"/>
    </row>
    <row r="115" spans="1:540" ht="9.6"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17"/>
      <c r="BQ115" s="10"/>
      <c r="BR115" s="15"/>
      <c r="BS115" s="18"/>
      <c r="BT115" s="9"/>
      <c r="BU115" s="9"/>
      <c r="BV115" s="22"/>
      <c r="BW115" s="13"/>
      <c r="BX115" s="31"/>
      <c r="BY115" s="10"/>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c r="DM115" s="24"/>
      <c r="DN115" s="24"/>
      <c r="DO115" s="24"/>
      <c r="DP115" s="24"/>
      <c r="DQ115" s="24"/>
      <c r="DR115" s="24"/>
      <c r="DS115" s="24"/>
      <c r="DT115" s="24"/>
      <c r="DU115" s="24"/>
      <c r="DV115" s="24"/>
      <c r="DW115" s="24"/>
      <c r="DX115" s="24"/>
      <c r="DY115" s="24"/>
      <c r="DZ115" s="24"/>
      <c r="EA115" s="24"/>
      <c r="EB115" s="24"/>
      <c r="EC115" s="24"/>
      <c r="ED115" s="24"/>
      <c r="EE115" s="24"/>
      <c r="EF115" s="24"/>
      <c r="EG115" s="24"/>
      <c r="EH115" s="24"/>
      <c r="EI115" s="24"/>
      <c r="EJ115" s="24"/>
      <c r="EK115" s="24"/>
      <c r="EL115" s="24"/>
      <c r="EM115" s="24"/>
      <c r="EN115" s="24"/>
      <c r="EO115" s="24"/>
      <c r="EP115" s="24"/>
      <c r="EQ115" s="24"/>
      <c r="ER115" s="24"/>
      <c r="ES115" s="24"/>
      <c r="ET115" s="24"/>
      <c r="EU115" s="24"/>
      <c r="EV115" s="24"/>
      <c r="EW115" s="24"/>
      <c r="EX115" s="24"/>
      <c r="EY115" s="24"/>
      <c r="EZ115" s="24"/>
      <c r="FA115" s="24"/>
      <c r="FB115" s="24"/>
      <c r="FC115" s="24"/>
      <c r="FD115" s="24"/>
      <c r="FE115" s="24"/>
      <c r="FF115" s="24"/>
      <c r="FG115" s="24"/>
      <c r="FH115" s="24"/>
      <c r="FI115" s="24"/>
      <c r="FJ115" s="24"/>
      <c r="FK115" s="24"/>
      <c r="FL115" s="12"/>
      <c r="FM115" s="24"/>
      <c r="FN115" s="10"/>
      <c r="FO115" s="12"/>
      <c r="FP115" s="31"/>
      <c r="FQ115" s="16"/>
      <c r="FR115" s="9"/>
      <c r="FS115" s="18"/>
      <c r="FT115" s="27"/>
      <c r="FU115" s="10"/>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11"/>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22"/>
      <c r="MF115" s="22"/>
      <c r="MG115" s="22"/>
      <c r="MH115" s="22"/>
      <c r="MI115" s="11"/>
      <c r="MJ115" s="10"/>
      <c r="MK115" s="10"/>
      <c r="ML115" s="10"/>
      <c r="MM115" s="10"/>
      <c r="MN115" s="15"/>
      <c r="MO115" s="18"/>
      <c r="MP115" s="17"/>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2"/>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2"/>
      <c r="PT115" s="22"/>
      <c r="PU115" s="17"/>
      <c r="PV115" s="22"/>
      <c r="PW115" s="16"/>
      <c r="PX115" s="15"/>
      <c r="PY115" s="10"/>
      <c r="PZ115" s="10"/>
      <c r="QA115" s="10"/>
      <c r="QB115" s="15"/>
      <c r="QC115" s="17"/>
      <c r="QD115" s="22"/>
      <c r="QE115" s="22"/>
      <c r="QF115" s="17"/>
      <c r="QG115" s="15"/>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9"/>
      <c r="TT115" s="9"/>
    </row>
    <row r="116" spans="1:540" ht="9.6"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22"/>
      <c r="BR116" s="17"/>
      <c r="BS116" s="9"/>
      <c r="BT116" s="9"/>
      <c r="BU116" s="16"/>
      <c r="BV116" s="12"/>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c r="DM116" s="24"/>
      <c r="DN116" s="24"/>
      <c r="DO116" s="24"/>
      <c r="DP116" s="24"/>
      <c r="DQ116" s="24"/>
      <c r="DR116" s="24"/>
      <c r="DS116" s="24"/>
      <c r="DT116" s="24"/>
      <c r="DU116" s="24"/>
      <c r="DV116" s="24"/>
      <c r="DW116" s="24"/>
      <c r="DX116" s="24"/>
      <c r="DY116" s="24"/>
      <c r="DZ116" s="24"/>
      <c r="EA116" s="24"/>
      <c r="EB116" s="24"/>
      <c r="EC116" s="24"/>
      <c r="ED116" s="24"/>
      <c r="EE116" s="24"/>
      <c r="EF116" s="24"/>
      <c r="EG116" s="24"/>
      <c r="EH116" s="24"/>
      <c r="EI116" s="24"/>
      <c r="EJ116" s="24"/>
      <c r="EK116" s="24"/>
      <c r="EL116" s="24"/>
      <c r="EM116" s="24"/>
      <c r="EN116" s="24"/>
      <c r="EO116" s="24"/>
      <c r="EP116" s="24"/>
      <c r="EQ116" s="24"/>
      <c r="ER116" s="24"/>
      <c r="ES116" s="24"/>
      <c r="ET116" s="24"/>
      <c r="EU116" s="24"/>
      <c r="EV116" s="24"/>
      <c r="EW116" s="24"/>
      <c r="EX116" s="24"/>
      <c r="EY116" s="24"/>
      <c r="EZ116" s="24"/>
      <c r="FA116" s="24"/>
      <c r="FB116" s="24"/>
      <c r="FC116" s="24"/>
      <c r="FD116" s="24"/>
      <c r="FE116" s="24"/>
      <c r="FF116" s="24"/>
      <c r="FG116" s="24"/>
      <c r="FH116" s="24"/>
      <c r="FI116" s="24"/>
      <c r="FJ116" s="24"/>
      <c r="FK116" s="24"/>
      <c r="FL116" s="24"/>
      <c r="FM116" s="24"/>
      <c r="FN116" s="24"/>
      <c r="FO116" s="24"/>
      <c r="FP116" s="24"/>
      <c r="FQ116" s="10"/>
      <c r="FR116" s="14"/>
      <c r="FS116" s="9"/>
      <c r="FT116" s="17"/>
      <c r="FU116" s="18"/>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11"/>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22"/>
      <c r="MG116" s="9"/>
      <c r="MH116" s="13"/>
      <c r="MI116" s="10"/>
      <c r="MJ116" s="10"/>
      <c r="MK116" s="10"/>
      <c r="ML116" s="12"/>
      <c r="MM116" s="13"/>
      <c r="MN116" s="22"/>
      <c r="MO116" s="17"/>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2"/>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2"/>
      <c r="PT116" s="22"/>
      <c r="PU116" s="22"/>
      <c r="PV116" s="22"/>
      <c r="PW116" s="17"/>
      <c r="PX116" s="17"/>
      <c r="PY116" s="18"/>
      <c r="PZ116" s="13"/>
      <c r="QA116" s="10"/>
      <c r="QB116" s="10"/>
      <c r="QC116" s="26"/>
      <c r="QD116" s="17"/>
      <c r="QE116" s="22"/>
      <c r="QF116" s="18"/>
      <c r="QG116" s="12"/>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9"/>
      <c r="TT116" s="9"/>
    </row>
    <row r="117" spans="1:540" ht="9.6"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22"/>
      <c r="BT117" s="15"/>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c r="DM117" s="24"/>
      <c r="DN117" s="24"/>
      <c r="DO117" s="24"/>
      <c r="DP117" s="24"/>
      <c r="DQ117" s="24"/>
      <c r="DR117" s="24"/>
      <c r="DS117" s="24"/>
      <c r="DT117" s="24"/>
      <c r="DU117" s="24"/>
      <c r="DV117" s="24"/>
      <c r="DW117" s="24"/>
      <c r="DX117" s="24"/>
      <c r="DY117" s="24"/>
      <c r="DZ117" s="24"/>
      <c r="EA117" s="24"/>
      <c r="EB117" s="24"/>
      <c r="EC117" s="24"/>
      <c r="ED117" s="24"/>
      <c r="EE117" s="24"/>
      <c r="EF117" s="24"/>
      <c r="EG117" s="24"/>
      <c r="EH117" s="24"/>
      <c r="EI117" s="24"/>
      <c r="EJ117" s="24"/>
      <c r="EK117" s="24"/>
      <c r="EL117" s="24"/>
      <c r="EM117" s="24"/>
      <c r="EN117" s="24"/>
      <c r="EO117" s="24"/>
      <c r="EP117" s="24"/>
      <c r="EQ117" s="24"/>
      <c r="ER117" s="24"/>
      <c r="ES117" s="24"/>
      <c r="ET117" s="24"/>
      <c r="EU117" s="24"/>
      <c r="EV117" s="24"/>
      <c r="EW117" s="24"/>
      <c r="EX117" s="24"/>
      <c r="EY117" s="24"/>
      <c r="EZ117" s="24"/>
      <c r="FA117" s="24"/>
      <c r="FB117" s="24"/>
      <c r="FC117" s="24"/>
      <c r="FD117" s="24"/>
      <c r="FE117" s="24"/>
      <c r="FF117" s="24"/>
      <c r="FG117" s="24"/>
      <c r="FH117" s="24"/>
      <c r="FI117" s="24"/>
      <c r="FJ117" s="24"/>
      <c r="FK117" s="24"/>
      <c r="FL117" s="24"/>
      <c r="FM117" s="24"/>
      <c r="FN117" s="24"/>
      <c r="FO117" s="24"/>
      <c r="FP117" s="24"/>
      <c r="FQ117" s="24"/>
      <c r="FR117" s="10"/>
      <c r="FS117" s="3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11"/>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14"/>
      <c r="MF117" s="9"/>
      <c r="MG117" s="13"/>
      <c r="MH117" s="10"/>
      <c r="MI117" s="10"/>
      <c r="MJ117" s="12"/>
      <c r="MK117" s="18"/>
      <c r="ML117" s="17"/>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2"/>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2"/>
      <c r="PT117" s="22"/>
      <c r="PU117" s="22"/>
      <c r="PV117" s="22"/>
      <c r="PW117" s="22"/>
      <c r="PX117" s="22"/>
      <c r="PY117" s="22"/>
      <c r="PZ117" s="17"/>
      <c r="QA117" s="17"/>
      <c r="QB117" s="13"/>
      <c r="QC117" s="10"/>
      <c r="QD117" s="13"/>
      <c r="QE117" s="9"/>
      <c r="QF117" s="16"/>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9"/>
      <c r="TT117" s="9"/>
    </row>
    <row r="118" spans="1:540" ht="9.6"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22"/>
      <c r="BS118" s="31"/>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10"/>
      <c r="CT118" s="10"/>
      <c r="CU118" s="10"/>
      <c r="CV118" s="10"/>
      <c r="CW118" s="10"/>
      <c r="CX118" s="24"/>
      <c r="CY118" s="10"/>
      <c r="CZ118" s="24"/>
      <c r="DA118" s="24"/>
      <c r="DB118" s="24"/>
      <c r="DC118" s="24"/>
      <c r="DD118" s="24"/>
      <c r="DE118" s="24"/>
      <c r="DF118" s="24"/>
      <c r="DG118" s="24"/>
      <c r="DH118" s="24"/>
      <c r="DI118" s="24"/>
      <c r="DJ118" s="24"/>
      <c r="DK118" s="24"/>
      <c r="DL118" s="24"/>
      <c r="DM118" s="24"/>
      <c r="DN118" s="24"/>
      <c r="DO118" s="24"/>
      <c r="DP118" s="24"/>
      <c r="DQ118" s="24"/>
      <c r="DR118" s="24"/>
      <c r="DS118" s="24"/>
      <c r="DT118" s="24"/>
      <c r="DU118" s="24"/>
      <c r="DV118" s="24"/>
      <c r="DW118" s="24"/>
      <c r="DX118" s="24"/>
      <c r="DY118" s="24"/>
      <c r="DZ118" s="24"/>
      <c r="EA118" s="24"/>
      <c r="EB118" s="24"/>
      <c r="EC118" s="24"/>
      <c r="ED118" s="24"/>
      <c r="EE118" s="24"/>
      <c r="EF118" s="24"/>
      <c r="EG118" s="24"/>
      <c r="EH118" s="24"/>
      <c r="EI118" s="24"/>
      <c r="EJ118" s="24"/>
      <c r="EK118" s="24"/>
      <c r="EL118" s="24"/>
      <c r="EM118" s="24"/>
      <c r="EN118" s="24"/>
      <c r="EO118" s="24"/>
      <c r="EP118" s="24"/>
      <c r="EQ118" s="24"/>
      <c r="ER118" s="24"/>
      <c r="ES118" s="24"/>
      <c r="ET118" s="10"/>
      <c r="EU118" s="10"/>
      <c r="EV118" s="10"/>
      <c r="EW118" s="10"/>
      <c r="EX118" s="10"/>
      <c r="EY118" s="24"/>
      <c r="EZ118" s="24"/>
      <c r="FA118" s="24"/>
      <c r="FB118" s="24"/>
      <c r="FC118" s="24"/>
      <c r="FD118" s="24"/>
      <c r="FE118" s="24"/>
      <c r="FF118" s="24"/>
      <c r="FG118" s="24"/>
      <c r="FH118" s="24"/>
      <c r="FI118" s="24"/>
      <c r="FJ118" s="24"/>
      <c r="FK118" s="24"/>
      <c r="FL118" s="24"/>
      <c r="FM118" s="24"/>
      <c r="FN118" s="24"/>
      <c r="FO118" s="24"/>
      <c r="FP118" s="24"/>
      <c r="FQ118" s="24"/>
      <c r="FR118" s="24"/>
      <c r="FS118" s="10"/>
      <c r="FT118" s="20"/>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11"/>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2"/>
      <c r="MG118" s="10"/>
      <c r="MH118" s="10"/>
      <c r="MI118" s="13"/>
      <c r="MJ118" s="22"/>
      <c r="MK118" s="17"/>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2"/>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2"/>
      <c r="PT118" s="22"/>
      <c r="PU118" s="22"/>
      <c r="PV118" s="22"/>
      <c r="PW118" s="22"/>
      <c r="PX118" s="22"/>
      <c r="PY118" s="22"/>
      <c r="PZ118" s="22"/>
      <c r="QA118" s="22"/>
      <c r="QB118" s="17"/>
      <c r="QC118" s="16"/>
      <c r="QD118" s="10"/>
      <c r="QE118" s="15"/>
      <c r="QF118" s="12"/>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9"/>
      <c r="TT118" s="9"/>
    </row>
    <row r="119" spans="1:540" ht="9.6"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22"/>
      <c r="BR119" s="15"/>
      <c r="BS119" s="24"/>
      <c r="BT119" s="24"/>
      <c r="BU119" s="24"/>
      <c r="BV119" s="24"/>
      <c r="BW119" s="24"/>
      <c r="BX119" s="24"/>
      <c r="BY119" s="24"/>
      <c r="BZ119" s="24"/>
      <c r="CA119" s="24"/>
      <c r="CB119" s="24"/>
      <c r="CC119" s="24"/>
      <c r="CD119" s="24"/>
      <c r="CE119" s="24"/>
      <c r="CF119" s="24"/>
      <c r="CG119" s="24"/>
      <c r="CH119" s="10"/>
      <c r="CI119" s="24"/>
      <c r="CJ119" s="10"/>
      <c r="CK119" s="10"/>
      <c r="CL119" s="40"/>
      <c r="CM119" s="12"/>
      <c r="CN119" s="15"/>
      <c r="CO119" s="15"/>
      <c r="CP119" s="11"/>
      <c r="CQ119" s="13"/>
      <c r="CR119" s="13"/>
      <c r="CS119" s="16"/>
      <c r="CT119" s="16"/>
      <c r="CU119" s="16"/>
      <c r="CV119" s="16"/>
      <c r="CW119" s="16"/>
      <c r="CX119" s="16"/>
      <c r="CY119" s="16"/>
      <c r="CZ119" s="13"/>
      <c r="DA119" s="45"/>
      <c r="DB119" s="12"/>
      <c r="DC119" s="10"/>
      <c r="DD119" s="24"/>
      <c r="DE119" s="10"/>
      <c r="DF119" s="24"/>
      <c r="DG119" s="24"/>
      <c r="DH119" s="24"/>
      <c r="DI119" s="24"/>
      <c r="DJ119" s="24"/>
      <c r="DK119" s="24"/>
      <c r="DL119" s="24"/>
      <c r="DM119" s="24"/>
      <c r="DN119" s="24"/>
      <c r="DO119" s="24"/>
      <c r="DP119" s="24"/>
      <c r="DQ119" s="24"/>
      <c r="DR119" s="24"/>
      <c r="DS119" s="24"/>
      <c r="DT119" s="24"/>
      <c r="DU119" s="24"/>
      <c r="DV119" s="24"/>
      <c r="DW119" s="24"/>
      <c r="DX119" s="24"/>
      <c r="DY119" s="24"/>
      <c r="DZ119" s="24"/>
      <c r="EA119" s="24"/>
      <c r="EB119" s="24"/>
      <c r="EC119" s="24"/>
      <c r="ED119" s="24"/>
      <c r="EE119" s="24"/>
      <c r="EF119" s="24"/>
      <c r="EG119" s="24"/>
      <c r="EH119" s="10"/>
      <c r="EI119" s="10"/>
      <c r="EJ119" s="24"/>
      <c r="EK119" s="15"/>
      <c r="EL119" s="15"/>
      <c r="EM119" s="11"/>
      <c r="EN119" s="11"/>
      <c r="EO119" s="14"/>
      <c r="EP119" s="20"/>
      <c r="EQ119" s="20"/>
      <c r="ER119" s="34"/>
      <c r="ES119" s="16"/>
      <c r="ET119" s="16"/>
      <c r="EU119" s="16"/>
      <c r="EV119" s="16"/>
      <c r="EW119" s="16"/>
      <c r="EX119" s="16"/>
      <c r="EY119" s="16"/>
      <c r="EZ119" s="16"/>
      <c r="FA119" s="20"/>
      <c r="FB119" s="11"/>
      <c r="FC119" s="10"/>
      <c r="FD119" s="10"/>
      <c r="FE119" s="10"/>
      <c r="FF119" s="24"/>
      <c r="FG119" s="24"/>
      <c r="FH119" s="24"/>
      <c r="FI119" s="24"/>
      <c r="FJ119" s="24"/>
      <c r="FK119" s="24"/>
      <c r="FL119" s="24"/>
      <c r="FM119" s="24"/>
      <c r="FN119" s="24"/>
      <c r="FO119" s="24"/>
      <c r="FP119" s="24"/>
      <c r="FQ119" s="24"/>
      <c r="FR119" s="24"/>
      <c r="FS119" s="24"/>
      <c r="FT119" s="24"/>
      <c r="FU119" s="22"/>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11"/>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8"/>
      <c r="MI119" s="17"/>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2"/>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2"/>
      <c r="PT119" s="22"/>
      <c r="PU119" s="22"/>
      <c r="PV119" s="22"/>
      <c r="PW119" s="22"/>
      <c r="PX119" s="22"/>
      <c r="PY119" s="22"/>
      <c r="PZ119" s="22"/>
      <c r="QA119" s="22"/>
      <c r="QB119" s="22"/>
      <c r="QC119" s="17"/>
      <c r="QD119" s="16"/>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9"/>
      <c r="TT119" s="9"/>
    </row>
    <row r="120" spans="1:540" ht="9.6"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24"/>
      <c r="BR120" s="24"/>
      <c r="BS120" s="24"/>
      <c r="BT120" s="24"/>
      <c r="BU120" s="24"/>
      <c r="BV120" s="24"/>
      <c r="BW120" s="24"/>
      <c r="BX120" s="24"/>
      <c r="BY120" s="24"/>
      <c r="BZ120" s="24"/>
      <c r="CA120" s="24"/>
      <c r="CB120" s="24"/>
      <c r="CC120" s="24"/>
      <c r="CD120" s="24"/>
      <c r="CE120" s="24"/>
      <c r="CF120" s="10"/>
      <c r="CG120" s="10"/>
      <c r="CH120" s="10"/>
      <c r="CI120" s="31"/>
      <c r="CJ120" s="16"/>
      <c r="CK120" s="18"/>
      <c r="CL120" s="17"/>
      <c r="CM120" s="17"/>
      <c r="CN120" s="17"/>
      <c r="CO120" s="9"/>
      <c r="CP120" s="9"/>
      <c r="CQ120" s="9"/>
      <c r="CR120" s="9"/>
      <c r="CS120" s="9"/>
      <c r="CT120" s="9"/>
      <c r="CU120" s="9"/>
      <c r="CV120" s="9"/>
      <c r="CW120" s="9"/>
      <c r="CX120" s="9"/>
      <c r="CY120" s="9"/>
      <c r="CZ120" s="9"/>
      <c r="DA120" s="9"/>
      <c r="DB120" s="17"/>
      <c r="DC120" s="17"/>
      <c r="DD120" s="23"/>
      <c r="DE120" s="15"/>
      <c r="DF120" s="10"/>
      <c r="DG120" s="24"/>
      <c r="DH120" s="24"/>
      <c r="DI120" s="12"/>
      <c r="DJ120" s="24"/>
      <c r="DK120" s="24"/>
      <c r="DL120" s="24"/>
      <c r="DM120" s="24"/>
      <c r="DN120" s="24"/>
      <c r="DO120" s="24"/>
      <c r="DP120" s="24"/>
      <c r="DQ120" s="24"/>
      <c r="DR120" s="24"/>
      <c r="DS120" s="24"/>
      <c r="DT120" s="24"/>
      <c r="DU120" s="24"/>
      <c r="DV120" s="24"/>
      <c r="DW120" s="24"/>
      <c r="DX120" s="24"/>
      <c r="DY120" s="24"/>
      <c r="DZ120" s="24"/>
      <c r="EA120" s="24"/>
      <c r="EB120" s="24"/>
      <c r="EC120" s="24"/>
      <c r="ED120" s="24"/>
      <c r="EE120" s="10"/>
      <c r="EF120" s="10"/>
      <c r="EG120" s="24"/>
      <c r="EH120" s="41"/>
      <c r="EI120" s="18"/>
      <c r="EJ120" s="17"/>
      <c r="EK120" s="17"/>
      <c r="EL120" s="17"/>
      <c r="EM120" s="17"/>
      <c r="EN120" s="9"/>
      <c r="EO120" s="9"/>
      <c r="EP120" s="9"/>
      <c r="EQ120" s="9"/>
      <c r="ER120" s="9"/>
      <c r="ES120" s="9"/>
      <c r="ET120" s="9"/>
      <c r="EU120" s="9"/>
      <c r="EV120" s="9"/>
      <c r="EW120" s="9"/>
      <c r="EX120" s="9"/>
      <c r="EY120" s="9"/>
      <c r="EZ120" s="9"/>
      <c r="FA120" s="9"/>
      <c r="FB120" s="9"/>
      <c r="FC120" s="17"/>
      <c r="FD120" s="18"/>
      <c r="FE120" s="14"/>
      <c r="FF120" s="10"/>
      <c r="FG120" s="10"/>
      <c r="FH120" s="24"/>
      <c r="FI120" s="24"/>
      <c r="FJ120" s="24"/>
      <c r="FK120" s="24"/>
      <c r="FL120" s="24"/>
      <c r="FM120" s="24"/>
      <c r="FN120" s="24"/>
      <c r="FO120" s="24"/>
      <c r="FP120" s="24"/>
      <c r="FQ120" s="24"/>
      <c r="FR120" s="24"/>
      <c r="FS120" s="24"/>
      <c r="FT120" s="10"/>
      <c r="FU120" s="15"/>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11"/>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8"/>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2"/>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2"/>
      <c r="PT120" s="22"/>
      <c r="PU120" s="22"/>
      <c r="PV120" s="22"/>
      <c r="PW120" s="22"/>
      <c r="PX120" s="22"/>
      <c r="PY120" s="22"/>
      <c r="PZ120" s="22"/>
      <c r="QA120" s="22"/>
      <c r="QB120" s="22"/>
      <c r="QC120" s="22"/>
      <c r="QD120" s="17"/>
      <c r="QE120" s="14"/>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9"/>
      <c r="TT120" s="9"/>
    </row>
    <row r="121" spans="1:540" ht="9.6"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17"/>
      <c r="BP121" s="27"/>
      <c r="BQ121" s="24"/>
      <c r="BR121" s="24"/>
      <c r="BS121" s="24"/>
      <c r="BT121" s="24"/>
      <c r="BU121" s="24"/>
      <c r="BV121" s="24"/>
      <c r="BW121" s="24"/>
      <c r="BX121" s="24"/>
      <c r="BY121" s="24"/>
      <c r="BZ121" s="24"/>
      <c r="CA121" s="24"/>
      <c r="CB121" s="24"/>
      <c r="CC121" s="24"/>
      <c r="CD121" s="10"/>
      <c r="CE121" s="15"/>
      <c r="CF121" s="23"/>
      <c r="CG121" s="17"/>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18"/>
      <c r="DG121" s="12"/>
      <c r="DH121" s="24"/>
      <c r="DI121" s="24"/>
      <c r="DJ121" s="24"/>
      <c r="DK121" s="24"/>
      <c r="DL121" s="24"/>
      <c r="DM121" s="24"/>
      <c r="DN121" s="24"/>
      <c r="DO121" s="24"/>
      <c r="DP121" s="24"/>
      <c r="DQ121" s="24"/>
      <c r="DR121" s="24"/>
      <c r="DS121" s="24"/>
      <c r="DT121" s="24"/>
      <c r="DU121" s="24"/>
      <c r="DV121" s="24"/>
      <c r="DW121" s="24"/>
      <c r="DX121" s="24"/>
      <c r="DY121" s="24"/>
      <c r="DZ121" s="24"/>
      <c r="EA121" s="24"/>
      <c r="EB121" s="24"/>
      <c r="EC121" s="24"/>
      <c r="ED121" s="10"/>
      <c r="EE121" s="15"/>
      <c r="EF121" s="18"/>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18"/>
      <c r="FH121" s="19"/>
      <c r="FI121" s="24"/>
      <c r="FJ121" s="24"/>
      <c r="FK121" s="24"/>
      <c r="FL121" s="24"/>
      <c r="FM121" s="24"/>
      <c r="FN121" s="24"/>
      <c r="FO121" s="24"/>
      <c r="FP121" s="24"/>
      <c r="FQ121" s="24"/>
      <c r="FR121" s="24"/>
      <c r="FS121" s="24"/>
      <c r="FT121" s="24"/>
      <c r="FU121" s="10"/>
      <c r="FV121" s="13"/>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11"/>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2"/>
      <c r="MF121" s="22"/>
      <c r="MG121" s="22"/>
      <c r="MH121" s="22"/>
      <c r="MI121" s="22"/>
      <c r="MJ121" s="22"/>
      <c r="MK121" s="22"/>
      <c r="ML121" s="22"/>
      <c r="MM121" s="22"/>
      <c r="MN121" s="22"/>
      <c r="MO121" s="22"/>
      <c r="MP121" s="22"/>
      <c r="MQ121" s="22"/>
      <c r="MR121" s="22"/>
      <c r="MS121" s="22"/>
      <c r="MT121" s="22"/>
      <c r="MU121" s="22"/>
      <c r="MV121" s="22"/>
      <c r="MW121" s="17"/>
      <c r="MX121" s="22"/>
      <c r="MY121" s="22"/>
      <c r="MZ121" s="18"/>
      <c r="NA121" s="33"/>
      <c r="NB121" s="18"/>
      <c r="NC121" s="34"/>
      <c r="ND121" s="13"/>
      <c r="NE121" s="32"/>
      <c r="NF121" s="14"/>
      <c r="NG121" s="14"/>
      <c r="NH121" s="14"/>
      <c r="NI121" s="14"/>
      <c r="NJ121" s="14"/>
      <c r="NK121" s="14"/>
      <c r="NL121" s="14"/>
      <c r="NM121" s="14"/>
      <c r="NN121" s="13"/>
      <c r="NO121" s="18"/>
      <c r="NP121" s="22"/>
      <c r="NQ121" s="17"/>
      <c r="NR121" s="22"/>
      <c r="NS121" s="22"/>
      <c r="NT121" s="22"/>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17"/>
      <c r="OU121" s="22"/>
      <c r="OV121" s="18"/>
      <c r="OW121" s="18"/>
      <c r="OX121" s="16"/>
      <c r="OY121" s="23"/>
      <c r="OZ121" s="13"/>
      <c r="PA121" s="32"/>
      <c r="PB121" s="32"/>
      <c r="PC121" s="32"/>
      <c r="PD121" s="14"/>
      <c r="PE121" s="14"/>
      <c r="PF121" s="14"/>
      <c r="PG121" s="14"/>
      <c r="PH121" s="14"/>
      <c r="PI121" s="14"/>
      <c r="PJ121" s="14"/>
      <c r="PK121" s="14"/>
      <c r="PL121" s="14"/>
      <c r="PM121" s="13"/>
      <c r="PN121" s="18"/>
      <c r="PO121" s="22"/>
      <c r="PP121" s="17"/>
      <c r="PQ121" s="22"/>
      <c r="PR121" s="22"/>
      <c r="PS121" s="22"/>
      <c r="PT121" s="22"/>
      <c r="PU121" s="22"/>
      <c r="PV121" s="22"/>
      <c r="PW121" s="22"/>
      <c r="PX121" s="22"/>
      <c r="PY121" s="22"/>
      <c r="PZ121" s="22"/>
      <c r="QA121" s="22"/>
      <c r="QB121" s="22"/>
      <c r="QC121" s="22"/>
      <c r="QD121" s="22"/>
      <c r="QE121" s="17"/>
      <c r="QF121" s="12"/>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9"/>
      <c r="TT121" s="9"/>
    </row>
    <row r="122" spans="1:540" ht="9.6"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13"/>
      <c r="BP122" s="24"/>
      <c r="BQ122" s="24"/>
      <c r="BR122" s="24"/>
      <c r="BS122" s="24"/>
      <c r="BT122" s="24"/>
      <c r="BU122" s="24"/>
      <c r="BV122" s="24"/>
      <c r="BW122" s="24"/>
      <c r="BX122" s="24"/>
      <c r="BY122" s="24"/>
      <c r="BZ122" s="24"/>
      <c r="CA122" s="24"/>
      <c r="CB122" s="10"/>
      <c r="CC122" s="13"/>
      <c r="CD122" s="22"/>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17"/>
      <c r="DH122" s="15"/>
      <c r="DI122" s="24"/>
      <c r="DJ122" s="24"/>
      <c r="DK122" s="24"/>
      <c r="DL122" s="24"/>
      <c r="DM122" s="24"/>
      <c r="DN122" s="24"/>
      <c r="DO122" s="24"/>
      <c r="DP122" s="24"/>
      <c r="DQ122" s="24"/>
      <c r="DR122" s="24"/>
      <c r="DS122" s="24"/>
      <c r="DT122" s="24"/>
      <c r="DU122" s="24"/>
      <c r="DV122" s="24"/>
      <c r="DW122" s="24"/>
      <c r="DX122" s="24"/>
      <c r="DY122" s="24"/>
      <c r="DZ122" s="24"/>
      <c r="EA122" s="24"/>
      <c r="EB122" s="24"/>
      <c r="EC122" s="10"/>
      <c r="ED122" s="34"/>
      <c r="EE122" s="17"/>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18"/>
      <c r="FJ122" s="32"/>
      <c r="FK122" s="10"/>
      <c r="FL122" s="10"/>
      <c r="FM122" s="24"/>
      <c r="FN122" s="24"/>
      <c r="FO122" s="24"/>
      <c r="FP122" s="24"/>
      <c r="FQ122" s="24"/>
      <c r="FR122" s="24"/>
      <c r="FS122" s="24"/>
      <c r="FT122" s="24"/>
      <c r="FU122" s="24"/>
      <c r="FV122" s="24"/>
      <c r="FW122" s="18"/>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11"/>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8"/>
      <c r="MF122" s="17"/>
      <c r="MG122" s="22"/>
      <c r="MH122" s="22"/>
      <c r="MI122" s="22"/>
      <c r="MJ122" s="22"/>
      <c r="MK122" s="22"/>
      <c r="ML122" s="22"/>
      <c r="MM122" s="22"/>
      <c r="MN122" s="22"/>
      <c r="MO122" s="22"/>
      <c r="MP122" s="22"/>
      <c r="MQ122" s="22"/>
      <c r="MR122" s="22"/>
      <c r="MS122" s="22"/>
      <c r="MT122" s="22"/>
      <c r="MU122" s="22"/>
      <c r="MV122" s="18"/>
      <c r="MW122" s="16"/>
      <c r="MX122" s="13"/>
      <c r="MY122" s="15"/>
      <c r="MZ122" s="12"/>
      <c r="NA122" s="10"/>
      <c r="NB122" s="10"/>
      <c r="NC122" s="10"/>
      <c r="ND122" s="10"/>
      <c r="NE122" s="10"/>
      <c r="NF122" s="10"/>
      <c r="NG122" s="10"/>
      <c r="NH122" s="10"/>
      <c r="NI122" s="10"/>
      <c r="NJ122" s="10"/>
      <c r="NK122" s="10"/>
      <c r="NL122" s="10"/>
      <c r="NM122" s="10"/>
      <c r="NN122" s="10"/>
      <c r="NO122" s="10"/>
      <c r="NP122" s="12"/>
      <c r="NQ122" s="13"/>
      <c r="NR122" s="16"/>
      <c r="NS122" s="17"/>
      <c r="NT122" s="22"/>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18"/>
      <c r="OT122" s="13"/>
      <c r="OU122" s="12"/>
      <c r="OV122" s="10"/>
      <c r="OW122" s="10"/>
      <c r="OX122" s="10"/>
      <c r="OY122" s="10"/>
      <c r="OZ122" s="10"/>
      <c r="PA122" s="10"/>
      <c r="PB122" s="10"/>
      <c r="PC122" s="10"/>
      <c r="PD122" s="10"/>
      <c r="PE122" s="10"/>
      <c r="PF122" s="10"/>
      <c r="PG122" s="10"/>
      <c r="PH122" s="10"/>
      <c r="PI122" s="10"/>
      <c r="PJ122" s="10"/>
      <c r="PK122" s="10"/>
      <c r="PL122" s="10"/>
      <c r="PM122" s="10"/>
      <c r="PN122" s="10"/>
      <c r="PO122" s="15"/>
      <c r="PP122" s="13"/>
      <c r="PQ122" s="16"/>
      <c r="PR122" s="22"/>
      <c r="PS122" s="22"/>
      <c r="PT122" s="22"/>
      <c r="PU122" s="22"/>
      <c r="PV122" s="22"/>
      <c r="PW122" s="22"/>
      <c r="PX122" s="22"/>
      <c r="PY122" s="22"/>
      <c r="PZ122" s="22"/>
      <c r="QA122" s="22"/>
      <c r="QB122" s="22"/>
      <c r="QC122" s="22"/>
      <c r="QD122" s="22"/>
      <c r="QE122" s="22"/>
      <c r="QF122" s="16"/>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9"/>
      <c r="TT122" s="9"/>
    </row>
    <row r="123" spans="1:540" ht="9.6"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16"/>
      <c r="BO123" s="24"/>
      <c r="BP123" s="24"/>
      <c r="BQ123" s="24"/>
      <c r="BR123" s="24"/>
      <c r="BS123" s="24"/>
      <c r="BT123" s="24"/>
      <c r="BU123" s="24"/>
      <c r="BV123" s="24"/>
      <c r="BW123" s="24"/>
      <c r="BX123" s="24"/>
      <c r="BY123" s="24"/>
      <c r="BZ123" s="12"/>
      <c r="CA123" s="13"/>
      <c r="CB123" s="22"/>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22"/>
      <c r="DI123" s="12"/>
      <c r="DJ123" s="24"/>
      <c r="DK123" s="24"/>
      <c r="DL123" s="24"/>
      <c r="DM123" s="24"/>
      <c r="DN123" s="24"/>
      <c r="DO123" s="24"/>
      <c r="DP123" s="24"/>
      <c r="DQ123" s="24"/>
      <c r="DR123" s="24"/>
      <c r="DS123" s="24"/>
      <c r="DT123" s="24"/>
      <c r="DU123" s="24"/>
      <c r="DV123" s="24"/>
      <c r="DW123" s="24"/>
      <c r="DX123" s="24"/>
      <c r="DY123" s="24"/>
      <c r="DZ123" s="24"/>
      <c r="EA123" s="24"/>
      <c r="EB123" s="10"/>
      <c r="EC123" s="33"/>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18"/>
      <c r="FL123" s="20"/>
      <c r="FM123" s="10"/>
      <c r="FN123" s="24"/>
      <c r="FO123" s="24"/>
      <c r="FP123" s="24"/>
      <c r="FQ123" s="24"/>
      <c r="FR123" s="24"/>
      <c r="FS123" s="24"/>
      <c r="FT123" s="24"/>
      <c r="FU123" s="24"/>
      <c r="FV123" s="24"/>
      <c r="FW123" s="15"/>
      <c r="FX123" s="17"/>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11"/>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6"/>
      <c r="ME123" s="17"/>
      <c r="MF123" s="22"/>
      <c r="MG123" s="22"/>
      <c r="MH123" s="22"/>
      <c r="MI123" s="22"/>
      <c r="MJ123" s="22"/>
      <c r="MK123" s="22"/>
      <c r="ML123" s="22"/>
      <c r="MM123" s="22"/>
      <c r="MN123" s="22"/>
      <c r="MO123" s="22"/>
      <c r="MP123" s="22"/>
      <c r="MQ123" s="17"/>
      <c r="MR123" s="17"/>
      <c r="MS123" s="16"/>
      <c r="MT123" s="14"/>
      <c r="MU123" s="15"/>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8"/>
      <c r="NT123" s="18"/>
      <c r="NU123" s="17"/>
      <c r="NV123" s="22"/>
      <c r="NW123" s="22"/>
      <c r="NX123" s="22"/>
      <c r="NY123" s="22"/>
      <c r="NZ123" s="22"/>
      <c r="OA123" s="22"/>
      <c r="OB123" s="22"/>
      <c r="OC123" s="22"/>
      <c r="OD123" s="22"/>
      <c r="OE123" s="22"/>
      <c r="OF123" s="22"/>
      <c r="OG123" s="22"/>
      <c r="OH123" s="22"/>
      <c r="OI123" s="22"/>
      <c r="OJ123" s="22"/>
      <c r="OK123" s="22"/>
      <c r="OL123" s="22"/>
      <c r="OM123" s="22"/>
      <c r="ON123" s="22"/>
      <c r="OO123" s="22"/>
      <c r="OP123" s="17"/>
      <c r="OQ123" s="18"/>
      <c r="OR123" s="39"/>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5"/>
      <c r="PS123" s="23"/>
      <c r="PT123" s="22"/>
      <c r="PU123" s="17"/>
      <c r="PV123" s="22"/>
      <c r="PW123" s="22"/>
      <c r="PX123" s="22"/>
      <c r="PY123" s="22"/>
      <c r="PZ123" s="22"/>
      <c r="QA123" s="22"/>
      <c r="QB123" s="22"/>
      <c r="QC123" s="22"/>
      <c r="QD123" s="22"/>
      <c r="QE123" s="22"/>
      <c r="QF123" s="17"/>
      <c r="QG123" s="14"/>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9"/>
      <c r="TT123" s="9"/>
    </row>
    <row r="124" spans="1:540" ht="9.6"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24"/>
      <c r="BO124" s="24"/>
      <c r="BP124" s="24"/>
      <c r="BQ124" s="24"/>
      <c r="BR124" s="24"/>
      <c r="BS124" s="24"/>
      <c r="BT124" s="24"/>
      <c r="BU124" s="24"/>
      <c r="BV124" s="24"/>
      <c r="BW124" s="24"/>
      <c r="BX124" s="24"/>
      <c r="BY124" s="15"/>
      <c r="BZ124" s="18"/>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33"/>
      <c r="DJ124" s="10"/>
      <c r="DK124" s="24"/>
      <c r="DL124" s="24"/>
      <c r="DM124" s="24"/>
      <c r="DN124" s="24"/>
      <c r="DO124" s="24"/>
      <c r="DP124" s="24"/>
      <c r="DQ124" s="24"/>
      <c r="DR124" s="24"/>
      <c r="DS124" s="24"/>
      <c r="DT124" s="24"/>
      <c r="DU124" s="24"/>
      <c r="DV124" s="24"/>
      <c r="DW124" s="24"/>
      <c r="DX124" s="24"/>
      <c r="DY124" s="24"/>
      <c r="DZ124" s="24"/>
      <c r="EA124" s="10"/>
      <c r="EB124" s="13"/>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18"/>
      <c r="FN124" s="12"/>
      <c r="FO124" s="24"/>
      <c r="FP124" s="24"/>
      <c r="FQ124" s="24"/>
      <c r="FR124" s="24"/>
      <c r="FS124" s="24"/>
      <c r="FT124" s="24"/>
      <c r="FU124" s="24"/>
      <c r="FV124" s="24"/>
      <c r="FW124" s="10"/>
      <c r="FX124" s="23"/>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11"/>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14"/>
      <c r="MD124" s="9"/>
      <c r="ME124" s="22"/>
      <c r="MF124" s="22"/>
      <c r="MG124" s="22"/>
      <c r="MH124" s="22"/>
      <c r="MI124" s="22"/>
      <c r="MJ124" s="22"/>
      <c r="MK124" s="22"/>
      <c r="ML124" s="22"/>
      <c r="MM124" s="22"/>
      <c r="MN124" s="22"/>
      <c r="MO124" s="17"/>
      <c r="MP124" s="17"/>
      <c r="MQ124" s="13"/>
      <c r="MR124" s="12"/>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2"/>
      <c r="NU124" s="18"/>
      <c r="NV124" s="17"/>
      <c r="NW124" s="22"/>
      <c r="NX124" s="22"/>
      <c r="NY124" s="22"/>
      <c r="NZ124" s="22"/>
      <c r="OA124" s="22"/>
      <c r="OB124" s="22"/>
      <c r="OC124" s="22"/>
      <c r="OD124" s="22"/>
      <c r="OE124" s="22"/>
      <c r="OF124" s="22"/>
      <c r="OG124" s="22"/>
      <c r="OH124" s="22"/>
      <c r="OI124" s="22"/>
      <c r="OJ124" s="22"/>
      <c r="OK124" s="22"/>
      <c r="OL124" s="22"/>
      <c r="OM124" s="22"/>
      <c r="ON124" s="22"/>
      <c r="OO124" s="17"/>
      <c r="OP124" s="16"/>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2"/>
      <c r="PU124" s="13"/>
      <c r="PV124" s="9"/>
      <c r="PW124" s="17"/>
      <c r="PX124" s="22"/>
      <c r="PY124" s="22"/>
      <c r="PZ124" s="22"/>
      <c r="QA124" s="22"/>
      <c r="QB124" s="22"/>
      <c r="QC124" s="22"/>
      <c r="QD124" s="22"/>
      <c r="QE124" s="22"/>
      <c r="QF124" s="22"/>
      <c r="QG124" s="17"/>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9"/>
      <c r="TT124" s="9"/>
    </row>
    <row r="125" spans="1:540" ht="9.6"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11"/>
      <c r="BN125" s="24"/>
      <c r="BO125" s="24"/>
      <c r="BP125" s="24"/>
      <c r="BQ125" s="24"/>
      <c r="BR125" s="24"/>
      <c r="BS125" s="24"/>
      <c r="BT125" s="24"/>
      <c r="BU125" s="24"/>
      <c r="BV125" s="24"/>
      <c r="BW125" s="10"/>
      <c r="BX125" s="13"/>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17"/>
      <c r="DJ125" s="12"/>
      <c r="DK125" s="24"/>
      <c r="DL125" s="24"/>
      <c r="DM125" s="24"/>
      <c r="DN125" s="24"/>
      <c r="DO125" s="24"/>
      <c r="DP125" s="24"/>
      <c r="DQ125" s="24"/>
      <c r="DR125" s="24"/>
      <c r="DS125" s="24"/>
      <c r="DT125" s="24"/>
      <c r="DU125" s="24"/>
      <c r="DV125" s="24"/>
      <c r="DW125" s="24"/>
      <c r="DX125" s="24"/>
      <c r="DY125" s="24"/>
      <c r="DZ125" s="24"/>
      <c r="EA125" s="10"/>
      <c r="EB125" s="18"/>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14"/>
      <c r="FP125" s="10"/>
      <c r="FQ125" s="24"/>
      <c r="FR125" s="24"/>
      <c r="FS125" s="24"/>
      <c r="FT125" s="24"/>
      <c r="FU125" s="24"/>
      <c r="FV125" s="24"/>
      <c r="FW125" s="24"/>
      <c r="FX125" s="10"/>
      <c r="FY125" s="17"/>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11"/>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5"/>
      <c r="MC125" s="22"/>
      <c r="MD125" s="22"/>
      <c r="ME125" s="22"/>
      <c r="MF125" s="22"/>
      <c r="MG125" s="22"/>
      <c r="MH125" s="22"/>
      <c r="MI125" s="22"/>
      <c r="MJ125" s="22"/>
      <c r="MK125" s="22"/>
      <c r="ML125" s="22"/>
      <c r="MM125" s="22"/>
      <c r="MN125" s="22"/>
      <c r="MO125" s="1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2"/>
      <c r="NV125" s="22"/>
      <c r="NW125" s="22"/>
      <c r="NX125" s="22"/>
      <c r="NY125" s="22"/>
      <c r="NZ125" s="22"/>
      <c r="OA125" s="22"/>
      <c r="OB125" s="22"/>
      <c r="OC125" s="22"/>
      <c r="OD125" s="22"/>
      <c r="OE125" s="22"/>
      <c r="OF125" s="22"/>
      <c r="OG125" s="22"/>
      <c r="OH125" s="22"/>
      <c r="OI125" s="22"/>
      <c r="OJ125" s="22"/>
      <c r="OK125" s="22"/>
      <c r="OL125" s="22"/>
      <c r="OM125" s="22"/>
      <c r="ON125" s="22"/>
      <c r="OO125" s="14"/>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6"/>
      <c r="PX125" s="17"/>
      <c r="PY125" s="22"/>
      <c r="PZ125" s="22"/>
      <c r="QA125" s="22"/>
      <c r="QB125" s="22"/>
      <c r="QC125" s="22"/>
      <c r="QD125" s="22"/>
      <c r="QE125" s="22"/>
      <c r="QF125" s="22"/>
      <c r="QG125" s="17"/>
      <c r="QH125" s="18"/>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9"/>
      <c r="TT125" s="9"/>
    </row>
    <row r="126" spans="1:540" ht="9.6"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22"/>
      <c r="BM126" s="10"/>
      <c r="BN126" s="24"/>
      <c r="BO126" s="24"/>
      <c r="BP126" s="24"/>
      <c r="BQ126" s="24"/>
      <c r="BR126" s="24"/>
      <c r="BS126" s="24"/>
      <c r="BT126" s="24"/>
      <c r="BU126" s="24"/>
      <c r="BV126" s="10"/>
      <c r="BW126" s="13"/>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31"/>
      <c r="DK126" s="24"/>
      <c r="DL126" s="24"/>
      <c r="DM126" s="24"/>
      <c r="DN126" s="24"/>
      <c r="DO126" s="24"/>
      <c r="DP126" s="24"/>
      <c r="DQ126" s="24"/>
      <c r="DR126" s="24"/>
      <c r="DS126" s="24"/>
      <c r="DT126" s="24"/>
      <c r="DU126" s="24"/>
      <c r="DV126" s="24"/>
      <c r="DW126" s="24"/>
      <c r="DX126" s="24"/>
      <c r="DY126" s="24"/>
      <c r="DZ126" s="24"/>
      <c r="EA126" s="27"/>
      <c r="EB126" s="22"/>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15"/>
      <c r="FQ126" s="24"/>
      <c r="FR126" s="24"/>
      <c r="FS126" s="24"/>
      <c r="FT126" s="24"/>
      <c r="FU126" s="24"/>
      <c r="FV126" s="24"/>
      <c r="FW126" s="24"/>
      <c r="FX126" s="10"/>
      <c r="FY126" s="13"/>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11"/>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6"/>
      <c r="MC126" s="22"/>
      <c r="MD126" s="22"/>
      <c r="ME126" s="22"/>
      <c r="MF126" s="22"/>
      <c r="MG126" s="22"/>
      <c r="MH126" s="22"/>
      <c r="MI126" s="22"/>
      <c r="MJ126" s="22"/>
      <c r="MK126" s="22"/>
      <c r="ML126" s="17"/>
      <c r="MM126" s="22"/>
      <c r="MN126" s="15"/>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32"/>
      <c r="NW126" s="22"/>
      <c r="NX126" s="22"/>
      <c r="NY126" s="22"/>
      <c r="NZ126" s="22"/>
      <c r="OA126" s="22"/>
      <c r="OB126" s="22"/>
      <c r="OC126" s="22"/>
      <c r="OD126" s="22"/>
      <c r="OE126" s="22"/>
      <c r="OF126" s="22"/>
      <c r="OG126" s="22"/>
      <c r="OH126" s="22"/>
      <c r="OI126" s="22"/>
      <c r="OJ126" s="22"/>
      <c r="OK126" s="22"/>
      <c r="OL126" s="22"/>
      <c r="OM126" s="22"/>
      <c r="ON126" s="18"/>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5"/>
      <c r="PY126" s="17"/>
      <c r="PZ126" s="17"/>
      <c r="QA126" s="22"/>
      <c r="QB126" s="22"/>
      <c r="QC126" s="22"/>
      <c r="QD126" s="22"/>
      <c r="QE126" s="22"/>
      <c r="QF126" s="22"/>
      <c r="QG126" s="22"/>
      <c r="QH126" s="17"/>
      <c r="QI126" s="15"/>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9"/>
      <c r="TT126" s="9"/>
    </row>
    <row r="127" spans="1:540" ht="9.6"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32"/>
      <c r="BM127" s="24"/>
      <c r="BN127" s="24"/>
      <c r="BO127" s="24"/>
      <c r="BP127" s="24"/>
      <c r="BQ127" s="24"/>
      <c r="BR127" s="24"/>
      <c r="BS127" s="24"/>
      <c r="BT127" s="24"/>
      <c r="BU127" s="24"/>
      <c r="BV127" s="31"/>
      <c r="BW127" s="17"/>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11"/>
      <c r="DK127" s="24"/>
      <c r="DL127" s="24"/>
      <c r="DM127" s="24"/>
      <c r="DN127" s="24"/>
      <c r="DO127" s="24"/>
      <c r="DP127" s="24"/>
      <c r="DQ127" s="24"/>
      <c r="DR127" s="24"/>
      <c r="DS127" s="24"/>
      <c r="DT127" s="24"/>
      <c r="DU127" s="24"/>
      <c r="DV127" s="24"/>
      <c r="DW127" s="24"/>
      <c r="DX127" s="24"/>
      <c r="DY127" s="24"/>
      <c r="DZ127" s="24"/>
      <c r="EA127" s="15"/>
      <c r="EB127" s="17"/>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18"/>
      <c r="FQ127" s="24"/>
      <c r="FR127" s="24"/>
      <c r="FS127" s="24"/>
      <c r="FT127" s="24"/>
      <c r="FU127" s="24"/>
      <c r="FV127" s="24"/>
      <c r="FW127" s="24"/>
      <c r="FX127" s="24"/>
      <c r="FY127" s="15"/>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11"/>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11"/>
      <c r="MB127" s="17"/>
      <c r="MC127" s="22"/>
      <c r="MD127" s="22"/>
      <c r="ME127" s="22"/>
      <c r="MF127" s="22"/>
      <c r="MG127" s="22"/>
      <c r="MH127" s="22"/>
      <c r="MI127" s="22"/>
      <c r="MJ127" s="22"/>
      <c r="MK127" s="17"/>
      <c r="ML127" s="16"/>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5"/>
      <c r="NW127" s="17"/>
      <c r="NX127" s="22"/>
      <c r="NY127" s="22"/>
      <c r="NZ127" s="22"/>
      <c r="OA127" s="22"/>
      <c r="OB127" s="22"/>
      <c r="OC127" s="22"/>
      <c r="OD127" s="22"/>
      <c r="OE127" s="22"/>
      <c r="OF127" s="22"/>
      <c r="OG127" s="22"/>
      <c r="OH127" s="22"/>
      <c r="OI127" s="22"/>
      <c r="OJ127" s="22"/>
      <c r="OK127" s="22"/>
      <c r="OL127" s="22"/>
      <c r="OM127" s="22"/>
      <c r="ON127" s="1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2"/>
      <c r="PZ127" s="22"/>
      <c r="QA127" s="17"/>
      <c r="QB127" s="22"/>
      <c r="QC127" s="22"/>
      <c r="QD127" s="22"/>
      <c r="QE127" s="22"/>
      <c r="QF127" s="22"/>
      <c r="QG127" s="22"/>
      <c r="QH127" s="22"/>
      <c r="QI127" s="18"/>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9"/>
      <c r="TT127" s="9"/>
    </row>
    <row r="128" spans="1:540" ht="9.6"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22"/>
      <c r="BL128" s="27"/>
      <c r="BM128" s="24"/>
      <c r="BN128" s="24"/>
      <c r="BO128" s="24"/>
      <c r="BP128" s="24"/>
      <c r="BQ128" s="24"/>
      <c r="BR128" s="24"/>
      <c r="BS128" s="24"/>
      <c r="BT128" s="24"/>
      <c r="BU128" s="10"/>
      <c r="BV128" s="14"/>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20"/>
      <c r="DK128" s="24"/>
      <c r="DL128" s="24"/>
      <c r="DM128" s="24"/>
      <c r="DN128" s="24"/>
      <c r="DO128" s="24"/>
      <c r="DP128" s="24"/>
      <c r="DQ128" s="24"/>
      <c r="DR128" s="24"/>
      <c r="DS128" s="24"/>
      <c r="DT128" s="24"/>
      <c r="DU128" s="24"/>
      <c r="DV128" s="24"/>
      <c r="DW128" s="24"/>
      <c r="DX128" s="24"/>
      <c r="DY128" s="24"/>
      <c r="DZ128" s="10"/>
      <c r="EA128" s="28"/>
      <c r="EB128" s="17"/>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18"/>
      <c r="FQ128" s="12"/>
      <c r="FR128" s="24"/>
      <c r="FS128" s="24"/>
      <c r="FT128" s="24"/>
      <c r="FU128" s="24"/>
      <c r="FV128" s="24"/>
      <c r="FW128" s="24"/>
      <c r="FX128" s="24"/>
      <c r="FY128" s="40"/>
      <c r="FZ128" s="17"/>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11"/>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6"/>
      <c r="MB128" s="17"/>
      <c r="MC128" s="22"/>
      <c r="MD128" s="22"/>
      <c r="ME128" s="22"/>
      <c r="MF128" s="22"/>
      <c r="MG128" s="22"/>
      <c r="MH128" s="22"/>
      <c r="MI128" s="22"/>
      <c r="MJ128" s="22"/>
      <c r="MK128" s="2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22"/>
      <c r="NX128" s="22"/>
      <c r="NY128" s="22"/>
      <c r="NZ128" s="22"/>
      <c r="OA128" s="22"/>
      <c r="OB128" s="22"/>
      <c r="OC128" s="22"/>
      <c r="OD128" s="22"/>
      <c r="OE128" s="22"/>
      <c r="OF128" s="22"/>
      <c r="OG128" s="22"/>
      <c r="OH128" s="22"/>
      <c r="OI128" s="22"/>
      <c r="OJ128" s="22"/>
      <c r="OK128" s="22"/>
      <c r="OL128" s="22"/>
      <c r="OM128" s="22"/>
      <c r="ON128" s="1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9"/>
      <c r="QB128" s="22"/>
      <c r="QC128" s="22"/>
      <c r="QD128" s="22"/>
      <c r="QE128" s="22"/>
      <c r="QF128" s="22"/>
      <c r="QG128" s="22"/>
      <c r="QH128" s="22"/>
      <c r="QI128" s="17"/>
      <c r="QJ128" s="11"/>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9"/>
      <c r="TT128" s="9"/>
    </row>
    <row r="129" spans="1:540" ht="9.6"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33"/>
      <c r="BL129" s="24"/>
      <c r="BM129" s="24"/>
      <c r="BN129" s="24"/>
      <c r="BO129" s="24"/>
      <c r="BP129" s="24"/>
      <c r="BQ129" s="24"/>
      <c r="BR129" s="24"/>
      <c r="BS129" s="24"/>
      <c r="BT129" s="24"/>
      <c r="BU129" s="10"/>
      <c r="BV129" s="45"/>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13"/>
      <c r="DK129" s="24"/>
      <c r="DL129" s="24"/>
      <c r="DM129" s="24"/>
      <c r="DN129" s="24"/>
      <c r="DO129" s="24"/>
      <c r="DP129" s="24"/>
      <c r="DQ129" s="24"/>
      <c r="DR129" s="24"/>
      <c r="DS129" s="24"/>
      <c r="DT129" s="24"/>
      <c r="DU129" s="24"/>
      <c r="DV129" s="24"/>
      <c r="DW129" s="24"/>
      <c r="DX129" s="24"/>
      <c r="DY129" s="24"/>
      <c r="DZ129" s="10"/>
      <c r="EA129" s="14"/>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18"/>
      <c r="FQ129" s="40"/>
      <c r="FR129" s="24"/>
      <c r="FS129" s="24"/>
      <c r="FT129" s="24"/>
      <c r="FU129" s="24"/>
      <c r="FV129" s="24"/>
      <c r="FW129" s="24"/>
      <c r="FX129" s="24"/>
      <c r="FY129" s="12"/>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11"/>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7"/>
      <c r="MA129" s="22"/>
      <c r="MB129" s="22"/>
      <c r="MC129" s="22"/>
      <c r="MD129" s="22"/>
      <c r="ME129" s="22"/>
      <c r="MF129" s="22"/>
      <c r="MG129" s="22"/>
      <c r="MH129" s="22"/>
      <c r="MI129" s="22"/>
      <c r="MJ129" s="22"/>
      <c r="MK129" s="12"/>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8"/>
      <c r="NX129" s="22"/>
      <c r="NY129" s="22"/>
      <c r="NZ129" s="22"/>
      <c r="OA129" s="22"/>
      <c r="OB129" s="22"/>
      <c r="OC129" s="22"/>
      <c r="OD129" s="22"/>
      <c r="OE129" s="22"/>
      <c r="OF129" s="22"/>
      <c r="OG129" s="22"/>
      <c r="OH129" s="22"/>
      <c r="OI129" s="22"/>
      <c r="OJ129" s="22"/>
      <c r="OK129" s="22"/>
      <c r="OL129" s="22"/>
      <c r="OM129" s="22"/>
      <c r="ON129" s="3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13"/>
      <c r="QB129" s="22"/>
      <c r="QC129" s="22"/>
      <c r="QD129" s="22"/>
      <c r="QE129" s="22"/>
      <c r="QF129" s="22"/>
      <c r="QG129" s="22"/>
      <c r="QH129" s="22"/>
      <c r="QI129" s="22"/>
      <c r="QJ129" s="1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9"/>
      <c r="TT129" s="9"/>
    </row>
    <row r="130" spans="1:540" ht="9.6"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18"/>
      <c r="BL130" s="24"/>
      <c r="BM130" s="24"/>
      <c r="BN130" s="24"/>
      <c r="BO130" s="24"/>
      <c r="BP130" s="24"/>
      <c r="BQ130" s="24"/>
      <c r="BR130" s="24"/>
      <c r="BS130" s="24"/>
      <c r="BT130" s="24"/>
      <c r="BU130" s="10"/>
      <c r="BV130" s="11"/>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52"/>
      <c r="DK130" s="24"/>
      <c r="DL130" s="24"/>
      <c r="DM130" s="24"/>
      <c r="DN130" s="24"/>
      <c r="DO130" s="24"/>
      <c r="DP130" s="24"/>
      <c r="DQ130" s="24"/>
      <c r="DR130" s="24"/>
      <c r="DS130" s="24"/>
      <c r="DT130" s="24"/>
      <c r="DU130" s="24"/>
      <c r="DV130" s="24"/>
      <c r="DW130" s="24"/>
      <c r="DX130" s="24"/>
      <c r="DY130" s="24"/>
      <c r="DZ130" s="10"/>
      <c r="EA130" s="14"/>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16"/>
      <c r="FQ130" s="10"/>
      <c r="FR130" s="24"/>
      <c r="FS130" s="24"/>
      <c r="FT130" s="24"/>
      <c r="FU130" s="24"/>
      <c r="FV130" s="24"/>
      <c r="FW130" s="24"/>
      <c r="FX130" s="10"/>
      <c r="FY130" s="15"/>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11"/>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32"/>
      <c r="MA130" s="9"/>
      <c r="MB130" s="22"/>
      <c r="MC130" s="22"/>
      <c r="MD130" s="22"/>
      <c r="ME130" s="22"/>
      <c r="MF130" s="22"/>
      <c r="MG130" s="22"/>
      <c r="MH130" s="22"/>
      <c r="MI130" s="22"/>
      <c r="MJ130" s="17"/>
      <c r="MK130" s="12"/>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8"/>
      <c r="NX130" s="22"/>
      <c r="NY130" s="22"/>
      <c r="NZ130" s="22"/>
      <c r="OA130" s="22"/>
      <c r="OB130" s="22"/>
      <c r="OC130" s="22"/>
      <c r="OD130" s="22"/>
      <c r="OE130" s="22"/>
      <c r="OF130" s="22"/>
      <c r="OG130" s="22"/>
      <c r="OH130" s="22"/>
      <c r="OI130" s="22"/>
      <c r="OJ130" s="22"/>
      <c r="OK130" s="22"/>
      <c r="OL130" s="22"/>
      <c r="OM130" s="17"/>
      <c r="ON130" s="15"/>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13"/>
      <c r="QB130" s="22"/>
      <c r="QC130" s="22"/>
      <c r="QD130" s="22"/>
      <c r="QE130" s="22"/>
      <c r="QF130" s="22"/>
      <c r="QG130" s="22"/>
      <c r="QH130" s="22"/>
      <c r="QI130" s="22"/>
      <c r="QJ130" s="1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9"/>
      <c r="TT130" s="9"/>
    </row>
    <row r="131" spans="1:540" ht="9.6"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17"/>
      <c r="BL131" s="11"/>
      <c r="BM131" s="10"/>
      <c r="BN131" s="24"/>
      <c r="BO131" s="24"/>
      <c r="BP131" s="24"/>
      <c r="BQ131" s="24"/>
      <c r="BR131" s="24"/>
      <c r="BS131" s="24"/>
      <c r="BT131" s="24"/>
      <c r="BU131" s="10"/>
      <c r="BV131" s="31"/>
      <c r="BW131" s="17"/>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16"/>
      <c r="DK131" s="24"/>
      <c r="DL131" s="24"/>
      <c r="DM131" s="24"/>
      <c r="DN131" s="24"/>
      <c r="DO131" s="24"/>
      <c r="DP131" s="24"/>
      <c r="DQ131" s="24"/>
      <c r="DR131" s="24"/>
      <c r="DS131" s="24"/>
      <c r="DT131" s="24"/>
      <c r="DU131" s="24"/>
      <c r="DV131" s="24"/>
      <c r="DW131" s="24"/>
      <c r="DX131" s="24"/>
      <c r="DY131" s="24"/>
      <c r="DZ131" s="10"/>
      <c r="EA131" s="14"/>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13"/>
      <c r="FQ131" s="24"/>
      <c r="FR131" s="24"/>
      <c r="FS131" s="24"/>
      <c r="FT131" s="24"/>
      <c r="FU131" s="24"/>
      <c r="FV131" s="24"/>
      <c r="FW131" s="24"/>
      <c r="FX131" s="10"/>
      <c r="FY131" s="16"/>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11"/>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13"/>
      <c r="MA131" s="17"/>
      <c r="MB131" s="22"/>
      <c r="MC131" s="22"/>
      <c r="MD131" s="22"/>
      <c r="ME131" s="22"/>
      <c r="MF131" s="22"/>
      <c r="MG131" s="22"/>
      <c r="MH131" s="22"/>
      <c r="MI131" s="22"/>
      <c r="MJ131" s="17"/>
      <c r="MK131" s="12"/>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8"/>
      <c r="NX131" s="22"/>
      <c r="NY131" s="22"/>
      <c r="NZ131" s="22"/>
      <c r="OA131" s="22"/>
      <c r="OB131" s="22"/>
      <c r="OC131" s="22"/>
      <c r="OD131" s="22"/>
      <c r="OE131" s="22"/>
      <c r="OF131" s="22"/>
      <c r="OG131" s="22"/>
      <c r="OH131" s="22"/>
      <c r="OI131" s="22"/>
      <c r="OJ131" s="22"/>
      <c r="OK131" s="22"/>
      <c r="OL131" s="22"/>
      <c r="OM131" s="17"/>
      <c r="ON131" s="12"/>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6"/>
      <c r="QB131" s="22"/>
      <c r="QC131" s="22"/>
      <c r="QD131" s="22"/>
      <c r="QE131" s="22"/>
      <c r="QF131" s="22"/>
      <c r="QG131" s="22"/>
      <c r="QH131" s="22"/>
      <c r="QI131" s="17"/>
      <c r="QJ131" s="14"/>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9"/>
      <c r="TT131" s="9"/>
    </row>
    <row r="132" spans="1:540" ht="9.6"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46"/>
      <c r="BM132" s="10"/>
      <c r="BN132" s="24"/>
      <c r="BO132" s="24"/>
      <c r="BP132" s="24"/>
      <c r="BQ132" s="24"/>
      <c r="BR132" s="24"/>
      <c r="BS132" s="24"/>
      <c r="BT132" s="24"/>
      <c r="BU132" s="10"/>
      <c r="BV132" s="15"/>
      <c r="BW132" s="17"/>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16"/>
      <c r="DK132" s="10"/>
      <c r="DL132" s="24"/>
      <c r="DM132" s="24"/>
      <c r="DN132" s="24"/>
      <c r="DO132" s="24"/>
      <c r="DP132" s="24"/>
      <c r="DQ132" s="24"/>
      <c r="DR132" s="24"/>
      <c r="DS132" s="24"/>
      <c r="DT132" s="24"/>
      <c r="DU132" s="24"/>
      <c r="DV132" s="24"/>
      <c r="DW132" s="24"/>
      <c r="DX132" s="24"/>
      <c r="DY132" s="24"/>
      <c r="DZ132" s="10"/>
      <c r="EA132" s="14"/>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11"/>
      <c r="FQ132" s="10"/>
      <c r="FR132" s="24"/>
      <c r="FS132" s="24"/>
      <c r="FT132" s="24"/>
      <c r="FU132" s="24"/>
      <c r="FV132" s="24"/>
      <c r="FW132" s="24"/>
      <c r="FX132" s="10"/>
      <c r="FY132" s="17"/>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11"/>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11"/>
      <c r="MA132" s="9"/>
      <c r="MB132" s="22"/>
      <c r="MC132" s="22"/>
      <c r="MD132" s="22"/>
      <c r="ME132" s="22"/>
      <c r="MF132" s="22"/>
      <c r="MG132" s="22"/>
      <c r="MH132" s="22"/>
      <c r="MI132" s="22"/>
      <c r="MJ132" s="22"/>
      <c r="MK132" s="12"/>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6"/>
      <c r="NX132" s="22"/>
      <c r="NY132" s="22"/>
      <c r="NZ132" s="22"/>
      <c r="OA132" s="22"/>
      <c r="OB132" s="22"/>
      <c r="OC132" s="22"/>
      <c r="OD132" s="22"/>
      <c r="OE132" s="22"/>
      <c r="OF132" s="22"/>
      <c r="OG132" s="22"/>
      <c r="OH132" s="22"/>
      <c r="OI132" s="22"/>
      <c r="OJ132" s="22"/>
      <c r="OK132" s="22"/>
      <c r="OL132" s="22"/>
      <c r="OM132" s="17"/>
      <c r="ON132" s="12"/>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8"/>
      <c r="QB132" s="22"/>
      <c r="QC132" s="22"/>
      <c r="QD132" s="22"/>
      <c r="QE132" s="22"/>
      <c r="QF132" s="22"/>
      <c r="QG132" s="22"/>
      <c r="QH132" s="22"/>
      <c r="QI132" s="17"/>
      <c r="QJ132" s="15"/>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9"/>
      <c r="TT132" s="9"/>
    </row>
    <row r="133" spans="1:540" ht="9.6"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27"/>
      <c r="BN133" s="24"/>
      <c r="BO133" s="24"/>
      <c r="BP133" s="24"/>
      <c r="BQ133" s="24"/>
      <c r="BR133" s="24"/>
      <c r="BS133" s="24"/>
      <c r="BT133" s="24"/>
      <c r="BU133" s="24"/>
      <c r="BV133" s="15"/>
      <c r="BW133" s="17"/>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16"/>
      <c r="DK133" s="10"/>
      <c r="DL133" s="24"/>
      <c r="DM133" s="24"/>
      <c r="DN133" s="24"/>
      <c r="DO133" s="24"/>
      <c r="DP133" s="24"/>
      <c r="DQ133" s="24"/>
      <c r="DR133" s="24"/>
      <c r="DS133" s="24"/>
      <c r="DT133" s="24"/>
      <c r="DU133" s="24"/>
      <c r="DV133" s="24"/>
      <c r="DW133" s="24"/>
      <c r="DX133" s="24"/>
      <c r="DY133" s="24"/>
      <c r="DZ133" s="10"/>
      <c r="EA133" s="32"/>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25"/>
      <c r="FQ133" s="24"/>
      <c r="FR133" s="24"/>
      <c r="FS133" s="24"/>
      <c r="FT133" s="24"/>
      <c r="FU133" s="24"/>
      <c r="FV133" s="24"/>
      <c r="FW133" s="24"/>
      <c r="FX133" s="31"/>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11"/>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22"/>
      <c r="MB133" s="17"/>
      <c r="MC133" s="22"/>
      <c r="MD133" s="22"/>
      <c r="ME133" s="22"/>
      <c r="MF133" s="22"/>
      <c r="MG133" s="22"/>
      <c r="MH133" s="22"/>
      <c r="MI133" s="22"/>
      <c r="MJ133" s="17"/>
      <c r="MK133" s="11"/>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22"/>
      <c r="NY133" s="22"/>
      <c r="NZ133" s="22"/>
      <c r="OA133" s="22"/>
      <c r="OB133" s="22"/>
      <c r="OC133" s="22"/>
      <c r="OD133" s="22"/>
      <c r="OE133" s="22"/>
      <c r="OF133" s="22"/>
      <c r="OG133" s="22"/>
      <c r="OH133" s="22"/>
      <c r="OI133" s="22"/>
      <c r="OJ133" s="22"/>
      <c r="OK133" s="22"/>
      <c r="OL133" s="22"/>
      <c r="OM133" s="17"/>
      <c r="ON133" s="12"/>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7"/>
      <c r="QB133" s="22"/>
      <c r="QC133" s="22"/>
      <c r="QD133" s="22"/>
      <c r="QE133" s="22"/>
      <c r="QF133" s="22"/>
      <c r="QG133" s="22"/>
      <c r="QH133" s="22"/>
      <c r="QI133" s="18"/>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9"/>
      <c r="TT133" s="9"/>
    </row>
    <row r="134" spans="1:540" ht="9.6"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22"/>
      <c r="BN134" s="10"/>
      <c r="BO134" s="24"/>
      <c r="BP134" s="24"/>
      <c r="BQ134" s="24"/>
      <c r="BR134" s="24"/>
      <c r="BS134" s="24"/>
      <c r="BT134" s="24"/>
      <c r="BU134" s="24"/>
      <c r="BV134" s="24"/>
      <c r="BW134" s="22"/>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16"/>
      <c r="DK134" s="10"/>
      <c r="DL134" s="24"/>
      <c r="DM134" s="24"/>
      <c r="DN134" s="24"/>
      <c r="DO134" s="24"/>
      <c r="DP134" s="24"/>
      <c r="DQ134" s="24"/>
      <c r="DR134" s="24"/>
      <c r="DS134" s="24"/>
      <c r="DT134" s="24"/>
      <c r="DU134" s="24"/>
      <c r="DV134" s="24"/>
      <c r="DW134" s="24"/>
      <c r="DX134" s="24"/>
      <c r="DY134" s="24"/>
      <c r="DZ134" s="10"/>
      <c r="EA134" s="14"/>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18"/>
      <c r="FP134" s="12"/>
      <c r="FQ134" s="24"/>
      <c r="FR134" s="24"/>
      <c r="FS134" s="24"/>
      <c r="FT134" s="24"/>
      <c r="FU134" s="24"/>
      <c r="FV134" s="24"/>
      <c r="FW134" s="10"/>
      <c r="FX134" s="13"/>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11"/>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13"/>
      <c r="MB134" s="17"/>
      <c r="MC134" s="22"/>
      <c r="MD134" s="22"/>
      <c r="ME134" s="22"/>
      <c r="MF134" s="22"/>
      <c r="MG134" s="22"/>
      <c r="MH134" s="22"/>
      <c r="MI134" s="22"/>
      <c r="MJ134" s="17"/>
      <c r="MK134" s="14"/>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22"/>
      <c r="NY134" s="22"/>
      <c r="NZ134" s="22"/>
      <c r="OA134" s="22"/>
      <c r="OB134" s="22"/>
      <c r="OC134" s="22"/>
      <c r="OD134" s="22"/>
      <c r="OE134" s="22"/>
      <c r="OF134" s="22"/>
      <c r="OG134" s="22"/>
      <c r="OH134" s="22"/>
      <c r="OI134" s="22"/>
      <c r="OJ134" s="22"/>
      <c r="OK134" s="22"/>
      <c r="OL134" s="22"/>
      <c r="OM134" s="17"/>
      <c r="ON134" s="12"/>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9"/>
      <c r="QB134" s="22"/>
      <c r="QC134" s="22"/>
      <c r="QD134" s="22"/>
      <c r="QE134" s="22"/>
      <c r="QF134" s="22"/>
      <c r="QG134" s="22"/>
      <c r="QH134" s="22"/>
      <c r="QI134" s="16"/>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9"/>
      <c r="TT134" s="9"/>
    </row>
    <row r="135" spans="1:540" ht="9.6"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20"/>
      <c r="BO135" s="10"/>
      <c r="BP135" s="24"/>
      <c r="BQ135" s="24"/>
      <c r="BR135" s="24"/>
      <c r="BS135" s="24"/>
      <c r="BT135" s="24"/>
      <c r="BU135" s="24"/>
      <c r="BV135" s="10"/>
      <c r="BW135" s="18"/>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16"/>
      <c r="DK135" s="10"/>
      <c r="DL135" s="24"/>
      <c r="DM135" s="24"/>
      <c r="DN135" s="24"/>
      <c r="DO135" s="24"/>
      <c r="DP135" s="24"/>
      <c r="DQ135" s="24"/>
      <c r="DR135" s="24"/>
      <c r="DS135" s="24"/>
      <c r="DT135" s="24"/>
      <c r="DU135" s="24"/>
      <c r="DV135" s="24"/>
      <c r="DW135" s="24"/>
      <c r="DX135" s="24"/>
      <c r="DY135" s="24"/>
      <c r="DZ135" s="10"/>
      <c r="EA135" s="14"/>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18"/>
      <c r="FP135" s="24"/>
      <c r="FQ135" s="24"/>
      <c r="FR135" s="24"/>
      <c r="FS135" s="24"/>
      <c r="FT135" s="24"/>
      <c r="FU135" s="24"/>
      <c r="FV135" s="24"/>
      <c r="FW135" s="12"/>
      <c r="FX135" s="33"/>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11"/>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2"/>
      <c r="MB135" s="22"/>
      <c r="MC135" s="22"/>
      <c r="MD135" s="22"/>
      <c r="ME135" s="22"/>
      <c r="MF135" s="22"/>
      <c r="MG135" s="22"/>
      <c r="MH135" s="22"/>
      <c r="MI135" s="22"/>
      <c r="MJ135" s="17"/>
      <c r="MK135" s="1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22"/>
      <c r="NY135" s="22"/>
      <c r="NZ135" s="22"/>
      <c r="OA135" s="22"/>
      <c r="OB135" s="22"/>
      <c r="OC135" s="22"/>
      <c r="OD135" s="22"/>
      <c r="OE135" s="22"/>
      <c r="OF135" s="22"/>
      <c r="OG135" s="22"/>
      <c r="OH135" s="22"/>
      <c r="OI135" s="22"/>
      <c r="OJ135" s="22"/>
      <c r="OK135" s="22"/>
      <c r="OL135" s="22"/>
      <c r="OM135" s="17"/>
      <c r="ON135" s="12"/>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2"/>
      <c r="QA135" s="9"/>
      <c r="QB135" s="22"/>
      <c r="QC135" s="22"/>
      <c r="QD135" s="22"/>
      <c r="QE135" s="22"/>
      <c r="QF135" s="22"/>
      <c r="QG135" s="22"/>
      <c r="QH135" s="22"/>
      <c r="QI135" s="15"/>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9"/>
      <c r="TT135" s="9"/>
    </row>
    <row r="136" spans="1:540" ht="9.6"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17"/>
      <c r="BO136" s="31"/>
      <c r="BP136" s="24"/>
      <c r="BQ136" s="24"/>
      <c r="BR136" s="24"/>
      <c r="BS136" s="24"/>
      <c r="BT136" s="24"/>
      <c r="BU136" s="24"/>
      <c r="BV136" s="10"/>
      <c r="BW136" s="38"/>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16"/>
      <c r="DK136" s="10"/>
      <c r="DL136" s="24"/>
      <c r="DM136" s="24"/>
      <c r="DN136" s="24"/>
      <c r="DO136" s="24"/>
      <c r="DP136" s="24"/>
      <c r="DQ136" s="24"/>
      <c r="DR136" s="24"/>
      <c r="DS136" s="24"/>
      <c r="DT136" s="24"/>
      <c r="DU136" s="24"/>
      <c r="DV136" s="24"/>
      <c r="DW136" s="24"/>
      <c r="DX136" s="24"/>
      <c r="DY136" s="24"/>
      <c r="DZ136" s="10"/>
      <c r="EA136" s="14"/>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16"/>
      <c r="FP136" s="24"/>
      <c r="FQ136" s="24"/>
      <c r="FR136" s="24"/>
      <c r="FS136" s="24"/>
      <c r="FT136" s="24"/>
      <c r="FU136" s="24"/>
      <c r="FV136" s="24"/>
      <c r="FW136" s="24"/>
      <c r="FX136" s="18"/>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11"/>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13"/>
      <c r="MC136" s="17"/>
      <c r="MD136" s="22"/>
      <c r="ME136" s="22"/>
      <c r="MF136" s="22"/>
      <c r="MG136" s="22"/>
      <c r="MH136" s="22"/>
      <c r="MI136" s="22"/>
      <c r="MJ136" s="17"/>
      <c r="MK136" s="16"/>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22"/>
      <c r="NY136" s="22"/>
      <c r="NZ136" s="22"/>
      <c r="OA136" s="22"/>
      <c r="OB136" s="22"/>
      <c r="OC136" s="22"/>
      <c r="OD136" s="22"/>
      <c r="OE136" s="22"/>
      <c r="OF136" s="22"/>
      <c r="OG136" s="22"/>
      <c r="OH136" s="22"/>
      <c r="OI136" s="22"/>
      <c r="OJ136" s="22"/>
      <c r="OK136" s="22"/>
      <c r="OL136" s="22"/>
      <c r="OM136" s="17"/>
      <c r="ON136" s="12"/>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13"/>
      <c r="QA136" s="9"/>
      <c r="QB136" s="18"/>
      <c r="QC136" s="22"/>
      <c r="QD136" s="22"/>
      <c r="QE136" s="22"/>
      <c r="QF136" s="22"/>
      <c r="QG136" s="22"/>
      <c r="QH136" s="2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9"/>
      <c r="TT136" s="9"/>
    </row>
    <row r="137" spans="1:540" ht="9.6"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16"/>
      <c r="BP137" s="24"/>
      <c r="BQ137" s="24"/>
      <c r="BR137" s="24"/>
      <c r="BS137" s="24"/>
      <c r="BT137" s="24"/>
      <c r="BU137" s="24"/>
      <c r="BV137" s="10"/>
      <c r="BW137" s="34"/>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34"/>
      <c r="DK137" s="10"/>
      <c r="DL137" s="24"/>
      <c r="DM137" s="24"/>
      <c r="DN137" s="24"/>
      <c r="DO137" s="24"/>
      <c r="DP137" s="24"/>
      <c r="DQ137" s="24"/>
      <c r="DR137" s="24"/>
      <c r="DS137" s="24"/>
      <c r="DT137" s="24"/>
      <c r="DU137" s="24"/>
      <c r="DV137" s="24"/>
      <c r="DW137" s="24"/>
      <c r="DX137" s="24"/>
      <c r="DY137" s="24"/>
      <c r="DZ137" s="24"/>
      <c r="EA137" s="49"/>
      <c r="EB137" s="17"/>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38"/>
      <c r="FP137" s="24"/>
      <c r="FQ137" s="24"/>
      <c r="FR137" s="24"/>
      <c r="FS137" s="24"/>
      <c r="FT137" s="24"/>
      <c r="FU137" s="24"/>
      <c r="FV137" s="24"/>
      <c r="FW137" s="15"/>
      <c r="FX137" s="17"/>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11"/>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8"/>
      <c r="MD137" s="22"/>
      <c r="ME137" s="22"/>
      <c r="MF137" s="22"/>
      <c r="MG137" s="22"/>
      <c r="MH137" s="22"/>
      <c r="MI137" s="22"/>
      <c r="MJ137" s="22"/>
      <c r="MK137" s="2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22"/>
      <c r="NY137" s="22"/>
      <c r="NZ137" s="22"/>
      <c r="OA137" s="22"/>
      <c r="OB137" s="22"/>
      <c r="OC137" s="22"/>
      <c r="OD137" s="22"/>
      <c r="OE137" s="22"/>
      <c r="OF137" s="22"/>
      <c r="OG137" s="22"/>
      <c r="OH137" s="22"/>
      <c r="OI137" s="22"/>
      <c r="OJ137" s="22"/>
      <c r="OK137" s="22"/>
      <c r="OL137" s="22"/>
      <c r="OM137" s="17"/>
      <c r="ON137" s="12"/>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8"/>
      <c r="QA137" s="17"/>
      <c r="QB137" s="22"/>
      <c r="QC137" s="22"/>
      <c r="QD137" s="22"/>
      <c r="QE137" s="22"/>
      <c r="QF137" s="22"/>
      <c r="QG137" s="22"/>
      <c r="QH137" s="16"/>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9"/>
      <c r="TT137" s="9"/>
    </row>
    <row r="138" spans="1:540" ht="9.6"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18"/>
      <c r="BP138" s="24"/>
      <c r="BQ138" s="24"/>
      <c r="BR138" s="24"/>
      <c r="BS138" s="24"/>
      <c r="BT138" s="24"/>
      <c r="BU138" s="24"/>
      <c r="BV138" s="24"/>
      <c r="BW138" s="16"/>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11"/>
      <c r="DK138" s="24"/>
      <c r="DL138" s="24"/>
      <c r="DM138" s="24"/>
      <c r="DN138" s="24"/>
      <c r="DO138" s="24"/>
      <c r="DP138" s="24"/>
      <c r="DQ138" s="24"/>
      <c r="DR138" s="24"/>
      <c r="DS138" s="24"/>
      <c r="DT138" s="24"/>
      <c r="DU138" s="24"/>
      <c r="DV138" s="24"/>
      <c r="DW138" s="24"/>
      <c r="DX138" s="24"/>
      <c r="DY138" s="24"/>
      <c r="DZ138" s="24"/>
      <c r="EA138" s="24"/>
      <c r="EB138" s="13"/>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16"/>
      <c r="FP138" s="24"/>
      <c r="FQ138" s="24"/>
      <c r="FR138" s="24"/>
      <c r="FS138" s="24"/>
      <c r="FT138" s="24"/>
      <c r="FU138" s="24"/>
      <c r="FV138" s="10"/>
      <c r="FW138" s="15"/>
      <c r="FX138" s="17"/>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11"/>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2"/>
      <c r="MD138" s="17"/>
      <c r="ME138" s="22"/>
      <c r="MF138" s="22"/>
      <c r="MG138" s="22"/>
      <c r="MH138" s="22"/>
      <c r="MI138" s="22"/>
      <c r="MJ138" s="22"/>
      <c r="MK138" s="17"/>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8"/>
      <c r="NX138" s="22"/>
      <c r="NY138" s="22"/>
      <c r="NZ138" s="22"/>
      <c r="OA138" s="22"/>
      <c r="OB138" s="22"/>
      <c r="OC138" s="22"/>
      <c r="OD138" s="22"/>
      <c r="OE138" s="22"/>
      <c r="OF138" s="22"/>
      <c r="OG138" s="22"/>
      <c r="OH138" s="22"/>
      <c r="OI138" s="22"/>
      <c r="OJ138" s="22"/>
      <c r="OK138" s="22"/>
      <c r="OL138" s="22"/>
      <c r="OM138" s="17"/>
      <c r="ON138" s="15"/>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8"/>
      <c r="QA138" s="17"/>
      <c r="QB138" s="22"/>
      <c r="QC138" s="22"/>
      <c r="QD138" s="22"/>
      <c r="QE138" s="22"/>
      <c r="QF138" s="22"/>
      <c r="QG138" s="22"/>
      <c r="QH138" s="23"/>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9"/>
      <c r="TT138" s="9"/>
    </row>
    <row r="139" spans="1:540" ht="9.6"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16"/>
      <c r="BP139" s="24"/>
      <c r="BQ139" s="24"/>
      <c r="BR139" s="24"/>
      <c r="BS139" s="24"/>
      <c r="BT139" s="24"/>
      <c r="BU139" s="24"/>
      <c r="BV139" s="24"/>
      <c r="BW139" s="16"/>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22"/>
      <c r="DJ139" s="12"/>
      <c r="DK139" s="24"/>
      <c r="DL139" s="24"/>
      <c r="DM139" s="24"/>
      <c r="DN139" s="24"/>
      <c r="DO139" s="24"/>
      <c r="DP139" s="24"/>
      <c r="DQ139" s="24"/>
      <c r="DR139" s="24"/>
      <c r="DS139" s="24"/>
      <c r="DT139" s="24"/>
      <c r="DU139" s="24"/>
      <c r="DV139" s="24"/>
      <c r="DW139" s="24"/>
      <c r="DX139" s="24"/>
      <c r="DY139" s="24"/>
      <c r="DZ139" s="24"/>
      <c r="EA139" s="24"/>
      <c r="EB139" s="10"/>
      <c r="EC139" s="18"/>
      <c r="ED139" s="9"/>
      <c r="EE139" s="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16"/>
      <c r="FP139" s="24"/>
      <c r="FQ139" s="24"/>
      <c r="FR139" s="24"/>
      <c r="FS139" s="24"/>
      <c r="FT139" s="24"/>
      <c r="FU139" s="24"/>
      <c r="FV139" s="24"/>
      <c r="FW139" s="27"/>
      <c r="FX139" s="22"/>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11"/>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22"/>
      <c r="ME139" s="22"/>
      <c r="MF139" s="22"/>
      <c r="MG139" s="22"/>
      <c r="MH139" s="22"/>
      <c r="MI139" s="22"/>
      <c r="MJ139" s="22"/>
      <c r="MK139" s="17"/>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8"/>
      <c r="NX139" s="22"/>
      <c r="NY139" s="22"/>
      <c r="NZ139" s="22"/>
      <c r="OA139" s="22"/>
      <c r="OB139" s="22"/>
      <c r="OC139" s="22"/>
      <c r="OD139" s="22"/>
      <c r="OE139" s="22"/>
      <c r="OF139" s="22"/>
      <c r="OG139" s="22"/>
      <c r="OH139" s="22"/>
      <c r="OI139" s="22"/>
      <c r="OJ139" s="22"/>
      <c r="OK139" s="22"/>
      <c r="OL139" s="22"/>
      <c r="OM139" s="22"/>
      <c r="ON139" s="1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8"/>
      <c r="QA139" s="17"/>
      <c r="QB139" s="22"/>
      <c r="QC139" s="22"/>
      <c r="QD139" s="22"/>
      <c r="QE139" s="22"/>
      <c r="QF139" s="22"/>
      <c r="QG139" s="2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9"/>
      <c r="TT139" s="9"/>
    </row>
    <row r="140" spans="1:540" ht="9.6"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17"/>
      <c r="BO140" s="11"/>
      <c r="BP140" s="24"/>
      <c r="BQ140" s="24"/>
      <c r="BR140" s="24"/>
      <c r="BS140" s="24"/>
      <c r="BT140" s="24"/>
      <c r="BU140" s="24"/>
      <c r="BV140" s="24"/>
      <c r="BW140" s="16"/>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22"/>
      <c r="DI140" s="12"/>
      <c r="DJ140" s="24"/>
      <c r="DK140" s="24"/>
      <c r="DL140" s="24"/>
      <c r="DM140" s="24"/>
      <c r="DN140" s="24"/>
      <c r="DO140" s="24"/>
      <c r="DP140" s="24"/>
      <c r="DQ140" s="24"/>
      <c r="DR140" s="24"/>
      <c r="DS140" s="24"/>
      <c r="DT140" s="24"/>
      <c r="DU140" s="24"/>
      <c r="DV140" s="24"/>
      <c r="DW140" s="24"/>
      <c r="DX140" s="24"/>
      <c r="DY140" s="24"/>
      <c r="DZ140" s="24"/>
      <c r="EA140" s="24"/>
      <c r="EB140" s="24"/>
      <c r="EC140" s="10"/>
      <c r="ED140" s="22"/>
      <c r="EE140" s="9"/>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13"/>
      <c r="FP140" s="10"/>
      <c r="FQ140" s="24"/>
      <c r="FR140" s="24"/>
      <c r="FS140" s="24"/>
      <c r="FT140" s="24"/>
      <c r="FU140" s="24"/>
      <c r="FV140" s="24"/>
      <c r="FW140" s="24"/>
      <c r="FX140" s="16"/>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11"/>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22"/>
      <c r="ME140" s="22"/>
      <c r="MF140" s="22"/>
      <c r="MG140" s="22"/>
      <c r="MH140" s="22"/>
      <c r="MI140" s="22"/>
      <c r="MJ140" s="22"/>
      <c r="MK140" s="17"/>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2"/>
      <c r="NW140" s="22"/>
      <c r="NX140" s="22"/>
      <c r="NY140" s="22"/>
      <c r="NZ140" s="22"/>
      <c r="OA140" s="22"/>
      <c r="OB140" s="22"/>
      <c r="OC140" s="22"/>
      <c r="OD140" s="22"/>
      <c r="OE140" s="22"/>
      <c r="OF140" s="22"/>
      <c r="OG140" s="22"/>
      <c r="OH140" s="22"/>
      <c r="OI140" s="22"/>
      <c r="OJ140" s="22"/>
      <c r="OK140" s="22"/>
      <c r="OL140" s="22"/>
      <c r="OM140" s="22"/>
      <c r="ON140" s="17"/>
      <c r="OO140" s="15"/>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8"/>
      <c r="QA140" s="17"/>
      <c r="QB140" s="22"/>
      <c r="QC140" s="22"/>
      <c r="QD140" s="22"/>
      <c r="QE140" s="22"/>
      <c r="QF140" s="22"/>
      <c r="QG140" s="22"/>
      <c r="QH140" s="20"/>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9"/>
      <c r="TT140" s="9"/>
    </row>
    <row r="141" spans="1:540" ht="9.6"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17"/>
      <c r="BN141" s="11"/>
      <c r="BO141" s="10"/>
      <c r="BP141" s="12"/>
      <c r="BQ141" s="24"/>
      <c r="BR141" s="24"/>
      <c r="BS141" s="24"/>
      <c r="BT141" s="24"/>
      <c r="BU141" s="24"/>
      <c r="BV141" s="10"/>
      <c r="BW141" s="13"/>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22"/>
      <c r="DG141" s="13"/>
      <c r="DH141" s="24"/>
      <c r="DI141" s="24"/>
      <c r="DJ141" s="24"/>
      <c r="DK141" s="24"/>
      <c r="DL141" s="24"/>
      <c r="DM141" s="24"/>
      <c r="DN141" s="24"/>
      <c r="DO141" s="24"/>
      <c r="DP141" s="24"/>
      <c r="DQ141" s="24"/>
      <c r="DR141" s="24"/>
      <c r="DS141" s="24"/>
      <c r="DT141" s="24"/>
      <c r="DU141" s="24"/>
      <c r="DV141" s="24"/>
      <c r="DW141" s="24"/>
      <c r="DX141" s="24"/>
      <c r="DY141" s="24"/>
      <c r="DZ141" s="24"/>
      <c r="EA141" s="24"/>
      <c r="EB141" s="24"/>
      <c r="EC141" s="24"/>
      <c r="ED141" s="10"/>
      <c r="EE141" s="16"/>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17"/>
      <c r="FO141" s="28"/>
      <c r="FP141" s="10"/>
      <c r="FQ141" s="24"/>
      <c r="FR141" s="24"/>
      <c r="FS141" s="24"/>
      <c r="FT141" s="24"/>
      <c r="FU141" s="24"/>
      <c r="FV141" s="24"/>
      <c r="FW141" s="24"/>
      <c r="FX141" s="10"/>
      <c r="FY141" s="17"/>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11"/>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5"/>
      <c r="MD141" s="17"/>
      <c r="ME141" s="22"/>
      <c r="MF141" s="22"/>
      <c r="MG141" s="22"/>
      <c r="MH141" s="22"/>
      <c r="MI141" s="22"/>
      <c r="MJ141" s="22"/>
      <c r="MK141" s="17"/>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8"/>
      <c r="NW141" s="17"/>
      <c r="NX141" s="22"/>
      <c r="NY141" s="22"/>
      <c r="NZ141" s="22"/>
      <c r="OA141" s="22"/>
      <c r="OB141" s="22"/>
      <c r="OC141" s="22"/>
      <c r="OD141" s="22"/>
      <c r="OE141" s="22"/>
      <c r="OF141" s="22"/>
      <c r="OG141" s="22"/>
      <c r="OH141" s="22"/>
      <c r="OI141" s="22"/>
      <c r="OJ141" s="22"/>
      <c r="OK141" s="22"/>
      <c r="OL141" s="22"/>
      <c r="OM141" s="22"/>
      <c r="ON141" s="22"/>
      <c r="OO141" s="17"/>
      <c r="OP141" s="12"/>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7"/>
      <c r="QA141" s="18"/>
      <c r="QB141" s="22"/>
      <c r="QC141" s="22"/>
      <c r="QD141" s="22"/>
      <c r="QE141" s="22"/>
      <c r="QF141" s="22"/>
      <c r="QG141" s="22"/>
      <c r="QH141" s="18"/>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9"/>
      <c r="TT141" s="9"/>
    </row>
    <row r="142" spans="1:540" ht="9.6"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17"/>
      <c r="BM142" s="19"/>
      <c r="BN142" s="10"/>
      <c r="BO142" s="24"/>
      <c r="BP142" s="24"/>
      <c r="BQ142" s="24"/>
      <c r="BR142" s="24"/>
      <c r="BS142" s="24"/>
      <c r="BT142" s="24"/>
      <c r="BU142" s="24"/>
      <c r="BV142" s="24"/>
      <c r="BW142" s="11"/>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17"/>
      <c r="DE142" s="13"/>
      <c r="DF142" s="12"/>
      <c r="DG142" s="10"/>
      <c r="DH142" s="24"/>
      <c r="DI142" s="24"/>
      <c r="DJ142" s="24"/>
      <c r="DK142" s="24"/>
      <c r="DL142" s="24"/>
      <c r="DM142" s="24"/>
      <c r="DN142" s="24"/>
      <c r="DO142" s="24"/>
      <c r="DP142" s="24"/>
      <c r="DQ142" s="24"/>
      <c r="DR142" s="24"/>
      <c r="DS142" s="24"/>
      <c r="DT142" s="24"/>
      <c r="DU142" s="24"/>
      <c r="DV142" s="24"/>
      <c r="DW142" s="24"/>
      <c r="DX142" s="24"/>
      <c r="DY142" s="24"/>
      <c r="DZ142" s="24"/>
      <c r="EA142" s="24"/>
      <c r="EB142" s="24"/>
      <c r="EC142" s="24"/>
      <c r="ED142" s="24"/>
      <c r="EE142" s="40"/>
      <c r="EF142" s="13"/>
      <c r="EG142" s="17"/>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22"/>
      <c r="FO142" s="12"/>
      <c r="FP142" s="24"/>
      <c r="FQ142" s="24"/>
      <c r="FR142" s="24"/>
      <c r="FS142" s="24"/>
      <c r="FT142" s="24"/>
      <c r="FU142" s="24"/>
      <c r="FV142" s="24"/>
      <c r="FW142" s="24"/>
      <c r="FX142" s="10"/>
      <c r="FY142" s="11"/>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11"/>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6"/>
      <c r="MD142" s="22"/>
      <c r="ME142" s="22"/>
      <c r="MF142" s="22"/>
      <c r="MG142" s="22"/>
      <c r="MH142" s="22"/>
      <c r="MI142" s="22"/>
      <c r="MJ142" s="22"/>
      <c r="MK142" s="17"/>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5"/>
      <c r="NU142" s="18"/>
      <c r="NV142" s="17"/>
      <c r="NW142" s="22"/>
      <c r="NX142" s="22"/>
      <c r="NY142" s="22"/>
      <c r="NZ142" s="22"/>
      <c r="OA142" s="22"/>
      <c r="OB142" s="22"/>
      <c r="OC142" s="22"/>
      <c r="OD142" s="22"/>
      <c r="OE142" s="22"/>
      <c r="OF142" s="22"/>
      <c r="OG142" s="22"/>
      <c r="OH142" s="22"/>
      <c r="OI142" s="22"/>
      <c r="OJ142" s="22"/>
      <c r="OK142" s="22"/>
      <c r="OL142" s="22"/>
      <c r="OM142" s="22"/>
      <c r="ON142" s="22"/>
      <c r="OO142" s="17"/>
      <c r="OP142" s="17"/>
      <c r="OQ142" s="12"/>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4"/>
      <c r="PZ142" s="9"/>
      <c r="QA142" s="22"/>
      <c r="QB142" s="22"/>
      <c r="QC142" s="22"/>
      <c r="QD142" s="22"/>
      <c r="QE142" s="22"/>
      <c r="QF142" s="22"/>
      <c r="QG142" s="22"/>
      <c r="QH142" s="17"/>
      <c r="QI142" s="11"/>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9"/>
      <c r="TT142" s="9"/>
    </row>
    <row r="143" spans="1:540" ht="9.6"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17"/>
      <c r="BL143" s="28"/>
      <c r="BM143" s="10"/>
      <c r="BN143" s="24"/>
      <c r="BO143" s="24"/>
      <c r="BP143" s="24"/>
      <c r="BQ143" s="24"/>
      <c r="BR143" s="24"/>
      <c r="BS143" s="24"/>
      <c r="BT143" s="24"/>
      <c r="BU143" s="24"/>
      <c r="BV143" s="24"/>
      <c r="BW143" s="15"/>
      <c r="BX143" s="22"/>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17"/>
      <c r="DC143" s="13"/>
      <c r="DD143" s="15"/>
      <c r="DE143" s="10"/>
      <c r="DF143" s="24"/>
      <c r="DG143" s="24"/>
      <c r="DH143" s="24"/>
      <c r="DI143" s="24"/>
      <c r="DJ143" s="24"/>
      <c r="DK143" s="24"/>
      <c r="DL143" s="24"/>
      <c r="DM143" s="24"/>
      <c r="DN143" s="24"/>
      <c r="DO143" s="24"/>
      <c r="DP143" s="24"/>
      <c r="DQ143" s="24"/>
      <c r="DR143" s="24"/>
      <c r="DS143" s="24"/>
      <c r="DT143" s="24"/>
      <c r="DU143" s="24"/>
      <c r="DV143" s="24"/>
      <c r="DW143" s="24"/>
      <c r="DX143" s="24"/>
      <c r="DY143" s="24"/>
      <c r="DZ143" s="24"/>
      <c r="EA143" s="24"/>
      <c r="EB143" s="24"/>
      <c r="EC143" s="24"/>
      <c r="ED143" s="24"/>
      <c r="EE143" s="24"/>
      <c r="EF143" s="24"/>
      <c r="EG143" s="31"/>
      <c r="EH143" s="18"/>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16"/>
      <c r="FO143" s="24"/>
      <c r="FP143" s="24"/>
      <c r="FQ143" s="24"/>
      <c r="FR143" s="24"/>
      <c r="FS143" s="24"/>
      <c r="FT143" s="24"/>
      <c r="FU143" s="24"/>
      <c r="FV143" s="24"/>
      <c r="FW143" s="24"/>
      <c r="FX143" s="24"/>
      <c r="FY143" s="10"/>
      <c r="FZ143" s="18"/>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11"/>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6"/>
      <c r="MC143" s="22"/>
      <c r="MD143" s="22"/>
      <c r="ME143" s="22"/>
      <c r="MF143" s="22"/>
      <c r="MG143" s="22"/>
      <c r="MH143" s="22"/>
      <c r="MI143" s="22"/>
      <c r="MJ143" s="18"/>
      <c r="MK143" s="9"/>
      <c r="ML143" s="12"/>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5"/>
      <c r="NS143" s="16"/>
      <c r="NT143" s="22"/>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11"/>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8"/>
      <c r="PZ143" s="17"/>
      <c r="QA143" s="22"/>
      <c r="QB143" s="22"/>
      <c r="QC143" s="22"/>
      <c r="QD143" s="22"/>
      <c r="QE143" s="22"/>
      <c r="QF143" s="22"/>
      <c r="QG143" s="22"/>
      <c r="QH143" s="22"/>
      <c r="QI143" s="22"/>
      <c r="QJ143" s="12"/>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9"/>
      <c r="TT143" s="9"/>
    </row>
    <row r="144" spans="1:540" ht="9.6"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16"/>
      <c r="BL144" s="24"/>
      <c r="BM144" s="24"/>
      <c r="BN144" s="24"/>
      <c r="BO144" s="24"/>
      <c r="BP144" s="24"/>
      <c r="BQ144" s="24"/>
      <c r="BR144" s="24"/>
      <c r="BS144" s="24"/>
      <c r="BT144" s="24"/>
      <c r="BU144" s="24"/>
      <c r="BV144" s="24"/>
      <c r="BW144" s="24"/>
      <c r="BX144" s="23"/>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13"/>
      <c r="DB144" s="12"/>
      <c r="DC144" s="24"/>
      <c r="DD144" s="24"/>
      <c r="DE144" s="24"/>
      <c r="DF144" s="24"/>
      <c r="DG144" s="24"/>
      <c r="DH144" s="24"/>
      <c r="DI144" s="24"/>
      <c r="DJ144" s="24"/>
      <c r="DK144" s="24"/>
      <c r="DL144" s="24"/>
      <c r="DM144" s="24"/>
      <c r="DN144" s="24"/>
      <c r="DO144" s="24"/>
      <c r="DP144" s="24"/>
      <c r="DQ144" s="24"/>
      <c r="DR144" s="10"/>
      <c r="DS144" s="24"/>
      <c r="DT144" s="24"/>
      <c r="DU144" s="24"/>
      <c r="DV144" s="24"/>
      <c r="DW144" s="24"/>
      <c r="DX144" s="24"/>
      <c r="DY144" s="24"/>
      <c r="DZ144" s="24"/>
      <c r="EA144" s="24"/>
      <c r="EB144" s="24"/>
      <c r="EC144" s="24"/>
      <c r="ED144" s="24"/>
      <c r="EE144" s="24"/>
      <c r="EF144" s="24"/>
      <c r="EG144" s="24"/>
      <c r="EH144" s="10"/>
      <c r="EI144" s="11"/>
      <c r="EJ144" s="17"/>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11"/>
      <c r="FO144" s="24"/>
      <c r="FP144" s="24"/>
      <c r="FQ144" s="24"/>
      <c r="FR144" s="24"/>
      <c r="FS144" s="24"/>
      <c r="FT144" s="24"/>
      <c r="FU144" s="24"/>
      <c r="FV144" s="24"/>
      <c r="FW144" s="24"/>
      <c r="FX144" s="24"/>
      <c r="FY144" s="24"/>
      <c r="FZ144" s="11"/>
      <c r="GA144" s="17"/>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11"/>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8"/>
      <c r="MB144" s="17"/>
      <c r="MC144" s="22"/>
      <c r="MD144" s="22"/>
      <c r="ME144" s="22"/>
      <c r="MF144" s="22"/>
      <c r="MG144" s="22"/>
      <c r="MH144" s="22"/>
      <c r="MI144" s="22"/>
      <c r="MJ144" s="22"/>
      <c r="MK144" s="17"/>
      <c r="ML144" s="11"/>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2"/>
      <c r="NQ144" s="16"/>
      <c r="NR144" s="17"/>
      <c r="NS144" s="17"/>
      <c r="NT144" s="22"/>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17"/>
      <c r="OS144" s="16"/>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13"/>
      <c r="PZ144" s="22"/>
      <c r="QA144" s="22"/>
      <c r="QB144" s="22"/>
      <c r="QC144" s="22"/>
      <c r="QD144" s="22"/>
      <c r="QE144" s="22"/>
      <c r="QF144" s="22"/>
      <c r="QG144" s="22"/>
      <c r="QH144" s="22"/>
      <c r="QI144" s="17"/>
      <c r="QJ144" s="16"/>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9"/>
      <c r="TT144" s="9"/>
    </row>
    <row r="145" spans="1:540" ht="9.6"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11"/>
      <c r="BL145" s="10"/>
      <c r="BM145" s="24"/>
      <c r="BN145" s="24"/>
      <c r="BO145" s="24"/>
      <c r="BP145" s="24"/>
      <c r="BQ145" s="24"/>
      <c r="BR145" s="24"/>
      <c r="BS145" s="24"/>
      <c r="BT145" s="24"/>
      <c r="BU145" s="24"/>
      <c r="BV145" s="24"/>
      <c r="BW145" s="24"/>
      <c r="BX145" s="10"/>
      <c r="BY145" s="17"/>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17"/>
      <c r="CY145" s="16"/>
      <c r="CZ145" s="10"/>
      <c r="DA145" s="24"/>
      <c r="DB145" s="24"/>
      <c r="DC145" s="24"/>
      <c r="DD145" s="24"/>
      <c r="DE145" s="24"/>
      <c r="DF145" s="24"/>
      <c r="DG145" s="24"/>
      <c r="DH145" s="24"/>
      <c r="DI145" s="24"/>
      <c r="DJ145" s="24"/>
      <c r="DK145" s="24"/>
      <c r="DL145" s="24"/>
      <c r="DM145" s="24"/>
      <c r="DN145" s="24"/>
      <c r="DO145" s="24"/>
      <c r="DP145" s="12"/>
      <c r="DQ145" s="24"/>
      <c r="DR145" s="16"/>
      <c r="DS145" s="15"/>
      <c r="DT145" s="24"/>
      <c r="DU145" s="24"/>
      <c r="DV145" s="24"/>
      <c r="DW145" s="24"/>
      <c r="DX145" s="24"/>
      <c r="DY145" s="24"/>
      <c r="DZ145" s="24"/>
      <c r="EA145" s="24"/>
      <c r="EB145" s="24"/>
      <c r="EC145" s="24"/>
      <c r="ED145" s="24"/>
      <c r="EE145" s="24"/>
      <c r="EF145" s="24"/>
      <c r="EG145" s="24"/>
      <c r="EH145" s="24"/>
      <c r="EI145" s="10"/>
      <c r="EJ145" s="10"/>
      <c r="EK145" s="14"/>
      <c r="EL145" s="18"/>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18"/>
      <c r="FN145" s="10"/>
      <c r="FO145" s="24"/>
      <c r="FP145" s="24"/>
      <c r="FQ145" s="24"/>
      <c r="FR145" s="24"/>
      <c r="FS145" s="24"/>
      <c r="FT145" s="24"/>
      <c r="FU145" s="24"/>
      <c r="FV145" s="24"/>
      <c r="FW145" s="24"/>
      <c r="FX145" s="24"/>
      <c r="FY145" s="24"/>
      <c r="FZ145" s="10"/>
      <c r="GA145" s="18"/>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11"/>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13"/>
      <c r="MA145" s="17"/>
      <c r="MB145" s="22"/>
      <c r="MC145" s="22"/>
      <c r="MD145" s="22"/>
      <c r="ME145" s="22"/>
      <c r="MF145" s="22"/>
      <c r="MG145" s="22"/>
      <c r="MH145" s="22"/>
      <c r="MI145" s="22"/>
      <c r="MJ145" s="22"/>
      <c r="MK145" s="22"/>
      <c r="ML145" s="38"/>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5"/>
      <c r="NO145" s="18"/>
      <c r="NP145" s="9"/>
      <c r="NQ145" s="17"/>
      <c r="NR145" s="22"/>
      <c r="NS145" s="22"/>
      <c r="NT145" s="22"/>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17"/>
      <c r="OT145" s="22"/>
      <c r="OU145" s="11"/>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22"/>
      <c r="PZ145" s="22"/>
      <c r="QA145" s="22"/>
      <c r="QB145" s="22"/>
      <c r="QC145" s="22"/>
      <c r="QD145" s="22"/>
      <c r="QE145" s="22"/>
      <c r="QF145" s="22"/>
      <c r="QG145" s="22"/>
      <c r="QH145" s="22"/>
      <c r="QI145" s="22"/>
      <c r="QJ145" s="22"/>
      <c r="QK145" s="15"/>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9"/>
      <c r="TT145" s="9"/>
    </row>
    <row r="146" spans="1:540" ht="9.6"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17"/>
      <c r="BK146" s="11"/>
      <c r="BL146" s="10"/>
      <c r="BM146" s="24"/>
      <c r="BN146" s="24"/>
      <c r="BO146" s="24"/>
      <c r="BP146" s="24"/>
      <c r="BQ146" s="24"/>
      <c r="BR146" s="24"/>
      <c r="BS146" s="24"/>
      <c r="BT146" s="24"/>
      <c r="BU146" s="24"/>
      <c r="BV146" s="24"/>
      <c r="BW146" s="24"/>
      <c r="BX146" s="10"/>
      <c r="BY146" s="15"/>
      <c r="BZ146" s="9"/>
      <c r="CA146" s="9"/>
      <c r="CB146" s="9"/>
      <c r="CC146" s="9"/>
      <c r="CD146" s="9"/>
      <c r="CE146" s="9"/>
      <c r="CF146" s="9"/>
      <c r="CG146" s="9"/>
      <c r="CH146" s="9"/>
      <c r="CI146" s="9"/>
      <c r="CJ146" s="9"/>
      <c r="CK146" s="9"/>
      <c r="CL146" s="9"/>
      <c r="CM146" s="9"/>
      <c r="CN146" s="9"/>
      <c r="CO146" s="9"/>
      <c r="CP146" s="9"/>
      <c r="CQ146" s="9"/>
      <c r="CR146" s="9"/>
      <c r="CS146" s="9"/>
      <c r="CT146" s="9"/>
      <c r="CU146" s="9"/>
      <c r="CV146" s="17"/>
      <c r="CW146" s="18"/>
      <c r="CX146" s="15"/>
      <c r="CY146" s="10"/>
      <c r="CZ146" s="24"/>
      <c r="DA146" s="24"/>
      <c r="DB146" s="24"/>
      <c r="DC146" s="24"/>
      <c r="DD146" s="24"/>
      <c r="DE146" s="24"/>
      <c r="DF146" s="24"/>
      <c r="DG146" s="24"/>
      <c r="DH146" s="24"/>
      <c r="DI146" s="24"/>
      <c r="DJ146" s="24"/>
      <c r="DK146" s="24"/>
      <c r="DL146" s="24"/>
      <c r="DM146" s="24"/>
      <c r="DN146" s="24"/>
      <c r="DO146" s="24"/>
      <c r="DP146" s="10"/>
      <c r="DQ146" s="26"/>
      <c r="DR146" s="9"/>
      <c r="DS146" s="22"/>
      <c r="DT146" s="15"/>
      <c r="DU146" s="24"/>
      <c r="DV146" s="24"/>
      <c r="DW146" s="24"/>
      <c r="DX146" s="24"/>
      <c r="DY146" s="24"/>
      <c r="DZ146" s="24"/>
      <c r="EA146" s="24"/>
      <c r="EB146" s="24"/>
      <c r="EC146" s="24"/>
      <c r="ED146" s="24"/>
      <c r="EE146" s="24"/>
      <c r="EF146" s="24"/>
      <c r="EG146" s="24"/>
      <c r="EH146" s="24"/>
      <c r="EI146" s="24"/>
      <c r="EJ146" s="24"/>
      <c r="EK146" s="24"/>
      <c r="EL146" s="10"/>
      <c r="EM146" s="11"/>
      <c r="EN146" s="29"/>
      <c r="EO146" s="22"/>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11"/>
      <c r="FN146" s="24"/>
      <c r="FO146" s="24"/>
      <c r="FP146" s="24"/>
      <c r="FQ146" s="24"/>
      <c r="FR146" s="24"/>
      <c r="FS146" s="24"/>
      <c r="FT146" s="24"/>
      <c r="FU146" s="24"/>
      <c r="FV146" s="24"/>
      <c r="FW146" s="24"/>
      <c r="FX146" s="24"/>
      <c r="FY146" s="24"/>
      <c r="FZ146" s="10"/>
      <c r="GA146" s="13"/>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11"/>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22"/>
      <c r="MA146" s="22"/>
      <c r="MB146" s="22"/>
      <c r="MC146" s="22"/>
      <c r="MD146" s="22"/>
      <c r="ME146" s="22"/>
      <c r="MF146" s="22"/>
      <c r="MG146" s="22"/>
      <c r="MH146" s="22"/>
      <c r="MI146" s="22"/>
      <c r="MJ146" s="22"/>
      <c r="MK146" s="22"/>
      <c r="ML146" s="22"/>
      <c r="MM146" s="15"/>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2"/>
      <c r="NM146" s="16"/>
      <c r="NN146" s="17"/>
      <c r="NO146" s="17"/>
      <c r="NP146" s="22"/>
      <c r="NQ146" s="22"/>
      <c r="NR146" s="22"/>
      <c r="NS146" s="22"/>
      <c r="NT146" s="22"/>
      <c r="NU146" s="22"/>
      <c r="NV146" s="22"/>
      <c r="NW146" s="22"/>
      <c r="NX146" s="22"/>
      <c r="NY146" s="22"/>
      <c r="NZ146" s="22"/>
      <c r="OA146" s="22"/>
      <c r="OB146" s="22"/>
      <c r="OC146" s="22"/>
      <c r="OD146" s="17"/>
      <c r="OE146" s="22"/>
      <c r="OF146" s="22"/>
      <c r="OG146" s="22"/>
      <c r="OH146" s="22"/>
      <c r="OI146" s="22"/>
      <c r="OJ146" s="22"/>
      <c r="OK146" s="22"/>
      <c r="OL146" s="22"/>
      <c r="OM146" s="22"/>
      <c r="ON146" s="22"/>
      <c r="OO146" s="22"/>
      <c r="OP146" s="22"/>
      <c r="OQ146" s="22"/>
      <c r="OR146" s="22"/>
      <c r="OS146" s="22"/>
      <c r="OT146" s="22"/>
      <c r="OU146" s="17"/>
      <c r="OV146" s="18"/>
      <c r="OW146" s="11"/>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14"/>
      <c r="PY146" s="22"/>
      <c r="PZ146" s="22"/>
      <c r="QA146" s="22"/>
      <c r="QB146" s="22"/>
      <c r="QC146" s="22"/>
      <c r="QD146" s="22"/>
      <c r="QE146" s="22"/>
      <c r="QF146" s="22"/>
      <c r="QG146" s="22"/>
      <c r="QH146" s="22"/>
      <c r="QI146" s="22"/>
      <c r="QJ146" s="17"/>
      <c r="QK146" s="1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9"/>
      <c r="TT146" s="9"/>
    </row>
    <row r="147" spans="1:540" ht="9.6"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17"/>
      <c r="BK147" s="15"/>
      <c r="BL147" s="10"/>
      <c r="BM147" s="24"/>
      <c r="BN147" s="24"/>
      <c r="BO147" s="24"/>
      <c r="BP147" s="24"/>
      <c r="BQ147" s="24"/>
      <c r="BR147" s="24"/>
      <c r="BS147" s="24"/>
      <c r="BT147" s="24"/>
      <c r="BU147" s="24"/>
      <c r="BV147" s="24"/>
      <c r="BW147" s="24"/>
      <c r="BX147" s="24"/>
      <c r="BY147" s="10"/>
      <c r="BZ147" s="14"/>
      <c r="CA147" s="17"/>
      <c r="CB147" s="9"/>
      <c r="CC147" s="9"/>
      <c r="CD147" s="9"/>
      <c r="CE147" s="9"/>
      <c r="CF147" s="9"/>
      <c r="CG147" s="9"/>
      <c r="CH147" s="9"/>
      <c r="CI147" s="9"/>
      <c r="CJ147" s="9"/>
      <c r="CK147" s="9"/>
      <c r="CL147" s="9"/>
      <c r="CM147" s="9"/>
      <c r="CN147" s="9"/>
      <c r="CO147" s="9"/>
      <c r="CP147" s="9"/>
      <c r="CQ147" s="9"/>
      <c r="CR147" s="9"/>
      <c r="CS147" s="9"/>
      <c r="CT147" s="17"/>
      <c r="CU147" s="16"/>
      <c r="CV147" s="28"/>
      <c r="CW147" s="10"/>
      <c r="CX147" s="24"/>
      <c r="CY147" s="24"/>
      <c r="CZ147" s="24"/>
      <c r="DA147" s="24"/>
      <c r="DB147" s="24"/>
      <c r="DC147" s="24"/>
      <c r="DD147" s="24"/>
      <c r="DE147" s="24"/>
      <c r="DF147" s="24"/>
      <c r="DG147" s="24"/>
      <c r="DH147" s="24"/>
      <c r="DI147" s="24"/>
      <c r="DJ147" s="24"/>
      <c r="DK147" s="24"/>
      <c r="DL147" s="24"/>
      <c r="DM147" s="24"/>
      <c r="DN147" s="24"/>
      <c r="DO147" s="10"/>
      <c r="DP147" s="14"/>
      <c r="DQ147" s="9"/>
      <c r="DR147" s="9"/>
      <c r="DS147" s="9"/>
      <c r="DT147" s="17"/>
      <c r="DU147" s="27"/>
      <c r="DV147" s="10"/>
      <c r="DW147" s="24"/>
      <c r="DX147" s="24"/>
      <c r="DY147" s="24"/>
      <c r="DZ147" s="24"/>
      <c r="EA147" s="24"/>
      <c r="EB147" s="24"/>
      <c r="EC147" s="24"/>
      <c r="ED147" s="24"/>
      <c r="EE147" s="24"/>
      <c r="EF147" s="24"/>
      <c r="EG147" s="24"/>
      <c r="EH147" s="24"/>
      <c r="EI147" s="24"/>
      <c r="EJ147" s="24"/>
      <c r="EK147" s="24"/>
      <c r="EL147" s="24"/>
      <c r="EM147" s="24"/>
      <c r="EN147" s="10"/>
      <c r="EO147" s="27"/>
      <c r="EP147" s="13"/>
      <c r="EQ147" s="29"/>
      <c r="ER147" s="17"/>
      <c r="ES147" s="9"/>
      <c r="ET147" s="9"/>
      <c r="EU147" s="9"/>
      <c r="EV147" s="9"/>
      <c r="EW147" s="9"/>
      <c r="EX147" s="9"/>
      <c r="EY147" s="9"/>
      <c r="EZ147" s="9"/>
      <c r="FA147" s="9"/>
      <c r="FB147" s="9"/>
      <c r="FC147" s="9"/>
      <c r="FD147" s="9"/>
      <c r="FE147" s="9"/>
      <c r="FF147" s="9"/>
      <c r="FG147" s="9"/>
      <c r="FH147" s="9"/>
      <c r="FI147" s="9"/>
      <c r="FJ147" s="9"/>
      <c r="FK147" s="9"/>
      <c r="FL147" s="16"/>
      <c r="FM147" s="10"/>
      <c r="FN147" s="24"/>
      <c r="FO147" s="24"/>
      <c r="FP147" s="24"/>
      <c r="FQ147" s="24"/>
      <c r="FR147" s="24"/>
      <c r="FS147" s="24"/>
      <c r="FT147" s="24"/>
      <c r="FU147" s="24"/>
      <c r="FV147" s="24"/>
      <c r="FW147" s="24"/>
      <c r="FX147" s="24"/>
      <c r="FY147" s="24"/>
      <c r="FZ147" s="10"/>
      <c r="GA147" s="13"/>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11"/>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7"/>
      <c r="MA147" s="22"/>
      <c r="MB147" s="22"/>
      <c r="MC147" s="22"/>
      <c r="MD147" s="22"/>
      <c r="ME147" s="22"/>
      <c r="MF147" s="22"/>
      <c r="MG147" s="22"/>
      <c r="MH147" s="22"/>
      <c r="MI147" s="22"/>
      <c r="MJ147" s="22"/>
      <c r="MK147" s="22"/>
      <c r="ML147" s="22"/>
      <c r="MM147" s="22"/>
      <c r="MN147" s="35"/>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0"/>
      <c r="NL147" s="22"/>
      <c r="NM147" s="17"/>
      <c r="NN147" s="22"/>
      <c r="NO147" s="22"/>
      <c r="NP147" s="22"/>
      <c r="NQ147" s="22"/>
      <c r="NR147" s="22"/>
      <c r="NS147" s="22"/>
      <c r="NT147" s="22"/>
      <c r="NU147" s="22"/>
      <c r="NV147" s="22"/>
      <c r="NW147" s="22"/>
      <c r="NX147" s="22"/>
      <c r="NY147" s="22"/>
      <c r="NZ147" s="22"/>
      <c r="OA147" s="22"/>
      <c r="OB147" s="22"/>
      <c r="OC147" s="17"/>
      <c r="OD147" s="16"/>
      <c r="OE147" s="12"/>
      <c r="OF147" s="22"/>
      <c r="OG147" s="22"/>
      <c r="OH147" s="22"/>
      <c r="OI147" s="22"/>
      <c r="OJ147" s="22"/>
      <c r="OK147" s="22"/>
      <c r="OL147" s="22"/>
      <c r="OM147" s="22"/>
      <c r="ON147" s="22"/>
      <c r="OO147" s="22"/>
      <c r="OP147" s="22"/>
      <c r="OQ147" s="22"/>
      <c r="OR147" s="22"/>
      <c r="OS147" s="22"/>
      <c r="OT147" s="22"/>
      <c r="OU147" s="22"/>
      <c r="OV147" s="22"/>
      <c r="OW147" s="17"/>
      <c r="OX147" s="16"/>
      <c r="OY147" s="11"/>
      <c r="OZ147" s="12"/>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8"/>
      <c r="PY147" s="22"/>
      <c r="PZ147" s="22"/>
      <c r="QA147" s="22"/>
      <c r="QB147" s="22"/>
      <c r="QC147" s="22"/>
      <c r="QD147" s="22"/>
      <c r="QE147" s="22"/>
      <c r="QF147" s="22"/>
      <c r="QG147" s="22"/>
      <c r="QH147" s="22"/>
      <c r="QI147" s="22"/>
      <c r="QJ147" s="22"/>
      <c r="QK147" s="18"/>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9"/>
      <c r="TT147" s="9"/>
    </row>
    <row r="148" spans="1:540" ht="9.6"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17"/>
      <c r="BK148" s="15"/>
      <c r="BL148" s="10"/>
      <c r="BM148" s="24"/>
      <c r="BN148" s="24"/>
      <c r="BO148" s="24"/>
      <c r="BP148" s="24"/>
      <c r="BQ148" s="24"/>
      <c r="BR148" s="24"/>
      <c r="BS148" s="24"/>
      <c r="BT148" s="24"/>
      <c r="BU148" s="24"/>
      <c r="BV148" s="24"/>
      <c r="BW148" s="24"/>
      <c r="BX148" s="24"/>
      <c r="BY148" s="24"/>
      <c r="BZ148" s="24"/>
      <c r="CA148" s="11"/>
      <c r="CB148" s="17"/>
      <c r="CC148" s="9"/>
      <c r="CD148" s="9"/>
      <c r="CE148" s="9"/>
      <c r="CF148" s="9"/>
      <c r="CG148" s="9"/>
      <c r="CH148" s="9"/>
      <c r="CI148" s="9"/>
      <c r="CJ148" s="9"/>
      <c r="CK148" s="9"/>
      <c r="CL148" s="9"/>
      <c r="CM148" s="9"/>
      <c r="CN148" s="9"/>
      <c r="CO148" s="9"/>
      <c r="CP148" s="9"/>
      <c r="CQ148" s="17"/>
      <c r="CR148" s="18"/>
      <c r="CS148" s="14"/>
      <c r="CT148" s="15"/>
      <c r="CU148" s="24"/>
      <c r="CV148" s="10"/>
      <c r="CW148" s="24"/>
      <c r="CX148" s="24"/>
      <c r="CY148" s="24"/>
      <c r="CZ148" s="24"/>
      <c r="DA148" s="24"/>
      <c r="DB148" s="24"/>
      <c r="DC148" s="24"/>
      <c r="DD148" s="24"/>
      <c r="DE148" s="24"/>
      <c r="DF148" s="24"/>
      <c r="DG148" s="24"/>
      <c r="DH148" s="24"/>
      <c r="DI148" s="24"/>
      <c r="DJ148" s="24"/>
      <c r="DK148" s="24"/>
      <c r="DL148" s="24"/>
      <c r="DM148" s="24"/>
      <c r="DN148" s="24"/>
      <c r="DO148" s="24"/>
      <c r="DP148" s="22"/>
      <c r="DQ148" s="9"/>
      <c r="DR148" s="9"/>
      <c r="DS148" s="9"/>
      <c r="DT148" s="9"/>
      <c r="DU148" s="17"/>
      <c r="DV148" s="12"/>
      <c r="DW148" s="24"/>
      <c r="DX148" s="24"/>
      <c r="DY148" s="24"/>
      <c r="DZ148" s="24"/>
      <c r="EA148" s="24"/>
      <c r="EB148" s="24"/>
      <c r="EC148" s="24"/>
      <c r="ED148" s="24"/>
      <c r="EE148" s="24"/>
      <c r="EF148" s="24"/>
      <c r="EG148" s="24"/>
      <c r="EH148" s="24"/>
      <c r="EI148" s="24"/>
      <c r="EJ148" s="24"/>
      <c r="EK148" s="24"/>
      <c r="EL148" s="24"/>
      <c r="EM148" s="24"/>
      <c r="EN148" s="24"/>
      <c r="EO148" s="24"/>
      <c r="EP148" s="10"/>
      <c r="EQ148" s="24"/>
      <c r="ER148" s="10"/>
      <c r="ES148" s="32"/>
      <c r="ET148" s="50"/>
      <c r="EU148" s="17"/>
      <c r="EV148" s="9"/>
      <c r="EW148" s="9"/>
      <c r="EX148" s="9"/>
      <c r="EY148" s="9"/>
      <c r="EZ148" s="9"/>
      <c r="FA148" s="9"/>
      <c r="FB148" s="9"/>
      <c r="FC148" s="9"/>
      <c r="FD148" s="9"/>
      <c r="FE148" s="9"/>
      <c r="FF148" s="9"/>
      <c r="FG148" s="9"/>
      <c r="FH148" s="9"/>
      <c r="FI148" s="9"/>
      <c r="FJ148" s="22"/>
      <c r="FK148" s="14"/>
      <c r="FL148" s="10"/>
      <c r="FM148" s="24"/>
      <c r="FN148" s="24"/>
      <c r="FO148" s="24"/>
      <c r="FP148" s="24"/>
      <c r="FQ148" s="24"/>
      <c r="FR148" s="24"/>
      <c r="FS148" s="24"/>
      <c r="FT148" s="24"/>
      <c r="FU148" s="24"/>
      <c r="FV148" s="24"/>
      <c r="FW148" s="24"/>
      <c r="FX148" s="24"/>
      <c r="FY148" s="24"/>
      <c r="FZ148" s="10"/>
      <c r="GA148" s="16"/>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11"/>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2"/>
      <c r="LZ148" s="17"/>
      <c r="MA148" s="22"/>
      <c r="MB148" s="22"/>
      <c r="MC148" s="22"/>
      <c r="MD148" s="22"/>
      <c r="ME148" s="22"/>
      <c r="MF148" s="22"/>
      <c r="MG148" s="22"/>
      <c r="MH148" s="22"/>
      <c r="MI148" s="22"/>
      <c r="MJ148" s="22"/>
      <c r="MK148" s="22"/>
      <c r="ML148" s="22"/>
      <c r="MM148" s="22"/>
      <c r="MN148" s="16"/>
      <c r="MO148" s="10"/>
      <c r="MP148" s="10"/>
      <c r="MQ148" s="10"/>
      <c r="MR148" s="10"/>
      <c r="MS148" s="10"/>
      <c r="MT148" s="10"/>
      <c r="MU148" s="10"/>
      <c r="MV148" s="10"/>
      <c r="MW148" s="10"/>
      <c r="MX148" s="10"/>
      <c r="MY148" s="10"/>
      <c r="MZ148" s="10"/>
      <c r="NA148" s="10"/>
      <c r="NB148" s="10"/>
      <c r="NC148" s="10"/>
      <c r="ND148" s="10"/>
      <c r="NE148" s="10"/>
      <c r="NF148" s="10"/>
      <c r="NG148" s="10"/>
      <c r="NH148" s="10"/>
      <c r="NI148" s="14"/>
      <c r="NJ148" s="22"/>
      <c r="NK148" s="22"/>
      <c r="NL148" s="22"/>
      <c r="NM148" s="22"/>
      <c r="NN148" s="22"/>
      <c r="NO148" s="22"/>
      <c r="NP148" s="22"/>
      <c r="NQ148" s="22"/>
      <c r="NR148" s="22"/>
      <c r="NS148" s="22"/>
      <c r="NT148" s="22"/>
      <c r="NU148" s="22"/>
      <c r="NV148" s="22"/>
      <c r="NW148" s="22"/>
      <c r="NX148" s="22"/>
      <c r="NY148" s="22"/>
      <c r="NZ148" s="22"/>
      <c r="OA148" s="22"/>
      <c r="OB148" s="22"/>
      <c r="OC148" s="22"/>
      <c r="OD148" s="10"/>
      <c r="OE148" s="10"/>
      <c r="OF148" s="12"/>
      <c r="OG148" s="17"/>
      <c r="OH148" s="22"/>
      <c r="OI148" s="22"/>
      <c r="OJ148" s="22"/>
      <c r="OK148" s="22"/>
      <c r="OL148" s="22"/>
      <c r="OM148" s="22"/>
      <c r="ON148" s="22"/>
      <c r="OO148" s="22"/>
      <c r="OP148" s="22"/>
      <c r="OQ148" s="22"/>
      <c r="OR148" s="22"/>
      <c r="OS148" s="22"/>
      <c r="OT148" s="22"/>
      <c r="OU148" s="22"/>
      <c r="OV148" s="22"/>
      <c r="OW148" s="22"/>
      <c r="OX148" s="22"/>
      <c r="OY148" s="22"/>
      <c r="OZ148" s="22"/>
      <c r="PA148" s="18"/>
      <c r="PB148" s="14"/>
      <c r="PC148" s="10"/>
      <c r="PD148" s="10"/>
      <c r="PE148" s="10"/>
      <c r="PF148" s="10"/>
      <c r="PG148" s="10"/>
      <c r="PH148" s="10"/>
      <c r="PI148" s="10"/>
      <c r="PJ148" s="10"/>
      <c r="PK148" s="10"/>
      <c r="PL148" s="10"/>
      <c r="PM148" s="10"/>
      <c r="PN148" s="10"/>
      <c r="PO148" s="10"/>
      <c r="PP148" s="10"/>
      <c r="PQ148" s="10"/>
      <c r="PR148" s="10"/>
      <c r="PS148" s="10"/>
      <c r="PT148" s="10"/>
      <c r="PU148" s="10"/>
      <c r="PV148" s="10"/>
      <c r="PW148" s="13"/>
      <c r="PX148" s="17"/>
      <c r="PY148" s="22"/>
      <c r="PZ148" s="22"/>
      <c r="QA148" s="22"/>
      <c r="QB148" s="22"/>
      <c r="QC148" s="22"/>
      <c r="QD148" s="22"/>
      <c r="QE148" s="22"/>
      <c r="QF148" s="22"/>
      <c r="QG148" s="22"/>
      <c r="QH148" s="22"/>
      <c r="QI148" s="22"/>
      <c r="QJ148" s="22"/>
      <c r="QK148" s="2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9"/>
      <c r="TT148" s="9"/>
    </row>
    <row r="149" spans="1:540" ht="9.6"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11"/>
      <c r="BL149" s="10"/>
      <c r="BM149" s="24"/>
      <c r="BN149" s="24"/>
      <c r="BO149" s="24"/>
      <c r="BP149" s="24"/>
      <c r="BQ149" s="24"/>
      <c r="BR149" s="24"/>
      <c r="BS149" s="24"/>
      <c r="BT149" s="24"/>
      <c r="BU149" s="24"/>
      <c r="BV149" s="24"/>
      <c r="BW149" s="24"/>
      <c r="BX149" s="24"/>
      <c r="BY149" s="24"/>
      <c r="BZ149" s="24"/>
      <c r="CA149" s="24"/>
      <c r="CB149" s="10"/>
      <c r="CC149" s="13"/>
      <c r="CD149" s="17"/>
      <c r="CE149" s="9"/>
      <c r="CF149" s="9"/>
      <c r="CG149" s="9"/>
      <c r="CH149" s="9"/>
      <c r="CI149" s="9"/>
      <c r="CJ149" s="9"/>
      <c r="CK149" s="9"/>
      <c r="CL149" s="17"/>
      <c r="CM149" s="17"/>
      <c r="CN149" s="16"/>
      <c r="CO149" s="13"/>
      <c r="CP149" s="27"/>
      <c r="CQ149" s="10"/>
      <c r="CR149" s="10"/>
      <c r="CS149" s="10"/>
      <c r="CT149" s="24"/>
      <c r="CU149" s="24"/>
      <c r="CV149" s="24"/>
      <c r="CW149" s="24"/>
      <c r="CX149" s="24"/>
      <c r="CY149" s="24"/>
      <c r="CZ149" s="24"/>
      <c r="DA149" s="24"/>
      <c r="DB149" s="24"/>
      <c r="DC149" s="24"/>
      <c r="DD149" s="24"/>
      <c r="DE149" s="24"/>
      <c r="DF149" s="24"/>
      <c r="DG149" s="24"/>
      <c r="DH149" s="24"/>
      <c r="DI149" s="24"/>
      <c r="DJ149" s="24"/>
      <c r="DK149" s="24"/>
      <c r="DL149" s="24"/>
      <c r="DM149" s="24"/>
      <c r="DN149" s="10"/>
      <c r="DO149" s="18"/>
      <c r="DP149" s="9"/>
      <c r="DQ149" s="9"/>
      <c r="DR149" s="9"/>
      <c r="DS149" s="9"/>
      <c r="DT149" s="9"/>
      <c r="DU149" s="9"/>
      <c r="DV149" s="17"/>
      <c r="DW149" s="27"/>
      <c r="DX149" s="24"/>
      <c r="DY149" s="24"/>
      <c r="DZ149" s="24"/>
      <c r="EA149" s="24"/>
      <c r="EB149" s="24"/>
      <c r="EC149" s="24"/>
      <c r="ED149" s="24"/>
      <c r="EE149" s="24"/>
      <c r="EF149" s="24"/>
      <c r="EG149" s="24"/>
      <c r="EH149" s="24"/>
      <c r="EI149" s="24"/>
      <c r="EJ149" s="24"/>
      <c r="EK149" s="24"/>
      <c r="EL149" s="24"/>
      <c r="EM149" s="24"/>
      <c r="EN149" s="24"/>
      <c r="EO149" s="24"/>
      <c r="EP149" s="24"/>
      <c r="EQ149" s="24"/>
      <c r="ER149" s="24"/>
      <c r="ES149" s="24"/>
      <c r="ET149" s="10"/>
      <c r="EU149" s="10"/>
      <c r="EV149" s="10"/>
      <c r="EW149" s="55"/>
      <c r="EX149" s="13"/>
      <c r="EY149" s="18"/>
      <c r="EZ149" s="17"/>
      <c r="FA149" s="17"/>
      <c r="FB149" s="17"/>
      <c r="FC149" s="17"/>
      <c r="FD149" s="17"/>
      <c r="FE149" s="17"/>
      <c r="FF149" s="22"/>
      <c r="FG149" s="18"/>
      <c r="FH149" s="11"/>
      <c r="FI149" s="10"/>
      <c r="FJ149" s="10"/>
      <c r="FK149" s="10"/>
      <c r="FL149" s="24"/>
      <c r="FM149" s="24"/>
      <c r="FN149" s="24"/>
      <c r="FO149" s="24"/>
      <c r="FP149" s="24"/>
      <c r="FQ149" s="24"/>
      <c r="FR149" s="24"/>
      <c r="FS149" s="24"/>
      <c r="FT149" s="24"/>
      <c r="FU149" s="24"/>
      <c r="FV149" s="24"/>
      <c r="FW149" s="24"/>
      <c r="FX149" s="24"/>
      <c r="FY149" s="24"/>
      <c r="FZ149" s="15"/>
      <c r="GA149" s="22"/>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11"/>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2"/>
      <c r="LZ149" s="17"/>
      <c r="MA149" s="22"/>
      <c r="MB149" s="22"/>
      <c r="MC149" s="22"/>
      <c r="MD149" s="22"/>
      <c r="ME149" s="22"/>
      <c r="MF149" s="22"/>
      <c r="MG149" s="22"/>
      <c r="MH149" s="22"/>
      <c r="MI149" s="22"/>
      <c r="MJ149" s="22"/>
      <c r="MK149" s="22"/>
      <c r="ML149" s="22"/>
      <c r="MM149" s="22"/>
      <c r="MN149" s="17"/>
      <c r="MO149" s="22"/>
      <c r="MP149" s="12"/>
      <c r="MQ149" s="10"/>
      <c r="MR149" s="10"/>
      <c r="MS149" s="10"/>
      <c r="MT149" s="10"/>
      <c r="MU149" s="10"/>
      <c r="MV149" s="10"/>
      <c r="MW149" s="10"/>
      <c r="MX149" s="10"/>
      <c r="MY149" s="10"/>
      <c r="MZ149" s="10"/>
      <c r="NA149" s="10"/>
      <c r="NB149" s="10"/>
      <c r="NC149" s="10"/>
      <c r="ND149" s="10"/>
      <c r="NE149" s="10"/>
      <c r="NF149" s="12"/>
      <c r="NG149" s="23"/>
      <c r="NH149" s="9"/>
      <c r="NI149" s="17"/>
      <c r="NJ149" s="22"/>
      <c r="NK149" s="22"/>
      <c r="NL149" s="22"/>
      <c r="NM149" s="22"/>
      <c r="NN149" s="22"/>
      <c r="NO149" s="22"/>
      <c r="NP149" s="22"/>
      <c r="NQ149" s="22"/>
      <c r="NR149" s="22"/>
      <c r="NS149" s="22"/>
      <c r="NT149" s="22"/>
      <c r="NU149" s="22"/>
      <c r="NV149" s="22"/>
      <c r="NW149" s="22"/>
      <c r="NX149" s="22"/>
      <c r="NY149" s="22"/>
      <c r="NZ149" s="22"/>
      <c r="OA149" s="22"/>
      <c r="OB149" s="17"/>
      <c r="OC149" s="12"/>
      <c r="OD149" s="10"/>
      <c r="OE149" s="10"/>
      <c r="OF149" s="10"/>
      <c r="OG149" s="12"/>
      <c r="OH149" s="17"/>
      <c r="OI149" s="22"/>
      <c r="OJ149" s="22"/>
      <c r="OK149" s="22"/>
      <c r="OL149" s="22"/>
      <c r="OM149" s="22"/>
      <c r="ON149" s="22"/>
      <c r="OO149" s="22"/>
      <c r="OP149" s="22"/>
      <c r="OQ149" s="22"/>
      <c r="OR149" s="22"/>
      <c r="OS149" s="22"/>
      <c r="OT149" s="22"/>
      <c r="OU149" s="22"/>
      <c r="OV149" s="22"/>
      <c r="OW149" s="22"/>
      <c r="OX149" s="22"/>
      <c r="OY149" s="22"/>
      <c r="OZ149" s="22"/>
      <c r="PA149" s="22"/>
      <c r="PB149" s="17"/>
      <c r="PC149" s="9"/>
      <c r="PD149" s="18"/>
      <c r="PE149" s="15"/>
      <c r="PF149" s="12"/>
      <c r="PG149" s="10"/>
      <c r="PH149" s="10"/>
      <c r="PI149" s="10"/>
      <c r="PJ149" s="10"/>
      <c r="PK149" s="10"/>
      <c r="PL149" s="10"/>
      <c r="PM149" s="10"/>
      <c r="PN149" s="10"/>
      <c r="PO149" s="10"/>
      <c r="PP149" s="10"/>
      <c r="PQ149" s="10"/>
      <c r="PR149" s="10"/>
      <c r="PS149" s="10"/>
      <c r="PT149" s="10"/>
      <c r="PU149" s="10"/>
      <c r="PV149" s="13"/>
      <c r="PW149" s="9"/>
      <c r="PX149" s="22"/>
      <c r="PY149" s="22"/>
      <c r="PZ149" s="22"/>
      <c r="QA149" s="22"/>
      <c r="QB149" s="22"/>
      <c r="QC149" s="22"/>
      <c r="QD149" s="22"/>
      <c r="QE149" s="22"/>
      <c r="QF149" s="22"/>
      <c r="QG149" s="22"/>
      <c r="QH149" s="22"/>
      <c r="QI149" s="22"/>
      <c r="QJ149" s="22"/>
      <c r="QK149" s="2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9"/>
      <c r="TT149" s="9"/>
    </row>
    <row r="150" spans="1:540" ht="9.6"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13"/>
      <c r="BL150" s="24"/>
      <c r="BM150" s="24"/>
      <c r="BN150" s="24"/>
      <c r="BO150" s="24"/>
      <c r="BP150" s="24"/>
      <c r="BQ150" s="24"/>
      <c r="BR150" s="24"/>
      <c r="BS150" s="24"/>
      <c r="BT150" s="24"/>
      <c r="BU150" s="24"/>
      <c r="BV150" s="24"/>
      <c r="BW150" s="24"/>
      <c r="BX150" s="24"/>
      <c r="BY150" s="24"/>
      <c r="BZ150" s="24"/>
      <c r="CA150" s="24"/>
      <c r="CB150" s="10"/>
      <c r="CC150" s="24"/>
      <c r="CD150" s="24"/>
      <c r="CE150" s="20"/>
      <c r="CF150" s="16"/>
      <c r="CG150" s="16"/>
      <c r="CH150" s="16"/>
      <c r="CI150" s="13"/>
      <c r="CJ150" s="14"/>
      <c r="CK150" s="11"/>
      <c r="CL150" s="15"/>
      <c r="CM150" s="24"/>
      <c r="CN150" s="24"/>
      <c r="CO150" s="24"/>
      <c r="CP150" s="24"/>
      <c r="CQ150" s="24"/>
      <c r="CR150" s="24"/>
      <c r="CS150" s="24"/>
      <c r="CT150" s="24"/>
      <c r="CU150" s="24"/>
      <c r="CV150" s="24"/>
      <c r="CW150" s="24"/>
      <c r="CX150" s="24"/>
      <c r="CY150" s="24"/>
      <c r="CZ150" s="24"/>
      <c r="DA150" s="24"/>
      <c r="DB150" s="24"/>
      <c r="DC150" s="24"/>
      <c r="DD150" s="24"/>
      <c r="DE150" s="24"/>
      <c r="DF150" s="24"/>
      <c r="DG150" s="24"/>
      <c r="DH150" s="24"/>
      <c r="DI150" s="24"/>
      <c r="DJ150" s="24"/>
      <c r="DK150" s="24"/>
      <c r="DL150" s="24"/>
      <c r="DM150" s="10"/>
      <c r="DN150" s="16"/>
      <c r="DO150" s="9"/>
      <c r="DP150" s="9"/>
      <c r="DQ150" s="9"/>
      <c r="DR150" s="9"/>
      <c r="DS150" s="9"/>
      <c r="DT150" s="9"/>
      <c r="DU150" s="9"/>
      <c r="DV150" s="9"/>
      <c r="DW150" s="18"/>
      <c r="DX150" s="27"/>
      <c r="DY150" s="24"/>
      <c r="DZ150" s="24"/>
      <c r="EA150" s="24"/>
      <c r="EB150" s="24"/>
      <c r="EC150" s="24"/>
      <c r="ED150" s="24"/>
      <c r="EE150" s="24"/>
      <c r="EF150" s="24"/>
      <c r="EG150" s="24"/>
      <c r="EH150" s="24"/>
      <c r="EI150" s="24"/>
      <c r="EJ150" s="24"/>
      <c r="EK150" s="24"/>
      <c r="EL150" s="24"/>
      <c r="EM150" s="24"/>
      <c r="EN150" s="24"/>
      <c r="EO150" s="24"/>
      <c r="EP150" s="24"/>
      <c r="EQ150" s="24"/>
      <c r="ER150" s="24"/>
      <c r="ES150" s="24"/>
      <c r="ET150" s="24"/>
      <c r="EU150" s="24"/>
      <c r="EV150" s="24"/>
      <c r="EW150" s="24"/>
      <c r="EX150" s="24"/>
      <c r="EY150" s="24"/>
      <c r="EZ150" s="12"/>
      <c r="FA150" s="27"/>
      <c r="FB150" s="15"/>
      <c r="FC150" s="15"/>
      <c r="FD150" s="27"/>
      <c r="FE150" s="24"/>
      <c r="FF150" s="24"/>
      <c r="FG150" s="10"/>
      <c r="FH150" s="10"/>
      <c r="FI150" s="10"/>
      <c r="FJ150" s="24"/>
      <c r="FK150" s="24"/>
      <c r="FL150" s="24"/>
      <c r="FM150" s="24"/>
      <c r="FN150" s="24"/>
      <c r="FO150" s="24"/>
      <c r="FP150" s="24"/>
      <c r="FQ150" s="24"/>
      <c r="FR150" s="24"/>
      <c r="FS150" s="24"/>
      <c r="FT150" s="24"/>
      <c r="FU150" s="24"/>
      <c r="FV150" s="24"/>
      <c r="FW150" s="24"/>
      <c r="FX150" s="24"/>
      <c r="FY150" s="24"/>
      <c r="FZ150" s="14"/>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11"/>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2"/>
      <c r="LZ150" s="17"/>
      <c r="MA150" s="22"/>
      <c r="MB150" s="22"/>
      <c r="MC150" s="22"/>
      <c r="MD150" s="22"/>
      <c r="ME150" s="22"/>
      <c r="MF150" s="22"/>
      <c r="MG150" s="22"/>
      <c r="MH150" s="22"/>
      <c r="MI150" s="22"/>
      <c r="MJ150" s="22"/>
      <c r="MK150" s="22"/>
      <c r="ML150" s="22"/>
      <c r="MM150" s="22"/>
      <c r="MN150" s="22"/>
      <c r="MO150" s="17"/>
      <c r="MP150" s="17"/>
      <c r="MQ150" s="11"/>
      <c r="MR150" s="10"/>
      <c r="MS150" s="10"/>
      <c r="MT150" s="10"/>
      <c r="MU150" s="10"/>
      <c r="MV150" s="10"/>
      <c r="MW150" s="10"/>
      <c r="MX150" s="10"/>
      <c r="MY150" s="10"/>
      <c r="MZ150" s="10"/>
      <c r="NA150" s="10"/>
      <c r="NB150" s="15"/>
      <c r="NC150" s="14"/>
      <c r="ND150" s="34"/>
      <c r="NE150" s="17"/>
      <c r="NF150" s="17"/>
      <c r="NG150" s="17"/>
      <c r="NH150" s="22"/>
      <c r="NI150" s="22"/>
      <c r="NJ150" s="22"/>
      <c r="NK150" s="22"/>
      <c r="NL150" s="22"/>
      <c r="NM150" s="22"/>
      <c r="NN150" s="22"/>
      <c r="NO150" s="22"/>
      <c r="NP150" s="22"/>
      <c r="NQ150" s="22"/>
      <c r="NR150" s="22"/>
      <c r="NS150" s="22"/>
      <c r="NT150" s="22"/>
      <c r="NU150" s="22"/>
      <c r="NV150" s="22"/>
      <c r="NW150" s="22"/>
      <c r="NX150" s="22"/>
      <c r="NY150" s="22"/>
      <c r="NZ150" s="22"/>
      <c r="OA150" s="22"/>
      <c r="OB150" s="14"/>
      <c r="OC150" s="10"/>
      <c r="OD150" s="10"/>
      <c r="OE150" s="10"/>
      <c r="OF150" s="10"/>
      <c r="OG150" s="10"/>
      <c r="OH150" s="15"/>
      <c r="OI150" s="17"/>
      <c r="OJ150" s="22"/>
      <c r="OK150" s="22"/>
      <c r="OL150" s="22"/>
      <c r="OM150" s="22"/>
      <c r="ON150" s="22"/>
      <c r="OO150" s="22"/>
      <c r="OP150" s="22"/>
      <c r="OQ150" s="22"/>
      <c r="OR150" s="22"/>
      <c r="OS150" s="22"/>
      <c r="OT150" s="22"/>
      <c r="OU150" s="22"/>
      <c r="OV150" s="22"/>
      <c r="OW150" s="22"/>
      <c r="OX150" s="22"/>
      <c r="OY150" s="22"/>
      <c r="OZ150" s="22"/>
      <c r="PA150" s="22"/>
      <c r="PB150" s="18"/>
      <c r="PC150" s="22"/>
      <c r="PD150" s="17"/>
      <c r="PE150" s="17"/>
      <c r="PF150" s="17"/>
      <c r="PG150" s="18"/>
      <c r="PH150" s="13"/>
      <c r="PI150" s="11"/>
      <c r="PJ150" s="27"/>
      <c r="PK150" s="12"/>
      <c r="PL150" s="10"/>
      <c r="PM150" s="10"/>
      <c r="PN150" s="10"/>
      <c r="PO150" s="10"/>
      <c r="PP150" s="10"/>
      <c r="PQ150" s="10"/>
      <c r="PR150" s="15"/>
      <c r="PS150" s="11"/>
      <c r="PT150" s="16"/>
      <c r="PU150" s="17"/>
      <c r="PV150" s="17"/>
      <c r="PW150" s="22"/>
      <c r="PX150" s="22"/>
      <c r="PY150" s="22"/>
      <c r="PZ150" s="22"/>
      <c r="QA150" s="22"/>
      <c r="QB150" s="22"/>
      <c r="QC150" s="22"/>
      <c r="QD150" s="22"/>
      <c r="QE150" s="22"/>
      <c r="QF150" s="22"/>
      <c r="QG150" s="22"/>
      <c r="QH150" s="22"/>
      <c r="QI150" s="22"/>
      <c r="QJ150" s="17"/>
      <c r="QK150" s="16"/>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9"/>
      <c r="TT150" s="9"/>
    </row>
    <row r="151" spans="1:540" ht="9.6"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16"/>
      <c r="BL151" s="24"/>
      <c r="BM151" s="24"/>
      <c r="BN151" s="24"/>
      <c r="BO151" s="24"/>
      <c r="BP151" s="24"/>
      <c r="BQ151" s="24"/>
      <c r="BR151" s="24"/>
      <c r="BS151" s="24"/>
      <c r="BT151" s="24"/>
      <c r="BU151" s="24"/>
      <c r="BV151" s="24"/>
      <c r="BW151" s="24"/>
      <c r="BX151" s="24"/>
      <c r="BY151" s="24"/>
      <c r="BZ151" s="24"/>
      <c r="CA151" s="24"/>
      <c r="CB151" s="24"/>
      <c r="CC151" s="24"/>
      <c r="CD151" s="24"/>
      <c r="CE151" s="10"/>
      <c r="CF151" s="24"/>
      <c r="CG151" s="10"/>
      <c r="CH151" s="10"/>
      <c r="CI151" s="10"/>
      <c r="CJ151" s="24"/>
      <c r="CK151" s="24"/>
      <c r="CL151" s="24"/>
      <c r="CM151" s="24"/>
      <c r="CN151" s="24"/>
      <c r="CO151" s="24"/>
      <c r="CP151" s="24"/>
      <c r="CQ151" s="24"/>
      <c r="CR151" s="24"/>
      <c r="CS151" s="24"/>
      <c r="CT151" s="24"/>
      <c r="CU151" s="24"/>
      <c r="CV151" s="24"/>
      <c r="CW151" s="24"/>
      <c r="CX151" s="24"/>
      <c r="CY151" s="24"/>
      <c r="CZ151" s="24"/>
      <c r="DA151" s="24"/>
      <c r="DB151" s="24"/>
      <c r="DC151" s="24"/>
      <c r="DD151" s="24"/>
      <c r="DE151" s="24"/>
      <c r="DF151" s="24"/>
      <c r="DG151" s="24"/>
      <c r="DH151" s="24"/>
      <c r="DI151" s="24"/>
      <c r="DJ151" s="24"/>
      <c r="DK151" s="24"/>
      <c r="DL151" s="24"/>
      <c r="DM151" s="12"/>
      <c r="DN151" s="17"/>
      <c r="DO151" s="9"/>
      <c r="DP151" s="9"/>
      <c r="DQ151" s="9"/>
      <c r="DR151" s="9"/>
      <c r="DS151" s="9"/>
      <c r="DT151" s="9"/>
      <c r="DU151" s="9"/>
      <c r="DV151" s="9"/>
      <c r="DW151" s="9"/>
      <c r="DX151" s="16"/>
      <c r="DY151" s="10"/>
      <c r="DZ151" s="24"/>
      <c r="EA151" s="24"/>
      <c r="EB151" s="24"/>
      <c r="EC151" s="24"/>
      <c r="ED151" s="24"/>
      <c r="EE151" s="24"/>
      <c r="EF151" s="24"/>
      <c r="EG151" s="24"/>
      <c r="EH151" s="24"/>
      <c r="EI151" s="24"/>
      <c r="EJ151" s="24"/>
      <c r="EK151" s="24"/>
      <c r="EL151" s="24"/>
      <c r="EM151" s="24"/>
      <c r="EN151" s="24"/>
      <c r="EO151" s="24"/>
      <c r="EP151" s="24"/>
      <c r="EQ151" s="24"/>
      <c r="ER151" s="24"/>
      <c r="ES151" s="24"/>
      <c r="ET151" s="24"/>
      <c r="EU151" s="24"/>
      <c r="EV151" s="24"/>
      <c r="EW151" s="24"/>
      <c r="EX151" s="24"/>
      <c r="EY151" s="24"/>
      <c r="EZ151" s="24"/>
      <c r="FA151" s="24"/>
      <c r="FB151" s="24"/>
      <c r="FC151" s="24"/>
      <c r="FD151" s="24"/>
      <c r="FE151" s="24"/>
      <c r="FF151" s="24"/>
      <c r="FG151" s="24"/>
      <c r="FH151" s="24"/>
      <c r="FI151" s="24"/>
      <c r="FJ151" s="24"/>
      <c r="FK151" s="24"/>
      <c r="FL151" s="24"/>
      <c r="FM151" s="24"/>
      <c r="FN151" s="24"/>
      <c r="FO151" s="24"/>
      <c r="FP151" s="24"/>
      <c r="FQ151" s="24"/>
      <c r="FR151" s="24"/>
      <c r="FS151" s="24"/>
      <c r="FT151" s="24"/>
      <c r="FU151" s="24"/>
      <c r="FV151" s="24"/>
      <c r="FW151" s="24"/>
      <c r="FX151" s="24"/>
      <c r="FY151" s="24"/>
      <c r="FZ151" s="18"/>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11"/>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7"/>
      <c r="MA151" s="22"/>
      <c r="MB151" s="22"/>
      <c r="MC151" s="22"/>
      <c r="MD151" s="22"/>
      <c r="ME151" s="22"/>
      <c r="MF151" s="22"/>
      <c r="MG151" s="22"/>
      <c r="MH151" s="22"/>
      <c r="MI151" s="22"/>
      <c r="MJ151" s="22"/>
      <c r="MK151" s="22"/>
      <c r="ML151" s="22"/>
      <c r="MM151" s="22"/>
      <c r="MN151" s="22"/>
      <c r="MO151" s="22"/>
      <c r="MP151" s="22"/>
      <c r="MQ151" s="17"/>
      <c r="MR151" s="18"/>
      <c r="MS151" s="13"/>
      <c r="MT151" s="15"/>
      <c r="MU151" s="15"/>
      <c r="MV151" s="15"/>
      <c r="MW151" s="14"/>
      <c r="MX151" s="14"/>
      <c r="MY151" s="23"/>
      <c r="MZ151" s="38"/>
      <c r="NA151" s="18"/>
      <c r="NB151" s="22"/>
      <c r="NC151" s="17"/>
      <c r="ND151" s="22"/>
      <c r="NE151" s="22"/>
      <c r="NF151" s="22"/>
      <c r="NG151" s="22"/>
      <c r="NH151" s="22"/>
      <c r="NI151" s="22"/>
      <c r="NJ151" s="22"/>
      <c r="NK151" s="22"/>
      <c r="NL151" s="22"/>
      <c r="NM151" s="22"/>
      <c r="NN151" s="22"/>
      <c r="NO151" s="22"/>
      <c r="NP151" s="22"/>
      <c r="NQ151" s="22"/>
      <c r="NR151" s="22"/>
      <c r="NS151" s="22"/>
      <c r="NT151" s="22"/>
      <c r="NU151" s="22"/>
      <c r="NV151" s="22"/>
      <c r="NW151" s="22"/>
      <c r="NX151" s="22"/>
      <c r="NY151" s="22"/>
      <c r="NZ151" s="22"/>
      <c r="OA151" s="16"/>
      <c r="OB151" s="10"/>
      <c r="OC151" s="10"/>
      <c r="OD151" s="10"/>
      <c r="OE151" s="10"/>
      <c r="OF151" s="10"/>
      <c r="OG151" s="10"/>
      <c r="OH151" s="10"/>
      <c r="OI151" s="11"/>
      <c r="OJ151" s="17"/>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17"/>
      <c r="PI151" s="17"/>
      <c r="PJ151" s="22"/>
      <c r="PK151" s="18"/>
      <c r="PL151" s="18"/>
      <c r="PM151" s="18"/>
      <c r="PN151" s="38"/>
      <c r="PO151" s="18"/>
      <c r="PP151" s="18"/>
      <c r="PQ151" s="18"/>
      <c r="PR151" s="22"/>
      <c r="PS151" s="17"/>
      <c r="PT151" s="17"/>
      <c r="PU151" s="22"/>
      <c r="PV151" s="22"/>
      <c r="PW151" s="22"/>
      <c r="PX151" s="22"/>
      <c r="PY151" s="22"/>
      <c r="PZ151" s="22"/>
      <c r="QA151" s="22"/>
      <c r="QB151" s="22"/>
      <c r="QC151" s="22"/>
      <c r="QD151" s="22"/>
      <c r="QE151" s="22"/>
      <c r="QF151" s="22"/>
      <c r="QG151" s="22"/>
      <c r="QH151" s="22"/>
      <c r="QI151" s="22"/>
      <c r="QJ151" s="22"/>
      <c r="QK151" s="11"/>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9"/>
      <c r="TT151" s="9"/>
    </row>
    <row r="152" spans="1:540" ht="9.6"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18"/>
      <c r="BL152" s="24"/>
      <c r="BM152" s="24"/>
      <c r="BN152" s="24"/>
      <c r="BO152" s="24"/>
      <c r="BP152" s="24"/>
      <c r="BQ152" s="24"/>
      <c r="BR152" s="24"/>
      <c r="BS152" s="24"/>
      <c r="BT152" s="24"/>
      <c r="BU152" s="24"/>
      <c r="BV152" s="24"/>
      <c r="BW152" s="24"/>
      <c r="BX152" s="24"/>
      <c r="BY152" s="24"/>
      <c r="BZ152" s="24"/>
      <c r="CA152" s="24"/>
      <c r="CB152" s="24"/>
      <c r="CC152" s="24"/>
      <c r="CD152" s="24"/>
      <c r="CE152" s="24"/>
      <c r="CF152" s="24"/>
      <c r="CG152" s="24"/>
      <c r="CH152" s="24"/>
      <c r="CI152" s="24"/>
      <c r="CJ152" s="24"/>
      <c r="CK152" s="24"/>
      <c r="CL152" s="24"/>
      <c r="CM152" s="24"/>
      <c r="CN152" s="24"/>
      <c r="CO152" s="24"/>
      <c r="CP152" s="24"/>
      <c r="CQ152" s="24"/>
      <c r="CR152" s="24"/>
      <c r="CS152" s="24"/>
      <c r="CT152" s="24"/>
      <c r="CU152" s="24"/>
      <c r="CV152" s="24"/>
      <c r="CW152" s="24"/>
      <c r="CX152" s="24"/>
      <c r="CY152" s="24"/>
      <c r="CZ152" s="24"/>
      <c r="DA152" s="24"/>
      <c r="DB152" s="24"/>
      <c r="DC152" s="24"/>
      <c r="DD152" s="24"/>
      <c r="DE152" s="24"/>
      <c r="DF152" s="24"/>
      <c r="DG152" s="24"/>
      <c r="DH152" s="24"/>
      <c r="DI152" s="24"/>
      <c r="DJ152" s="24"/>
      <c r="DK152" s="24"/>
      <c r="DL152" s="10"/>
      <c r="DM152" s="18"/>
      <c r="DN152" s="9"/>
      <c r="DO152" s="9"/>
      <c r="DP152" s="9"/>
      <c r="DQ152" s="9"/>
      <c r="DR152" s="9"/>
      <c r="DS152" s="9"/>
      <c r="DT152" s="9"/>
      <c r="DU152" s="9"/>
      <c r="DV152" s="9"/>
      <c r="DW152" s="9"/>
      <c r="DX152" s="9"/>
      <c r="DY152" s="16"/>
      <c r="DZ152" s="10"/>
      <c r="EA152" s="12"/>
      <c r="EB152" s="24"/>
      <c r="EC152" s="24"/>
      <c r="ED152" s="24"/>
      <c r="EE152" s="24"/>
      <c r="EF152" s="24"/>
      <c r="EG152" s="24"/>
      <c r="EH152" s="24"/>
      <c r="EI152" s="24"/>
      <c r="EJ152" s="24"/>
      <c r="EK152" s="24"/>
      <c r="EL152" s="24"/>
      <c r="EM152" s="24"/>
      <c r="EN152" s="24"/>
      <c r="EO152" s="24"/>
      <c r="EP152" s="24"/>
      <c r="EQ152" s="24"/>
      <c r="ER152" s="24"/>
      <c r="ES152" s="24"/>
      <c r="ET152" s="24"/>
      <c r="EU152" s="24"/>
      <c r="EV152" s="24"/>
      <c r="EW152" s="24"/>
      <c r="EX152" s="24"/>
      <c r="EY152" s="24"/>
      <c r="EZ152" s="24"/>
      <c r="FA152" s="24"/>
      <c r="FB152" s="24"/>
      <c r="FC152" s="24"/>
      <c r="FD152" s="24"/>
      <c r="FE152" s="24"/>
      <c r="FF152" s="24"/>
      <c r="FG152" s="24"/>
      <c r="FH152" s="24"/>
      <c r="FI152" s="24"/>
      <c r="FJ152" s="24"/>
      <c r="FK152" s="24"/>
      <c r="FL152" s="24"/>
      <c r="FM152" s="24"/>
      <c r="FN152" s="24"/>
      <c r="FO152" s="24"/>
      <c r="FP152" s="24"/>
      <c r="FQ152" s="24"/>
      <c r="FR152" s="24"/>
      <c r="FS152" s="24"/>
      <c r="FT152" s="24"/>
      <c r="FU152" s="24"/>
      <c r="FV152" s="24"/>
      <c r="FW152" s="24"/>
      <c r="FX152" s="24"/>
      <c r="FY152" s="12"/>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11"/>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22"/>
      <c r="MA152" s="22"/>
      <c r="MB152" s="22"/>
      <c r="MC152" s="22"/>
      <c r="MD152" s="22"/>
      <c r="ME152" s="22"/>
      <c r="MF152" s="22"/>
      <c r="MG152" s="22"/>
      <c r="MH152" s="22"/>
      <c r="MI152" s="22"/>
      <c r="MJ152" s="22"/>
      <c r="MK152" s="22"/>
      <c r="ML152" s="22"/>
      <c r="MM152" s="22"/>
      <c r="MN152" s="22"/>
      <c r="MO152" s="22"/>
      <c r="MP152" s="22"/>
      <c r="MQ152" s="22"/>
      <c r="MR152" s="22"/>
      <c r="MS152" s="22"/>
      <c r="MT152" s="17"/>
      <c r="MU152" s="17"/>
      <c r="MV152" s="17"/>
      <c r="MW152" s="9"/>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2"/>
      <c r="NU152" s="22"/>
      <c r="NV152" s="22"/>
      <c r="NW152" s="22"/>
      <c r="NX152" s="22"/>
      <c r="NY152" s="22"/>
      <c r="NZ152" s="17"/>
      <c r="OA152" s="12"/>
      <c r="OB152" s="10"/>
      <c r="OC152" s="10"/>
      <c r="OD152" s="10"/>
      <c r="OE152" s="10"/>
      <c r="OF152" s="10"/>
      <c r="OG152" s="10"/>
      <c r="OH152" s="10"/>
      <c r="OI152" s="10"/>
      <c r="OJ152" s="13"/>
      <c r="OK152" s="17"/>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2"/>
      <c r="PT152" s="22"/>
      <c r="PU152" s="22"/>
      <c r="PV152" s="22"/>
      <c r="PW152" s="22"/>
      <c r="PX152" s="22"/>
      <c r="PY152" s="22"/>
      <c r="PZ152" s="22"/>
      <c r="QA152" s="22"/>
      <c r="QB152" s="22"/>
      <c r="QC152" s="22"/>
      <c r="QD152" s="22"/>
      <c r="QE152" s="22"/>
      <c r="QF152" s="22"/>
      <c r="QG152" s="22"/>
      <c r="QH152" s="22"/>
      <c r="QI152" s="22"/>
      <c r="QJ152" s="22"/>
      <c r="QK152" s="12"/>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9"/>
      <c r="TT152" s="9"/>
    </row>
    <row r="153" spans="1:540" ht="9.6"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39"/>
      <c r="BM153" s="24"/>
      <c r="BN153" s="24"/>
      <c r="BO153" s="24"/>
      <c r="BP153" s="24"/>
      <c r="BQ153" s="24"/>
      <c r="BR153" s="24"/>
      <c r="BS153" s="24"/>
      <c r="BT153" s="24"/>
      <c r="BU153" s="24"/>
      <c r="BV153" s="24"/>
      <c r="BW153" s="24"/>
      <c r="BX153" s="24"/>
      <c r="BY153" s="24"/>
      <c r="BZ153" s="24"/>
      <c r="CA153" s="24"/>
      <c r="CB153" s="24"/>
      <c r="CC153" s="24"/>
      <c r="CD153" s="24"/>
      <c r="CE153" s="24"/>
      <c r="CF153" s="24"/>
      <c r="CG153" s="24"/>
      <c r="CH153" s="24"/>
      <c r="CI153" s="24"/>
      <c r="CJ153" s="24"/>
      <c r="CK153" s="24"/>
      <c r="CL153" s="24"/>
      <c r="CM153" s="24"/>
      <c r="CN153" s="24"/>
      <c r="CO153" s="24"/>
      <c r="CP153" s="24"/>
      <c r="CQ153" s="24"/>
      <c r="CR153" s="24"/>
      <c r="CS153" s="24"/>
      <c r="CT153" s="24"/>
      <c r="CU153" s="24"/>
      <c r="CV153" s="24"/>
      <c r="CW153" s="24"/>
      <c r="CX153" s="24"/>
      <c r="CY153" s="24"/>
      <c r="CZ153" s="24"/>
      <c r="DA153" s="24"/>
      <c r="DB153" s="24"/>
      <c r="DC153" s="24"/>
      <c r="DD153" s="24"/>
      <c r="DE153" s="24"/>
      <c r="DF153" s="24"/>
      <c r="DG153" s="24"/>
      <c r="DH153" s="24"/>
      <c r="DI153" s="24"/>
      <c r="DJ153" s="24"/>
      <c r="DK153" s="24"/>
      <c r="DL153" s="13"/>
      <c r="DM153" s="9"/>
      <c r="DN153" s="9"/>
      <c r="DO153" s="9"/>
      <c r="DP153" s="9"/>
      <c r="DQ153" s="9"/>
      <c r="DR153" s="9"/>
      <c r="DS153" s="9"/>
      <c r="DT153" s="9"/>
      <c r="DU153" s="9"/>
      <c r="DV153" s="9"/>
      <c r="DW153" s="9"/>
      <c r="DX153" s="9"/>
      <c r="DY153" s="9"/>
      <c r="DZ153" s="14"/>
      <c r="EA153" s="10"/>
      <c r="EB153" s="24"/>
      <c r="EC153" s="24"/>
      <c r="ED153" s="24"/>
      <c r="EE153" s="24"/>
      <c r="EF153" s="24"/>
      <c r="EG153" s="24"/>
      <c r="EH153" s="24"/>
      <c r="EI153" s="24"/>
      <c r="EJ153" s="24"/>
      <c r="EK153" s="24"/>
      <c r="EL153" s="24"/>
      <c r="EM153" s="24"/>
      <c r="EN153" s="24"/>
      <c r="EO153" s="24"/>
      <c r="EP153" s="24"/>
      <c r="EQ153" s="24"/>
      <c r="ER153" s="24"/>
      <c r="ES153" s="24"/>
      <c r="ET153" s="24"/>
      <c r="EU153" s="24"/>
      <c r="EV153" s="24"/>
      <c r="EW153" s="24"/>
      <c r="EX153" s="24"/>
      <c r="EY153" s="24"/>
      <c r="EZ153" s="24"/>
      <c r="FA153" s="24"/>
      <c r="FB153" s="24"/>
      <c r="FC153" s="24"/>
      <c r="FD153" s="24"/>
      <c r="FE153" s="24"/>
      <c r="FF153" s="24"/>
      <c r="FG153" s="24"/>
      <c r="FH153" s="24"/>
      <c r="FI153" s="24"/>
      <c r="FJ153" s="24"/>
      <c r="FK153" s="24"/>
      <c r="FL153" s="24"/>
      <c r="FM153" s="24"/>
      <c r="FN153" s="24"/>
      <c r="FO153" s="24"/>
      <c r="FP153" s="24"/>
      <c r="FQ153" s="24"/>
      <c r="FR153" s="24"/>
      <c r="FS153" s="24"/>
      <c r="FT153" s="24"/>
      <c r="FU153" s="24"/>
      <c r="FV153" s="24"/>
      <c r="FW153" s="10"/>
      <c r="FX153" s="10"/>
      <c r="FY153" s="22"/>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11"/>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6"/>
      <c r="MA153" s="17"/>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9"/>
      <c r="NZ153" s="11"/>
      <c r="OA153" s="10"/>
      <c r="OB153" s="10"/>
      <c r="OC153" s="10"/>
      <c r="OD153" s="10"/>
      <c r="OE153" s="10"/>
      <c r="OF153" s="10"/>
      <c r="OG153" s="10"/>
      <c r="OH153" s="10"/>
      <c r="OI153" s="10"/>
      <c r="OJ153" s="10"/>
      <c r="OK153" s="13"/>
      <c r="OL153" s="17"/>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17"/>
      <c r="QJ153" s="20"/>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9"/>
      <c r="TT153" s="9"/>
    </row>
    <row r="154" spans="1:540" ht="9.6"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22"/>
      <c r="BM154" s="24"/>
      <c r="BN154" s="24"/>
      <c r="BO154" s="24"/>
      <c r="BP154" s="24"/>
      <c r="BQ154" s="24"/>
      <c r="BR154" s="24"/>
      <c r="BS154" s="24"/>
      <c r="BT154" s="24"/>
      <c r="BU154" s="24"/>
      <c r="BV154" s="24"/>
      <c r="BW154" s="24"/>
      <c r="BX154" s="24"/>
      <c r="BY154" s="24"/>
      <c r="BZ154" s="24"/>
      <c r="CA154" s="24"/>
      <c r="CB154" s="24"/>
      <c r="CC154" s="24"/>
      <c r="CD154" s="24"/>
      <c r="CE154" s="24"/>
      <c r="CF154" s="24"/>
      <c r="CG154" s="24"/>
      <c r="CH154" s="24"/>
      <c r="CI154" s="24"/>
      <c r="CJ154" s="24"/>
      <c r="CK154" s="24"/>
      <c r="CL154" s="24"/>
      <c r="CM154" s="24"/>
      <c r="CN154" s="24"/>
      <c r="CO154" s="24"/>
      <c r="CP154" s="24"/>
      <c r="CQ154" s="24"/>
      <c r="CR154" s="24"/>
      <c r="CS154" s="24"/>
      <c r="CT154" s="24"/>
      <c r="CU154" s="24"/>
      <c r="CV154" s="24"/>
      <c r="CW154" s="24"/>
      <c r="CX154" s="24"/>
      <c r="CY154" s="24"/>
      <c r="CZ154" s="24"/>
      <c r="DA154" s="24"/>
      <c r="DB154" s="24"/>
      <c r="DC154" s="24"/>
      <c r="DD154" s="24"/>
      <c r="DE154" s="24"/>
      <c r="DF154" s="24"/>
      <c r="DG154" s="24"/>
      <c r="DH154" s="24"/>
      <c r="DI154" s="24"/>
      <c r="DJ154" s="24"/>
      <c r="DK154" s="42"/>
      <c r="DL154" s="22"/>
      <c r="DM154" s="9"/>
      <c r="DN154" s="9"/>
      <c r="DO154" s="9"/>
      <c r="DP154" s="9"/>
      <c r="DQ154" s="9"/>
      <c r="DR154" s="9"/>
      <c r="DS154" s="9"/>
      <c r="DT154" s="9"/>
      <c r="DU154" s="9"/>
      <c r="DV154" s="9"/>
      <c r="DW154" s="9"/>
      <c r="DX154" s="9"/>
      <c r="DY154" s="9"/>
      <c r="DZ154" s="17"/>
      <c r="EA154" s="15"/>
      <c r="EB154" s="24"/>
      <c r="EC154" s="24"/>
      <c r="ED154" s="24"/>
      <c r="EE154" s="24"/>
      <c r="EF154" s="24"/>
      <c r="EG154" s="24"/>
      <c r="EH154" s="24"/>
      <c r="EI154" s="24"/>
      <c r="EJ154" s="24"/>
      <c r="EK154" s="24"/>
      <c r="EL154" s="24"/>
      <c r="EM154" s="24"/>
      <c r="EN154" s="24"/>
      <c r="EO154" s="24"/>
      <c r="EP154" s="24"/>
      <c r="EQ154" s="24"/>
      <c r="ER154" s="24"/>
      <c r="ES154" s="24"/>
      <c r="ET154" s="24"/>
      <c r="EU154" s="24"/>
      <c r="EV154" s="24"/>
      <c r="EW154" s="24"/>
      <c r="EX154" s="24"/>
      <c r="EY154" s="24"/>
      <c r="EZ154" s="24"/>
      <c r="FA154" s="24"/>
      <c r="FB154" s="24"/>
      <c r="FC154" s="24"/>
      <c r="FD154" s="24"/>
      <c r="FE154" s="24"/>
      <c r="FF154" s="24"/>
      <c r="FG154" s="24"/>
      <c r="FH154" s="24"/>
      <c r="FI154" s="24"/>
      <c r="FJ154" s="24"/>
      <c r="FK154" s="24"/>
      <c r="FL154" s="24"/>
      <c r="FM154" s="24"/>
      <c r="FN154" s="24"/>
      <c r="FO154" s="24"/>
      <c r="FP154" s="24"/>
      <c r="FQ154" s="24"/>
      <c r="FR154" s="24"/>
      <c r="FS154" s="24"/>
      <c r="FT154" s="24"/>
      <c r="FU154" s="24"/>
      <c r="FV154" s="24"/>
      <c r="FW154" s="10"/>
      <c r="FX154" s="20"/>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11"/>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5"/>
      <c r="MA154" s="17"/>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17"/>
      <c r="NY154" s="18"/>
      <c r="NZ154" s="10"/>
      <c r="OA154" s="10"/>
      <c r="OB154" s="10"/>
      <c r="OC154" s="10"/>
      <c r="OD154" s="10"/>
      <c r="OE154" s="10"/>
      <c r="OF154" s="10"/>
      <c r="OG154" s="10"/>
      <c r="OH154" s="10"/>
      <c r="OI154" s="10"/>
      <c r="OJ154" s="10"/>
      <c r="OK154" s="10"/>
      <c r="OL154" s="18"/>
      <c r="OM154" s="17"/>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12"/>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9"/>
      <c r="TT154" s="9"/>
    </row>
    <row r="155" spans="1:540" ht="9.6"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18"/>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4"/>
      <c r="CO155" s="24"/>
      <c r="CP155" s="24"/>
      <c r="CQ155" s="24"/>
      <c r="CR155" s="24"/>
      <c r="CS155" s="24"/>
      <c r="CT155" s="24"/>
      <c r="CU155" s="24"/>
      <c r="CV155" s="24"/>
      <c r="CW155" s="24"/>
      <c r="CX155" s="24"/>
      <c r="CY155" s="24"/>
      <c r="CZ155" s="24"/>
      <c r="DA155" s="24"/>
      <c r="DB155" s="24"/>
      <c r="DC155" s="24"/>
      <c r="DD155" s="24"/>
      <c r="DE155" s="24"/>
      <c r="DF155" s="24"/>
      <c r="DG155" s="24"/>
      <c r="DH155" s="24"/>
      <c r="DI155" s="24"/>
      <c r="DJ155" s="24"/>
      <c r="DK155" s="26"/>
      <c r="DL155" s="9"/>
      <c r="DM155" s="9"/>
      <c r="DN155" s="9"/>
      <c r="DO155" s="9"/>
      <c r="DP155" s="9"/>
      <c r="DQ155" s="9"/>
      <c r="DR155" s="9"/>
      <c r="DS155" s="9"/>
      <c r="DT155" s="9"/>
      <c r="DU155" s="9"/>
      <c r="DV155" s="9"/>
      <c r="DW155" s="9"/>
      <c r="DX155" s="9"/>
      <c r="DY155" s="9"/>
      <c r="DZ155" s="9"/>
      <c r="EA155" s="13"/>
      <c r="EB155" s="10"/>
      <c r="EC155" s="24"/>
      <c r="ED155" s="24"/>
      <c r="EE155" s="24"/>
      <c r="EF155" s="24"/>
      <c r="EG155" s="24"/>
      <c r="EH155" s="24"/>
      <c r="EI155" s="24"/>
      <c r="EJ155" s="24"/>
      <c r="EK155" s="24"/>
      <c r="EL155" s="24"/>
      <c r="EM155" s="24"/>
      <c r="EN155" s="24"/>
      <c r="EO155" s="24"/>
      <c r="EP155" s="24"/>
      <c r="EQ155" s="24"/>
      <c r="ER155" s="24"/>
      <c r="ES155" s="24"/>
      <c r="ET155" s="24"/>
      <c r="EU155" s="24"/>
      <c r="EV155" s="24"/>
      <c r="EW155" s="24"/>
      <c r="EX155" s="24"/>
      <c r="EY155" s="24"/>
      <c r="EZ155" s="24"/>
      <c r="FA155" s="24"/>
      <c r="FB155" s="24"/>
      <c r="FC155" s="24"/>
      <c r="FD155" s="24"/>
      <c r="FE155" s="24"/>
      <c r="FF155" s="24"/>
      <c r="FG155" s="24"/>
      <c r="FH155" s="24"/>
      <c r="FI155" s="24"/>
      <c r="FJ155" s="24"/>
      <c r="FK155" s="24"/>
      <c r="FL155" s="24"/>
      <c r="FM155" s="24"/>
      <c r="FN155" s="24"/>
      <c r="FO155" s="24"/>
      <c r="FP155" s="24"/>
      <c r="FQ155" s="24"/>
      <c r="FR155" s="24"/>
      <c r="FS155" s="24"/>
      <c r="FT155" s="24"/>
      <c r="FU155" s="24"/>
      <c r="FV155" s="24"/>
      <c r="FW155" s="31"/>
      <c r="FX155" s="22"/>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11"/>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6"/>
      <c r="MB155" s="17"/>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17"/>
      <c r="NY155" s="15"/>
      <c r="NZ155" s="10"/>
      <c r="OA155" s="10"/>
      <c r="OB155" s="10"/>
      <c r="OC155" s="10"/>
      <c r="OD155" s="10"/>
      <c r="OE155" s="10"/>
      <c r="OF155" s="10"/>
      <c r="OG155" s="10"/>
      <c r="OH155" s="10"/>
      <c r="OI155" s="10"/>
      <c r="OJ155" s="10"/>
      <c r="OK155" s="10"/>
      <c r="OL155" s="27"/>
      <c r="OM155" s="17"/>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17"/>
      <c r="QI155" s="20"/>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9"/>
      <c r="TT155" s="9"/>
    </row>
    <row r="156" spans="1:540" ht="9.6" customHeight="1">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18"/>
      <c r="BO156" s="10"/>
      <c r="BP156" s="24"/>
      <c r="BQ156" s="24"/>
      <c r="BR156" s="24"/>
      <c r="BS156" s="24"/>
      <c r="BT156" s="24"/>
      <c r="BU156" s="24"/>
      <c r="BV156" s="24"/>
      <c r="BW156" s="24"/>
      <c r="BX156" s="24"/>
      <c r="BY156" s="24"/>
      <c r="BZ156" s="24"/>
      <c r="CA156" s="24"/>
      <c r="CB156" s="24"/>
      <c r="CC156" s="24"/>
      <c r="CD156" s="24"/>
      <c r="CE156" s="24"/>
      <c r="CF156" s="24"/>
      <c r="CG156" s="24"/>
      <c r="CH156" s="24"/>
      <c r="CI156" s="24"/>
      <c r="CJ156" s="24"/>
      <c r="CK156" s="24"/>
      <c r="CL156" s="24"/>
      <c r="CM156" s="24"/>
      <c r="CN156" s="24"/>
      <c r="CO156" s="24"/>
      <c r="CP156" s="24"/>
      <c r="CQ156" s="24"/>
      <c r="CR156" s="24"/>
      <c r="CS156" s="24"/>
      <c r="CT156" s="24"/>
      <c r="CU156" s="24"/>
      <c r="CV156" s="24"/>
      <c r="CW156" s="24"/>
      <c r="CX156" s="24"/>
      <c r="CY156" s="24"/>
      <c r="CZ156" s="24"/>
      <c r="DA156" s="24"/>
      <c r="DB156" s="24"/>
      <c r="DC156" s="24"/>
      <c r="DD156" s="24"/>
      <c r="DE156" s="24"/>
      <c r="DF156" s="24"/>
      <c r="DG156" s="24"/>
      <c r="DH156" s="24"/>
      <c r="DI156" s="24"/>
      <c r="DJ156" s="12"/>
      <c r="DK156" s="22"/>
      <c r="DL156" s="9"/>
      <c r="DM156" s="9"/>
      <c r="DN156" s="9"/>
      <c r="DO156" s="9"/>
      <c r="DP156" s="9"/>
      <c r="DQ156" s="9"/>
      <c r="DR156" s="22"/>
      <c r="DS156" s="16"/>
      <c r="DT156" s="17"/>
      <c r="DU156" s="9"/>
      <c r="DV156" s="9"/>
      <c r="DW156" s="9"/>
      <c r="DX156" s="9"/>
      <c r="DY156" s="9"/>
      <c r="DZ156" s="9"/>
      <c r="EA156" s="18"/>
      <c r="EB156" s="24"/>
      <c r="EC156" s="24"/>
      <c r="ED156" s="24"/>
      <c r="EE156" s="24"/>
      <c r="EF156" s="24"/>
      <c r="EG156" s="24"/>
      <c r="EH156" s="24"/>
      <c r="EI156" s="24"/>
      <c r="EJ156" s="24"/>
      <c r="EK156" s="24"/>
      <c r="EL156" s="24"/>
      <c r="EM156" s="24"/>
      <c r="EN156" s="24"/>
      <c r="EO156" s="24"/>
      <c r="EP156" s="24"/>
      <c r="EQ156" s="24"/>
      <c r="ER156" s="24"/>
      <c r="ES156" s="24"/>
      <c r="ET156" s="24"/>
      <c r="EU156" s="24"/>
      <c r="EV156" s="24"/>
      <c r="EW156" s="24"/>
      <c r="EX156" s="24"/>
      <c r="EY156" s="24"/>
      <c r="EZ156" s="24"/>
      <c r="FA156" s="24"/>
      <c r="FB156" s="24"/>
      <c r="FC156" s="24"/>
      <c r="FD156" s="24"/>
      <c r="FE156" s="24"/>
      <c r="FF156" s="24"/>
      <c r="FG156" s="24"/>
      <c r="FH156" s="24"/>
      <c r="FI156" s="24"/>
      <c r="FJ156" s="24"/>
      <c r="FK156" s="24"/>
      <c r="FL156" s="24"/>
      <c r="FM156" s="24"/>
      <c r="FN156" s="24"/>
      <c r="FO156" s="24"/>
      <c r="FP156" s="24"/>
      <c r="FQ156" s="24"/>
      <c r="FR156" s="24"/>
      <c r="FS156" s="24"/>
      <c r="FT156" s="24"/>
      <c r="FU156" s="24"/>
      <c r="FV156" s="24"/>
      <c r="FW156" s="16"/>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11"/>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2"/>
      <c r="NU156" s="22"/>
      <c r="NV156" s="22"/>
      <c r="NW156" s="22"/>
      <c r="NX156" s="16"/>
      <c r="NY156" s="10"/>
      <c r="NZ156" s="10"/>
      <c r="OA156" s="10"/>
      <c r="OB156" s="10"/>
      <c r="OC156" s="10"/>
      <c r="OD156" s="10"/>
      <c r="OE156" s="10"/>
      <c r="OF156" s="10"/>
      <c r="OG156" s="10"/>
      <c r="OH156" s="10"/>
      <c r="OI156" s="10"/>
      <c r="OJ156" s="10"/>
      <c r="OK156" s="10"/>
      <c r="OL156" s="10"/>
      <c r="OM156" s="45"/>
      <c r="ON156" s="17"/>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2"/>
      <c r="PT156" s="22"/>
      <c r="PU156" s="22"/>
      <c r="PV156" s="22"/>
      <c r="PW156" s="22"/>
      <c r="PX156" s="22"/>
      <c r="PY156" s="22"/>
      <c r="PZ156" s="22"/>
      <c r="QA156" s="22"/>
      <c r="QB156" s="22"/>
      <c r="QC156" s="22"/>
      <c r="QD156" s="22"/>
      <c r="QE156" s="22"/>
      <c r="QF156" s="22"/>
      <c r="QG156" s="22"/>
      <c r="QH156" s="18"/>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9"/>
      <c r="TT156" s="9"/>
    </row>
    <row r="157" spans="1:540" ht="9.6"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18"/>
      <c r="BP157" s="10"/>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4"/>
      <c r="CO157" s="24"/>
      <c r="CP157" s="24"/>
      <c r="CQ157" s="24"/>
      <c r="CR157" s="24"/>
      <c r="CS157" s="24"/>
      <c r="CT157" s="24"/>
      <c r="CU157" s="24"/>
      <c r="CV157" s="24"/>
      <c r="CW157" s="24"/>
      <c r="CX157" s="24"/>
      <c r="CY157" s="24"/>
      <c r="CZ157" s="24"/>
      <c r="DA157" s="24"/>
      <c r="DB157" s="24"/>
      <c r="DC157" s="24"/>
      <c r="DD157" s="24"/>
      <c r="DE157" s="24"/>
      <c r="DF157" s="24"/>
      <c r="DG157" s="24"/>
      <c r="DH157" s="24"/>
      <c r="DI157" s="24"/>
      <c r="DJ157" s="13"/>
      <c r="DK157" s="9"/>
      <c r="DL157" s="9"/>
      <c r="DM157" s="9"/>
      <c r="DN157" s="9"/>
      <c r="DO157" s="9"/>
      <c r="DP157" s="9"/>
      <c r="DQ157" s="9"/>
      <c r="DR157" s="11"/>
      <c r="DS157" s="12"/>
      <c r="DT157" s="17"/>
      <c r="DU157" s="9"/>
      <c r="DV157" s="9"/>
      <c r="DW157" s="9"/>
      <c r="DX157" s="9"/>
      <c r="DY157" s="9"/>
      <c r="DZ157" s="9"/>
      <c r="EA157" s="17"/>
      <c r="EB157" s="12"/>
      <c r="EC157" s="24"/>
      <c r="ED157" s="24"/>
      <c r="EE157" s="24"/>
      <c r="EF157" s="24"/>
      <c r="EG157" s="24"/>
      <c r="EH157" s="24"/>
      <c r="EI157" s="24"/>
      <c r="EJ157" s="24"/>
      <c r="EK157" s="24"/>
      <c r="EL157" s="24"/>
      <c r="EM157" s="24"/>
      <c r="EN157" s="24"/>
      <c r="EO157" s="24"/>
      <c r="EP157" s="24"/>
      <c r="EQ157" s="24"/>
      <c r="ER157" s="24"/>
      <c r="ES157" s="24"/>
      <c r="ET157" s="24"/>
      <c r="EU157" s="24"/>
      <c r="EV157" s="24"/>
      <c r="EW157" s="24"/>
      <c r="EX157" s="24"/>
      <c r="EY157" s="24"/>
      <c r="EZ157" s="24"/>
      <c r="FA157" s="24"/>
      <c r="FB157" s="24"/>
      <c r="FC157" s="24"/>
      <c r="FD157" s="24"/>
      <c r="FE157" s="24"/>
      <c r="FF157" s="24"/>
      <c r="FG157" s="24"/>
      <c r="FH157" s="24"/>
      <c r="FI157" s="24"/>
      <c r="FJ157" s="24"/>
      <c r="FK157" s="24"/>
      <c r="FL157" s="24"/>
      <c r="FM157" s="24"/>
      <c r="FN157" s="24"/>
      <c r="FO157" s="24"/>
      <c r="FP157" s="24"/>
      <c r="FQ157" s="24"/>
      <c r="FR157" s="24"/>
      <c r="FS157" s="24"/>
      <c r="FT157" s="24"/>
      <c r="FU157" s="10"/>
      <c r="FV157" s="41"/>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11"/>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2"/>
      <c r="MC157" s="18"/>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2"/>
      <c r="NU157" s="22"/>
      <c r="NV157" s="18"/>
      <c r="NW157" s="17"/>
      <c r="NX157" s="15"/>
      <c r="NY157" s="10"/>
      <c r="NZ157" s="10"/>
      <c r="OA157" s="10"/>
      <c r="OB157" s="10"/>
      <c r="OC157" s="10"/>
      <c r="OD157" s="10"/>
      <c r="OE157" s="11"/>
      <c r="OF157" s="15"/>
      <c r="OG157" s="10"/>
      <c r="OH157" s="10"/>
      <c r="OI157" s="10"/>
      <c r="OJ157" s="10"/>
      <c r="OK157" s="10"/>
      <c r="OL157" s="10"/>
      <c r="OM157" s="12"/>
      <c r="ON157" s="17"/>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2"/>
      <c r="PT157" s="22"/>
      <c r="PU157" s="22"/>
      <c r="PV157" s="22"/>
      <c r="PW157" s="22"/>
      <c r="PX157" s="22"/>
      <c r="PY157" s="22"/>
      <c r="PZ157" s="22"/>
      <c r="QA157" s="22"/>
      <c r="QB157" s="22"/>
      <c r="QC157" s="22"/>
      <c r="QD157" s="22"/>
      <c r="QE157" s="22"/>
      <c r="QF157" s="22"/>
      <c r="QG157" s="17"/>
      <c r="QH157" s="12"/>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9"/>
      <c r="TT157" s="9"/>
    </row>
    <row r="158" spans="1:540" ht="9.6" customHeight="1">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22"/>
      <c r="AF158" s="22"/>
      <c r="AG158" s="22"/>
      <c r="AH158" s="17"/>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16"/>
      <c r="BQ158" s="10"/>
      <c r="BR158" s="24"/>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4"/>
      <c r="CO158" s="24"/>
      <c r="CP158" s="24"/>
      <c r="CQ158" s="24"/>
      <c r="CR158" s="24"/>
      <c r="CS158" s="24"/>
      <c r="CT158" s="24"/>
      <c r="CU158" s="24"/>
      <c r="CV158" s="24"/>
      <c r="CW158" s="24"/>
      <c r="CX158" s="24"/>
      <c r="CY158" s="24"/>
      <c r="CZ158" s="24"/>
      <c r="DA158" s="24"/>
      <c r="DB158" s="24"/>
      <c r="DC158" s="24"/>
      <c r="DD158" s="24"/>
      <c r="DE158" s="24"/>
      <c r="DF158" s="24"/>
      <c r="DG158" s="24"/>
      <c r="DH158" s="24"/>
      <c r="DI158" s="24"/>
      <c r="DJ158" s="22"/>
      <c r="DK158" s="9"/>
      <c r="DL158" s="9"/>
      <c r="DM158" s="9"/>
      <c r="DN158" s="9"/>
      <c r="DO158" s="9"/>
      <c r="DP158" s="9"/>
      <c r="DQ158" s="9"/>
      <c r="DR158" s="11"/>
      <c r="DS158" s="10"/>
      <c r="DT158" s="22"/>
      <c r="DU158" s="9"/>
      <c r="DV158" s="9"/>
      <c r="DW158" s="9"/>
      <c r="DX158" s="9"/>
      <c r="DY158" s="9"/>
      <c r="DZ158" s="9"/>
      <c r="EA158" s="17"/>
      <c r="EB158" s="31"/>
      <c r="EC158" s="24"/>
      <c r="ED158" s="24"/>
      <c r="EE158" s="24"/>
      <c r="EF158" s="24"/>
      <c r="EG158" s="24"/>
      <c r="EH158" s="24"/>
      <c r="EI158" s="24"/>
      <c r="EJ158" s="24"/>
      <c r="EK158" s="24"/>
      <c r="EL158" s="24"/>
      <c r="EM158" s="24"/>
      <c r="EN158" s="24"/>
      <c r="EO158" s="24"/>
      <c r="EP158" s="24"/>
      <c r="EQ158" s="24"/>
      <c r="ER158" s="24"/>
      <c r="ES158" s="24"/>
      <c r="ET158" s="24"/>
      <c r="EU158" s="24"/>
      <c r="EV158" s="24"/>
      <c r="EW158" s="24"/>
      <c r="EX158" s="24"/>
      <c r="EY158" s="24"/>
      <c r="EZ158" s="24"/>
      <c r="FA158" s="24"/>
      <c r="FB158" s="24"/>
      <c r="FC158" s="24"/>
      <c r="FD158" s="24"/>
      <c r="FE158" s="24"/>
      <c r="FF158" s="24"/>
      <c r="FG158" s="24"/>
      <c r="FH158" s="24"/>
      <c r="FI158" s="24"/>
      <c r="FJ158" s="24"/>
      <c r="FK158" s="24"/>
      <c r="FL158" s="24"/>
      <c r="FM158" s="24"/>
      <c r="FN158" s="24"/>
      <c r="FO158" s="24"/>
      <c r="FP158" s="24"/>
      <c r="FQ158" s="24"/>
      <c r="FR158" s="24"/>
      <c r="FS158" s="24"/>
      <c r="FT158" s="10"/>
      <c r="FU158" s="27"/>
      <c r="FV158" s="17"/>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11"/>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2"/>
      <c r="MD158" s="17"/>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2"/>
      <c r="NU158" s="22"/>
      <c r="NV158" s="22"/>
      <c r="NW158" s="18"/>
      <c r="NX158" s="10"/>
      <c r="NY158" s="10"/>
      <c r="NZ158" s="10"/>
      <c r="OA158" s="10"/>
      <c r="OB158" s="10"/>
      <c r="OC158" s="10"/>
      <c r="OD158" s="10"/>
      <c r="OE158" s="9"/>
      <c r="OF158" s="13"/>
      <c r="OG158" s="10"/>
      <c r="OH158" s="10"/>
      <c r="OI158" s="10"/>
      <c r="OJ158" s="10"/>
      <c r="OK158" s="10"/>
      <c r="OL158" s="10"/>
      <c r="OM158" s="1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2"/>
      <c r="PT158" s="22"/>
      <c r="PU158" s="22"/>
      <c r="PV158" s="22"/>
      <c r="PW158" s="22"/>
      <c r="PX158" s="22"/>
      <c r="PY158" s="22"/>
      <c r="PZ158" s="22"/>
      <c r="QA158" s="22"/>
      <c r="QB158" s="22"/>
      <c r="QC158" s="22"/>
      <c r="QD158" s="22"/>
      <c r="QE158" s="22"/>
      <c r="QF158" s="17"/>
      <c r="QG158" s="1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9"/>
      <c r="TT158" s="9"/>
    </row>
    <row r="159" spans="1:540" ht="9.6" customHeight="1">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13"/>
      <c r="AD159" s="31"/>
      <c r="AE159" s="15"/>
      <c r="AF159" s="43"/>
      <c r="AG159" s="12"/>
      <c r="AH159" s="15"/>
      <c r="AI159" s="14"/>
      <c r="AJ159" s="17"/>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1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4"/>
      <c r="CO159" s="24"/>
      <c r="CP159" s="24"/>
      <c r="CQ159" s="24"/>
      <c r="CR159" s="24"/>
      <c r="CS159" s="24"/>
      <c r="CT159" s="24"/>
      <c r="CU159" s="24"/>
      <c r="CV159" s="24"/>
      <c r="CW159" s="24"/>
      <c r="CX159" s="24"/>
      <c r="CY159" s="24"/>
      <c r="CZ159" s="24"/>
      <c r="DA159" s="24"/>
      <c r="DB159" s="24"/>
      <c r="DC159" s="24"/>
      <c r="DD159" s="24"/>
      <c r="DE159" s="24"/>
      <c r="DF159" s="24"/>
      <c r="DG159" s="24"/>
      <c r="DH159" s="24"/>
      <c r="DI159" s="36"/>
      <c r="DJ159" s="9"/>
      <c r="DK159" s="9"/>
      <c r="DL159" s="9"/>
      <c r="DM159" s="9"/>
      <c r="DN159" s="9"/>
      <c r="DO159" s="9"/>
      <c r="DP159" s="9"/>
      <c r="DQ159" s="9"/>
      <c r="DR159" s="15"/>
      <c r="DS159" s="10"/>
      <c r="DT159" s="16"/>
      <c r="DU159" s="9"/>
      <c r="DV159" s="9"/>
      <c r="DW159" s="9"/>
      <c r="DX159" s="9"/>
      <c r="DY159" s="9"/>
      <c r="DZ159" s="9"/>
      <c r="EA159" s="9"/>
      <c r="EB159" s="32"/>
      <c r="EC159" s="24"/>
      <c r="ED159" s="24"/>
      <c r="EE159" s="24"/>
      <c r="EF159" s="24"/>
      <c r="EG159" s="24"/>
      <c r="EH159" s="24"/>
      <c r="EI159" s="24"/>
      <c r="EJ159" s="24"/>
      <c r="EK159" s="24"/>
      <c r="EL159" s="24"/>
      <c r="EM159" s="24"/>
      <c r="EN159" s="24"/>
      <c r="EO159" s="24"/>
      <c r="EP159" s="24"/>
      <c r="EQ159" s="24"/>
      <c r="ER159" s="24"/>
      <c r="ES159" s="24"/>
      <c r="ET159" s="24"/>
      <c r="EU159" s="24"/>
      <c r="EV159" s="24"/>
      <c r="EW159" s="24"/>
      <c r="EX159" s="24"/>
      <c r="EY159" s="24"/>
      <c r="EZ159" s="24"/>
      <c r="FA159" s="24"/>
      <c r="FB159" s="24"/>
      <c r="FC159" s="24"/>
      <c r="FD159" s="24"/>
      <c r="FE159" s="24"/>
      <c r="FF159" s="24"/>
      <c r="FG159" s="24"/>
      <c r="FH159" s="24"/>
      <c r="FI159" s="24"/>
      <c r="FJ159" s="24"/>
      <c r="FK159" s="24"/>
      <c r="FL159" s="24"/>
      <c r="FM159" s="24"/>
      <c r="FN159" s="24"/>
      <c r="FO159" s="24"/>
      <c r="FP159" s="24"/>
      <c r="FQ159" s="24"/>
      <c r="FR159" s="24"/>
      <c r="FS159" s="10"/>
      <c r="FT159" s="24"/>
      <c r="FU159" s="22"/>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11"/>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2"/>
      <c r="KV159" s="12"/>
      <c r="KW159" s="12"/>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5"/>
      <c r="ME159" s="9"/>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2"/>
      <c r="NU159" s="22"/>
      <c r="NV159" s="17"/>
      <c r="NW159" s="11"/>
      <c r="NX159" s="10"/>
      <c r="NY159" s="10"/>
      <c r="NZ159" s="10"/>
      <c r="OA159" s="10"/>
      <c r="OB159" s="10"/>
      <c r="OC159" s="10"/>
      <c r="OD159" s="15"/>
      <c r="OE159" s="9"/>
      <c r="OF159" s="16"/>
      <c r="OG159" s="10"/>
      <c r="OH159" s="10"/>
      <c r="OI159" s="10"/>
      <c r="OJ159" s="10"/>
      <c r="OK159" s="10"/>
      <c r="OL159" s="10"/>
      <c r="OM159" s="10"/>
      <c r="ON159" s="16"/>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2"/>
      <c r="PT159" s="22"/>
      <c r="PU159" s="22"/>
      <c r="PV159" s="22"/>
      <c r="PW159" s="22"/>
      <c r="PX159" s="22"/>
      <c r="PY159" s="22"/>
      <c r="PZ159" s="22"/>
      <c r="QA159" s="22"/>
      <c r="QB159" s="22"/>
      <c r="QC159" s="22"/>
      <c r="QD159" s="22"/>
      <c r="QE159" s="22"/>
      <c r="QF159" s="16"/>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9"/>
      <c r="TT159" s="9"/>
    </row>
    <row r="160" spans="1:540" ht="9.6" customHeight="1">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17"/>
      <c r="AB160" s="13"/>
      <c r="AC160" s="10"/>
      <c r="AD160" s="24"/>
      <c r="AE160" s="24"/>
      <c r="AF160" s="24"/>
      <c r="AG160" s="24"/>
      <c r="AH160" s="24"/>
      <c r="AI160" s="10"/>
      <c r="AJ160" s="14"/>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17"/>
      <c r="BR160" s="31"/>
      <c r="BS160" s="10"/>
      <c r="BT160" s="24"/>
      <c r="BU160" s="24"/>
      <c r="BV160" s="24"/>
      <c r="BW160" s="24"/>
      <c r="BX160" s="24"/>
      <c r="BY160" s="24"/>
      <c r="BZ160" s="24"/>
      <c r="CA160" s="24"/>
      <c r="CB160" s="24"/>
      <c r="CC160" s="24"/>
      <c r="CD160" s="24"/>
      <c r="CE160" s="24"/>
      <c r="CF160" s="24"/>
      <c r="CG160" s="24"/>
      <c r="CH160" s="24"/>
      <c r="CI160" s="24"/>
      <c r="CJ160" s="24"/>
      <c r="CK160" s="24"/>
      <c r="CL160" s="24"/>
      <c r="CM160" s="24"/>
      <c r="CN160" s="24"/>
      <c r="CO160" s="24"/>
      <c r="CP160" s="24"/>
      <c r="CQ160" s="24"/>
      <c r="CR160" s="24"/>
      <c r="CS160" s="24"/>
      <c r="CT160" s="24"/>
      <c r="CU160" s="24"/>
      <c r="CV160" s="24"/>
      <c r="CW160" s="24"/>
      <c r="CX160" s="24"/>
      <c r="CY160" s="24"/>
      <c r="CZ160" s="24"/>
      <c r="DA160" s="24"/>
      <c r="DB160" s="24"/>
      <c r="DC160" s="24"/>
      <c r="DD160" s="24"/>
      <c r="DE160" s="24"/>
      <c r="DF160" s="24"/>
      <c r="DG160" s="24"/>
      <c r="DH160" s="24"/>
      <c r="DI160" s="12"/>
      <c r="DJ160" s="17"/>
      <c r="DK160" s="9"/>
      <c r="DL160" s="9"/>
      <c r="DM160" s="9"/>
      <c r="DN160" s="9"/>
      <c r="DO160" s="9"/>
      <c r="DP160" s="9"/>
      <c r="DQ160" s="17"/>
      <c r="DR160" s="24"/>
      <c r="DS160" s="24"/>
      <c r="DT160" s="13"/>
      <c r="DU160" s="9"/>
      <c r="DV160" s="9"/>
      <c r="DW160" s="9"/>
      <c r="DX160" s="9"/>
      <c r="DY160" s="9"/>
      <c r="DZ160" s="9"/>
      <c r="EA160" s="9"/>
      <c r="EB160" s="20"/>
      <c r="EC160" s="24"/>
      <c r="ED160" s="24"/>
      <c r="EE160" s="24"/>
      <c r="EF160" s="24"/>
      <c r="EG160" s="24"/>
      <c r="EH160" s="24"/>
      <c r="EI160" s="24"/>
      <c r="EJ160" s="24"/>
      <c r="EK160" s="24"/>
      <c r="EL160" s="24"/>
      <c r="EM160" s="24"/>
      <c r="EN160" s="24"/>
      <c r="EO160" s="24"/>
      <c r="EP160" s="24"/>
      <c r="EQ160" s="24"/>
      <c r="ER160" s="24"/>
      <c r="ES160" s="24"/>
      <c r="ET160" s="24"/>
      <c r="EU160" s="24"/>
      <c r="EV160" s="24"/>
      <c r="EW160" s="24"/>
      <c r="EX160" s="24"/>
      <c r="EY160" s="24"/>
      <c r="EZ160" s="24"/>
      <c r="FA160" s="24"/>
      <c r="FB160" s="24"/>
      <c r="FC160" s="24"/>
      <c r="FD160" s="24"/>
      <c r="FE160" s="24"/>
      <c r="FF160" s="24"/>
      <c r="FG160" s="24"/>
      <c r="FH160" s="24"/>
      <c r="FI160" s="24"/>
      <c r="FJ160" s="24"/>
      <c r="FK160" s="24"/>
      <c r="FL160" s="24"/>
      <c r="FM160" s="24"/>
      <c r="FN160" s="24"/>
      <c r="FO160" s="24"/>
      <c r="FP160" s="24"/>
      <c r="FQ160" s="24"/>
      <c r="FR160" s="24"/>
      <c r="FS160" s="24"/>
      <c r="FT160" s="16"/>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11"/>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1"/>
      <c r="KT160" s="18"/>
      <c r="KU160" s="17"/>
      <c r="KV160" s="22"/>
      <c r="KW160" s="17"/>
      <c r="KX160" s="16"/>
      <c r="KY160" s="14"/>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0"/>
      <c r="MF160" s="17"/>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12"/>
      <c r="NX160" s="10"/>
      <c r="NY160" s="10"/>
      <c r="NZ160" s="10"/>
      <c r="OA160" s="10"/>
      <c r="OB160" s="10"/>
      <c r="OC160" s="10"/>
      <c r="OD160" s="14"/>
      <c r="OE160" s="17"/>
      <c r="OF160" s="17"/>
      <c r="OG160" s="12"/>
      <c r="OH160" s="10"/>
      <c r="OI160" s="10"/>
      <c r="OJ160" s="10"/>
      <c r="OK160" s="10"/>
      <c r="OL160" s="10"/>
      <c r="OM160" s="10"/>
      <c r="ON160" s="34"/>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17"/>
      <c r="QF160" s="12"/>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9"/>
      <c r="TT160" s="9"/>
    </row>
    <row r="161" spans="1:540" ht="9.6" customHeight="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22"/>
      <c r="AA161" s="24"/>
      <c r="AB161" s="10"/>
      <c r="AC161" s="24"/>
      <c r="AD161" s="24"/>
      <c r="AE161" s="24"/>
      <c r="AF161" s="24"/>
      <c r="AG161" s="24"/>
      <c r="AH161" s="24"/>
      <c r="AI161" s="24"/>
      <c r="AJ161" s="24"/>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22"/>
      <c r="BS161" s="27"/>
      <c r="BT161" s="24"/>
      <c r="BU161" s="24"/>
      <c r="BV161" s="24"/>
      <c r="BW161" s="24"/>
      <c r="BX161" s="24"/>
      <c r="BY161" s="24"/>
      <c r="BZ161" s="24"/>
      <c r="CA161" s="24"/>
      <c r="CB161" s="24"/>
      <c r="CC161" s="24"/>
      <c r="CD161" s="24"/>
      <c r="CE161" s="24"/>
      <c r="CF161" s="24"/>
      <c r="CG161" s="24"/>
      <c r="CH161" s="24"/>
      <c r="CI161" s="24"/>
      <c r="CJ161" s="24"/>
      <c r="CK161" s="24"/>
      <c r="CL161" s="24"/>
      <c r="CM161" s="24"/>
      <c r="CN161" s="24"/>
      <c r="CO161" s="24"/>
      <c r="CP161" s="24"/>
      <c r="CQ161" s="24"/>
      <c r="CR161" s="24"/>
      <c r="CS161" s="24"/>
      <c r="CT161" s="24"/>
      <c r="CU161" s="24"/>
      <c r="CV161" s="24"/>
      <c r="CW161" s="24"/>
      <c r="CX161" s="24"/>
      <c r="CY161" s="24"/>
      <c r="CZ161" s="24"/>
      <c r="DA161" s="24"/>
      <c r="DB161" s="24"/>
      <c r="DC161" s="24"/>
      <c r="DD161" s="24"/>
      <c r="DE161" s="24"/>
      <c r="DF161" s="24"/>
      <c r="DG161" s="24"/>
      <c r="DH161" s="24"/>
      <c r="DI161" s="24"/>
      <c r="DJ161" s="9"/>
      <c r="DK161" s="9"/>
      <c r="DL161" s="9"/>
      <c r="DM161" s="9"/>
      <c r="DN161" s="9"/>
      <c r="DO161" s="9"/>
      <c r="DP161" s="9"/>
      <c r="DQ161" s="22"/>
      <c r="DR161" s="24"/>
      <c r="DS161" s="24"/>
      <c r="DT161" s="12"/>
      <c r="DU161" s="9"/>
      <c r="DV161" s="9"/>
      <c r="DW161" s="9"/>
      <c r="DX161" s="9"/>
      <c r="DY161" s="9"/>
      <c r="DZ161" s="9"/>
      <c r="EA161" s="9"/>
      <c r="EB161" s="23"/>
      <c r="EC161" s="10"/>
      <c r="ED161" s="24"/>
      <c r="EE161" s="24"/>
      <c r="EF161" s="24"/>
      <c r="EG161" s="24"/>
      <c r="EH161" s="24"/>
      <c r="EI161" s="24"/>
      <c r="EJ161" s="24"/>
      <c r="EK161" s="24"/>
      <c r="EL161" s="24"/>
      <c r="EM161" s="24"/>
      <c r="EN161" s="24"/>
      <c r="EO161" s="24"/>
      <c r="EP161" s="24"/>
      <c r="EQ161" s="24"/>
      <c r="ER161" s="24"/>
      <c r="ES161" s="24"/>
      <c r="ET161" s="24"/>
      <c r="EU161" s="24"/>
      <c r="EV161" s="24"/>
      <c r="EW161" s="24"/>
      <c r="EX161" s="24"/>
      <c r="EY161" s="24"/>
      <c r="EZ161" s="24"/>
      <c r="FA161" s="24"/>
      <c r="FB161" s="24"/>
      <c r="FC161" s="24"/>
      <c r="FD161" s="24"/>
      <c r="FE161" s="24"/>
      <c r="FF161" s="24"/>
      <c r="FG161" s="24"/>
      <c r="FH161" s="24"/>
      <c r="FI161" s="24"/>
      <c r="FJ161" s="24"/>
      <c r="FK161" s="24"/>
      <c r="FL161" s="24"/>
      <c r="FM161" s="24"/>
      <c r="FN161" s="24"/>
      <c r="FO161" s="24"/>
      <c r="FP161" s="24"/>
      <c r="FQ161" s="24"/>
      <c r="FR161" s="24"/>
      <c r="FS161" s="34"/>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11"/>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6"/>
      <c r="KS161" s="17"/>
      <c r="KT161" s="22"/>
      <c r="KU161" s="22"/>
      <c r="KV161" s="22"/>
      <c r="KW161" s="22"/>
      <c r="KX161" s="22"/>
      <c r="KY161" s="17"/>
      <c r="KZ161" s="1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13"/>
      <c r="MG161" s="17"/>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2"/>
      <c r="NU161" s="22"/>
      <c r="NV161" s="17"/>
      <c r="NW161" s="10"/>
      <c r="NX161" s="10"/>
      <c r="NY161" s="10"/>
      <c r="NZ161" s="10"/>
      <c r="OA161" s="10"/>
      <c r="OB161" s="10"/>
      <c r="OC161" s="10"/>
      <c r="OD161" s="21"/>
      <c r="OE161" s="22"/>
      <c r="OF161" s="9"/>
      <c r="OG161" s="15"/>
      <c r="OH161" s="10"/>
      <c r="OI161" s="10"/>
      <c r="OJ161" s="10"/>
      <c r="OK161" s="10"/>
      <c r="OL161" s="10"/>
      <c r="OM161" s="10"/>
      <c r="ON161" s="13"/>
      <c r="OO161" s="17"/>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2"/>
      <c r="PT161" s="22"/>
      <c r="PU161" s="22"/>
      <c r="PV161" s="22"/>
      <c r="PW161" s="22"/>
      <c r="PX161" s="22"/>
      <c r="PY161" s="22"/>
      <c r="PZ161" s="22"/>
      <c r="QA161" s="22"/>
      <c r="QB161" s="22"/>
      <c r="QC161" s="22"/>
      <c r="QD161" s="17"/>
      <c r="QE161" s="12"/>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9"/>
      <c r="TT161" s="9"/>
    </row>
    <row r="162" spans="1:540" ht="9.6" customHeight="1">
      <c r="A162" s="9"/>
      <c r="B162" s="9"/>
      <c r="C162" s="9"/>
      <c r="D162" s="9"/>
      <c r="E162" s="9"/>
      <c r="F162" s="9"/>
      <c r="G162" s="9"/>
      <c r="H162" s="9"/>
      <c r="I162" s="9"/>
      <c r="J162" s="9"/>
      <c r="K162" s="9"/>
      <c r="L162" s="9"/>
      <c r="M162" s="9"/>
      <c r="N162" s="9"/>
      <c r="O162" s="9"/>
      <c r="P162" s="9"/>
      <c r="Q162" s="9"/>
      <c r="R162" s="9"/>
      <c r="S162" s="9"/>
      <c r="T162" s="9"/>
      <c r="U162" s="9"/>
      <c r="V162" s="9"/>
      <c r="W162" s="9"/>
      <c r="X162" s="9"/>
      <c r="Y162" s="22"/>
      <c r="Z162" s="15"/>
      <c r="AA162" s="24"/>
      <c r="AB162" s="24"/>
      <c r="AC162" s="24"/>
      <c r="AD162" s="24"/>
      <c r="AE162" s="24"/>
      <c r="AF162" s="24"/>
      <c r="AG162" s="24"/>
      <c r="AH162" s="24"/>
      <c r="AI162" s="24"/>
      <c r="AJ162" s="10"/>
      <c r="AK162" s="17"/>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18"/>
      <c r="BT162" s="24"/>
      <c r="BU162" s="24"/>
      <c r="BV162" s="24"/>
      <c r="BW162" s="24"/>
      <c r="BX162" s="24"/>
      <c r="BY162" s="24"/>
      <c r="BZ162" s="24"/>
      <c r="CA162" s="24"/>
      <c r="CB162" s="24"/>
      <c r="CC162" s="24"/>
      <c r="CD162" s="24"/>
      <c r="CE162" s="24"/>
      <c r="CF162" s="24"/>
      <c r="CG162" s="24"/>
      <c r="CH162" s="24"/>
      <c r="CI162" s="24"/>
      <c r="CJ162" s="24"/>
      <c r="CK162" s="24"/>
      <c r="CL162" s="24"/>
      <c r="CM162" s="24"/>
      <c r="CN162" s="24"/>
      <c r="CO162" s="24"/>
      <c r="CP162" s="24"/>
      <c r="CQ162" s="24"/>
      <c r="CR162" s="24"/>
      <c r="CS162" s="24"/>
      <c r="CT162" s="24"/>
      <c r="CU162" s="24"/>
      <c r="CV162" s="24"/>
      <c r="CW162" s="24"/>
      <c r="CX162" s="24"/>
      <c r="CY162" s="24"/>
      <c r="CZ162" s="24"/>
      <c r="DA162" s="24"/>
      <c r="DB162" s="24"/>
      <c r="DC162" s="24"/>
      <c r="DD162" s="24"/>
      <c r="DE162" s="24"/>
      <c r="DF162" s="24"/>
      <c r="DG162" s="24"/>
      <c r="DH162" s="24"/>
      <c r="DI162" s="24"/>
      <c r="DJ162" s="22"/>
      <c r="DK162" s="9"/>
      <c r="DL162" s="9"/>
      <c r="DM162" s="9"/>
      <c r="DN162" s="9"/>
      <c r="DO162" s="9"/>
      <c r="DP162" s="9"/>
      <c r="DQ162" s="18"/>
      <c r="DR162" s="24"/>
      <c r="DS162" s="24"/>
      <c r="DT162" s="40"/>
      <c r="DU162" s="22"/>
      <c r="DV162" s="9"/>
      <c r="DW162" s="9"/>
      <c r="DX162" s="9"/>
      <c r="DY162" s="9"/>
      <c r="DZ162" s="9"/>
      <c r="EA162" s="9"/>
      <c r="EB162" s="23"/>
      <c r="EC162" s="10"/>
      <c r="ED162" s="24"/>
      <c r="EE162" s="24"/>
      <c r="EF162" s="24"/>
      <c r="EG162" s="24"/>
      <c r="EH162" s="24"/>
      <c r="EI162" s="24"/>
      <c r="EJ162" s="24"/>
      <c r="EK162" s="24"/>
      <c r="EL162" s="24"/>
      <c r="EM162" s="24"/>
      <c r="EN162" s="24"/>
      <c r="EO162" s="24"/>
      <c r="EP162" s="24"/>
      <c r="EQ162" s="24"/>
      <c r="ER162" s="24"/>
      <c r="ES162" s="24"/>
      <c r="ET162" s="24"/>
      <c r="EU162" s="24"/>
      <c r="EV162" s="24"/>
      <c r="EW162" s="24"/>
      <c r="EX162" s="24"/>
      <c r="EY162" s="24"/>
      <c r="EZ162" s="24"/>
      <c r="FA162" s="24"/>
      <c r="FB162" s="24"/>
      <c r="FC162" s="24"/>
      <c r="FD162" s="24"/>
      <c r="FE162" s="24"/>
      <c r="FF162" s="24"/>
      <c r="FG162" s="24"/>
      <c r="FH162" s="24"/>
      <c r="FI162" s="24"/>
      <c r="FJ162" s="24"/>
      <c r="FK162" s="24"/>
      <c r="FL162" s="24"/>
      <c r="FM162" s="24"/>
      <c r="FN162" s="24"/>
      <c r="FO162" s="24"/>
      <c r="FP162" s="24"/>
      <c r="FQ162" s="10"/>
      <c r="FR162" s="34"/>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11"/>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2"/>
      <c r="KQ162" s="16"/>
      <c r="KR162" s="17"/>
      <c r="KS162" s="22"/>
      <c r="KT162" s="22"/>
      <c r="KU162" s="22"/>
      <c r="KV162" s="22"/>
      <c r="KW162" s="22"/>
      <c r="KX162" s="22"/>
      <c r="KY162" s="22"/>
      <c r="KZ162" s="2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8"/>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2"/>
      <c r="NU162" s="22"/>
      <c r="NV162" s="22"/>
      <c r="NW162" s="12"/>
      <c r="NX162" s="10"/>
      <c r="NY162" s="10"/>
      <c r="NZ162" s="10"/>
      <c r="OA162" s="10"/>
      <c r="OB162" s="10"/>
      <c r="OC162" s="10"/>
      <c r="OD162" s="16"/>
      <c r="OE162" s="22"/>
      <c r="OF162" s="17"/>
      <c r="OG162" s="13"/>
      <c r="OH162" s="10"/>
      <c r="OI162" s="10"/>
      <c r="OJ162" s="10"/>
      <c r="OK162" s="10"/>
      <c r="OL162" s="10"/>
      <c r="OM162" s="10"/>
      <c r="ON162" s="14"/>
      <c r="OO162" s="17"/>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2"/>
      <c r="PT162" s="22"/>
      <c r="PU162" s="22"/>
      <c r="PV162" s="22"/>
      <c r="PW162" s="22"/>
      <c r="PX162" s="22"/>
      <c r="PY162" s="22"/>
      <c r="PZ162" s="22"/>
      <c r="QA162" s="22"/>
      <c r="QB162" s="22"/>
      <c r="QC162" s="17"/>
      <c r="QD162" s="14"/>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9"/>
      <c r="TT162" s="9"/>
    </row>
    <row r="163" spans="1:540" ht="9.6" customHeight="1">
      <c r="A163" s="9"/>
      <c r="B163" s="9"/>
      <c r="C163" s="9"/>
      <c r="D163" s="9"/>
      <c r="E163" s="9"/>
      <c r="F163" s="9"/>
      <c r="G163" s="9"/>
      <c r="H163" s="9"/>
      <c r="I163" s="9"/>
      <c r="J163" s="9"/>
      <c r="K163" s="9"/>
      <c r="L163" s="9"/>
      <c r="M163" s="9"/>
      <c r="N163" s="9"/>
      <c r="O163" s="9"/>
      <c r="P163" s="9"/>
      <c r="Q163" s="9"/>
      <c r="R163" s="9"/>
      <c r="S163" s="9"/>
      <c r="T163" s="9"/>
      <c r="U163" s="9"/>
      <c r="V163" s="9"/>
      <c r="W163" s="9"/>
      <c r="X163" s="17"/>
      <c r="Y163" s="15"/>
      <c r="Z163" s="24"/>
      <c r="AA163" s="24"/>
      <c r="AB163" s="24"/>
      <c r="AC163" s="24"/>
      <c r="AD163" s="24"/>
      <c r="AE163" s="24"/>
      <c r="AF163" s="24"/>
      <c r="AG163" s="24"/>
      <c r="AH163" s="24"/>
      <c r="AI163" s="24"/>
      <c r="AJ163" s="10"/>
      <c r="AK163" s="18"/>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29"/>
      <c r="BU163" s="10"/>
      <c r="BV163" s="24"/>
      <c r="BW163" s="24"/>
      <c r="BX163" s="24"/>
      <c r="BY163" s="24"/>
      <c r="BZ163" s="24"/>
      <c r="CA163" s="24"/>
      <c r="CB163" s="24"/>
      <c r="CC163" s="24"/>
      <c r="CD163" s="12"/>
      <c r="CE163" s="24"/>
      <c r="CF163" s="24"/>
      <c r="CG163" s="24"/>
      <c r="CH163" s="24"/>
      <c r="CI163" s="24"/>
      <c r="CJ163" s="24"/>
      <c r="CK163" s="24"/>
      <c r="CL163" s="24"/>
      <c r="CM163" s="24"/>
      <c r="CN163" s="24"/>
      <c r="CO163" s="24"/>
      <c r="CP163" s="24"/>
      <c r="CQ163" s="24"/>
      <c r="CR163" s="24"/>
      <c r="CS163" s="24"/>
      <c r="CT163" s="24"/>
      <c r="CU163" s="24"/>
      <c r="CV163" s="24"/>
      <c r="CW163" s="24"/>
      <c r="CX163" s="24"/>
      <c r="CY163" s="24"/>
      <c r="CZ163" s="24"/>
      <c r="DA163" s="24"/>
      <c r="DB163" s="24"/>
      <c r="DC163" s="24"/>
      <c r="DD163" s="24"/>
      <c r="DE163" s="24"/>
      <c r="DF163" s="24"/>
      <c r="DG163" s="24"/>
      <c r="DH163" s="24"/>
      <c r="DI163" s="10"/>
      <c r="DJ163" s="16"/>
      <c r="DK163" s="9"/>
      <c r="DL163" s="9"/>
      <c r="DM163" s="9"/>
      <c r="DN163" s="9"/>
      <c r="DO163" s="9"/>
      <c r="DP163" s="9"/>
      <c r="DQ163" s="23"/>
      <c r="DR163" s="24"/>
      <c r="DS163" s="24"/>
      <c r="DT163" s="10"/>
      <c r="DU163" s="33"/>
      <c r="DV163" s="9"/>
      <c r="DW163" s="9"/>
      <c r="DX163" s="9"/>
      <c r="DY163" s="9"/>
      <c r="DZ163" s="9"/>
      <c r="EA163" s="9"/>
      <c r="EB163" s="23"/>
      <c r="EC163" s="10"/>
      <c r="ED163" s="24"/>
      <c r="EE163" s="24"/>
      <c r="EF163" s="24"/>
      <c r="EG163" s="24"/>
      <c r="EH163" s="24"/>
      <c r="EI163" s="24"/>
      <c r="EJ163" s="24"/>
      <c r="EK163" s="24"/>
      <c r="EL163" s="24"/>
      <c r="EM163" s="24"/>
      <c r="EN163" s="24"/>
      <c r="EO163" s="24"/>
      <c r="EP163" s="24"/>
      <c r="EQ163" s="24"/>
      <c r="ER163" s="24"/>
      <c r="ES163" s="24"/>
      <c r="ET163" s="24"/>
      <c r="EU163" s="24"/>
      <c r="EV163" s="24"/>
      <c r="EW163" s="24"/>
      <c r="EX163" s="24"/>
      <c r="EY163" s="24"/>
      <c r="EZ163" s="24"/>
      <c r="FA163" s="24"/>
      <c r="FB163" s="24"/>
      <c r="FC163" s="24"/>
      <c r="FD163" s="24"/>
      <c r="FE163" s="24"/>
      <c r="FF163" s="24"/>
      <c r="FG163" s="24"/>
      <c r="FH163" s="24"/>
      <c r="FI163" s="24"/>
      <c r="FJ163" s="24"/>
      <c r="FK163" s="24"/>
      <c r="FL163" s="24"/>
      <c r="FM163" s="24"/>
      <c r="FN163" s="24"/>
      <c r="FO163" s="24"/>
      <c r="FP163" s="10"/>
      <c r="FQ163" s="14"/>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11"/>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8"/>
      <c r="KQ163" s="22"/>
      <c r="KR163" s="22"/>
      <c r="KS163" s="22"/>
      <c r="KT163" s="22"/>
      <c r="KU163" s="22"/>
      <c r="KV163" s="22"/>
      <c r="KW163" s="22"/>
      <c r="KX163" s="22"/>
      <c r="KY163" s="22"/>
      <c r="KZ163" s="17"/>
      <c r="LA163" s="12"/>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2"/>
      <c r="MH163" s="17"/>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17"/>
      <c r="NW163" s="15"/>
      <c r="NX163" s="10"/>
      <c r="NY163" s="10"/>
      <c r="NZ163" s="10"/>
      <c r="OA163" s="10"/>
      <c r="OB163" s="10"/>
      <c r="OC163" s="10"/>
      <c r="OD163" s="18"/>
      <c r="OE163" s="22"/>
      <c r="OF163" s="22"/>
      <c r="OG163" s="18"/>
      <c r="OH163" s="10"/>
      <c r="OI163" s="10"/>
      <c r="OJ163" s="10"/>
      <c r="OK163" s="10"/>
      <c r="OL163" s="10"/>
      <c r="OM163" s="10"/>
      <c r="ON163" s="11"/>
      <c r="OO163" s="17"/>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17"/>
      <c r="QC163" s="1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9"/>
      <c r="TT163" s="9"/>
    </row>
    <row r="164" spans="1:540" ht="9.6" customHeight="1">
      <c r="A164" s="9"/>
      <c r="B164" s="9"/>
      <c r="C164" s="9"/>
      <c r="D164" s="9"/>
      <c r="E164" s="9"/>
      <c r="F164" s="9"/>
      <c r="G164" s="9"/>
      <c r="H164" s="9"/>
      <c r="I164" s="9"/>
      <c r="J164" s="9"/>
      <c r="K164" s="9"/>
      <c r="L164" s="9"/>
      <c r="M164" s="9"/>
      <c r="N164" s="9"/>
      <c r="O164" s="9"/>
      <c r="P164" s="9"/>
      <c r="Q164" s="9"/>
      <c r="R164" s="9"/>
      <c r="S164" s="9"/>
      <c r="T164" s="9"/>
      <c r="U164" s="9"/>
      <c r="V164" s="9"/>
      <c r="W164" s="9"/>
      <c r="X164" s="13"/>
      <c r="Y164" s="10"/>
      <c r="Z164" s="24"/>
      <c r="AA164" s="24"/>
      <c r="AB164" s="24"/>
      <c r="AC164" s="24"/>
      <c r="AD164" s="24"/>
      <c r="AE164" s="24"/>
      <c r="AF164" s="24"/>
      <c r="AG164" s="24"/>
      <c r="AH164" s="24"/>
      <c r="AI164" s="24"/>
      <c r="AJ164" s="24"/>
      <c r="AK164" s="2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16"/>
      <c r="BV164" s="10"/>
      <c r="BW164" s="24"/>
      <c r="BX164" s="24"/>
      <c r="BY164" s="24"/>
      <c r="BZ164" s="24"/>
      <c r="CA164" s="24"/>
      <c r="CB164" s="24"/>
      <c r="CC164" s="24"/>
      <c r="CD164" s="24"/>
      <c r="CE164" s="24"/>
      <c r="CF164" s="24"/>
      <c r="CG164" s="24"/>
      <c r="CH164" s="24"/>
      <c r="CI164" s="24"/>
      <c r="CJ164" s="24"/>
      <c r="CK164" s="24"/>
      <c r="CL164" s="24"/>
      <c r="CM164" s="24"/>
      <c r="CN164" s="24"/>
      <c r="CO164" s="24"/>
      <c r="CP164" s="24"/>
      <c r="CQ164" s="24"/>
      <c r="CR164" s="24"/>
      <c r="CS164" s="24"/>
      <c r="CT164" s="24"/>
      <c r="CU164" s="24"/>
      <c r="CV164" s="24"/>
      <c r="CW164" s="24"/>
      <c r="CX164" s="24"/>
      <c r="CY164" s="24"/>
      <c r="CZ164" s="24"/>
      <c r="DA164" s="24"/>
      <c r="DB164" s="24"/>
      <c r="DC164" s="24"/>
      <c r="DD164" s="24"/>
      <c r="DE164" s="24"/>
      <c r="DF164" s="24"/>
      <c r="DG164" s="24"/>
      <c r="DH164" s="24"/>
      <c r="DI164" s="24"/>
      <c r="DJ164" s="15"/>
      <c r="DK164" s="17"/>
      <c r="DL164" s="9"/>
      <c r="DM164" s="9"/>
      <c r="DN164" s="9"/>
      <c r="DO164" s="9"/>
      <c r="DP164" s="9"/>
      <c r="DQ164" s="13"/>
      <c r="DR164" s="10"/>
      <c r="DS164" s="24"/>
      <c r="DT164" s="10"/>
      <c r="DU164" s="13"/>
      <c r="DV164" s="9"/>
      <c r="DW164" s="9"/>
      <c r="DX164" s="9"/>
      <c r="DY164" s="9"/>
      <c r="DZ164" s="9"/>
      <c r="EA164" s="9"/>
      <c r="EB164" s="52"/>
      <c r="EC164" s="10"/>
      <c r="ED164" s="24"/>
      <c r="EE164" s="24"/>
      <c r="EF164" s="24"/>
      <c r="EG164" s="24"/>
      <c r="EH164" s="24"/>
      <c r="EI164" s="24"/>
      <c r="EJ164" s="24"/>
      <c r="EK164" s="24"/>
      <c r="EL164" s="24"/>
      <c r="EM164" s="24"/>
      <c r="EN164" s="24"/>
      <c r="EO164" s="24"/>
      <c r="EP164" s="24"/>
      <c r="EQ164" s="24"/>
      <c r="ER164" s="24"/>
      <c r="ES164" s="24"/>
      <c r="ET164" s="24"/>
      <c r="EU164" s="24"/>
      <c r="EV164" s="24"/>
      <c r="EW164" s="24"/>
      <c r="EX164" s="24"/>
      <c r="EY164" s="24"/>
      <c r="EZ164" s="24"/>
      <c r="FA164" s="24"/>
      <c r="FB164" s="24"/>
      <c r="FC164" s="24"/>
      <c r="FD164" s="24"/>
      <c r="FE164" s="24"/>
      <c r="FF164" s="24"/>
      <c r="FG164" s="24"/>
      <c r="FH164" s="24"/>
      <c r="FI164" s="24"/>
      <c r="FJ164" s="24"/>
      <c r="FK164" s="24"/>
      <c r="FL164" s="24"/>
      <c r="FM164" s="24"/>
      <c r="FN164" s="24"/>
      <c r="FO164" s="10"/>
      <c r="FP164" s="13"/>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18"/>
      <c r="HE164" s="13"/>
      <c r="HF164" s="20"/>
      <c r="HG164" s="14"/>
      <c r="HH164" s="54"/>
      <c r="HI164" s="14"/>
      <c r="HJ164" s="49"/>
      <c r="HK164" s="14"/>
      <c r="HL164" s="14"/>
      <c r="HM164" s="14"/>
      <c r="HN164" s="18"/>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11"/>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26"/>
      <c r="KP164" s="17"/>
      <c r="KQ164" s="22"/>
      <c r="KR164" s="22"/>
      <c r="KS164" s="22"/>
      <c r="KT164" s="22"/>
      <c r="KU164" s="22"/>
      <c r="KV164" s="22"/>
      <c r="KW164" s="22"/>
      <c r="KX164" s="22"/>
      <c r="KY164" s="22"/>
      <c r="KZ164" s="17"/>
      <c r="LA164" s="12"/>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14"/>
      <c r="MI164" s="17"/>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2"/>
      <c r="NU164" s="22"/>
      <c r="NV164" s="17"/>
      <c r="NW164" s="32"/>
      <c r="NX164" s="10"/>
      <c r="NY164" s="10"/>
      <c r="NZ164" s="10"/>
      <c r="OA164" s="10"/>
      <c r="OB164" s="10"/>
      <c r="OC164" s="10"/>
      <c r="OD164" s="18"/>
      <c r="OE164" s="22"/>
      <c r="OF164" s="22"/>
      <c r="OG164" s="22"/>
      <c r="OH164" s="10"/>
      <c r="OI164" s="10"/>
      <c r="OJ164" s="10"/>
      <c r="OK164" s="10"/>
      <c r="OL164" s="10"/>
      <c r="OM164" s="10"/>
      <c r="ON164" s="14"/>
      <c r="OO164" s="17"/>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2"/>
      <c r="PT164" s="22"/>
      <c r="PU164" s="22"/>
      <c r="PV164" s="22"/>
      <c r="PW164" s="22"/>
      <c r="PX164" s="22"/>
      <c r="PY164" s="22"/>
      <c r="PZ164" s="22"/>
      <c r="QA164" s="17"/>
      <c r="QB164" s="18"/>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9"/>
      <c r="TT164" s="9"/>
    </row>
    <row r="165" spans="1:540" ht="9.6" customHeight="1">
      <c r="A165" s="9"/>
      <c r="B165" s="9"/>
      <c r="C165" s="9"/>
      <c r="D165" s="9"/>
      <c r="E165" s="9"/>
      <c r="F165" s="9"/>
      <c r="G165" s="9"/>
      <c r="H165" s="9"/>
      <c r="I165" s="9"/>
      <c r="J165" s="9"/>
      <c r="K165" s="9"/>
      <c r="L165" s="9"/>
      <c r="M165" s="9"/>
      <c r="N165" s="9"/>
      <c r="O165" s="9"/>
      <c r="P165" s="9"/>
      <c r="Q165" s="9"/>
      <c r="R165" s="9"/>
      <c r="S165" s="9"/>
      <c r="T165" s="9"/>
      <c r="U165" s="9"/>
      <c r="V165" s="9"/>
      <c r="W165" s="18"/>
      <c r="X165" s="10"/>
      <c r="Y165" s="24"/>
      <c r="Z165" s="24"/>
      <c r="AA165" s="24"/>
      <c r="AB165" s="24"/>
      <c r="AC165" s="24"/>
      <c r="AD165" s="24"/>
      <c r="AE165" s="24"/>
      <c r="AF165" s="24"/>
      <c r="AG165" s="24"/>
      <c r="AH165" s="24"/>
      <c r="AI165" s="24"/>
      <c r="AJ165" s="10"/>
      <c r="AK165" s="21"/>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22"/>
      <c r="BW165" s="15"/>
      <c r="BX165" s="24"/>
      <c r="BY165" s="24"/>
      <c r="BZ165" s="24"/>
      <c r="CA165" s="24"/>
      <c r="CB165" s="24"/>
      <c r="CC165" s="24"/>
      <c r="CD165" s="24"/>
      <c r="CE165" s="24"/>
      <c r="CF165" s="24"/>
      <c r="CG165" s="24"/>
      <c r="CH165" s="24"/>
      <c r="CI165" s="24"/>
      <c r="CJ165" s="24"/>
      <c r="CK165" s="24"/>
      <c r="CL165" s="24"/>
      <c r="CM165" s="24"/>
      <c r="CN165" s="24"/>
      <c r="CO165" s="24"/>
      <c r="CP165" s="24"/>
      <c r="CQ165" s="24"/>
      <c r="CR165" s="24"/>
      <c r="CS165" s="24"/>
      <c r="CT165" s="24"/>
      <c r="CU165" s="24"/>
      <c r="CV165" s="24"/>
      <c r="CW165" s="24"/>
      <c r="CX165" s="24"/>
      <c r="CY165" s="24"/>
      <c r="CZ165" s="24"/>
      <c r="DA165" s="24"/>
      <c r="DB165" s="24"/>
      <c r="DC165" s="24"/>
      <c r="DD165" s="24"/>
      <c r="DE165" s="24"/>
      <c r="DF165" s="24"/>
      <c r="DG165" s="24"/>
      <c r="DH165" s="24"/>
      <c r="DI165" s="24"/>
      <c r="DJ165" s="10"/>
      <c r="DK165" s="16"/>
      <c r="DL165" s="9"/>
      <c r="DM165" s="9"/>
      <c r="DN165" s="9"/>
      <c r="DO165" s="9"/>
      <c r="DP165" s="9"/>
      <c r="DQ165" s="15"/>
      <c r="DR165" s="24"/>
      <c r="DS165" s="24"/>
      <c r="DT165" s="24"/>
      <c r="DU165" s="31"/>
      <c r="DV165" s="9"/>
      <c r="DW165" s="9"/>
      <c r="DX165" s="9"/>
      <c r="DY165" s="9"/>
      <c r="DZ165" s="9"/>
      <c r="EA165" s="9"/>
      <c r="EB165" s="53"/>
      <c r="EC165" s="24"/>
      <c r="ED165" s="24"/>
      <c r="EE165" s="24"/>
      <c r="EF165" s="24"/>
      <c r="EG165" s="24"/>
      <c r="EH165" s="24"/>
      <c r="EI165" s="24"/>
      <c r="EJ165" s="24"/>
      <c r="EK165" s="24"/>
      <c r="EL165" s="24"/>
      <c r="EM165" s="24"/>
      <c r="EN165" s="24"/>
      <c r="EO165" s="24"/>
      <c r="EP165" s="24"/>
      <c r="EQ165" s="24"/>
      <c r="ER165" s="24"/>
      <c r="ES165" s="24"/>
      <c r="ET165" s="24"/>
      <c r="EU165" s="24"/>
      <c r="EV165" s="24"/>
      <c r="EW165" s="24"/>
      <c r="EX165" s="24"/>
      <c r="EY165" s="24"/>
      <c r="EZ165" s="24"/>
      <c r="FA165" s="24"/>
      <c r="FB165" s="24"/>
      <c r="FC165" s="24"/>
      <c r="FD165" s="24"/>
      <c r="FE165" s="24"/>
      <c r="FF165" s="24"/>
      <c r="FG165" s="24"/>
      <c r="FH165" s="24"/>
      <c r="FI165" s="24"/>
      <c r="FJ165" s="24"/>
      <c r="FK165" s="24"/>
      <c r="FL165" s="24"/>
      <c r="FM165" s="24"/>
      <c r="FN165" s="24"/>
      <c r="FO165" s="23"/>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17"/>
      <c r="HB165" s="15"/>
      <c r="HC165" s="24"/>
      <c r="HD165" s="36"/>
      <c r="HE165" s="24"/>
      <c r="HF165" s="10"/>
      <c r="HG165" s="10"/>
      <c r="HH165" s="10"/>
      <c r="HI165" s="24"/>
      <c r="HJ165" s="10"/>
      <c r="HK165" s="10"/>
      <c r="HL165" s="10"/>
      <c r="HM165" s="24"/>
      <c r="HN165" s="10"/>
      <c r="HO165" s="39"/>
      <c r="HP165" s="17"/>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11"/>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13"/>
      <c r="KO165" s="9"/>
      <c r="KP165" s="22"/>
      <c r="KQ165" s="22"/>
      <c r="KR165" s="22"/>
      <c r="KS165" s="22"/>
      <c r="KT165" s="22"/>
      <c r="KU165" s="22"/>
      <c r="KV165" s="22"/>
      <c r="KW165" s="22"/>
      <c r="KX165" s="22"/>
      <c r="KY165" s="22"/>
      <c r="KZ165" s="17"/>
      <c r="LA165" s="19"/>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11"/>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2"/>
      <c r="NU165" s="22"/>
      <c r="NV165" s="22"/>
      <c r="NW165" s="18"/>
      <c r="NX165" s="10"/>
      <c r="NY165" s="10"/>
      <c r="NZ165" s="10"/>
      <c r="OA165" s="10"/>
      <c r="OB165" s="10"/>
      <c r="OC165" s="12"/>
      <c r="OD165" s="22"/>
      <c r="OE165" s="22"/>
      <c r="OF165" s="22"/>
      <c r="OG165" s="22"/>
      <c r="OH165" s="15"/>
      <c r="OI165" s="10"/>
      <c r="OJ165" s="10"/>
      <c r="OK165" s="10"/>
      <c r="OL165" s="10"/>
      <c r="OM165" s="10"/>
      <c r="ON165" s="14"/>
      <c r="OO165" s="17"/>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2"/>
      <c r="PT165" s="22"/>
      <c r="PU165" s="22"/>
      <c r="PV165" s="22"/>
      <c r="PW165" s="22"/>
      <c r="PX165" s="22"/>
      <c r="PY165" s="22"/>
      <c r="PZ165" s="17"/>
      <c r="QA165" s="16"/>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2"/>
      <c r="RN165" s="12"/>
      <c r="RO165" s="13"/>
      <c r="RP165" s="16"/>
      <c r="RQ165" s="18"/>
      <c r="RR165" s="18"/>
      <c r="RS165" s="18"/>
      <c r="RT165" s="18"/>
      <c r="RU165" s="18"/>
      <c r="RV165" s="13"/>
      <c r="RW165" s="12"/>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9"/>
      <c r="TT165" s="9"/>
    </row>
    <row r="166" spans="1:540" ht="9.6" customHeight="1">
      <c r="A166" s="9"/>
      <c r="B166" s="9"/>
      <c r="C166" s="9"/>
      <c r="D166" s="9"/>
      <c r="E166" s="9"/>
      <c r="F166" s="9"/>
      <c r="G166" s="9"/>
      <c r="H166" s="9"/>
      <c r="I166" s="9"/>
      <c r="J166" s="9"/>
      <c r="K166" s="9"/>
      <c r="L166" s="9"/>
      <c r="M166" s="9"/>
      <c r="N166" s="9"/>
      <c r="O166" s="9"/>
      <c r="P166" s="9"/>
      <c r="Q166" s="9"/>
      <c r="R166" s="9"/>
      <c r="S166" s="9"/>
      <c r="T166" s="9"/>
      <c r="U166" s="9"/>
      <c r="V166" s="9"/>
      <c r="W166" s="14"/>
      <c r="X166" s="24"/>
      <c r="Y166" s="24"/>
      <c r="Z166" s="24"/>
      <c r="AA166" s="24"/>
      <c r="AB166" s="24"/>
      <c r="AC166" s="24"/>
      <c r="AD166" s="24"/>
      <c r="AE166" s="24"/>
      <c r="AF166" s="24"/>
      <c r="AG166" s="24"/>
      <c r="AH166" s="24"/>
      <c r="AI166" s="24"/>
      <c r="AJ166" s="24"/>
      <c r="AK166" s="1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17"/>
      <c r="BX166" s="45"/>
      <c r="BY166" s="10"/>
      <c r="BZ166" s="10"/>
      <c r="CA166" s="24"/>
      <c r="CB166" s="24"/>
      <c r="CC166" s="24"/>
      <c r="CD166" s="24"/>
      <c r="CE166" s="10"/>
      <c r="CF166" s="10"/>
      <c r="CG166" s="12"/>
      <c r="CH166" s="10"/>
      <c r="CI166" s="24"/>
      <c r="CJ166" s="12"/>
      <c r="CK166" s="36"/>
      <c r="CL166" s="36"/>
      <c r="CM166" s="36"/>
      <c r="CN166" s="24"/>
      <c r="CO166" s="24"/>
      <c r="CP166" s="24"/>
      <c r="CQ166" s="24"/>
      <c r="CR166" s="24"/>
      <c r="CS166" s="24"/>
      <c r="CT166" s="24"/>
      <c r="CU166" s="24"/>
      <c r="CV166" s="24"/>
      <c r="CW166" s="24"/>
      <c r="CX166" s="24"/>
      <c r="CY166" s="24"/>
      <c r="CZ166" s="24"/>
      <c r="DA166" s="24"/>
      <c r="DB166" s="24"/>
      <c r="DC166" s="24"/>
      <c r="DD166" s="24"/>
      <c r="DE166" s="24"/>
      <c r="DF166" s="24"/>
      <c r="DG166" s="24"/>
      <c r="DH166" s="24"/>
      <c r="DI166" s="24"/>
      <c r="DJ166" s="24"/>
      <c r="DK166" s="15"/>
      <c r="DL166" s="22"/>
      <c r="DM166" s="9"/>
      <c r="DN166" s="9"/>
      <c r="DO166" s="9"/>
      <c r="DP166" s="9"/>
      <c r="DQ166" s="12"/>
      <c r="DR166" s="24"/>
      <c r="DS166" s="24"/>
      <c r="DT166" s="24"/>
      <c r="DU166" s="10"/>
      <c r="DV166" s="17"/>
      <c r="DW166" s="9"/>
      <c r="DX166" s="9"/>
      <c r="DY166" s="9"/>
      <c r="DZ166" s="9"/>
      <c r="EA166" s="9"/>
      <c r="EB166" s="14"/>
      <c r="EC166" s="24"/>
      <c r="ED166" s="24"/>
      <c r="EE166" s="24"/>
      <c r="EF166" s="24"/>
      <c r="EG166" s="24"/>
      <c r="EH166" s="24"/>
      <c r="EI166" s="24"/>
      <c r="EJ166" s="24"/>
      <c r="EK166" s="24"/>
      <c r="EL166" s="24"/>
      <c r="EM166" s="24"/>
      <c r="EN166" s="24"/>
      <c r="EO166" s="24"/>
      <c r="EP166" s="24"/>
      <c r="EQ166" s="24"/>
      <c r="ER166" s="24"/>
      <c r="ES166" s="24"/>
      <c r="ET166" s="24"/>
      <c r="EU166" s="24"/>
      <c r="EV166" s="24"/>
      <c r="EW166" s="24"/>
      <c r="EX166" s="10"/>
      <c r="EY166" s="10"/>
      <c r="EZ166" s="12"/>
      <c r="FA166" s="25"/>
      <c r="FB166" s="11"/>
      <c r="FC166" s="13"/>
      <c r="FD166" s="23"/>
      <c r="FE166" s="14"/>
      <c r="FF166" s="15"/>
      <c r="FG166" s="10"/>
      <c r="FH166" s="10"/>
      <c r="FI166" s="24"/>
      <c r="FJ166" s="10"/>
      <c r="FK166" s="10"/>
      <c r="FL166" s="24"/>
      <c r="FM166" s="15"/>
      <c r="FN166" s="33"/>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22"/>
      <c r="HA166" s="24"/>
      <c r="HB166" s="10"/>
      <c r="HC166" s="24"/>
      <c r="HD166" s="24"/>
      <c r="HE166" s="24"/>
      <c r="HF166" s="24"/>
      <c r="HG166" s="24"/>
      <c r="HH166" s="24"/>
      <c r="HI166" s="24"/>
      <c r="HJ166" s="24"/>
      <c r="HK166" s="24"/>
      <c r="HL166" s="24"/>
      <c r="HM166" s="24"/>
      <c r="HN166" s="24"/>
      <c r="HO166" s="10"/>
      <c r="HP166" s="15"/>
      <c r="HQ166" s="17"/>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11"/>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2"/>
      <c r="KN166" s="22"/>
      <c r="KO166" s="22"/>
      <c r="KP166" s="22"/>
      <c r="KQ166" s="22"/>
      <c r="KR166" s="22"/>
      <c r="KS166" s="22"/>
      <c r="KT166" s="22"/>
      <c r="KU166" s="22"/>
      <c r="KV166" s="22"/>
      <c r="KW166" s="22"/>
      <c r="KX166" s="22"/>
      <c r="KY166" s="22"/>
      <c r="KZ166" s="17"/>
      <c r="LA166" s="14"/>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5"/>
      <c r="MK166" s="22"/>
      <c r="ML166" s="17"/>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2"/>
      <c r="NU166" s="22"/>
      <c r="NV166" s="18"/>
      <c r="NW166" s="17"/>
      <c r="NX166" s="14"/>
      <c r="NY166" s="10"/>
      <c r="NZ166" s="10"/>
      <c r="OA166" s="10"/>
      <c r="OB166" s="10"/>
      <c r="OC166" s="15"/>
      <c r="OD166" s="22"/>
      <c r="OE166" s="22"/>
      <c r="OF166" s="22"/>
      <c r="OG166" s="22"/>
      <c r="OH166" s="14"/>
      <c r="OI166" s="10"/>
      <c r="OJ166" s="10"/>
      <c r="OK166" s="10"/>
      <c r="OL166" s="10"/>
      <c r="OM166" s="10"/>
      <c r="ON166" s="13"/>
      <c r="OO166" s="17"/>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2"/>
      <c r="PT166" s="22"/>
      <c r="PU166" s="22"/>
      <c r="PV166" s="22"/>
      <c r="PW166" s="22"/>
      <c r="PX166" s="22"/>
      <c r="PY166" s="22"/>
      <c r="PZ166" s="16"/>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13"/>
      <c r="RL166" s="18"/>
      <c r="RM166" s="17"/>
      <c r="RN166" s="17"/>
      <c r="RO166" s="17"/>
      <c r="RP166" s="17"/>
      <c r="RQ166" s="17"/>
      <c r="RR166" s="17"/>
      <c r="RS166" s="17"/>
      <c r="RT166" s="17"/>
      <c r="RU166" s="17"/>
      <c r="RV166" s="17"/>
      <c r="RW166" s="17"/>
      <c r="RX166" s="1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9"/>
      <c r="TT166" s="9"/>
    </row>
    <row r="167" spans="1:540" ht="9.6" customHeight="1">
      <c r="A167" s="9"/>
      <c r="B167" s="9"/>
      <c r="C167" s="9"/>
      <c r="D167" s="9"/>
      <c r="E167" s="9"/>
      <c r="F167" s="9"/>
      <c r="G167" s="9"/>
      <c r="H167" s="9"/>
      <c r="I167" s="9"/>
      <c r="J167" s="9"/>
      <c r="K167" s="9"/>
      <c r="L167" s="9"/>
      <c r="M167" s="9"/>
      <c r="N167" s="9"/>
      <c r="O167" s="9"/>
      <c r="P167" s="9"/>
      <c r="Q167" s="9"/>
      <c r="R167" s="9"/>
      <c r="S167" s="9"/>
      <c r="T167" s="9"/>
      <c r="U167" s="9"/>
      <c r="V167" s="17"/>
      <c r="W167" s="15"/>
      <c r="X167" s="24"/>
      <c r="Y167" s="24"/>
      <c r="Z167" s="24"/>
      <c r="AA167" s="24"/>
      <c r="AB167" s="24"/>
      <c r="AC167" s="24"/>
      <c r="AD167" s="24"/>
      <c r="AE167" s="24"/>
      <c r="AF167" s="24"/>
      <c r="AG167" s="24"/>
      <c r="AH167" s="24"/>
      <c r="AI167" s="24"/>
      <c r="AJ167" s="24"/>
      <c r="AK167" s="12"/>
      <c r="AL167" s="17"/>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16"/>
      <c r="BZ167" s="28"/>
      <c r="CA167" s="12"/>
      <c r="CB167" s="24"/>
      <c r="CC167" s="24"/>
      <c r="CD167" s="27"/>
      <c r="CE167" s="11"/>
      <c r="CF167" s="13"/>
      <c r="CG167" s="29"/>
      <c r="CH167" s="18"/>
      <c r="CI167" s="18"/>
      <c r="CJ167" s="18"/>
      <c r="CK167" s="18"/>
      <c r="CL167" s="18"/>
      <c r="CM167" s="33"/>
      <c r="CN167" s="23"/>
      <c r="CO167" s="32"/>
      <c r="CP167" s="24"/>
      <c r="CQ167" s="24"/>
      <c r="CR167" s="24"/>
      <c r="CS167" s="24"/>
      <c r="CT167" s="24"/>
      <c r="CU167" s="24"/>
      <c r="CV167" s="24"/>
      <c r="CW167" s="24"/>
      <c r="CX167" s="24"/>
      <c r="CY167" s="24"/>
      <c r="CZ167" s="24"/>
      <c r="DA167" s="24"/>
      <c r="DB167" s="24"/>
      <c r="DC167" s="24"/>
      <c r="DD167" s="24"/>
      <c r="DE167" s="24"/>
      <c r="DF167" s="24"/>
      <c r="DG167" s="24"/>
      <c r="DH167" s="24"/>
      <c r="DI167" s="24"/>
      <c r="DJ167" s="24"/>
      <c r="DK167" s="10"/>
      <c r="DL167" s="15"/>
      <c r="DM167" s="9"/>
      <c r="DN167" s="9"/>
      <c r="DO167" s="9"/>
      <c r="DP167" s="16"/>
      <c r="DQ167" s="24"/>
      <c r="DR167" s="24"/>
      <c r="DS167" s="24"/>
      <c r="DT167" s="24"/>
      <c r="DU167" s="10"/>
      <c r="DV167" s="13"/>
      <c r="DW167" s="9"/>
      <c r="DX167" s="9"/>
      <c r="DY167" s="9"/>
      <c r="DZ167" s="9"/>
      <c r="EA167" s="18"/>
      <c r="EB167" s="27"/>
      <c r="EC167" s="24"/>
      <c r="ED167" s="24"/>
      <c r="EE167" s="24"/>
      <c r="EF167" s="24"/>
      <c r="EG167" s="24"/>
      <c r="EH167" s="24"/>
      <c r="EI167" s="24"/>
      <c r="EJ167" s="24"/>
      <c r="EK167" s="24"/>
      <c r="EL167" s="24"/>
      <c r="EM167" s="24"/>
      <c r="EN167" s="24"/>
      <c r="EO167" s="24"/>
      <c r="EP167" s="24"/>
      <c r="EQ167" s="24"/>
      <c r="ER167" s="24"/>
      <c r="ES167" s="24"/>
      <c r="ET167" s="24"/>
      <c r="EU167" s="24"/>
      <c r="EV167" s="10"/>
      <c r="EW167" s="31"/>
      <c r="EX167" s="13"/>
      <c r="EY167" s="16"/>
      <c r="EZ167" s="18"/>
      <c r="FA167" s="17"/>
      <c r="FB167" s="17"/>
      <c r="FC167" s="9"/>
      <c r="FD167" s="9"/>
      <c r="FE167" s="9"/>
      <c r="FF167" s="22"/>
      <c r="FG167" s="16"/>
      <c r="FH167" s="14"/>
      <c r="FI167" s="15"/>
      <c r="FJ167" s="24"/>
      <c r="FK167" s="15"/>
      <c r="FL167" s="13"/>
      <c r="FM167" s="17"/>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17"/>
      <c r="GZ167" s="31"/>
      <c r="HA167" s="24"/>
      <c r="HB167" s="24"/>
      <c r="HC167" s="24"/>
      <c r="HD167" s="24"/>
      <c r="HE167" s="24"/>
      <c r="HF167" s="24"/>
      <c r="HG167" s="24"/>
      <c r="HH167" s="24"/>
      <c r="HI167" s="24"/>
      <c r="HJ167" s="24"/>
      <c r="HK167" s="24"/>
      <c r="HL167" s="24"/>
      <c r="HM167" s="24"/>
      <c r="HN167" s="24"/>
      <c r="HO167" s="24"/>
      <c r="HP167" s="24"/>
      <c r="HQ167" s="16"/>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11"/>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32"/>
      <c r="KN167" s="17"/>
      <c r="KO167" s="22"/>
      <c r="KP167" s="22"/>
      <c r="KQ167" s="22"/>
      <c r="KR167" s="22"/>
      <c r="KS167" s="22"/>
      <c r="KT167" s="22"/>
      <c r="KU167" s="22"/>
      <c r="KV167" s="22"/>
      <c r="KW167" s="22"/>
      <c r="KX167" s="22"/>
      <c r="KY167" s="22"/>
      <c r="KZ167" s="17"/>
      <c r="LA167" s="38"/>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2"/>
      <c r="ML167" s="18"/>
      <c r="MM167" s="17"/>
      <c r="MN167" s="22"/>
      <c r="MO167" s="22"/>
      <c r="MP167" s="22"/>
      <c r="MQ167" s="22"/>
      <c r="MR167" s="22"/>
      <c r="MS167" s="22"/>
      <c r="MT167" s="17"/>
      <c r="MU167" s="17"/>
      <c r="MV167" s="22"/>
      <c r="MW167" s="22"/>
      <c r="MX167" s="22"/>
      <c r="MY167" s="22"/>
      <c r="MZ167" s="22"/>
      <c r="NA167" s="22"/>
      <c r="NB167" s="17"/>
      <c r="NC167" s="22"/>
      <c r="ND167" s="22"/>
      <c r="NE167" s="22"/>
      <c r="NF167" s="22"/>
      <c r="NG167" s="22"/>
      <c r="NH167" s="22"/>
      <c r="NI167" s="22"/>
      <c r="NJ167" s="22"/>
      <c r="NK167" s="22"/>
      <c r="NL167" s="22"/>
      <c r="NM167" s="22"/>
      <c r="NN167" s="22"/>
      <c r="NO167" s="22"/>
      <c r="NP167" s="22"/>
      <c r="NQ167" s="22"/>
      <c r="NR167" s="22"/>
      <c r="NS167" s="22"/>
      <c r="NT167" s="22"/>
      <c r="NU167" s="22"/>
      <c r="NV167" s="22"/>
      <c r="NW167" s="22"/>
      <c r="NX167" s="18"/>
      <c r="NY167" s="10"/>
      <c r="NZ167" s="10"/>
      <c r="OA167" s="10"/>
      <c r="OB167" s="10"/>
      <c r="OC167" s="13"/>
      <c r="OD167" s="17"/>
      <c r="OE167" s="22"/>
      <c r="OF167" s="22"/>
      <c r="OG167" s="22"/>
      <c r="OH167" s="16"/>
      <c r="OI167" s="10"/>
      <c r="OJ167" s="10"/>
      <c r="OK167" s="10"/>
      <c r="OL167" s="10"/>
      <c r="OM167" s="10"/>
      <c r="ON167" s="13"/>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17"/>
      <c r="PK167" s="22"/>
      <c r="PL167" s="17"/>
      <c r="PM167" s="17"/>
      <c r="PN167" s="22"/>
      <c r="PO167" s="16"/>
      <c r="PP167" s="18"/>
      <c r="PQ167" s="22"/>
      <c r="PR167" s="17"/>
      <c r="PS167" s="22"/>
      <c r="PT167" s="22"/>
      <c r="PU167" s="22"/>
      <c r="PV167" s="22"/>
      <c r="PW167" s="17"/>
      <c r="PX167" s="22"/>
      <c r="PY167" s="1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8"/>
      <c r="RK167" s="17"/>
      <c r="RL167" s="22"/>
      <c r="RM167" s="22"/>
      <c r="RN167" s="22"/>
      <c r="RO167" s="22"/>
      <c r="RP167" s="22"/>
      <c r="RQ167" s="22"/>
      <c r="RR167" s="22"/>
      <c r="RS167" s="22"/>
      <c r="RT167" s="22"/>
      <c r="RU167" s="22"/>
      <c r="RV167" s="22"/>
      <c r="RW167" s="22"/>
      <c r="RX167" s="17"/>
      <c r="RY167" s="1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9"/>
      <c r="TT167" s="9"/>
    </row>
    <row r="168" spans="1:540" ht="9.6" customHeight="1">
      <c r="A168" s="9"/>
      <c r="B168" s="9"/>
      <c r="C168" s="9"/>
      <c r="D168" s="9"/>
      <c r="E168" s="9"/>
      <c r="F168" s="9"/>
      <c r="G168" s="9"/>
      <c r="H168" s="9"/>
      <c r="I168" s="9"/>
      <c r="J168" s="9"/>
      <c r="K168" s="9"/>
      <c r="L168" s="9"/>
      <c r="M168" s="9"/>
      <c r="N168" s="9"/>
      <c r="O168" s="9"/>
      <c r="P168" s="9"/>
      <c r="Q168" s="9"/>
      <c r="R168" s="9"/>
      <c r="S168" s="9"/>
      <c r="T168" s="9"/>
      <c r="U168" s="9"/>
      <c r="V168" s="22"/>
      <c r="W168" s="15"/>
      <c r="X168" s="24"/>
      <c r="Y168" s="24"/>
      <c r="Z168" s="24"/>
      <c r="AA168" s="24"/>
      <c r="AB168" s="24"/>
      <c r="AC168" s="24"/>
      <c r="AD168" s="24"/>
      <c r="AE168" s="24"/>
      <c r="AF168" s="24"/>
      <c r="AG168" s="24"/>
      <c r="AH168" s="24"/>
      <c r="AI168" s="24"/>
      <c r="AJ168" s="24"/>
      <c r="AK168" s="10"/>
      <c r="AL168" s="18"/>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17"/>
      <c r="CA168" s="22"/>
      <c r="CB168" s="16"/>
      <c r="CC168" s="16"/>
      <c r="CD168" s="17"/>
      <c r="CE168" s="17"/>
      <c r="CF168" s="9"/>
      <c r="CG168" s="9"/>
      <c r="CH168" s="9"/>
      <c r="CI168" s="9"/>
      <c r="CJ168" s="9"/>
      <c r="CK168" s="9"/>
      <c r="CL168" s="9"/>
      <c r="CM168" s="9"/>
      <c r="CN168" s="9"/>
      <c r="CO168" s="9"/>
      <c r="CP168" s="29"/>
      <c r="CQ168" s="10"/>
      <c r="CR168" s="24"/>
      <c r="CS168" s="24"/>
      <c r="CT168" s="24"/>
      <c r="CU168" s="24"/>
      <c r="CV168" s="24"/>
      <c r="CW168" s="24"/>
      <c r="CX168" s="24"/>
      <c r="CY168" s="24"/>
      <c r="CZ168" s="24"/>
      <c r="DA168" s="24"/>
      <c r="DB168" s="24"/>
      <c r="DC168" s="24"/>
      <c r="DD168" s="24"/>
      <c r="DE168" s="24"/>
      <c r="DF168" s="24"/>
      <c r="DG168" s="24"/>
      <c r="DH168" s="24"/>
      <c r="DI168" s="24"/>
      <c r="DJ168" s="24"/>
      <c r="DK168" s="24"/>
      <c r="DL168" s="24"/>
      <c r="DM168" s="14"/>
      <c r="DN168" s="9"/>
      <c r="DO168" s="17"/>
      <c r="DP168" s="15"/>
      <c r="DQ168" s="24"/>
      <c r="DR168" s="24"/>
      <c r="DS168" s="24"/>
      <c r="DT168" s="24"/>
      <c r="DU168" s="24"/>
      <c r="DV168" s="10"/>
      <c r="DW168" s="16"/>
      <c r="DX168" s="17"/>
      <c r="DY168" s="17"/>
      <c r="DZ168" s="29"/>
      <c r="EA168" s="15"/>
      <c r="EB168" s="24"/>
      <c r="EC168" s="24"/>
      <c r="ED168" s="24"/>
      <c r="EE168" s="24"/>
      <c r="EF168" s="24"/>
      <c r="EG168" s="24"/>
      <c r="EH168" s="24"/>
      <c r="EI168" s="24"/>
      <c r="EJ168" s="24"/>
      <c r="EK168" s="24"/>
      <c r="EL168" s="24"/>
      <c r="EM168" s="24"/>
      <c r="EN168" s="24"/>
      <c r="EO168" s="24"/>
      <c r="EP168" s="24"/>
      <c r="EQ168" s="24"/>
      <c r="ER168" s="24"/>
      <c r="ES168" s="24"/>
      <c r="ET168" s="10"/>
      <c r="EU168" s="31"/>
      <c r="EV168" s="18"/>
      <c r="EW168" s="17"/>
      <c r="EX168" s="9"/>
      <c r="EY168" s="9"/>
      <c r="EZ168" s="9"/>
      <c r="FA168" s="9"/>
      <c r="FB168" s="9"/>
      <c r="FC168" s="9"/>
      <c r="FD168" s="9"/>
      <c r="FE168" s="9"/>
      <c r="FF168" s="9"/>
      <c r="FG168" s="9"/>
      <c r="FH168" s="9"/>
      <c r="FI168" s="17"/>
      <c r="FJ168" s="17"/>
      <c r="FK168" s="17"/>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16"/>
      <c r="GZ168" s="10"/>
      <c r="HA168" s="24"/>
      <c r="HB168" s="24"/>
      <c r="HC168" s="24"/>
      <c r="HD168" s="24"/>
      <c r="HE168" s="24"/>
      <c r="HF168" s="24"/>
      <c r="HG168" s="24"/>
      <c r="HH168" s="24"/>
      <c r="HI168" s="24"/>
      <c r="HJ168" s="24"/>
      <c r="HK168" s="24"/>
      <c r="HL168" s="24"/>
      <c r="HM168" s="24"/>
      <c r="HN168" s="24"/>
      <c r="HO168" s="24"/>
      <c r="HP168" s="10"/>
      <c r="HQ168" s="12"/>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11"/>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6"/>
      <c r="KN168" s="22"/>
      <c r="KO168" s="22"/>
      <c r="KP168" s="22"/>
      <c r="KQ168" s="22"/>
      <c r="KR168" s="22"/>
      <c r="KS168" s="22"/>
      <c r="KT168" s="22"/>
      <c r="KU168" s="22"/>
      <c r="KV168" s="22"/>
      <c r="KW168" s="22"/>
      <c r="KX168" s="22"/>
      <c r="KY168" s="22"/>
      <c r="KZ168" s="22"/>
      <c r="LA168" s="2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32"/>
      <c r="MN168" s="17"/>
      <c r="MO168" s="9"/>
      <c r="MP168" s="22"/>
      <c r="MQ168" s="22"/>
      <c r="MR168" s="9"/>
      <c r="MS168" s="17"/>
      <c r="MT168" s="18"/>
      <c r="MU168" s="16"/>
      <c r="MV168" s="13"/>
      <c r="MW168" s="21"/>
      <c r="MX168" s="13"/>
      <c r="MY168" s="21"/>
      <c r="MZ168" s="13"/>
      <c r="NA168" s="16"/>
      <c r="NB168" s="18"/>
      <c r="NC168" s="17"/>
      <c r="ND168" s="17"/>
      <c r="NE168" s="22"/>
      <c r="NF168" s="22"/>
      <c r="NG168" s="22"/>
      <c r="NH168" s="22"/>
      <c r="NI168" s="22"/>
      <c r="NJ168" s="22"/>
      <c r="NK168" s="22"/>
      <c r="NL168" s="22"/>
      <c r="NM168" s="22"/>
      <c r="NN168" s="22"/>
      <c r="NO168" s="22"/>
      <c r="NP168" s="22"/>
      <c r="NQ168" s="22"/>
      <c r="NR168" s="22"/>
      <c r="NS168" s="22"/>
      <c r="NT168" s="22"/>
      <c r="NU168" s="22"/>
      <c r="NV168" s="22"/>
      <c r="NW168" s="22"/>
      <c r="NX168" s="17"/>
      <c r="NY168" s="52"/>
      <c r="NZ168" s="10"/>
      <c r="OA168" s="10"/>
      <c r="OB168" s="10"/>
      <c r="OC168" s="16"/>
      <c r="OD168" s="22"/>
      <c r="OE168" s="22"/>
      <c r="OF168" s="22"/>
      <c r="OG168" s="22"/>
      <c r="OH168" s="18"/>
      <c r="OI168" s="12"/>
      <c r="OJ168" s="10"/>
      <c r="OK168" s="10"/>
      <c r="OL168" s="10"/>
      <c r="OM168" s="10"/>
      <c r="ON168" s="18"/>
      <c r="OO168" s="22"/>
      <c r="OP168" s="22"/>
      <c r="OQ168" s="22"/>
      <c r="OR168" s="22"/>
      <c r="OS168" s="22"/>
      <c r="OT168" s="22"/>
      <c r="OU168" s="22"/>
      <c r="OV168" s="22"/>
      <c r="OW168" s="22"/>
      <c r="OX168" s="22"/>
      <c r="OY168" s="22"/>
      <c r="OZ168" s="22"/>
      <c r="PA168" s="22"/>
      <c r="PB168" s="22"/>
      <c r="PC168" s="22"/>
      <c r="PD168" s="22"/>
      <c r="PE168" s="22"/>
      <c r="PF168" s="22"/>
      <c r="PG168" s="22"/>
      <c r="PH168" s="9"/>
      <c r="PI168" s="17"/>
      <c r="PJ168" s="18"/>
      <c r="PK168" s="34"/>
      <c r="PL168" s="15"/>
      <c r="PM168" s="10"/>
      <c r="PN168" s="10"/>
      <c r="PO168" s="10"/>
      <c r="PP168" s="10"/>
      <c r="PQ168" s="15"/>
      <c r="PR168" s="16"/>
      <c r="PS168" s="17"/>
      <c r="PT168" s="9"/>
      <c r="PU168" s="9"/>
      <c r="PV168" s="17"/>
      <c r="PW168" s="16"/>
      <c r="PX168" s="15"/>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13"/>
      <c r="RJ168" s="17"/>
      <c r="RK168" s="22"/>
      <c r="RL168" s="22"/>
      <c r="RM168" s="22"/>
      <c r="RN168" s="22"/>
      <c r="RO168" s="22"/>
      <c r="RP168" s="22"/>
      <c r="RQ168" s="22"/>
      <c r="RR168" s="22"/>
      <c r="RS168" s="22"/>
      <c r="RT168" s="22"/>
      <c r="RU168" s="22"/>
      <c r="RV168" s="22"/>
      <c r="RW168" s="22"/>
      <c r="RX168" s="22"/>
      <c r="RY168" s="9"/>
      <c r="RZ168" s="43"/>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9"/>
      <c r="TT168" s="9"/>
    </row>
    <row r="169" spans="1:540" ht="9.6" customHeight="1">
      <c r="A169" s="9"/>
      <c r="B169" s="9"/>
      <c r="C169" s="9"/>
      <c r="D169" s="9"/>
      <c r="E169" s="9"/>
      <c r="F169" s="9"/>
      <c r="G169" s="9"/>
      <c r="H169" s="9"/>
      <c r="I169" s="9"/>
      <c r="J169" s="9"/>
      <c r="K169" s="9"/>
      <c r="L169" s="9"/>
      <c r="M169" s="9"/>
      <c r="N169" s="9"/>
      <c r="O169" s="9"/>
      <c r="P169" s="9"/>
      <c r="Q169" s="9"/>
      <c r="R169" s="9"/>
      <c r="S169" s="9"/>
      <c r="T169" s="9"/>
      <c r="U169" s="9"/>
      <c r="V169" s="18"/>
      <c r="W169" s="24"/>
      <c r="X169" s="24"/>
      <c r="Y169" s="24"/>
      <c r="Z169" s="24"/>
      <c r="AA169" s="24"/>
      <c r="AB169" s="24"/>
      <c r="AC169" s="24"/>
      <c r="AD169" s="24"/>
      <c r="AE169" s="24"/>
      <c r="AF169" s="24"/>
      <c r="AG169" s="24"/>
      <c r="AH169" s="24"/>
      <c r="AI169" s="24"/>
      <c r="AJ169" s="24"/>
      <c r="AK169" s="24"/>
      <c r="AL169" s="13"/>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13"/>
      <c r="CR169" s="36"/>
      <c r="CS169" s="24"/>
      <c r="CT169" s="24"/>
      <c r="CU169" s="24"/>
      <c r="CV169" s="24"/>
      <c r="CW169" s="24"/>
      <c r="CX169" s="24"/>
      <c r="CY169" s="24"/>
      <c r="CZ169" s="24"/>
      <c r="DA169" s="24"/>
      <c r="DB169" s="24"/>
      <c r="DC169" s="24"/>
      <c r="DD169" s="24"/>
      <c r="DE169" s="24"/>
      <c r="DF169" s="24"/>
      <c r="DG169" s="24"/>
      <c r="DH169" s="24"/>
      <c r="DI169" s="24"/>
      <c r="DJ169" s="24"/>
      <c r="DK169" s="24"/>
      <c r="DL169" s="24"/>
      <c r="DM169" s="10"/>
      <c r="DN169" s="14"/>
      <c r="DO169" s="15"/>
      <c r="DP169" s="24"/>
      <c r="DQ169" s="24"/>
      <c r="DR169" s="24"/>
      <c r="DS169" s="24"/>
      <c r="DT169" s="24"/>
      <c r="DU169" s="24"/>
      <c r="DV169" s="24"/>
      <c r="DW169" s="24"/>
      <c r="DX169" s="10"/>
      <c r="DY169" s="10"/>
      <c r="DZ169" s="24"/>
      <c r="EA169" s="24"/>
      <c r="EB169" s="24"/>
      <c r="EC169" s="24"/>
      <c r="ED169" s="24"/>
      <c r="EE169" s="24"/>
      <c r="EF169" s="24"/>
      <c r="EG169" s="24"/>
      <c r="EH169" s="24"/>
      <c r="EI169" s="24"/>
      <c r="EJ169" s="24"/>
      <c r="EK169" s="24"/>
      <c r="EL169" s="24"/>
      <c r="EM169" s="24"/>
      <c r="EN169" s="24"/>
      <c r="EO169" s="24"/>
      <c r="EP169" s="24"/>
      <c r="EQ169" s="24"/>
      <c r="ER169" s="24"/>
      <c r="ES169" s="48"/>
      <c r="ET169" s="22"/>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22"/>
      <c r="GY169" s="40"/>
      <c r="GZ169" s="24"/>
      <c r="HA169" s="24"/>
      <c r="HB169" s="24"/>
      <c r="HC169" s="24"/>
      <c r="HD169" s="24"/>
      <c r="HE169" s="24"/>
      <c r="HF169" s="24"/>
      <c r="HG169" s="24"/>
      <c r="HH169" s="24"/>
      <c r="HI169" s="24"/>
      <c r="HJ169" s="24"/>
      <c r="HK169" s="24"/>
      <c r="HL169" s="24"/>
      <c r="HM169" s="24"/>
      <c r="HN169" s="24"/>
      <c r="HO169" s="24"/>
      <c r="HP169" s="24"/>
      <c r="HQ169" s="10"/>
      <c r="HR169" s="22"/>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11"/>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22"/>
      <c r="KO169" s="22"/>
      <c r="KP169" s="22"/>
      <c r="KQ169" s="22"/>
      <c r="KR169" s="22"/>
      <c r="KS169" s="22"/>
      <c r="KT169" s="22"/>
      <c r="KU169" s="22"/>
      <c r="KV169" s="22"/>
      <c r="KW169" s="22"/>
      <c r="KX169" s="22"/>
      <c r="KY169" s="22"/>
      <c r="KZ169" s="22"/>
      <c r="LA169" s="9"/>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5"/>
      <c r="MP169" s="16"/>
      <c r="MQ169" s="34"/>
      <c r="MR169" s="15"/>
      <c r="MS169" s="10"/>
      <c r="MT169" s="10"/>
      <c r="MU169" s="10"/>
      <c r="MV169" s="10"/>
      <c r="MW169" s="10"/>
      <c r="MX169" s="10"/>
      <c r="MY169" s="10"/>
      <c r="MZ169" s="10"/>
      <c r="NA169" s="10"/>
      <c r="NB169" s="10"/>
      <c r="NC169" s="12"/>
      <c r="ND169" s="18"/>
      <c r="NE169" s="17"/>
      <c r="NF169" s="22"/>
      <c r="NG169" s="22"/>
      <c r="NH169" s="22"/>
      <c r="NI169" s="22"/>
      <c r="NJ169" s="22"/>
      <c r="NK169" s="22"/>
      <c r="NL169" s="22"/>
      <c r="NM169" s="22"/>
      <c r="NN169" s="22"/>
      <c r="NO169" s="22"/>
      <c r="NP169" s="22"/>
      <c r="NQ169" s="22"/>
      <c r="NR169" s="22"/>
      <c r="NS169" s="22"/>
      <c r="NT169" s="22"/>
      <c r="NU169" s="22"/>
      <c r="NV169" s="22"/>
      <c r="NW169" s="22"/>
      <c r="NX169" s="22"/>
      <c r="NY169" s="17"/>
      <c r="NZ169" s="13"/>
      <c r="OA169" s="10"/>
      <c r="OB169" s="14"/>
      <c r="OC169" s="17"/>
      <c r="OD169" s="22"/>
      <c r="OE169" s="22"/>
      <c r="OF169" s="22"/>
      <c r="OG169" s="22"/>
      <c r="OH169" s="22"/>
      <c r="OI169" s="18"/>
      <c r="OJ169" s="15"/>
      <c r="OK169" s="27"/>
      <c r="OL169" s="39"/>
      <c r="OM169" s="18"/>
      <c r="ON169" s="22"/>
      <c r="OO169" s="22"/>
      <c r="OP169" s="22"/>
      <c r="OQ169" s="22"/>
      <c r="OR169" s="22"/>
      <c r="OS169" s="22"/>
      <c r="OT169" s="22"/>
      <c r="OU169" s="22"/>
      <c r="OV169" s="22"/>
      <c r="OW169" s="22"/>
      <c r="OX169" s="22"/>
      <c r="OY169" s="22"/>
      <c r="OZ169" s="22"/>
      <c r="PA169" s="22"/>
      <c r="PB169" s="22"/>
      <c r="PC169" s="22"/>
      <c r="PD169" s="22"/>
      <c r="PE169" s="22"/>
      <c r="PF169" s="17"/>
      <c r="PG169" s="18"/>
      <c r="PH169" s="15"/>
      <c r="PI169" s="10"/>
      <c r="PJ169" s="10"/>
      <c r="PK169" s="10"/>
      <c r="PL169" s="10"/>
      <c r="PM169" s="10"/>
      <c r="PN169" s="10"/>
      <c r="PO169" s="10"/>
      <c r="PP169" s="10"/>
      <c r="PQ169" s="10"/>
      <c r="PR169" s="10"/>
      <c r="PS169" s="10"/>
      <c r="PT169" s="12"/>
      <c r="PU169" s="12"/>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5"/>
      <c r="RI169" s="17"/>
      <c r="RJ169" s="22"/>
      <c r="RK169" s="22"/>
      <c r="RL169" s="22"/>
      <c r="RM169" s="22"/>
      <c r="RN169" s="22"/>
      <c r="RO169" s="22"/>
      <c r="RP169" s="22"/>
      <c r="RQ169" s="22"/>
      <c r="RR169" s="22"/>
      <c r="RS169" s="22"/>
      <c r="RT169" s="22"/>
      <c r="RU169" s="22"/>
      <c r="RV169" s="22"/>
      <c r="RW169" s="22"/>
      <c r="RX169" s="22"/>
      <c r="RY169" s="17"/>
      <c r="RZ169" s="2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9"/>
      <c r="TT169" s="9"/>
    </row>
    <row r="170" spans="1:540" ht="9.6" customHeight="1">
      <c r="A170" s="9"/>
      <c r="B170" s="9"/>
      <c r="C170" s="9"/>
      <c r="D170" s="9"/>
      <c r="E170" s="9"/>
      <c r="F170" s="9"/>
      <c r="G170" s="9"/>
      <c r="H170" s="9"/>
      <c r="I170" s="9"/>
      <c r="J170" s="9"/>
      <c r="K170" s="9"/>
      <c r="L170" s="9"/>
      <c r="M170" s="9"/>
      <c r="N170" s="9"/>
      <c r="O170" s="9"/>
      <c r="P170" s="9"/>
      <c r="Q170" s="9"/>
      <c r="R170" s="9"/>
      <c r="S170" s="9"/>
      <c r="T170" s="9"/>
      <c r="U170" s="9"/>
      <c r="V170" s="38"/>
      <c r="W170" s="24"/>
      <c r="X170" s="24"/>
      <c r="Y170" s="24"/>
      <c r="Z170" s="24"/>
      <c r="AA170" s="24"/>
      <c r="AB170" s="24"/>
      <c r="AC170" s="24"/>
      <c r="AD170" s="24"/>
      <c r="AE170" s="24"/>
      <c r="AF170" s="24"/>
      <c r="AG170" s="24"/>
      <c r="AH170" s="24"/>
      <c r="AI170" s="24"/>
      <c r="AJ170" s="24"/>
      <c r="AK170" s="24"/>
      <c r="AL170" s="31"/>
      <c r="AM170" s="17"/>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17"/>
      <c r="CR170" s="31"/>
      <c r="CS170" s="24"/>
      <c r="CT170" s="24"/>
      <c r="CU170" s="24"/>
      <c r="CV170" s="24"/>
      <c r="CW170" s="24"/>
      <c r="CX170" s="24"/>
      <c r="CY170" s="24"/>
      <c r="CZ170" s="24"/>
      <c r="DA170" s="24"/>
      <c r="DB170" s="24"/>
      <c r="DC170" s="24"/>
      <c r="DD170" s="24"/>
      <c r="DE170" s="24"/>
      <c r="DF170" s="24"/>
      <c r="DG170" s="24"/>
      <c r="DH170" s="24"/>
      <c r="DI170" s="24"/>
      <c r="DJ170" s="24"/>
      <c r="DK170" s="24"/>
      <c r="DL170" s="24"/>
      <c r="DM170" s="24"/>
      <c r="DN170" s="24"/>
      <c r="DO170" s="24"/>
      <c r="DP170" s="24"/>
      <c r="DQ170" s="24"/>
      <c r="DR170" s="24"/>
      <c r="DS170" s="24"/>
      <c r="DT170" s="24"/>
      <c r="DU170" s="24"/>
      <c r="DV170" s="24"/>
      <c r="DW170" s="24"/>
      <c r="DX170" s="24"/>
      <c r="DY170" s="24"/>
      <c r="DZ170" s="24"/>
      <c r="EA170" s="24"/>
      <c r="EB170" s="24"/>
      <c r="EC170" s="24"/>
      <c r="ED170" s="24"/>
      <c r="EE170" s="24"/>
      <c r="EF170" s="24"/>
      <c r="EG170" s="24"/>
      <c r="EH170" s="24"/>
      <c r="EI170" s="24"/>
      <c r="EJ170" s="24"/>
      <c r="EK170" s="24"/>
      <c r="EL170" s="24"/>
      <c r="EM170" s="24"/>
      <c r="EN170" s="24"/>
      <c r="EO170" s="24"/>
      <c r="EP170" s="24"/>
      <c r="EQ170" s="24"/>
      <c r="ER170" s="10"/>
      <c r="ES170" s="16"/>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13"/>
      <c r="GY170" s="24"/>
      <c r="GZ170" s="24"/>
      <c r="HA170" s="24"/>
      <c r="HB170" s="24"/>
      <c r="HC170" s="24"/>
      <c r="HD170" s="24"/>
      <c r="HE170" s="24"/>
      <c r="HF170" s="24"/>
      <c r="HG170" s="24"/>
      <c r="HH170" s="24"/>
      <c r="HI170" s="24"/>
      <c r="HJ170" s="24"/>
      <c r="HK170" s="24"/>
      <c r="HL170" s="24"/>
      <c r="HM170" s="24"/>
      <c r="HN170" s="24"/>
      <c r="HO170" s="24"/>
      <c r="HP170" s="24"/>
      <c r="HQ170" s="10"/>
      <c r="HR170" s="22"/>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11"/>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8"/>
      <c r="KN170" s="22"/>
      <c r="KO170" s="22"/>
      <c r="KP170" s="22"/>
      <c r="KQ170" s="22"/>
      <c r="KR170" s="22"/>
      <c r="KS170" s="22"/>
      <c r="KT170" s="22"/>
      <c r="KU170" s="22"/>
      <c r="KV170" s="22"/>
      <c r="KW170" s="22"/>
      <c r="KX170" s="22"/>
      <c r="KY170" s="22"/>
      <c r="KZ170" s="22"/>
      <c r="LA170" s="17"/>
      <c r="LB170" s="14"/>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5"/>
      <c r="NE170" s="17"/>
      <c r="NF170" s="22"/>
      <c r="NG170" s="22"/>
      <c r="NH170" s="22"/>
      <c r="NI170" s="22"/>
      <c r="NJ170" s="22"/>
      <c r="NK170" s="22"/>
      <c r="NL170" s="22"/>
      <c r="NM170" s="22"/>
      <c r="NN170" s="22"/>
      <c r="NO170" s="22"/>
      <c r="NP170" s="22"/>
      <c r="NQ170" s="22"/>
      <c r="NR170" s="22"/>
      <c r="NS170" s="22"/>
      <c r="NT170" s="22"/>
      <c r="NU170" s="22"/>
      <c r="NV170" s="22"/>
      <c r="NW170" s="22"/>
      <c r="NX170" s="22"/>
      <c r="NY170" s="22"/>
      <c r="NZ170" s="22"/>
      <c r="OA170" s="16"/>
      <c r="OB170" s="18"/>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18"/>
      <c r="PF170" s="49"/>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22"/>
      <c r="RJ170" s="22"/>
      <c r="RK170" s="22"/>
      <c r="RL170" s="22"/>
      <c r="RM170" s="22"/>
      <c r="RN170" s="22"/>
      <c r="RO170" s="22"/>
      <c r="RP170" s="22"/>
      <c r="RQ170" s="22"/>
      <c r="RR170" s="22"/>
      <c r="RS170" s="22"/>
      <c r="RT170" s="22"/>
      <c r="RU170" s="22"/>
      <c r="RV170" s="22"/>
      <c r="RW170" s="22"/>
      <c r="RX170" s="22"/>
      <c r="RY170" s="22"/>
      <c r="RZ170" s="9"/>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9"/>
      <c r="TT170" s="9"/>
    </row>
    <row r="171" spans="1:540" ht="9.6" customHeight="1">
      <c r="A171" s="9"/>
      <c r="B171" s="9"/>
      <c r="C171" s="9"/>
      <c r="D171" s="9"/>
      <c r="E171" s="9"/>
      <c r="F171" s="9"/>
      <c r="G171" s="9"/>
      <c r="H171" s="9"/>
      <c r="I171" s="9"/>
      <c r="J171" s="9"/>
      <c r="K171" s="9"/>
      <c r="L171" s="9"/>
      <c r="M171" s="9"/>
      <c r="N171" s="9"/>
      <c r="O171" s="9"/>
      <c r="P171" s="9"/>
      <c r="Q171" s="9"/>
      <c r="R171" s="9"/>
      <c r="S171" s="9"/>
      <c r="T171" s="9"/>
      <c r="U171" s="9"/>
      <c r="V171" s="16"/>
      <c r="W171" s="24"/>
      <c r="X171" s="24"/>
      <c r="Y171" s="24"/>
      <c r="Z171" s="24"/>
      <c r="AA171" s="24"/>
      <c r="AB171" s="24"/>
      <c r="AC171" s="24"/>
      <c r="AD171" s="24"/>
      <c r="AE171" s="24"/>
      <c r="AF171" s="24"/>
      <c r="AG171" s="24"/>
      <c r="AH171" s="24"/>
      <c r="AI171" s="24"/>
      <c r="AJ171" s="24"/>
      <c r="AK171" s="24"/>
      <c r="AL171" s="10"/>
      <c r="AM171" s="18"/>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13"/>
      <c r="CS171" s="24"/>
      <c r="CT171" s="24"/>
      <c r="CU171" s="24"/>
      <c r="CV171" s="24"/>
      <c r="CW171" s="24"/>
      <c r="CX171" s="24"/>
      <c r="CY171" s="24"/>
      <c r="CZ171" s="24"/>
      <c r="DA171" s="24"/>
      <c r="DB171" s="24"/>
      <c r="DC171" s="24"/>
      <c r="DD171" s="24"/>
      <c r="DE171" s="24"/>
      <c r="DF171" s="24"/>
      <c r="DG171" s="24"/>
      <c r="DH171" s="24"/>
      <c r="DI171" s="24"/>
      <c r="DJ171" s="24"/>
      <c r="DK171" s="24"/>
      <c r="DL171" s="24"/>
      <c r="DM171" s="24"/>
      <c r="DN171" s="24"/>
      <c r="DO171" s="24"/>
      <c r="DP171" s="24"/>
      <c r="DQ171" s="24"/>
      <c r="DR171" s="24"/>
      <c r="DS171" s="24"/>
      <c r="DT171" s="24"/>
      <c r="DU171" s="24"/>
      <c r="DV171" s="24"/>
      <c r="DW171" s="24"/>
      <c r="DX171" s="24"/>
      <c r="DY171" s="24"/>
      <c r="DZ171" s="24"/>
      <c r="EA171" s="24"/>
      <c r="EB171" s="24"/>
      <c r="EC171" s="24"/>
      <c r="ED171" s="24"/>
      <c r="EE171" s="24"/>
      <c r="EF171" s="24"/>
      <c r="EG171" s="24"/>
      <c r="EH171" s="24"/>
      <c r="EI171" s="24"/>
      <c r="EJ171" s="24"/>
      <c r="EK171" s="24"/>
      <c r="EL171" s="24"/>
      <c r="EM171" s="24"/>
      <c r="EN171" s="24"/>
      <c r="EO171" s="24"/>
      <c r="EP171" s="24"/>
      <c r="EQ171" s="24"/>
      <c r="ER171" s="10"/>
      <c r="ES171" s="32"/>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17"/>
      <c r="GX171" s="40"/>
      <c r="GY171" s="24"/>
      <c r="GZ171" s="24"/>
      <c r="HA171" s="24"/>
      <c r="HB171" s="24"/>
      <c r="HC171" s="24"/>
      <c r="HD171" s="24"/>
      <c r="HE171" s="24"/>
      <c r="HF171" s="24"/>
      <c r="HG171" s="24"/>
      <c r="HH171" s="24"/>
      <c r="HI171" s="24"/>
      <c r="HJ171" s="24"/>
      <c r="HK171" s="24"/>
      <c r="HL171" s="24"/>
      <c r="HM171" s="24"/>
      <c r="HN171" s="24"/>
      <c r="HO171" s="24"/>
      <c r="HP171" s="24"/>
      <c r="HQ171" s="10"/>
      <c r="HR171" s="22"/>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11"/>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2"/>
      <c r="KM171" s="22"/>
      <c r="KN171" s="22"/>
      <c r="KO171" s="22"/>
      <c r="KP171" s="22"/>
      <c r="KQ171" s="22"/>
      <c r="KR171" s="22"/>
      <c r="KS171" s="22"/>
      <c r="KT171" s="22"/>
      <c r="KU171" s="22"/>
      <c r="KV171" s="22"/>
      <c r="KW171" s="22"/>
      <c r="KX171" s="22"/>
      <c r="KY171" s="22"/>
      <c r="KZ171" s="22"/>
      <c r="LA171" s="2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13"/>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15"/>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5"/>
      <c r="RH171" s="17"/>
      <c r="RI171" s="22"/>
      <c r="RJ171" s="22"/>
      <c r="RK171" s="22"/>
      <c r="RL171" s="22"/>
      <c r="RM171" s="22"/>
      <c r="RN171" s="22"/>
      <c r="RO171" s="22"/>
      <c r="RP171" s="22"/>
      <c r="RQ171" s="22"/>
      <c r="RR171" s="22"/>
      <c r="RS171" s="22"/>
      <c r="RT171" s="22"/>
      <c r="RU171" s="22"/>
      <c r="RV171" s="22"/>
      <c r="RW171" s="22"/>
      <c r="RX171" s="22"/>
      <c r="RY171" s="22"/>
      <c r="RZ171" s="17"/>
      <c r="SA171" s="15"/>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9"/>
      <c r="TT171" s="9"/>
    </row>
    <row r="172" spans="1:540" ht="9.6" customHeight="1">
      <c r="A172" s="9"/>
      <c r="B172" s="9"/>
      <c r="C172" s="9"/>
      <c r="D172" s="9"/>
      <c r="E172" s="9"/>
      <c r="F172" s="9"/>
      <c r="G172" s="9"/>
      <c r="H172" s="9"/>
      <c r="I172" s="9"/>
      <c r="J172" s="9"/>
      <c r="K172" s="9"/>
      <c r="L172" s="9"/>
      <c r="M172" s="9"/>
      <c r="N172" s="9"/>
      <c r="O172" s="9"/>
      <c r="P172" s="9"/>
      <c r="Q172" s="9"/>
      <c r="R172" s="9"/>
      <c r="S172" s="9"/>
      <c r="T172" s="9"/>
      <c r="U172" s="9"/>
      <c r="V172" s="13"/>
      <c r="W172" s="24"/>
      <c r="X172" s="24"/>
      <c r="Y172" s="24"/>
      <c r="Z172" s="24"/>
      <c r="AA172" s="24"/>
      <c r="AB172" s="24"/>
      <c r="AC172" s="24"/>
      <c r="AD172" s="24"/>
      <c r="AE172" s="24"/>
      <c r="AF172" s="24"/>
      <c r="AG172" s="24"/>
      <c r="AH172" s="24"/>
      <c r="AI172" s="24"/>
      <c r="AJ172" s="24"/>
      <c r="AK172" s="24"/>
      <c r="AL172" s="24"/>
      <c r="AM172" s="15"/>
      <c r="AN172" s="17"/>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13"/>
      <c r="CS172" s="24"/>
      <c r="CT172" s="24"/>
      <c r="CU172" s="24"/>
      <c r="CV172" s="24"/>
      <c r="CW172" s="24"/>
      <c r="CX172" s="24"/>
      <c r="CY172" s="24"/>
      <c r="CZ172" s="24"/>
      <c r="DA172" s="24"/>
      <c r="DB172" s="24"/>
      <c r="DC172" s="24"/>
      <c r="DD172" s="24"/>
      <c r="DE172" s="24"/>
      <c r="DF172" s="24"/>
      <c r="DG172" s="24"/>
      <c r="DH172" s="24"/>
      <c r="DI172" s="24"/>
      <c r="DJ172" s="24"/>
      <c r="DK172" s="24"/>
      <c r="DL172" s="24"/>
      <c r="DM172" s="24"/>
      <c r="DN172" s="24"/>
      <c r="DO172" s="24"/>
      <c r="DP172" s="24"/>
      <c r="DQ172" s="24"/>
      <c r="DR172" s="24"/>
      <c r="DS172" s="24"/>
      <c r="DT172" s="24"/>
      <c r="DU172" s="24"/>
      <c r="DV172" s="24"/>
      <c r="DW172" s="24"/>
      <c r="DX172" s="24"/>
      <c r="DY172" s="24"/>
      <c r="DZ172" s="24"/>
      <c r="EA172" s="24"/>
      <c r="EB172" s="24"/>
      <c r="EC172" s="24"/>
      <c r="ED172" s="24"/>
      <c r="EE172" s="24"/>
      <c r="EF172" s="24"/>
      <c r="EG172" s="24"/>
      <c r="EH172" s="24"/>
      <c r="EI172" s="24"/>
      <c r="EJ172" s="24"/>
      <c r="EK172" s="24"/>
      <c r="EL172" s="24"/>
      <c r="EM172" s="24"/>
      <c r="EN172" s="24"/>
      <c r="EO172" s="24"/>
      <c r="EP172" s="24"/>
      <c r="EQ172" s="24"/>
      <c r="ER172" s="24"/>
      <c r="ES172" s="10"/>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14"/>
      <c r="GX172" s="10"/>
      <c r="GY172" s="24"/>
      <c r="GZ172" s="24"/>
      <c r="HA172" s="24"/>
      <c r="HB172" s="24"/>
      <c r="HC172" s="24"/>
      <c r="HD172" s="24"/>
      <c r="HE172" s="24"/>
      <c r="HF172" s="24"/>
      <c r="HG172" s="24"/>
      <c r="HH172" s="24"/>
      <c r="HI172" s="24"/>
      <c r="HJ172" s="24"/>
      <c r="HK172" s="24"/>
      <c r="HL172" s="24"/>
      <c r="HM172" s="24"/>
      <c r="HN172" s="24"/>
      <c r="HO172" s="24"/>
      <c r="HP172" s="24"/>
      <c r="HQ172" s="10"/>
      <c r="HR172" s="22"/>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11"/>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5"/>
      <c r="KM172" s="17"/>
      <c r="KN172" s="22"/>
      <c r="KO172" s="22"/>
      <c r="KP172" s="22"/>
      <c r="KQ172" s="22"/>
      <c r="KR172" s="22"/>
      <c r="KS172" s="22"/>
      <c r="KT172" s="22"/>
      <c r="KU172" s="22"/>
      <c r="KV172" s="22"/>
      <c r="KW172" s="22"/>
      <c r="KX172" s="22"/>
      <c r="KY172" s="22"/>
      <c r="KZ172" s="22"/>
      <c r="LA172" s="22"/>
      <c r="LB172" s="22"/>
      <c r="LC172" s="12"/>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2"/>
      <c r="NF172" s="17"/>
      <c r="NG172" s="22"/>
      <c r="NH172" s="22"/>
      <c r="NI172" s="22"/>
      <c r="NJ172" s="22"/>
      <c r="NK172" s="22"/>
      <c r="NL172" s="22"/>
      <c r="NM172" s="22"/>
      <c r="NN172" s="22"/>
      <c r="NO172" s="22"/>
      <c r="NP172" s="22"/>
      <c r="NQ172" s="22"/>
      <c r="NR172" s="22"/>
      <c r="NS172" s="22"/>
      <c r="NT172" s="22"/>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17"/>
      <c r="PE172" s="14"/>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8"/>
      <c r="RH172" s="17"/>
      <c r="RI172" s="22"/>
      <c r="RJ172" s="22"/>
      <c r="RK172" s="22"/>
      <c r="RL172" s="22"/>
      <c r="RM172" s="22"/>
      <c r="RN172" s="22"/>
      <c r="RO172" s="22"/>
      <c r="RP172" s="22"/>
      <c r="RQ172" s="22"/>
      <c r="RR172" s="22"/>
      <c r="RS172" s="22"/>
      <c r="RT172" s="22"/>
      <c r="RU172" s="22"/>
      <c r="RV172" s="22"/>
      <c r="RW172" s="22"/>
      <c r="RX172" s="22"/>
      <c r="RY172" s="22"/>
      <c r="RZ172" s="9"/>
      <c r="SA172" s="15"/>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9"/>
      <c r="TT172" s="9"/>
    </row>
    <row r="173" spans="1:540" ht="9.6" customHeight="1">
      <c r="A173" s="9"/>
      <c r="B173" s="9"/>
      <c r="C173" s="9"/>
      <c r="D173" s="9"/>
      <c r="E173" s="9"/>
      <c r="F173" s="9"/>
      <c r="G173" s="9"/>
      <c r="H173" s="9"/>
      <c r="I173" s="9"/>
      <c r="J173" s="9"/>
      <c r="K173" s="9"/>
      <c r="L173" s="9"/>
      <c r="M173" s="9"/>
      <c r="N173" s="9"/>
      <c r="O173" s="9"/>
      <c r="P173" s="9"/>
      <c r="Q173" s="9"/>
      <c r="R173" s="9"/>
      <c r="S173" s="9"/>
      <c r="T173" s="9"/>
      <c r="U173" s="9"/>
      <c r="V173" s="21"/>
      <c r="W173" s="24"/>
      <c r="X173" s="24"/>
      <c r="Y173" s="24"/>
      <c r="Z173" s="24"/>
      <c r="AA173" s="24"/>
      <c r="AB173" s="24"/>
      <c r="AC173" s="24"/>
      <c r="AD173" s="24"/>
      <c r="AE173" s="24"/>
      <c r="AF173" s="24"/>
      <c r="AG173" s="24"/>
      <c r="AH173" s="24"/>
      <c r="AI173" s="24"/>
      <c r="AJ173" s="24"/>
      <c r="AK173" s="24"/>
      <c r="AL173" s="24"/>
      <c r="AM173" s="24"/>
      <c r="AN173" s="10"/>
      <c r="AO173" s="29"/>
      <c r="AP173" s="17"/>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17"/>
      <c r="CR173" s="25"/>
      <c r="CS173" s="24"/>
      <c r="CT173" s="24"/>
      <c r="CU173" s="24"/>
      <c r="CV173" s="24"/>
      <c r="CW173" s="24"/>
      <c r="CX173" s="24"/>
      <c r="CY173" s="24"/>
      <c r="CZ173" s="24"/>
      <c r="DA173" s="24"/>
      <c r="DB173" s="24"/>
      <c r="DC173" s="24"/>
      <c r="DD173" s="24"/>
      <c r="DE173" s="24"/>
      <c r="DF173" s="24"/>
      <c r="DG173" s="24"/>
      <c r="DH173" s="24"/>
      <c r="DI173" s="24"/>
      <c r="DJ173" s="24"/>
      <c r="DK173" s="24"/>
      <c r="DL173" s="24"/>
      <c r="DM173" s="24"/>
      <c r="DN173" s="24"/>
      <c r="DO173" s="24"/>
      <c r="DP173" s="24"/>
      <c r="DQ173" s="24"/>
      <c r="DR173" s="24"/>
      <c r="DS173" s="24"/>
      <c r="DT173" s="24"/>
      <c r="DU173" s="24"/>
      <c r="DV173" s="24"/>
      <c r="DW173" s="24"/>
      <c r="DX173" s="24"/>
      <c r="DY173" s="24"/>
      <c r="DZ173" s="24"/>
      <c r="EA173" s="24"/>
      <c r="EB173" s="24"/>
      <c r="EC173" s="24"/>
      <c r="ED173" s="24"/>
      <c r="EE173" s="24"/>
      <c r="EF173" s="24"/>
      <c r="EG173" s="24"/>
      <c r="EH173" s="24"/>
      <c r="EI173" s="24"/>
      <c r="EJ173" s="24"/>
      <c r="EK173" s="24"/>
      <c r="EL173" s="24"/>
      <c r="EM173" s="24"/>
      <c r="EN173" s="24"/>
      <c r="EO173" s="24"/>
      <c r="EP173" s="24"/>
      <c r="EQ173" s="24"/>
      <c r="ER173" s="24"/>
      <c r="ES173" s="10"/>
      <c r="ET173" s="22"/>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17"/>
      <c r="GW173" s="24"/>
      <c r="GX173" s="24"/>
      <c r="GY173" s="24"/>
      <c r="GZ173" s="24"/>
      <c r="HA173" s="24"/>
      <c r="HB173" s="24"/>
      <c r="HC173" s="24"/>
      <c r="HD173" s="24"/>
      <c r="HE173" s="24"/>
      <c r="HF173" s="24"/>
      <c r="HG173" s="24"/>
      <c r="HH173" s="24"/>
      <c r="HI173" s="24"/>
      <c r="HJ173" s="24"/>
      <c r="HK173" s="24"/>
      <c r="HL173" s="24"/>
      <c r="HM173" s="24"/>
      <c r="HN173" s="24"/>
      <c r="HO173" s="24"/>
      <c r="HP173" s="24"/>
      <c r="HQ173" s="24"/>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11"/>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5"/>
      <c r="KM173" s="17"/>
      <c r="KN173" s="22"/>
      <c r="KO173" s="22"/>
      <c r="KP173" s="22"/>
      <c r="KQ173" s="22"/>
      <c r="KR173" s="22"/>
      <c r="KS173" s="22"/>
      <c r="KT173" s="22"/>
      <c r="KU173" s="22"/>
      <c r="KV173" s="22"/>
      <c r="KW173" s="22"/>
      <c r="KX173" s="22"/>
      <c r="KY173" s="22"/>
      <c r="KZ173" s="22"/>
      <c r="LA173" s="22"/>
      <c r="LB173" s="22"/>
      <c r="LC173" s="16"/>
      <c r="LD173" s="12"/>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2"/>
      <c r="NF173" s="17"/>
      <c r="NG173" s="22"/>
      <c r="NH173" s="22"/>
      <c r="NI173" s="22"/>
      <c r="NJ173" s="22"/>
      <c r="NK173" s="22"/>
      <c r="NL173" s="22"/>
      <c r="NM173" s="22"/>
      <c r="NN173" s="22"/>
      <c r="NO173" s="22"/>
      <c r="NP173" s="22"/>
      <c r="NQ173" s="22"/>
      <c r="NR173" s="22"/>
      <c r="NS173" s="22"/>
      <c r="NT173" s="22"/>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1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7"/>
      <c r="RG173" s="17"/>
      <c r="RH173" s="22"/>
      <c r="RI173" s="22"/>
      <c r="RJ173" s="22"/>
      <c r="RK173" s="22"/>
      <c r="RL173" s="22"/>
      <c r="RM173" s="22"/>
      <c r="RN173" s="22"/>
      <c r="RO173" s="22"/>
      <c r="RP173" s="22"/>
      <c r="RQ173" s="22"/>
      <c r="RR173" s="22"/>
      <c r="RS173" s="22"/>
      <c r="RT173" s="22"/>
      <c r="RU173" s="22"/>
      <c r="RV173" s="22"/>
      <c r="RW173" s="22"/>
      <c r="RX173" s="22"/>
      <c r="RY173" s="22"/>
      <c r="RZ173" s="17"/>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9"/>
      <c r="TT173" s="9"/>
    </row>
    <row r="174" spans="1:540" ht="9.6" customHeight="1">
      <c r="A174" s="9"/>
      <c r="B174" s="9"/>
      <c r="C174" s="9"/>
      <c r="D174" s="9"/>
      <c r="E174" s="9"/>
      <c r="F174" s="9"/>
      <c r="G174" s="9"/>
      <c r="H174" s="9"/>
      <c r="I174" s="9"/>
      <c r="J174" s="9"/>
      <c r="K174" s="9"/>
      <c r="L174" s="9"/>
      <c r="M174" s="9"/>
      <c r="N174" s="9"/>
      <c r="O174" s="9"/>
      <c r="P174" s="9"/>
      <c r="Q174" s="9"/>
      <c r="R174" s="9"/>
      <c r="S174" s="9"/>
      <c r="T174" s="9"/>
      <c r="U174" s="9"/>
      <c r="V174" s="11"/>
      <c r="W174" s="24"/>
      <c r="X174" s="24"/>
      <c r="Y174" s="24"/>
      <c r="Z174" s="24"/>
      <c r="AA174" s="24"/>
      <c r="AB174" s="24"/>
      <c r="AC174" s="24"/>
      <c r="AD174" s="24"/>
      <c r="AE174" s="24"/>
      <c r="AF174" s="24"/>
      <c r="AG174" s="24"/>
      <c r="AH174" s="24"/>
      <c r="AI174" s="24"/>
      <c r="AJ174" s="24"/>
      <c r="AK174" s="24"/>
      <c r="AL174" s="24"/>
      <c r="AM174" s="24"/>
      <c r="AN174" s="24"/>
      <c r="AO174" s="10"/>
      <c r="AP174" s="15"/>
      <c r="AQ174" s="38"/>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18"/>
      <c r="CR174" s="24"/>
      <c r="CS174" s="24"/>
      <c r="CT174" s="24"/>
      <c r="CU174" s="24"/>
      <c r="CV174" s="24"/>
      <c r="CW174" s="24"/>
      <c r="CX174" s="24"/>
      <c r="CY174" s="24"/>
      <c r="CZ174" s="24"/>
      <c r="DA174" s="24"/>
      <c r="DB174" s="24"/>
      <c r="DC174" s="24"/>
      <c r="DD174" s="24"/>
      <c r="DE174" s="24"/>
      <c r="DF174" s="24"/>
      <c r="DG174" s="24"/>
      <c r="DH174" s="24"/>
      <c r="DI174" s="24"/>
      <c r="DJ174" s="24"/>
      <c r="DK174" s="24"/>
      <c r="DL174" s="24"/>
      <c r="DM174" s="24"/>
      <c r="DN174" s="24"/>
      <c r="DO174" s="24"/>
      <c r="DP174" s="24"/>
      <c r="DQ174" s="24"/>
      <c r="DR174" s="24"/>
      <c r="DS174" s="24"/>
      <c r="DT174" s="24"/>
      <c r="DU174" s="24"/>
      <c r="DV174" s="24"/>
      <c r="DW174" s="24"/>
      <c r="DX174" s="24"/>
      <c r="DY174" s="24"/>
      <c r="DZ174" s="24"/>
      <c r="EA174" s="24"/>
      <c r="EB174" s="24"/>
      <c r="EC174" s="24"/>
      <c r="ED174" s="24"/>
      <c r="EE174" s="24"/>
      <c r="EF174" s="24"/>
      <c r="EG174" s="24"/>
      <c r="EH174" s="24"/>
      <c r="EI174" s="24"/>
      <c r="EJ174" s="24"/>
      <c r="EK174" s="24"/>
      <c r="EL174" s="24"/>
      <c r="EM174" s="24"/>
      <c r="EN174" s="24"/>
      <c r="EO174" s="24"/>
      <c r="EP174" s="24"/>
      <c r="EQ174" s="24"/>
      <c r="ER174" s="24"/>
      <c r="ES174" s="10"/>
      <c r="ET174" s="16"/>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26"/>
      <c r="GW174" s="24"/>
      <c r="GX174" s="24"/>
      <c r="GY174" s="24"/>
      <c r="GZ174" s="24"/>
      <c r="HA174" s="24"/>
      <c r="HB174" s="24"/>
      <c r="HC174" s="24"/>
      <c r="HD174" s="24"/>
      <c r="HE174" s="24"/>
      <c r="HF174" s="24"/>
      <c r="HG174" s="24"/>
      <c r="HH174" s="24"/>
      <c r="HI174" s="24"/>
      <c r="HJ174" s="24"/>
      <c r="HK174" s="24"/>
      <c r="HL174" s="24"/>
      <c r="HM174" s="24"/>
      <c r="HN174" s="24"/>
      <c r="HO174" s="24"/>
      <c r="HP174" s="24"/>
      <c r="HQ174" s="43"/>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11"/>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5"/>
      <c r="KM174" s="17"/>
      <c r="KN174" s="22"/>
      <c r="KO174" s="22"/>
      <c r="KP174" s="22"/>
      <c r="KQ174" s="22"/>
      <c r="KR174" s="22"/>
      <c r="KS174" s="22"/>
      <c r="KT174" s="22"/>
      <c r="KU174" s="22"/>
      <c r="KV174" s="22"/>
      <c r="KW174" s="22"/>
      <c r="KX174" s="22"/>
      <c r="KY174" s="22"/>
      <c r="KZ174" s="22"/>
      <c r="LA174" s="22"/>
      <c r="LB174" s="22"/>
      <c r="LC174" s="22"/>
      <c r="LD174" s="18"/>
      <c r="LE174" s="15"/>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14"/>
      <c r="NF174" s="17"/>
      <c r="NG174" s="22"/>
      <c r="NH174" s="22"/>
      <c r="NI174" s="22"/>
      <c r="NJ174" s="22"/>
      <c r="NK174" s="22"/>
      <c r="NL174" s="22"/>
      <c r="NM174" s="22"/>
      <c r="NN174" s="22"/>
      <c r="NO174" s="22"/>
      <c r="NP174" s="22"/>
      <c r="NQ174" s="22"/>
      <c r="NR174" s="22"/>
      <c r="NS174" s="22"/>
      <c r="NT174" s="22"/>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16"/>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6"/>
      <c r="RG174" s="17"/>
      <c r="RH174" s="22"/>
      <c r="RI174" s="22"/>
      <c r="RJ174" s="22"/>
      <c r="RK174" s="22"/>
      <c r="RL174" s="22"/>
      <c r="RM174" s="22"/>
      <c r="RN174" s="22"/>
      <c r="RO174" s="22"/>
      <c r="RP174" s="22"/>
      <c r="RQ174" s="22"/>
      <c r="RR174" s="22"/>
      <c r="RS174" s="22"/>
      <c r="RT174" s="22"/>
      <c r="RU174" s="22"/>
      <c r="RV174" s="22"/>
      <c r="RW174" s="22"/>
      <c r="RX174" s="22"/>
      <c r="RY174" s="18"/>
      <c r="RZ174" s="17"/>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9"/>
      <c r="TT174" s="9"/>
    </row>
    <row r="175" spans="1:540" ht="9.6" customHeight="1">
      <c r="A175" s="9"/>
      <c r="B175" s="9"/>
      <c r="C175" s="9"/>
      <c r="D175" s="9"/>
      <c r="E175" s="9"/>
      <c r="F175" s="9"/>
      <c r="G175" s="9"/>
      <c r="H175" s="9"/>
      <c r="I175" s="9"/>
      <c r="J175" s="9"/>
      <c r="K175" s="9"/>
      <c r="L175" s="9"/>
      <c r="M175" s="9"/>
      <c r="N175" s="9"/>
      <c r="O175" s="9"/>
      <c r="P175" s="9"/>
      <c r="Q175" s="9"/>
      <c r="R175" s="9"/>
      <c r="S175" s="9"/>
      <c r="T175" s="9"/>
      <c r="U175" s="29"/>
      <c r="V175" s="15"/>
      <c r="W175" s="24"/>
      <c r="X175" s="24"/>
      <c r="Y175" s="24"/>
      <c r="Z175" s="24"/>
      <c r="AA175" s="24"/>
      <c r="AB175" s="24"/>
      <c r="AC175" s="24"/>
      <c r="AD175" s="24"/>
      <c r="AE175" s="24"/>
      <c r="AF175" s="24"/>
      <c r="AG175" s="24"/>
      <c r="AH175" s="24"/>
      <c r="AI175" s="24"/>
      <c r="AJ175" s="24"/>
      <c r="AK175" s="24"/>
      <c r="AL175" s="24"/>
      <c r="AM175" s="24"/>
      <c r="AN175" s="24"/>
      <c r="AO175" s="24"/>
      <c r="AP175" s="24"/>
      <c r="AQ175" s="10"/>
      <c r="AR175" s="11"/>
      <c r="AS175" s="16"/>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16"/>
      <c r="CR175" s="10"/>
      <c r="CS175" s="12"/>
      <c r="CT175" s="24"/>
      <c r="CU175" s="24"/>
      <c r="CV175" s="24"/>
      <c r="CW175" s="24"/>
      <c r="CX175" s="24"/>
      <c r="CY175" s="24"/>
      <c r="CZ175" s="24"/>
      <c r="DA175" s="24"/>
      <c r="DB175" s="24"/>
      <c r="DC175" s="24"/>
      <c r="DD175" s="24"/>
      <c r="DE175" s="24"/>
      <c r="DF175" s="24"/>
      <c r="DG175" s="24"/>
      <c r="DH175" s="24"/>
      <c r="DI175" s="24"/>
      <c r="DJ175" s="24"/>
      <c r="DK175" s="24"/>
      <c r="DL175" s="24"/>
      <c r="DM175" s="24"/>
      <c r="DN175" s="24"/>
      <c r="DO175" s="24"/>
      <c r="DP175" s="24"/>
      <c r="DQ175" s="24"/>
      <c r="DR175" s="24"/>
      <c r="DS175" s="24"/>
      <c r="DT175" s="24"/>
      <c r="DU175" s="24"/>
      <c r="DV175" s="24"/>
      <c r="DW175" s="24"/>
      <c r="DX175" s="24"/>
      <c r="DY175" s="24"/>
      <c r="DZ175" s="24"/>
      <c r="EA175" s="24"/>
      <c r="EB175" s="24"/>
      <c r="EC175" s="24"/>
      <c r="ED175" s="24"/>
      <c r="EE175" s="24"/>
      <c r="EF175" s="24"/>
      <c r="EG175" s="24"/>
      <c r="EH175" s="24"/>
      <c r="EI175" s="24"/>
      <c r="EJ175" s="24"/>
      <c r="EK175" s="24"/>
      <c r="EL175" s="24"/>
      <c r="EM175" s="24"/>
      <c r="EN175" s="24"/>
      <c r="EO175" s="24"/>
      <c r="EP175" s="24"/>
      <c r="EQ175" s="24"/>
      <c r="ER175" s="24"/>
      <c r="ES175" s="10"/>
      <c r="ET175" s="37"/>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17"/>
      <c r="GV175" s="27"/>
      <c r="GW175" s="10"/>
      <c r="GX175" s="24"/>
      <c r="GY175" s="24"/>
      <c r="GZ175" s="24"/>
      <c r="HA175" s="24"/>
      <c r="HB175" s="24"/>
      <c r="HC175" s="24"/>
      <c r="HD175" s="24"/>
      <c r="HE175" s="24"/>
      <c r="HF175" s="24"/>
      <c r="HG175" s="24"/>
      <c r="HH175" s="24"/>
      <c r="HI175" s="24"/>
      <c r="HJ175" s="24"/>
      <c r="HK175" s="24"/>
      <c r="HL175" s="24"/>
      <c r="HM175" s="24"/>
      <c r="HN175" s="24"/>
      <c r="HO175" s="24"/>
      <c r="HP175" s="24"/>
      <c r="HQ175" s="13"/>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11"/>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3"/>
      <c r="KM175" s="17"/>
      <c r="KN175" s="22"/>
      <c r="KO175" s="22"/>
      <c r="KP175" s="22"/>
      <c r="KQ175" s="22"/>
      <c r="KR175" s="22"/>
      <c r="KS175" s="22"/>
      <c r="KT175" s="22"/>
      <c r="KU175" s="22"/>
      <c r="KV175" s="22"/>
      <c r="KW175" s="22"/>
      <c r="KX175" s="22"/>
      <c r="KY175" s="22"/>
      <c r="KZ175" s="22"/>
      <c r="LA175" s="22"/>
      <c r="LB175" s="22"/>
      <c r="LC175" s="22"/>
      <c r="LD175" s="22"/>
      <c r="LE175" s="17"/>
      <c r="LF175" s="38"/>
      <c r="LG175" s="15"/>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8"/>
      <c r="NF175" s="22"/>
      <c r="NG175" s="22"/>
      <c r="NH175" s="22"/>
      <c r="NI175" s="22"/>
      <c r="NJ175" s="22"/>
      <c r="NK175" s="22"/>
      <c r="NL175" s="22"/>
      <c r="NM175" s="22"/>
      <c r="NN175" s="22"/>
      <c r="NO175" s="22"/>
      <c r="NP175" s="22"/>
      <c r="NQ175" s="22"/>
      <c r="NR175" s="22"/>
      <c r="NS175" s="22"/>
      <c r="NT175" s="22"/>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12"/>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2"/>
      <c r="RF175" s="17"/>
      <c r="RG175" s="22"/>
      <c r="RH175" s="22"/>
      <c r="RI175" s="22"/>
      <c r="RJ175" s="22"/>
      <c r="RK175" s="22"/>
      <c r="RL175" s="22"/>
      <c r="RM175" s="22"/>
      <c r="RN175" s="22"/>
      <c r="RO175" s="22"/>
      <c r="RP175" s="22"/>
      <c r="RQ175" s="22"/>
      <c r="RR175" s="22"/>
      <c r="RS175" s="22"/>
      <c r="RT175" s="22"/>
      <c r="RU175" s="22"/>
      <c r="RV175" s="22"/>
      <c r="RW175" s="22"/>
      <c r="RX175" s="22"/>
      <c r="RY175" s="22"/>
      <c r="RZ175" s="18"/>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9"/>
      <c r="TT175" s="9"/>
    </row>
    <row r="176" spans="1:540" ht="9.6" customHeight="1">
      <c r="A176" s="9"/>
      <c r="B176" s="9"/>
      <c r="C176" s="9"/>
      <c r="D176" s="9"/>
      <c r="E176" s="9"/>
      <c r="F176" s="9"/>
      <c r="G176" s="9"/>
      <c r="H176" s="9"/>
      <c r="I176" s="9"/>
      <c r="J176" s="9"/>
      <c r="K176" s="9"/>
      <c r="L176" s="9"/>
      <c r="M176" s="9"/>
      <c r="N176" s="9"/>
      <c r="O176" s="9"/>
      <c r="P176" s="9"/>
      <c r="Q176" s="9"/>
      <c r="R176" s="17"/>
      <c r="S176" s="13"/>
      <c r="T176" s="12"/>
      <c r="U176" s="24"/>
      <c r="V176" s="24"/>
      <c r="W176" s="24"/>
      <c r="X176" s="24"/>
      <c r="Y176" s="24"/>
      <c r="Z176" s="24"/>
      <c r="AA176" s="24"/>
      <c r="AB176" s="24"/>
      <c r="AC176" s="24"/>
      <c r="AD176" s="24"/>
      <c r="AE176" s="24"/>
      <c r="AF176" s="24"/>
      <c r="AG176" s="24"/>
      <c r="AH176" s="24"/>
      <c r="AI176" s="24"/>
      <c r="AJ176" s="24"/>
      <c r="AK176" s="24"/>
      <c r="AL176" s="24"/>
      <c r="AM176" s="24"/>
      <c r="AN176" s="24"/>
      <c r="AO176" s="24"/>
      <c r="AP176" s="24"/>
      <c r="AQ176" s="24"/>
      <c r="AR176" s="24"/>
      <c r="AS176" s="10"/>
      <c r="AT176" s="14"/>
      <c r="AU176" s="18"/>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34"/>
      <c r="CR176" s="10"/>
      <c r="CS176" s="24"/>
      <c r="CT176" s="24"/>
      <c r="CU176" s="24"/>
      <c r="CV176" s="24"/>
      <c r="CW176" s="24"/>
      <c r="CX176" s="24"/>
      <c r="CY176" s="24"/>
      <c r="CZ176" s="24"/>
      <c r="DA176" s="24"/>
      <c r="DB176" s="24"/>
      <c r="DC176" s="24"/>
      <c r="DD176" s="24"/>
      <c r="DE176" s="24"/>
      <c r="DF176" s="24"/>
      <c r="DG176" s="24"/>
      <c r="DH176" s="24"/>
      <c r="DI176" s="24"/>
      <c r="DJ176" s="24"/>
      <c r="DK176" s="24"/>
      <c r="DL176" s="24"/>
      <c r="DM176" s="24"/>
      <c r="DN176" s="24"/>
      <c r="DO176" s="24"/>
      <c r="DP176" s="24"/>
      <c r="DQ176" s="24"/>
      <c r="DR176" s="24"/>
      <c r="DS176" s="24"/>
      <c r="DT176" s="24"/>
      <c r="DU176" s="24"/>
      <c r="DV176" s="24"/>
      <c r="DW176" s="24"/>
      <c r="DX176" s="24"/>
      <c r="DY176" s="24"/>
      <c r="DZ176" s="24"/>
      <c r="EA176" s="24"/>
      <c r="EB176" s="24"/>
      <c r="EC176" s="24"/>
      <c r="ED176" s="24"/>
      <c r="EE176" s="24"/>
      <c r="EF176" s="24"/>
      <c r="EG176" s="24"/>
      <c r="EH176" s="24"/>
      <c r="EI176" s="24"/>
      <c r="EJ176" s="24"/>
      <c r="EK176" s="24"/>
      <c r="EL176" s="24"/>
      <c r="EM176" s="24"/>
      <c r="EN176" s="24"/>
      <c r="EO176" s="24"/>
      <c r="EP176" s="24"/>
      <c r="EQ176" s="24"/>
      <c r="ER176" s="24"/>
      <c r="ES176" s="24"/>
      <c r="ET176" s="14"/>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18"/>
      <c r="GV176" s="10"/>
      <c r="GW176" s="24"/>
      <c r="GX176" s="24"/>
      <c r="GY176" s="24"/>
      <c r="GZ176" s="24"/>
      <c r="HA176" s="24"/>
      <c r="HB176" s="24"/>
      <c r="HC176" s="24"/>
      <c r="HD176" s="24"/>
      <c r="HE176" s="24"/>
      <c r="HF176" s="24"/>
      <c r="HG176" s="24"/>
      <c r="HH176" s="24"/>
      <c r="HI176" s="24"/>
      <c r="HJ176" s="24"/>
      <c r="HK176" s="24"/>
      <c r="HL176" s="24"/>
      <c r="HM176" s="24"/>
      <c r="HN176" s="24"/>
      <c r="HO176" s="24"/>
      <c r="HP176" s="10"/>
      <c r="HQ176" s="20"/>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11"/>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2"/>
      <c r="KL176" s="22"/>
      <c r="KM176" s="22"/>
      <c r="KN176" s="22"/>
      <c r="KO176" s="22"/>
      <c r="KP176" s="22"/>
      <c r="KQ176" s="22"/>
      <c r="KR176" s="22"/>
      <c r="KS176" s="22"/>
      <c r="KT176" s="22"/>
      <c r="KU176" s="22"/>
      <c r="KV176" s="22"/>
      <c r="KW176" s="22"/>
      <c r="KX176" s="22"/>
      <c r="KY176" s="22"/>
      <c r="KZ176" s="22"/>
      <c r="LA176" s="22"/>
      <c r="LB176" s="22"/>
      <c r="LC176" s="22"/>
      <c r="LD176" s="22"/>
      <c r="LE176" s="22"/>
      <c r="LF176" s="17"/>
      <c r="LG176" s="22"/>
      <c r="LH176" s="34"/>
      <c r="LI176" s="24"/>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2"/>
      <c r="NE176" s="18"/>
      <c r="NF176" s="17"/>
      <c r="NG176" s="22"/>
      <c r="NH176" s="22"/>
      <c r="NI176" s="22"/>
      <c r="NJ176" s="22"/>
      <c r="NK176" s="22"/>
      <c r="NL176" s="22"/>
      <c r="NM176" s="22"/>
      <c r="NN176" s="22"/>
      <c r="NO176" s="22"/>
      <c r="NP176" s="22"/>
      <c r="NQ176" s="22"/>
      <c r="NR176" s="22"/>
      <c r="NS176" s="22"/>
      <c r="NT176" s="22"/>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15"/>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6"/>
      <c r="RF176" s="22"/>
      <c r="RG176" s="22"/>
      <c r="RH176" s="22"/>
      <c r="RI176" s="22"/>
      <c r="RJ176" s="22"/>
      <c r="RK176" s="22"/>
      <c r="RL176" s="22"/>
      <c r="RM176" s="22"/>
      <c r="RN176" s="22"/>
      <c r="RO176" s="22"/>
      <c r="RP176" s="22"/>
      <c r="RQ176" s="22"/>
      <c r="RR176" s="22"/>
      <c r="RS176" s="22"/>
      <c r="RT176" s="22"/>
      <c r="RU176" s="22"/>
      <c r="RV176" s="22"/>
      <c r="RW176" s="22"/>
      <c r="RX176" s="22"/>
      <c r="RY176" s="17"/>
      <c r="RZ176" s="16"/>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9"/>
      <c r="TT176" s="9"/>
    </row>
    <row r="177" spans="1:540" ht="9.6" customHeight="1">
      <c r="A177" s="9"/>
      <c r="B177" s="9"/>
      <c r="C177" s="9"/>
      <c r="D177" s="9"/>
      <c r="E177" s="9"/>
      <c r="F177" s="9"/>
      <c r="G177" s="9"/>
      <c r="H177" s="9"/>
      <c r="I177" s="9"/>
      <c r="J177" s="9"/>
      <c r="K177" s="9"/>
      <c r="L177" s="9"/>
      <c r="M177" s="9"/>
      <c r="N177" s="9"/>
      <c r="O177" s="9"/>
      <c r="P177" s="9"/>
      <c r="Q177" s="16"/>
      <c r="R177" s="10"/>
      <c r="S177" s="10"/>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c r="AP177" s="24"/>
      <c r="AQ177" s="24"/>
      <c r="AR177" s="24"/>
      <c r="AS177" s="24"/>
      <c r="AT177" s="10"/>
      <c r="AU177" s="24"/>
      <c r="AV177" s="15"/>
      <c r="AW177" s="18"/>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34"/>
      <c r="CR177" s="10"/>
      <c r="CS177" s="24"/>
      <c r="CT177" s="24"/>
      <c r="CU177" s="24"/>
      <c r="CV177" s="24"/>
      <c r="CW177" s="24"/>
      <c r="CX177" s="24"/>
      <c r="CY177" s="24"/>
      <c r="CZ177" s="24"/>
      <c r="DA177" s="24"/>
      <c r="DB177" s="24"/>
      <c r="DC177" s="24"/>
      <c r="DD177" s="24"/>
      <c r="DE177" s="24"/>
      <c r="DF177" s="24"/>
      <c r="DG177" s="24"/>
      <c r="DH177" s="24"/>
      <c r="DI177" s="24"/>
      <c r="DJ177" s="24"/>
      <c r="DK177" s="24"/>
      <c r="DL177" s="24"/>
      <c r="DM177" s="24"/>
      <c r="DN177" s="24"/>
      <c r="DO177" s="24"/>
      <c r="DP177" s="24"/>
      <c r="DQ177" s="24"/>
      <c r="DR177" s="24"/>
      <c r="DS177" s="24"/>
      <c r="DT177" s="24"/>
      <c r="DU177" s="24"/>
      <c r="DV177" s="24"/>
      <c r="DW177" s="24"/>
      <c r="DX177" s="24"/>
      <c r="DY177" s="24"/>
      <c r="DZ177" s="24"/>
      <c r="EA177" s="24"/>
      <c r="EB177" s="24"/>
      <c r="EC177" s="24"/>
      <c r="ED177" s="24"/>
      <c r="EE177" s="24"/>
      <c r="EF177" s="24"/>
      <c r="EG177" s="24"/>
      <c r="EH177" s="24"/>
      <c r="EI177" s="24"/>
      <c r="EJ177" s="24"/>
      <c r="EK177" s="24"/>
      <c r="EL177" s="24"/>
      <c r="EM177" s="24"/>
      <c r="EN177" s="24"/>
      <c r="EO177" s="24"/>
      <c r="EP177" s="24"/>
      <c r="EQ177" s="24"/>
      <c r="ER177" s="24"/>
      <c r="ES177" s="24"/>
      <c r="ET177" s="14"/>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17"/>
      <c r="GU177" s="15"/>
      <c r="GV177" s="24"/>
      <c r="GW177" s="24"/>
      <c r="GX177" s="24"/>
      <c r="GY177" s="24"/>
      <c r="GZ177" s="24"/>
      <c r="HA177" s="24"/>
      <c r="HB177" s="24"/>
      <c r="HC177" s="24"/>
      <c r="HD177" s="24"/>
      <c r="HE177" s="24"/>
      <c r="HF177" s="24"/>
      <c r="HG177" s="24"/>
      <c r="HH177" s="24"/>
      <c r="HI177" s="24"/>
      <c r="HJ177" s="24"/>
      <c r="HK177" s="24"/>
      <c r="HL177" s="24"/>
      <c r="HM177" s="24"/>
      <c r="HN177" s="24"/>
      <c r="HO177" s="24"/>
      <c r="HP177" s="10"/>
      <c r="HQ177" s="33"/>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11"/>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22"/>
      <c r="KK177" s="9"/>
      <c r="KL177" s="22"/>
      <c r="KM177" s="22"/>
      <c r="KN177" s="22"/>
      <c r="KO177" s="22"/>
      <c r="KP177" s="22"/>
      <c r="KQ177" s="22"/>
      <c r="KR177" s="22"/>
      <c r="KS177" s="22"/>
      <c r="KT177" s="22"/>
      <c r="KU177" s="22"/>
      <c r="KV177" s="22"/>
      <c r="KW177" s="22"/>
      <c r="KX177" s="22"/>
      <c r="KY177" s="22"/>
      <c r="KZ177" s="22"/>
      <c r="LA177" s="22"/>
      <c r="LB177" s="22"/>
      <c r="LC177" s="22"/>
      <c r="LD177" s="22"/>
      <c r="LE177" s="22"/>
      <c r="LF177" s="22"/>
      <c r="LG177" s="22"/>
      <c r="LH177" s="17"/>
      <c r="LI177" s="17"/>
      <c r="LJ177" s="34"/>
      <c r="LK177" s="24"/>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2"/>
      <c r="NE177" s="18"/>
      <c r="NF177" s="22"/>
      <c r="NG177" s="22"/>
      <c r="NH177" s="22"/>
      <c r="NI177" s="22"/>
      <c r="NJ177" s="22"/>
      <c r="NK177" s="22"/>
      <c r="NL177" s="22"/>
      <c r="NM177" s="22"/>
      <c r="NN177" s="22"/>
      <c r="NO177" s="22"/>
      <c r="NP177" s="22"/>
      <c r="NQ177" s="22"/>
      <c r="NR177" s="22"/>
      <c r="NS177" s="22"/>
      <c r="NT177" s="22"/>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19"/>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2"/>
      <c r="RE177" s="18"/>
      <c r="RF177" s="22"/>
      <c r="RG177" s="22"/>
      <c r="RH177" s="22"/>
      <c r="RI177" s="22"/>
      <c r="RJ177" s="22"/>
      <c r="RK177" s="22"/>
      <c r="RL177" s="22"/>
      <c r="RM177" s="22"/>
      <c r="RN177" s="22"/>
      <c r="RO177" s="22"/>
      <c r="RP177" s="22"/>
      <c r="RQ177" s="22"/>
      <c r="RR177" s="22"/>
      <c r="RS177" s="22"/>
      <c r="RT177" s="22"/>
      <c r="RU177" s="22"/>
      <c r="RV177" s="22"/>
      <c r="RW177" s="22"/>
      <c r="RX177" s="22"/>
      <c r="RY177" s="9"/>
      <c r="RZ177" s="11"/>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9"/>
      <c r="TT177" s="9"/>
    </row>
    <row r="178" spans="1:540" ht="9.6" customHeight="1">
      <c r="A178" s="9"/>
      <c r="B178" s="9"/>
      <c r="C178" s="9"/>
      <c r="D178" s="9"/>
      <c r="E178" s="9"/>
      <c r="F178" s="9"/>
      <c r="G178" s="9"/>
      <c r="H178" s="9"/>
      <c r="I178" s="9"/>
      <c r="J178" s="9"/>
      <c r="K178" s="9"/>
      <c r="L178" s="9"/>
      <c r="M178" s="9"/>
      <c r="N178" s="9"/>
      <c r="O178" s="9"/>
      <c r="P178" s="22"/>
      <c r="Q178" s="10"/>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c r="AP178" s="24"/>
      <c r="AQ178" s="24"/>
      <c r="AR178" s="24"/>
      <c r="AS178" s="24"/>
      <c r="AT178" s="24"/>
      <c r="AU178" s="24"/>
      <c r="AV178" s="10"/>
      <c r="AW178" s="12"/>
      <c r="AX178" s="15"/>
      <c r="AY178" s="29"/>
      <c r="AZ178" s="17"/>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16"/>
      <c r="CR178" s="10"/>
      <c r="CS178" s="24"/>
      <c r="CT178" s="24"/>
      <c r="CU178" s="24"/>
      <c r="CV178" s="24"/>
      <c r="CW178" s="24"/>
      <c r="CX178" s="24"/>
      <c r="CY178" s="24"/>
      <c r="CZ178" s="24"/>
      <c r="DA178" s="24"/>
      <c r="DB178" s="24"/>
      <c r="DC178" s="24"/>
      <c r="DD178" s="24"/>
      <c r="DE178" s="24"/>
      <c r="DF178" s="24"/>
      <c r="DG178" s="24"/>
      <c r="DH178" s="24"/>
      <c r="DI178" s="24"/>
      <c r="DJ178" s="24"/>
      <c r="DK178" s="24"/>
      <c r="DL178" s="24"/>
      <c r="DM178" s="24"/>
      <c r="DN178" s="24"/>
      <c r="DO178" s="24"/>
      <c r="DP178" s="24"/>
      <c r="DQ178" s="24"/>
      <c r="DR178" s="24"/>
      <c r="DS178" s="24"/>
      <c r="DT178" s="24"/>
      <c r="DU178" s="24"/>
      <c r="DV178" s="24"/>
      <c r="DW178" s="24"/>
      <c r="DX178" s="24"/>
      <c r="DY178" s="24"/>
      <c r="DZ178" s="24"/>
      <c r="EA178" s="24"/>
      <c r="EB178" s="24"/>
      <c r="EC178" s="24"/>
      <c r="ED178" s="24"/>
      <c r="EE178" s="24"/>
      <c r="EF178" s="24"/>
      <c r="EG178" s="24"/>
      <c r="EH178" s="24"/>
      <c r="EI178" s="24"/>
      <c r="EJ178" s="24"/>
      <c r="EK178" s="24"/>
      <c r="EL178" s="24"/>
      <c r="EM178" s="24"/>
      <c r="EN178" s="24"/>
      <c r="EO178" s="24"/>
      <c r="EP178" s="24"/>
      <c r="EQ178" s="24"/>
      <c r="ER178" s="24"/>
      <c r="ES178" s="24"/>
      <c r="ET178" s="14"/>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34"/>
      <c r="GU178" s="10"/>
      <c r="GV178" s="24"/>
      <c r="GW178" s="24"/>
      <c r="GX178" s="24"/>
      <c r="GY178" s="24"/>
      <c r="GZ178" s="24"/>
      <c r="HA178" s="24"/>
      <c r="HB178" s="24"/>
      <c r="HC178" s="24"/>
      <c r="HD178" s="24"/>
      <c r="HE178" s="24"/>
      <c r="HF178" s="24"/>
      <c r="HG178" s="24"/>
      <c r="HH178" s="24"/>
      <c r="HI178" s="24"/>
      <c r="HJ178" s="24"/>
      <c r="HK178" s="24"/>
      <c r="HL178" s="24"/>
      <c r="HM178" s="24"/>
      <c r="HN178" s="24"/>
      <c r="HO178" s="24"/>
      <c r="HP178" s="24"/>
      <c r="HQ178" s="18"/>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11"/>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22"/>
      <c r="KI178" s="17"/>
      <c r="KJ178" s="22"/>
      <c r="KK178" s="22"/>
      <c r="KL178" s="22"/>
      <c r="KM178" s="22"/>
      <c r="KN178" s="22"/>
      <c r="KO178" s="22"/>
      <c r="KP178" s="22"/>
      <c r="KQ178" s="22"/>
      <c r="KR178" s="22"/>
      <c r="KS178" s="22"/>
      <c r="KT178" s="22"/>
      <c r="KU178" s="22"/>
      <c r="KV178" s="22"/>
      <c r="KW178" s="22"/>
      <c r="KX178" s="22"/>
      <c r="KY178" s="22"/>
      <c r="KZ178" s="22"/>
      <c r="LA178" s="22"/>
      <c r="LB178" s="22"/>
      <c r="LC178" s="22"/>
      <c r="LD178" s="22"/>
      <c r="LE178" s="22"/>
      <c r="LF178" s="22"/>
      <c r="LG178" s="22"/>
      <c r="LH178" s="22"/>
      <c r="LI178" s="22"/>
      <c r="LJ178" s="17"/>
      <c r="LK178" s="22"/>
      <c r="LL178" s="13"/>
      <c r="LM178" s="15"/>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2"/>
      <c r="NE178" s="18"/>
      <c r="NF178" s="22"/>
      <c r="NG178" s="22"/>
      <c r="NH178" s="22"/>
      <c r="NI178" s="22"/>
      <c r="NJ178" s="22"/>
      <c r="NK178" s="22"/>
      <c r="NL178" s="22"/>
      <c r="NM178" s="22"/>
      <c r="NN178" s="22"/>
      <c r="NO178" s="22"/>
      <c r="NP178" s="22"/>
      <c r="NQ178" s="22"/>
      <c r="NR178" s="22"/>
      <c r="NS178" s="22"/>
      <c r="NT178" s="22"/>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11"/>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3"/>
      <c r="RE178" s="17"/>
      <c r="RF178" s="22"/>
      <c r="RG178" s="22"/>
      <c r="RH178" s="22"/>
      <c r="RI178" s="22"/>
      <c r="RJ178" s="22"/>
      <c r="RK178" s="22"/>
      <c r="RL178" s="22"/>
      <c r="RM178" s="22"/>
      <c r="RN178" s="22"/>
      <c r="RO178" s="22"/>
      <c r="RP178" s="22"/>
      <c r="RQ178" s="22"/>
      <c r="RR178" s="22"/>
      <c r="RS178" s="22"/>
      <c r="RT178" s="22"/>
      <c r="RU178" s="22"/>
      <c r="RV178" s="22"/>
      <c r="RW178" s="22"/>
      <c r="RX178" s="22"/>
      <c r="RY178" s="9"/>
      <c r="RZ178" s="12"/>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9"/>
      <c r="TT178" s="9"/>
    </row>
    <row r="179" spans="1:540" ht="9.6" customHeight="1">
      <c r="A179" s="9"/>
      <c r="B179" s="9"/>
      <c r="C179" s="9"/>
      <c r="D179" s="9"/>
      <c r="E179" s="9"/>
      <c r="F179" s="9"/>
      <c r="G179" s="9"/>
      <c r="H179" s="9"/>
      <c r="I179" s="9"/>
      <c r="J179" s="9"/>
      <c r="K179" s="9"/>
      <c r="L179" s="9"/>
      <c r="M179" s="9"/>
      <c r="N179" s="9"/>
      <c r="O179" s="22"/>
      <c r="P179" s="15"/>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c r="AP179" s="24"/>
      <c r="AQ179" s="24"/>
      <c r="AR179" s="24"/>
      <c r="AS179" s="24"/>
      <c r="AT179" s="24"/>
      <c r="AU179" s="24"/>
      <c r="AV179" s="24"/>
      <c r="AW179" s="24"/>
      <c r="AX179" s="24"/>
      <c r="AY179" s="10"/>
      <c r="AZ179" s="15"/>
      <c r="BA179" s="23"/>
      <c r="BB179" s="17"/>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18"/>
      <c r="CR179" s="24"/>
      <c r="CS179" s="24"/>
      <c r="CT179" s="24"/>
      <c r="CU179" s="24"/>
      <c r="CV179" s="24"/>
      <c r="CW179" s="24"/>
      <c r="CX179" s="24"/>
      <c r="CY179" s="24"/>
      <c r="CZ179" s="24"/>
      <c r="DA179" s="24"/>
      <c r="DB179" s="24"/>
      <c r="DC179" s="24"/>
      <c r="DD179" s="24"/>
      <c r="DE179" s="24"/>
      <c r="DF179" s="24"/>
      <c r="DG179" s="24"/>
      <c r="DH179" s="24"/>
      <c r="DI179" s="24"/>
      <c r="DJ179" s="24"/>
      <c r="DK179" s="24"/>
      <c r="DL179" s="24"/>
      <c r="DM179" s="24"/>
      <c r="DN179" s="24"/>
      <c r="DO179" s="24"/>
      <c r="DP179" s="24"/>
      <c r="DQ179" s="24"/>
      <c r="DR179" s="24"/>
      <c r="DS179" s="24"/>
      <c r="DT179" s="24"/>
      <c r="DU179" s="24"/>
      <c r="DV179" s="24"/>
      <c r="DW179" s="24"/>
      <c r="DX179" s="24"/>
      <c r="DY179" s="24"/>
      <c r="DZ179" s="24"/>
      <c r="EA179" s="24"/>
      <c r="EB179" s="24"/>
      <c r="EC179" s="24"/>
      <c r="ED179" s="24"/>
      <c r="EE179" s="24"/>
      <c r="EF179" s="24"/>
      <c r="EG179" s="24"/>
      <c r="EH179" s="24"/>
      <c r="EI179" s="24"/>
      <c r="EJ179" s="24"/>
      <c r="EK179" s="24"/>
      <c r="EL179" s="24"/>
      <c r="EM179" s="24"/>
      <c r="EN179" s="24"/>
      <c r="EO179" s="24"/>
      <c r="EP179" s="24"/>
      <c r="EQ179" s="24"/>
      <c r="ER179" s="24"/>
      <c r="ES179" s="24"/>
      <c r="ET179" s="16"/>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17"/>
      <c r="GT179" s="15"/>
      <c r="GU179" s="24"/>
      <c r="GV179" s="24"/>
      <c r="GW179" s="24"/>
      <c r="GX179" s="24"/>
      <c r="GY179" s="24"/>
      <c r="GZ179" s="24"/>
      <c r="HA179" s="24"/>
      <c r="HB179" s="24"/>
      <c r="HC179" s="24"/>
      <c r="HD179" s="24"/>
      <c r="HE179" s="24"/>
      <c r="HF179" s="24"/>
      <c r="HG179" s="24"/>
      <c r="HH179" s="24"/>
      <c r="HI179" s="24"/>
      <c r="HJ179" s="24"/>
      <c r="HK179" s="24"/>
      <c r="HL179" s="24"/>
      <c r="HM179" s="24"/>
      <c r="HN179" s="24"/>
      <c r="HO179" s="24"/>
      <c r="HP179" s="24"/>
      <c r="HQ179" s="31"/>
      <c r="HR179" s="23"/>
      <c r="HS179" s="22"/>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11"/>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8"/>
      <c r="KH179" s="17"/>
      <c r="KI179" s="22"/>
      <c r="KJ179" s="22"/>
      <c r="KK179" s="22"/>
      <c r="KL179" s="22"/>
      <c r="KM179" s="22"/>
      <c r="KN179" s="22"/>
      <c r="KO179" s="22"/>
      <c r="KP179" s="22"/>
      <c r="KQ179" s="22"/>
      <c r="KR179" s="22"/>
      <c r="KS179" s="22"/>
      <c r="KT179" s="22"/>
      <c r="KU179" s="22"/>
      <c r="KV179" s="22"/>
      <c r="KW179" s="22"/>
      <c r="KX179" s="22"/>
      <c r="KY179" s="22"/>
      <c r="KZ179" s="22"/>
      <c r="LA179" s="22"/>
      <c r="LB179" s="22"/>
      <c r="LC179" s="22"/>
      <c r="LD179" s="22"/>
      <c r="LE179" s="22"/>
      <c r="LF179" s="22"/>
      <c r="LG179" s="22"/>
      <c r="LH179" s="22"/>
      <c r="LI179" s="22"/>
      <c r="LJ179" s="22"/>
      <c r="LK179" s="22"/>
      <c r="LL179" s="17"/>
      <c r="LM179" s="22"/>
      <c r="LN179" s="16"/>
      <c r="LO179" s="25"/>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2"/>
      <c r="NE179" s="18"/>
      <c r="NF179" s="22"/>
      <c r="NG179" s="22"/>
      <c r="NH179" s="22"/>
      <c r="NI179" s="22"/>
      <c r="NJ179" s="22"/>
      <c r="NK179" s="22"/>
      <c r="NL179" s="22"/>
      <c r="NM179" s="22"/>
      <c r="NN179" s="22"/>
      <c r="NO179" s="22"/>
      <c r="NP179" s="22"/>
      <c r="NQ179" s="22"/>
      <c r="NR179" s="22"/>
      <c r="NS179" s="22"/>
      <c r="NT179" s="22"/>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19"/>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22"/>
      <c r="RE179" s="22"/>
      <c r="RF179" s="22"/>
      <c r="RG179" s="22"/>
      <c r="RH179" s="22"/>
      <c r="RI179" s="22"/>
      <c r="RJ179" s="22"/>
      <c r="RK179" s="22"/>
      <c r="RL179" s="22"/>
      <c r="RM179" s="22"/>
      <c r="RN179" s="22"/>
      <c r="RO179" s="22"/>
      <c r="RP179" s="22"/>
      <c r="RQ179" s="22"/>
      <c r="RR179" s="22"/>
      <c r="RS179" s="22"/>
      <c r="RT179" s="22"/>
      <c r="RU179" s="22"/>
      <c r="RV179" s="22"/>
      <c r="RW179" s="22"/>
      <c r="RX179" s="22"/>
      <c r="RY179" s="17"/>
      <c r="RZ179" s="12"/>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9"/>
      <c r="TT179" s="9"/>
    </row>
    <row r="180" spans="1:540" ht="9.6" customHeight="1">
      <c r="A180" s="9"/>
      <c r="B180" s="9"/>
      <c r="C180" s="9"/>
      <c r="D180" s="9"/>
      <c r="E180" s="9"/>
      <c r="F180" s="9"/>
      <c r="G180" s="9"/>
      <c r="H180" s="9"/>
      <c r="I180" s="9"/>
      <c r="J180" s="9"/>
      <c r="K180" s="9"/>
      <c r="L180" s="9"/>
      <c r="M180" s="9"/>
      <c r="N180" s="9"/>
      <c r="O180" s="11"/>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10"/>
      <c r="BB180" s="24"/>
      <c r="BC180" s="13"/>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17"/>
      <c r="CR180" s="27"/>
      <c r="CS180" s="12"/>
      <c r="CT180" s="24"/>
      <c r="CU180" s="24"/>
      <c r="CV180" s="24"/>
      <c r="CW180" s="24"/>
      <c r="CX180" s="24"/>
      <c r="CY180" s="24"/>
      <c r="CZ180" s="24"/>
      <c r="DA180" s="24"/>
      <c r="DB180" s="24"/>
      <c r="DC180" s="24"/>
      <c r="DD180" s="24"/>
      <c r="DE180" s="24"/>
      <c r="DF180" s="24"/>
      <c r="DG180" s="24"/>
      <c r="DH180" s="24"/>
      <c r="DI180" s="24"/>
      <c r="DJ180" s="24"/>
      <c r="DK180" s="24"/>
      <c r="DL180" s="24"/>
      <c r="DM180" s="24"/>
      <c r="DN180" s="24"/>
      <c r="DO180" s="24"/>
      <c r="DP180" s="24"/>
      <c r="DQ180" s="24"/>
      <c r="DR180" s="24"/>
      <c r="DS180" s="24"/>
      <c r="DT180" s="24"/>
      <c r="DU180" s="24"/>
      <c r="DV180" s="24"/>
      <c r="DW180" s="24"/>
      <c r="DX180" s="24"/>
      <c r="DY180" s="24"/>
      <c r="DZ180" s="24"/>
      <c r="EA180" s="24"/>
      <c r="EB180" s="24"/>
      <c r="EC180" s="24"/>
      <c r="ED180" s="24"/>
      <c r="EE180" s="24"/>
      <c r="EF180" s="24"/>
      <c r="EG180" s="24"/>
      <c r="EH180" s="24"/>
      <c r="EI180" s="24"/>
      <c r="EJ180" s="24"/>
      <c r="EK180" s="24"/>
      <c r="EL180" s="24"/>
      <c r="EM180" s="24"/>
      <c r="EN180" s="24"/>
      <c r="EO180" s="24"/>
      <c r="EP180" s="24"/>
      <c r="EQ180" s="24"/>
      <c r="ER180" s="24"/>
      <c r="ES180" s="12"/>
      <c r="ET180" s="17"/>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34"/>
      <c r="GT180" s="10"/>
      <c r="GU180" s="24"/>
      <c r="GV180" s="24"/>
      <c r="GW180" s="24"/>
      <c r="GX180" s="24"/>
      <c r="GY180" s="24"/>
      <c r="GZ180" s="24"/>
      <c r="HA180" s="24"/>
      <c r="HB180" s="24"/>
      <c r="HC180" s="24"/>
      <c r="HD180" s="24"/>
      <c r="HE180" s="24"/>
      <c r="HF180" s="24"/>
      <c r="HG180" s="24"/>
      <c r="HH180" s="24"/>
      <c r="HI180" s="24"/>
      <c r="HJ180" s="24"/>
      <c r="HK180" s="24"/>
      <c r="HL180" s="24"/>
      <c r="HM180" s="24"/>
      <c r="HN180" s="24"/>
      <c r="HO180" s="24"/>
      <c r="HP180" s="24"/>
      <c r="HQ180" s="24"/>
      <c r="HR180" s="10"/>
      <c r="HS180" s="12"/>
      <c r="HT180" s="16"/>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11"/>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6"/>
      <c r="KG180" s="17"/>
      <c r="KH180" s="22"/>
      <c r="KI180" s="22"/>
      <c r="KJ180" s="22"/>
      <c r="KK180" s="22"/>
      <c r="KL180" s="22"/>
      <c r="KM180" s="22"/>
      <c r="KN180" s="22"/>
      <c r="KO180" s="22"/>
      <c r="KP180" s="22"/>
      <c r="KQ180" s="22"/>
      <c r="KR180" s="22"/>
      <c r="KS180" s="22"/>
      <c r="KT180" s="22"/>
      <c r="KU180" s="22"/>
      <c r="KV180" s="22"/>
      <c r="KW180" s="22"/>
      <c r="KX180" s="22"/>
      <c r="KY180" s="22"/>
      <c r="KZ180" s="22"/>
      <c r="LA180" s="22"/>
      <c r="LB180" s="22"/>
      <c r="LC180" s="22"/>
      <c r="LD180" s="22"/>
      <c r="LE180" s="22"/>
      <c r="LF180" s="22"/>
      <c r="LG180" s="22"/>
      <c r="LH180" s="22"/>
      <c r="LI180" s="22"/>
      <c r="LJ180" s="22"/>
      <c r="LK180" s="22"/>
      <c r="LL180" s="22"/>
      <c r="LM180" s="22"/>
      <c r="LN180" s="17"/>
      <c r="LO180" s="17"/>
      <c r="LP180" s="16"/>
      <c r="LQ180" s="12"/>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8"/>
      <c r="NF180" s="17"/>
      <c r="NG180" s="22"/>
      <c r="NH180" s="22"/>
      <c r="NI180" s="22"/>
      <c r="NJ180" s="22"/>
      <c r="NK180" s="22"/>
      <c r="NL180" s="22"/>
      <c r="NM180" s="22"/>
      <c r="NN180" s="22"/>
      <c r="NO180" s="22"/>
      <c r="NP180" s="22"/>
      <c r="NQ180" s="22"/>
      <c r="NR180" s="22"/>
      <c r="NS180" s="22"/>
      <c r="NT180" s="22"/>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12"/>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14"/>
      <c r="RD180" s="17"/>
      <c r="RE180" s="22"/>
      <c r="RF180" s="22"/>
      <c r="RG180" s="22"/>
      <c r="RH180" s="22"/>
      <c r="RI180" s="22"/>
      <c r="RJ180" s="22"/>
      <c r="RK180" s="22"/>
      <c r="RL180" s="22"/>
      <c r="RM180" s="22"/>
      <c r="RN180" s="22"/>
      <c r="RO180" s="22"/>
      <c r="RP180" s="22"/>
      <c r="RQ180" s="22"/>
      <c r="RR180" s="22"/>
      <c r="RS180" s="22"/>
      <c r="RT180" s="22"/>
      <c r="RU180" s="22"/>
      <c r="RV180" s="22"/>
      <c r="RW180" s="22"/>
      <c r="RX180" s="22"/>
      <c r="RY180" s="22"/>
      <c r="RZ180" s="22"/>
      <c r="SA180" s="1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9"/>
      <c r="TT180" s="9"/>
    </row>
    <row r="181" spans="1:540" ht="9.6" customHeight="1">
      <c r="A181" s="9"/>
      <c r="B181" s="9"/>
      <c r="C181" s="9"/>
      <c r="D181" s="9"/>
      <c r="E181" s="9"/>
      <c r="F181" s="9"/>
      <c r="G181" s="9"/>
      <c r="H181" s="9"/>
      <c r="I181" s="9"/>
      <c r="J181" s="9"/>
      <c r="K181" s="9"/>
      <c r="L181" s="9"/>
      <c r="M181" s="9"/>
      <c r="N181" s="18"/>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10"/>
      <c r="BE181" s="14"/>
      <c r="BF181" s="17"/>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15"/>
      <c r="CS181" s="24"/>
      <c r="CT181" s="24"/>
      <c r="CU181" s="24"/>
      <c r="CV181" s="24"/>
      <c r="CW181" s="24"/>
      <c r="CX181" s="24"/>
      <c r="CY181" s="24"/>
      <c r="CZ181" s="24"/>
      <c r="DA181" s="24"/>
      <c r="DB181" s="24"/>
      <c r="DC181" s="24"/>
      <c r="DD181" s="24"/>
      <c r="DE181" s="24"/>
      <c r="DF181" s="24"/>
      <c r="DG181" s="24"/>
      <c r="DH181" s="24"/>
      <c r="DI181" s="24"/>
      <c r="DJ181" s="24"/>
      <c r="DK181" s="24"/>
      <c r="DL181" s="24"/>
      <c r="DM181" s="24"/>
      <c r="DN181" s="24"/>
      <c r="DO181" s="24"/>
      <c r="DP181" s="24"/>
      <c r="DQ181" s="24"/>
      <c r="DR181" s="24"/>
      <c r="DS181" s="24"/>
      <c r="DT181" s="24"/>
      <c r="DU181" s="24"/>
      <c r="DV181" s="24"/>
      <c r="DW181" s="24"/>
      <c r="DX181" s="24"/>
      <c r="DY181" s="24"/>
      <c r="DZ181" s="24"/>
      <c r="EA181" s="24"/>
      <c r="EB181" s="24"/>
      <c r="EC181" s="24"/>
      <c r="ED181" s="24"/>
      <c r="EE181" s="24"/>
      <c r="EF181" s="24"/>
      <c r="EG181" s="24"/>
      <c r="EH181" s="24"/>
      <c r="EI181" s="24"/>
      <c r="EJ181" s="24"/>
      <c r="EK181" s="24"/>
      <c r="EL181" s="24"/>
      <c r="EM181" s="24"/>
      <c r="EN181" s="24"/>
      <c r="EO181" s="24"/>
      <c r="EP181" s="24"/>
      <c r="EQ181" s="24"/>
      <c r="ER181" s="10"/>
      <c r="ES181" s="13"/>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17"/>
      <c r="GR181" s="13"/>
      <c r="GS181" s="24"/>
      <c r="GT181" s="24"/>
      <c r="GU181" s="24"/>
      <c r="GV181" s="24"/>
      <c r="GW181" s="24"/>
      <c r="GX181" s="24"/>
      <c r="GY181" s="24"/>
      <c r="GZ181" s="24"/>
      <c r="HA181" s="24"/>
      <c r="HB181" s="24"/>
      <c r="HC181" s="24"/>
      <c r="HD181" s="24"/>
      <c r="HE181" s="24"/>
      <c r="HF181" s="24"/>
      <c r="HG181" s="24"/>
      <c r="HH181" s="24"/>
      <c r="HI181" s="24"/>
      <c r="HJ181" s="24"/>
      <c r="HK181" s="24"/>
      <c r="HL181" s="24"/>
      <c r="HM181" s="24"/>
      <c r="HN181" s="24"/>
      <c r="HO181" s="24"/>
      <c r="HP181" s="24"/>
      <c r="HQ181" s="24"/>
      <c r="HR181" s="24"/>
      <c r="HS181" s="24"/>
      <c r="HT181" s="10"/>
      <c r="HU181" s="31"/>
      <c r="HV181" s="17"/>
      <c r="HW181" s="9"/>
      <c r="HX181" s="9"/>
      <c r="HY181" s="9"/>
      <c r="HZ181" s="9"/>
      <c r="IA181" s="9"/>
      <c r="IB181" s="9"/>
      <c r="IC181" s="9"/>
      <c r="ID181" s="9"/>
      <c r="IE181" s="9"/>
      <c r="IF181" s="9"/>
      <c r="IG181" s="9"/>
      <c r="IH181" s="9"/>
      <c r="II181" s="9"/>
      <c r="IJ181" s="9"/>
      <c r="IK181" s="9"/>
      <c r="IL181" s="9"/>
      <c r="IM181" s="9"/>
      <c r="IN181" s="9"/>
      <c r="IO181" s="9"/>
      <c r="IP181" s="9"/>
      <c r="IQ181" s="9"/>
      <c r="IR181" s="11"/>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5"/>
      <c r="KF181" s="17"/>
      <c r="KG181" s="22"/>
      <c r="KH181" s="22"/>
      <c r="KI181" s="22"/>
      <c r="KJ181" s="22"/>
      <c r="KK181" s="22"/>
      <c r="KL181" s="22"/>
      <c r="KM181" s="22"/>
      <c r="KN181" s="22"/>
      <c r="KO181" s="22"/>
      <c r="KP181" s="22"/>
      <c r="KQ181" s="22"/>
      <c r="KR181" s="22"/>
      <c r="KS181" s="22"/>
      <c r="KT181" s="22"/>
      <c r="KU181" s="22"/>
      <c r="KV181" s="22"/>
      <c r="KW181" s="22"/>
      <c r="KX181" s="22"/>
      <c r="KY181" s="22"/>
      <c r="KZ181" s="22"/>
      <c r="LA181" s="22"/>
      <c r="LB181" s="22"/>
      <c r="LC181" s="22"/>
      <c r="LD181" s="22"/>
      <c r="LE181" s="22"/>
      <c r="LF181" s="22"/>
      <c r="LG181" s="22"/>
      <c r="LH181" s="22"/>
      <c r="LI181" s="22"/>
      <c r="LJ181" s="22"/>
      <c r="LK181" s="22"/>
      <c r="LL181" s="22"/>
      <c r="LM181" s="22"/>
      <c r="LN181" s="22"/>
      <c r="LO181" s="22"/>
      <c r="LP181" s="17"/>
      <c r="LQ181" s="9"/>
      <c r="LR181" s="18"/>
      <c r="LS181" s="15"/>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13"/>
      <c r="NF181" s="17"/>
      <c r="NG181" s="22"/>
      <c r="NH181" s="22"/>
      <c r="NI181" s="22"/>
      <c r="NJ181" s="22"/>
      <c r="NK181" s="22"/>
      <c r="NL181" s="22"/>
      <c r="NM181" s="22"/>
      <c r="NN181" s="22"/>
      <c r="NO181" s="22"/>
      <c r="NP181" s="22"/>
      <c r="NQ181" s="22"/>
      <c r="NR181" s="22"/>
      <c r="NS181" s="22"/>
      <c r="NT181" s="22"/>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16"/>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9"/>
      <c r="RD181" s="22"/>
      <c r="RE181" s="22"/>
      <c r="RF181" s="22"/>
      <c r="RG181" s="22"/>
      <c r="RH181" s="22"/>
      <c r="RI181" s="22"/>
      <c r="RJ181" s="22"/>
      <c r="RK181" s="22"/>
      <c r="RL181" s="22"/>
      <c r="RM181" s="22"/>
      <c r="RN181" s="22"/>
      <c r="RO181" s="22"/>
      <c r="RP181" s="22"/>
      <c r="RQ181" s="22"/>
      <c r="RR181" s="22"/>
      <c r="RS181" s="22"/>
      <c r="RT181" s="22"/>
      <c r="RU181" s="22"/>
      <c r="RV181" s="22"/>
      <c r="RW181" s="22"/>
      <c r="RX181" s="22"/>
      <c r="RY181" s="22"/>
      <c r="RZ181" s="22"/>
      <c r="SA181" s="17"/>
      <c r="SB181" s="9"/>
      <c r="SC181" s="14"/>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9"/>
      <c r="TT181" s="9"/>
    </row>
    <row r="182" spans="1:540" ht="9.6" customHeight="1">
      <c r="A182" s="9"/>
      <c r="B182" s="9"/>
      <c r="C182" s="9"/>
      <c r="D182" s="9"/>
      <c r="E182" s="9"/>
      <c r="F182" s="9"/>
      <c r="G182" s="9"/>
      <c r="H182" s="9"/>
      <c r="I182" s="9"/>
      <c r="J182" s="9"/>
      <c r="K182" s="9"/>
      <c r="L182" s="9"/>
      <c r="M182" s="9"/>
      <c r="N182" s="32"/>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10"/>
      <c r="BE182" s="10"/>
      <c r="BF182" s="10"/>
      <c r="BG182" s="11"/>
      <c r="BH182" s="16"/>
      <c r="BI182" s="17"/>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18"/>
      <c r="CS182" s="10"/>
      <c r="CT182" s="24"/>
      <c r="CU182" s="24"/>
      <c r="CV182" s="24"/>
      <c r="CW182" s="24"/>
      <c r="CX182" s="24"/>
      <c r="CY182" s="24"/>
      <c r="CZ182" s="24"/>
      <c r="DA182" s="24"/>
      <c r="DB182" s="24"/>
      <c r="DC182" s="24"/>
      <c r="DD182" s="24"/>
      <c r="DE182" s="24"/>
      <c r="DF182" s="24"/>
      <c r="DG182" s="24"/>
      <c r="DH182" s="24"/>
      <c r="DI182" s="24"/>
      <c r="DJ182" s="24"/>
      <c r="DK182" s="24"/>
      <c r="DL182" s="24"/>
      <c r="DM182" s="24"/>
      <c r="DN182" s="24"/>
      <c r="DO182" s="24"/>
      <c r="DP182" s="24"/>
      <c r="DQ182" s="24"/>
      <c r="DR182" s="24"/>
      <c r="DS182" s="24"/>
      <c r="DT182" s="24"/>
      <c r="DU182" s="24"/>
      <c r="DV182" s="24"/>
      <c r="DW182" s="24"/>
      <c r="DX182" s="24"/>
      <c r="DY182" s="24"/>
      <c r="DZ182" s="24"/>
      <c r="EA182" s="24"/>
      <c r="EB182" s="24"/>
      <c r="EC182" s="24"/>
      <c r="ED182" s="24"/>
      <c r="EE182" s="24"/>
      <c r="EF182" s="24"/>
      <c r="EG182" s="24"/>
      <c r="EH182" s="24"/>
      <c r="EI182" s="24"/>
      <c r="EJ182" s="24"/>
      <c r="EK182" s="24"/>
      <c r="EL182" s="24"/>
      <c r="EM182" s="24"/>
      <c r="EN182" s="24"/>
      <c r="EO182" s="24"/>
      <c r="EP182" s="24"/>
      <c r="EQ182" s="24"/>
      <c r="ER182" s="24"/>
      <c r="ES182" s="17"/>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17"/>
      <c r="GO182" s="33"/>
      <c r="GP182" s="11"/>
      <c r="GQ182" s="12"/>
      <c r="GR182" s="10"/>
      <c r="GS182" s="24"/>
      <c r="GT182" s="24"/>
      <c r="GU182" s="24"/>
      <c r="GV182" s="24"/>
      <c r="GW182" s="24"/>
      <c r="GX182" s="24"/>
      <c r="GY182" s="24"/>
      <c r="GZ182" s="24"/>
      <c r="HA182" s="24"/>
      <c r="HB182" s="24"/>
      <c r="HC182" s="24"/>
      <c r="HD182" s="24"/>
      <c r="HE182" s="24"/>
      <c r="HF182" s="24"/>
      <c r="HG182" s="24"/>
      <c r="HH182" s="24"/>
      <c r="HI182" s="24"/>
      <c r="HJ182" s="24"/>
      <c r="HK182" s="24"/>
      <c r="HL182" s="24"/>
      <c r="HM182" s="24"/>
      <c r="HN182" s="24"/>
      <c r="HO182" s="24"/>
      <c r="HP182" s="24"/>
      <c r="HQ182" s="24"/>
      <c r="HR182" s="24"/>
      <c r="HS182" s="24"/>
      <c r="HT182" s="24"/>
      <c r="HU182" s="10"/>
      <c r="HV182" s="14"/>
      <c r="HW182" s="17"/>
      <c r="HX182" s="9"/>
      <c r="HY182" s="9"/>
      <c r="HZ182" s="9"/>
      <c r="IA182" s="9"/>
      <c r="IB182" s="9"/>
      <c r="IC182" s="9"/>
      <c r="ID182" s="9"/>
      <c r="IE182" s="9"/>
      <c r="IF182" s="9"/>
      <c r="IG182" s="9"/>
      <c r="IH182" s="9"/>
      <c r="II182" s="9"/>
      <c r="IJ182" s="9"/>
      <c r="IK182" s="9"/>
      <c r="IL182" s="9"/>
      <c r="IM182" s="9"/>
      <c r="IN182" s="9"/>
      <c r="IO182" s="9"/>
      <c r="IP182" s="9"/>
      <c r="IQ182" s="9"/>
      <c r="IR182" s="11"/>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22"/>
      <c r="KF182" s="22"/>
      <c r="KG182" s="22"/>
      <c r="KH182" s="22"/>
      <c r="KI182" s="22"/>
      <c r="KJ182" s="22"/>
      <c r="KK182" s="22"/>
      <c r="KL182" s="22"/>
      <c r="KM182" s="22"/>
      <c r="KN182" s="22"/>
      <c r="KO182" s="22"/>
      <c r="KP182" s="22"/>
      <c r="KQ182" s="22"/>
      <c r="KR182" s="22"/>
      <c r="KS182" s="22"/>
      <c r="KT182" s="22"/>
      <c r="KU182" s="22"/>
      <c r="KV182" s="22"/>
      <c r="KW182" s="22"/>
      <c r="KX182" s="22"/>
      <c r="KY182" s="22"/>
      <c r="KZ182" s="22"/>
      <c r="LA182" s="22"/>
      <c r="LB182" s="22"/>
      <c r="LC182" s="22"/>
      <c r="LD182" s="22"/>
      <c r="LE182" s="22"/>
      <c r="LF182" s="22"/>
      <c r="LG182" s="22"/>
      <c r="LH182" s="22"/>
      <c r="LI182" s="22"/>
      <c r="LJ182" s="22"/>
      <c r="LK182" s="22"/>
      <c r="LL182" s="22"/>
      <c r="LM182" s="22"/>
      <c r="LN182" s="22"/>
      <c r="LO182" s="22"/>
      <c r="LP182" s="22"/>
      <c r="LQ182" s="22"/>
      <c r="LR182" s="22"/>
      <c r="LS182" s="17"/>
      <c r="LT182" s="18"/>
      <c r="LU182" s="11"/>
      <c r="LV182" s="12"/>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5"/>
      <c r="NF182" s="17"/>
      <c r="NG182" s="22"/>
      <c r="NH182" s="22"/>
      <c r="NI182" s="22"/>
      <c r="NJ182" s="22"/>
      <c r="NK182" s="22"/>
      <c r="NL182" s="22"/>
      <c r="NM182" s="22"/>
      <c r="NN182" s="22"/>
      <c r="NO182" s="22"/>
      <c r="NP182" s="22"/>
      <c r="NQ182" s="22"/>
      <c r="NR182" s="22"/>
      <c r="NS182" s="22"/>
      <c r="NT182" s="22"/>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17"/>
      <c r="PE182" s="31"/>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2"/>
      <c r="RA182" s="11"/>
      <c r="RB182" s="22"/>
      <c r="RC182" s="17"/>
      <c r="RD182" s="22"/>
      <c r="RE182" s="22"/>
      <c r="RF182" s="22"/>
      <c r="RG182" s="22"/>
      <c r="RH182" s="22"/>
      <c r="RI182" s="22"/>
      <c r="RJ182" s="22"/>
      <c r="RK182" s="22"/>
      <c r="RL182" s="22"/>
      <c r="RM182" s="22"/>
      <c r="RN182" s="22"/>
      <c r="RO182" s="22"/>
      <c r="RP182" s="22"/>
      <c r="RQ182" s="22"/>
      <c r="RR182" s="22"/>
      <c r="RS182" s="22"/>
      <c r="RT182" s="22"/>
      <c r="RU182" s="22"/>
      <c r="RV182" s="22"/>
      <c r="RW182" s="22"/>
      <c r="RX182" s="22"/>
      <c r="RY182" s="22"/>
      <c r="RZ182" s="22"/>
      <c r="SA182" s="22"/>
      <c r="SB182" s="22"/>
      <c r="SC182" s="17"/>
      <c r="SD182" s="1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9"/>
      <c r="TT182" s="9"/>
    </row>
    <row r="183" spans="1:540" ht="9.6" customHeight="1">
      <c r="A183" s="9"/>
      <c r="B183" s="9"/>
      <c r="C183" s="9"/>
      <c r="D183" s="9"/>
      <c r="E183" s="9"/>
      <c r="F183" s="9"/>
      <c r="G183" s="9"/>
      <c r="H183" s="9"/>
      <c r="I183" s="9"/>
      <c r="J183" s="9"/>
      <c r="K183" s="9"/>
      <c r="L183" s="9"/>
      <c r="M183" s="17"/>
      <c r="N183" s="36"/>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10"/>
      <c r="BH183" s="24"/>
      <c r="BI183" s="31"/>
      <c r="BJ183" s="13"/>
      <c r="BK183" s="22"/>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14"/>
      <c r="CT183" s="10"/>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24"/>
      <c r="EH183" s="24"/>
      <c r="EI183" s="24"/>
      <c r="EJ183" s="24"/>
      <c r="EK183" s="24"/>
      <c r="EL183" s="24"/>
      <c r="EM183" s="24"/>
      <c r="EN183" s="24"/>
      <c r="EO183" s="24"/>
      <c r="EP183" s="24"/>
      <c r="EQ183" s="10"/>
      <c r="ER183" s="16"/>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17"/>
      <c r="GL183" s="18"/>
      <c r="GM183" s="14"/>
      <c r="GN183" s="25"/>
      <c r="GO183" s="10"/>
      <c r="GP183" s="10"/>
      <c r="GQ183" s="24"/>
      <c r="GR183" s="24"/>
      <c r="GS183" s="24"/>
      <c r="GT183" s="24"/>
      <c r="GU183" s="24"/>
      <c r="GV183" s="24"/>
      <c r="GW183" s="24"/>
      <c r="GX183" s="24"/>
      <c r="GY183" s="24"/>
      <c r="GZ183" s="24"/>
      <c r="HA183" s="24"/>
      <c r="HB183" s="24"/>
      <c r="HC183" s="24"/>
      <c r="HD183" s="24"/>
      <c r="HE183" s="24"/>
      <c r="HF183" s="24"/>
      <c r="HG183" s="24"/>
      <c r="HH183" s="24"/>
      <c r="HI183" s="24"/>
      <c r="HJ183" s="24"/>
      <c r="HK183" s="24"/>
      <c r="HL183" s="24"/>
      <c r="HM183" s="24"/>
      <c r="HN183" s="24"/>
      <c r="HO183" s="24"/>
      <c r="HP183" s="24"/>
      <c r="HQ183" s="24"/>
      <c r="HR183" s="24"/>
      <c r="HS183" s="24"/>
      <c r="HT183" s="24"/>
      <c r="HU183" s="24"/>
      <c r="HV183" s="10"/>
      <c r="HW183" s="16"/>
      <c r="HX183" s="9"/>
      <c r="HY183" s="9"/>
      <c r="HZ183" s="9"/>
      <c r="IA183" s="9"/>
      <c r="IB183" s="9"/>
      <c r="IC183" s="9"/>
      <c r="ID183" s="9"/>
      <c r="IE183" s="9"/>
      <c r="IF183" s="9"/>
      <c r="IG183" s="9"/>
      <c r="IH183" s="9"/>
      <c r="II183" s="9"/>
      <c r="IJ183" s="9"/>
      <c r="IK183" s="9"/>
      <c r="IL183" s="9"/>
      <c r="IM183" s="9"/>
      <c r="IN183" s="9"/>
      <c r="IO183" s="9"/>
      <c r="IP183" s="9"/>
      <c r="IQ183" s="9"/>
      <c r="IR183" s="11"/>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2"/>
      <c r="KE183" s="9"/>
      <c r="KF183" s="22"/>
      <c r="KG183" s="22"/>
      <c r="KH183" s="22"/>
      <c r="KI183" s="22"/>
      <c r="KJ183" s="22"/>
      <c r="KK183" s="22"/>
      <c r="KL183" s="22"/>
      <c r="KM183" s="22"/>
      <c r="KN183" s="22"/>
      <c r="KO183" s="22"/>
      <c r="KP183" s="22"/>
      <c r="KQ183" s="22"/>
      <c r="KR183" s="22"/>
      <c r="KS183" s="22"/>
      <c r="KT183" s="22"/>
      <c r="KU183" s="22"/>
      <c r="KV183" s="22"/>
      <c r="KW183" s="22"/>
      <c r="KX183" s="22"/>
      <c r="KY183" s="22"/>
      <c r="KZ183" s="22"/>
      <c r="LA183" s="22"/>
      <c r="LB183" s="22"/>
      <c r="LC183" s="22"/>
      <c r="LD183" s="22"/>
      <c r="LE183" s="22"/>
      <c r="LF183" s="22"/>
      <c r="LG183" s="22"/>
      <c r="LH183" s="22"/>
      <c r="LI183" s="22"/>
      <c r="LJ183" s="22"/>
      <c r="LK183" s="22"/>
      <c r="LL183" s="22"/>
      <c r="LM183" s="22"/>
      <c r="LN183" s="22"/>
      <c r="LO183" s="22"/>
      <c r="LP183" s="22"/>
      <c r="LQ183" s="22"/>
      <c r="LR183" s="22"/>
      <c r="LS183" s="22"/>
      <c r="LT183" s="22"/>
      <c r="LU183" s="17"/>
      <c r="LV183" s="18"/>
      <c r="LW183" s="13"/>
      <c r="LX183" s="12"/>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7"/>
      <c r="NG183" s="22"/>
      <c r="NH183" s="22"/>
      <c r="NI183" s="22"/>
      <c r="NJ183" s="22"/>
      <c r="NK183" s="22"/>
      <c r="NL183" s="22"/>
      <c r="NM183" s="22"/>
      <c r="NN183" s="22"/>
      <c r="NO183" s="22"/>
      <c r="NP183" s="22"/>
      <c r="NQ183" s="22"/>
      <c r="NR183" s="22"/>
      <c r="NS183" s="22"/>
      <c r="NT183" s="22"/>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18"/>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5"/>
      <c r="QY183" s="13"/>
      <c r="QZ183" s="33"/>
      <c r="RA183" s="22"/>
      <c r="RB183" s="22"/>
      <c r="RC183" s="22"/>
      <c r="RD183" s="22"/>
      <c r="RE183" s="22"/>
      <c r="RF183" s="22"/>
      <c r="RG183" s="22"/>
      <c r="RH183" s="22"/>
      <c r="RI183" s="22"/>
      <c r="RJ183" s="22"/>
      <c r="RK183" s="22"/>
      <c r="RL183" s="22"/>
      <c r="RM183" s="22"/>
      <c r="RN183" s="22"/>
      <c r="RO183" s="22"/>
      <c r="RP183" s="22"/>
      <c r="RQ183" s="22"/>
      <c r="RR183" s="22"/>
      <c r="RS183" s="22"/>
      <c r="RT183" s="22"/>
      <c r="RU183" s="22"/>
      <c r="RV183" s="22"/>
      <c r="RW183" s="22"/>
      <c r="RX183" s="22"/>
      <c r="RY183" s="22"/>
      <c r="RZ183" s="22"/>
      <c r="SA183" s="22"/>
      <c r="SB183" s="22"/>
      <c r="SC183" s="22"/>
      <c r="SD183" s="17"/>
      <c r="SE183" s="1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9"/>
      <c r="TT183" s="9"/>
    </row>
    <row r="184" spans="1:540" ht="9.6" customHeight="1">
      <c r="A184" s="9"/>
      <c r="B184" s="9"/>
      <c r="C184" s="9"/>
      <c r="D184" s="9"/>
      <c r="E184" s="9"/>
      <c r="F184" s="9"/>
      <c r="G184" s="9"/>
      <c r="H184" s="9"/>
      <c r="I184" s="9"/>
      <c r="J184" s="9"/>
      <c r="K184" s="9"/>
      <c r="L184" s="9"/>
      <c r="M184" s="51"/>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43"/>
      <c r="BL184" s="20"/>
      <c r="BM184" s="17"/>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17"/>
      <c r="CT184" s="31"/>
      <c r="CU184" s="10"/>
      <c r="CV184" s="24"/>
      <c r="CW184" s="24"/>
      <c r="CX184" s="24"/>
      <c r="CY184" s="24"/>
      <c r="CZ184" s="24"/>
      <c r="DA184" s="24"/>
      <c r="DB184" s="24"/>
      <c r="DC184" s="24"/>
      <c r="DD184" s="24"/>
      <c r="DE184" s="24"/>
      <c r="DF184" s="24"/>
      <c r="DG184" s="24"/>
      <c r="DH184" s="24"/>
      <c r="DI184" s="24"/>
      <c r="DJ184" s="24"/>
      <c r="DK184" s="24"/>
      <c r="DL184" s="24"/>
      <c r="DM184" s="24"/>
      <c r="DN184" s="24"/>
      <c r="DO184" s="24"/>
      <c r="DP184" s="24"/>
      <c r="DQ184" s="24"/>
      <c r="DR184" s="24"/>
      <c r="DS184" s="24"/>
      <c r="DT184" s="24"/>
      <c r="DU184" s="24"/>
      <c r="DV184" s="24"/>
      <c r="DW184" s="24"/>
      <c r="DX184" s="24"/>
      <c r="DY184" s="24"/>
      <c r="DZ184" s="24"/>
      <c r="EA184" s="24"/>
      <c r="EB184" s="24"/>
      <c r="EC184" s="24"/>
      <c r="ED184" s="24"/>
      <c r="EE184" s="24"/>
      <c r="EF184" s="24"/>
      <c r="EG184" s="24"/>
      <c r="EH184" s="24"/>
      <c r="EI184" s="24"/>
      <c r="EJ184" s="24"/>
      <c r="EK184" s="24"/>
      <c r="EL184" s="24"/>
      <c r="EM184" s="24"/>
      <c r="EN184" s="24"/>
      <c r="EO184" s="24"/>
      <c r="EP184" s="24"/>
      <c r="EQ184" s="15"/>
      <c r="ER184" s="17"/>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22"/>
      <c r="GJ184" s="13"/>
      <c r="GK184" s="31"/>
      <c r="GL184" s="10"/>
      <c r="GM184" s="24"/>
      <c r="GN184" s="24"/>
      <c r="GO184" s="24"/>
      <c r="GP184" s="24"/>
      <c r="GQ184" s="24"/>
      <c r="GR184" s="24"/>
      <c r="GS184" s="24"/>
      <c r="GT184" s="24"/>
      <c r="GU184" s="24"/>
      <c r="GV184" s="24"/>
      <c r="GW184" s="24"/>
      <c r="GX184" s="24"/>
      <c r="GY184" s="24"/>
      <c r="GZ184" s="24"/>
      <c r="HA184" s="24"/>
      <c r="HB184" s="24"/>
      <c r="HC184" s="24"/>
      <c r="HD184" s="24"/>
      <c r="HE184" s="24"/>
      <c r="HF184" s="24"/>
      <c r="HG184" s="24"/>
      <c r="HH184" s="24"/>
      <c r="HI184" s="24"/>
      <c r="HJ184" s="24"/>
      <c r="HK184" s="24"/>
      <c r="HL184" s="24"/>
      <c r="HM184" s="24"/>
      <c r="HN184" s="24"/>
      <c r="HO184" s="24"/>
      <c r="HP184" s="24"/>
      <c r="HQ184" s="24"/>
      <c r="HR184" s="24"/>
      <c r="HS184" s="24"/>
      <c r="HT184" s="24"/>
      <c r="HU184" s="24"/>
      <c r="HV184" s="24"/>
      <c r="HW184" s="12"/>
      <c r="HX184" s="22"/>
      <c r="HY184" s="9"/>
      <c r="HZ184" s="9"/>
      <c r="IA184" s="9"/>
      <c r="IB184" s="9"/>
      <c r="IC184" s="9"/>
      <c r="ID184" s="9"/>
      <c r="IE184" s="9"/>
      <c r="IF184" s="9"/>
      <c r="IG184" s="9"/>
      <c r="IH184" s="9"/>
      <c r="II184" s="9"/>
      <c r="IJ184" s="9"/>
      <c r="IK184" s="9"/>
      <c r="IL184" s="9"/>
      <c r="IM184" s="9"/>
      <c r="IN184" s="9"/>
      <c r="IO184" s="9"/>
      <c r="IP184" s="9"/>
      <c r="IQ184" s="9"/>
      <c r="IR184" s="11"/>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6"/>
      <c r="KE184" s="17"/>
      <c r="KF184" s="22"/>
      <c r="KG184" s="22"/>
      <c r="KH184" s="22"/>
      <c r="KI184" s="22"/>
      <c r="KJ184" s="22"/>
      <c r="KK184" s="22"/>
      <c r="KL184" s="22"/>
      <c r="KM184" s="22"/>
      <c r="KN184" s="22"/>
      <c r="KO184" s="22"/>
      <c r="KP184" s="22"/>
      <c r="KQ184" s="22"/>
      <c r="KR184" s="22"/>
      <c r="KS184" s="22"/>
      <c r="KT184" s="22"/>
      <c r="KU184" s="22"/>
      <c r="KV184" s="22"/>
      <c r="KW184" s="22"/>
      <c r="KX184" s="22"/>
      <c r="KY184" s="22"/>
      <c r="KZ184" s="22"/>
      <c r="LA184" s="22"/>
      <c r="LB184" s="22"/>
      <c r="LC184" s="22"/>
      <c r="LD184" s="22"/>
      <c r="LE184" s="22"/>
      <c r="LF184" s="22"/>
      <c r="LG184" s="22"/>
      <c r="LH184" s="22"/>
      <c r="LI184" s="22"/>
      <c r="LJ184" s="22"/>
      <c r="LK184" s="22"/>
      <c r="LL184" s="22"/>
      <c r="LM184" s="22"/>
      <c r="LN184" s="22"/>
      <c r="LO184" s="22"/>
      <c r="LP184" s="22"/>
      <c r="LQ184" s="22"/>
      <c r="LR184" s="22"/>
      <c r="LS184" s="22"/>
      <c r="LT184" s="22"/>
      <c r="LU184" s="22"/>
      <c r="LV184" s="22"/>
      <c r="LW184" s="22"/>
      <c r="LX184" s="17"/>
      <c r="LY184" s="16"/>
      <c r="LZ184" s="12"/>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5"/>
      <c r="NG184" s="9"/>
      <c r="NH184" s="22"/>
      <c r="NI184" s="22"/>
      <c r="NJ184" s="22"/>
      <c r="NK184" s="22"/>
      <c r="NL184" s="22"/>
      <c r="NM184" s="22"/>
      <c r="NN184" s="22"/>
      <c r="NO184" s="22"/>
      <c r="NP184" s="22"/>
      <c r="NQ184" s="22"/>
      <c r="NR184" s="22"/>
      <c r="NS184" s="22"/>
      <c r="NT184" s="22"/>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17"/>
      <c r="PD184" s="11"/>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0"/>
      <c r="QV184" s="13"/>
      <c r="QW184" s="22"/>
      <c r="QX184" s="17"/>
      <c r="QY184" s="22"/>
      <c r="QZ184" s="22"/>
      <c r="RA184" s="22"/>
      <c r="RB184" s="22"/>
      <c r="RC184" s="22"/>
      <c r="RD184" s="22"/>
      <c r="RE184" s="22"/>
      <c r="RF184" s="22"/>
      <c r="RG184" s="22"/>
      <c r="RH184" s="22"/>
      <c r="RI184" s="22"/>
      <c r="RJ184" s="22"/>
      <c r="RK184" s="22"/>
      <c r="RL184" s="22"/>
      <c r="RM184" s="22"/>
      <c r="RN184" s="22"/>
      <c r="RO184" s="22"/>
      <c r="RP184" s="22"/>
      <c r="RQ184" s="22"/>
      <c r="RR184" s="22"/>
      <c r="RS184" s="22"/>
      <c r="RT184" s="22"/>
      <c r="RU184" s="22"/>
      <c r="RV184" s="22"/>
      <c r="RW184" s="22"/>
      <c r="RX184" s="22"/>
      <c r="RY184" s="22"/>
      <c r="RZ184" s="22"/>
      <c r="SA184" s="22"/>
      <c r="SB184" s="22"/>
      <c r="SC184" s="22"/>
      <c r="SD184" s="22"/>
      <c r="SE184" s="17"/>
      <c r="SF184" s="15"/>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9"/>
      <c r="TT184" s="9"/>
    </row>
    <row r="185" spans="1:540" ht="9.6" customHeight="1">
      <c r="A185" s="9"/>
      <c r="B185" s="9"/>
      <c r="C185" s="9"/>
      <c r="D185" s="9"/>
      <c r="E185" s="9"/>
      <c r="F185" s="9"/>
      <c r="G185" s="9"/>
      <c r="H185" s="9"/>
      <c r="I185" s="9"/>
      <c r="J185" s="9"/>
      <c r="K185" s="9"/>
      <c r="L185" s="9"/>
      <c r="M185" s="34"/>
      <c r="N185" s="10"/>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10"/>
      <c r="BM185" s="10"/>
      <c r="BN185" s="27"/>
      <c r="BO185" s="16"/>
      <c r="BP185" s="17"/>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13"/>
      <c r="CV185" s="10"/>
      <c r="CW185" s="24"/>
      <c r="CX185" s="24"/>
      <c r="CY185" s="24"/>
      <c r="CZ185" s="24"/>
      <c r="DA185" s="24"/>
      <c r="DB185" s="24"/>
      <c r="DC185" s="24"/>
      <c r="DD185" s="24"/>
      <c r="DE185" s="24"/>
      <c r="DF185" s="24"/>
      <c r="DG185" s="24"/>
      <c r="DH185" s="24"/>
      <c r="DI185" s="24"/>
      <c r="DJ185" s="24"/>
      <c r="DK185" s="24"/>
      <c r="DL185" s="24"/>
      <c r="DM185" s="24"/>
      <c r="DN185" s="24"/>
      <c r="DO185" s="24"/>
      <c r="DP185" s="24"/>
      <c r="DQ185" s="24"/>
      <c r="DR185" s="24"/>
      <c r="DS185" s="24"/>
      <c r="DT185" s="24"/>
      <c r="DU185" s="24"/>
      <c r="DV185" s="24"/>
      <c r="DW185" s="24"/>
      <c r="DX185" s="24"/>
      <c r="DY185" s="24"/>
      <c r="DZ185" s="24"/>
      <c r="EA185" s="24"/>
      <c r="EB185" s="24"/>
      <c r="EC185" s="24"/>
      <c r="ED185" s="24"/>
      <c r="EE185" s="24"/>
      <c r="EF185" s="24"/>
      <c r="EG185" s="24"/>
      <c r="EH185" s="24"/>
      <c r="EI185" s="24"/>
      <c r="EJ185" s="24"/>
      <c r="EK185" s="24"/>
      <c r="EL185" s="24"/>
      <c r="EM185" s="24"/>
      <c r="EN185" s="24"/>
      <c r="EO185" s="24"/>
      <c r="EP185" s="27"/>
      <c r="EQ185" s="22"/>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17"/>
      <c r="GF185" s="22"/>
      <c r="GG185" s="13"/>
      <c r="GH185" s="10"/>
      <c r="GI185" s="10"/>
      <c r="GJ185" s="10"/>
      <c r="GK185" s="24"/>
      <c r="GL185" s="24"/>
      <c r="GM185" s="24"/>
      <c r="GN185" s="24"/>
      <c r="GO185" s="24"/>
      <c r="GP185" s="24"/>
      <c r="GQ185" s="24"/>
      <c r="GR185" s="24"/>
      <c r="GS185" s="24"/>
      <c r="GT185" s="24"/>
      <c r="GU185" s="24"/>
      <c r="GV185" s="24"/>
      <c r="GW185" s="24"/>
      <c r="GX185" s="24"/>
      <c r="GY185" s="24"/>
      <c r="GZ185" s="24"/>
      <c r="HA185" s="24"/>
      <c r="HB185" s="24"/>
      <c r="HC185" s="24"/>
      <c r="HD185" s="24"/>
      <c r="HE185" s="24"/>
      <c r="HF185" s="24"/>
      <c r="HG185" s="24"/>
      <c r="HH185" s="24"/>
      <c r="HI185" s="24"/>
      <c r="HJ185" s="24"/>
      <c r="HK185" s="24"/>
      <c r="HL185" s="24"/>
      <c r="HM185" s="24"/>
      <c r="HN185" s="24"/>
      <c r="HO185" s="24"/>
      <c r="HP185" s="24"/>
      <c r="HQ185" s="24"/>
      <c r="HR185" s="24"/>
      <c r="HS185" s="24"/>
      <c r="HT185" s="24"/>
      <c r="HU185" s="24"/>
      <c r="HV185" s="24"/>
      <c r="HW185" s="24"/>
      <c r="HX185" s="16"/>
      <c r="HY185" s="9"/>
      <c r="HZ185" s="9"/>
      <c r="IA185" s="9"/>
      <c r="IB185" s="9"/>
      <c r="IC185" s="9"/>
      <c r="ID185" s="9"/>
      <c r="IE185" s="9"/>
      <c r="IF185" s="9"/>
      <c r="IG185" s="9"/>
      <c r="IH185" s="9"/>
      <c r="II185" s="9"/>
      <c r="IJ185" s="9"/>
      <c r="IK185" s="9"/>
      <c r="IL185" s="9"/>
      <c r="IM185" s="9"/>
      <c r="IN185" s="9"/>
      <c r="IO185" s="9"/>
      <c r="IP185" s="9"/>
      <c r="IQ185" s="9"/>
      <c r="IR185" s="11"/>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9"/>
      <c r="KE185" s="22"/>
      <c r="KF185" s="22"/>
      <c r="KG185" s="22"/>
      <c r="KH185" s="22"/>
      <c r="KI185" s="22"/>
      <c r="KJ185" s="22"/>
      <c r="KK185" s="22"/>
      <c r="KL185" s="22"/>
      <c r="KM185" s="22"/>
      <c r="KN185" s="22"/>
      <c r="KO185" s="22"/>
      <c r="KP185" s="22"/>
      <c r="KQ185" s="22"/>
      <c r="KR185" s="22"/>
      <c r="KS185" s="22"/>
      <c r="KT185" s="22"/>
      <c r="KU185" s="22"/>
      <c r="KV185" s="22"/>
      <c r="KW185" s="22"/>
      <c r="KX185" s="22"/>
      <c r="KY185" s="22"/>
      <c r="KZ185" s="22"/>
      <c r="LA185" s="22"/>
      <c r="LB185" s="22"/>
      <c r="LC185" s="22"/>
      <c r="LD185" s="22"/>
      <c r="LE185" s="22"/>
      <c r="LF185" s="22"/>
      <c r="LG185" s="22"/>
      <c r="LH185" s="22"/>
      <c r="LI185" s="22"/>
      <c r="LJ185" s="22"/>
      <c r="LK185" s="22"/>
      <c r="LL185" s="22"/>
      <c r="LM185" s="22"/>
      <c r="LN185" s="22"/>
      <c r="LO185" s="22"/>
      <c r="LP185" s="22"/>
      <c r="LQ185" s="22"/>
      <c r="LR185" s="22"/>
      <c r="LS185" s="22"/>
      <c r="LT185" s="22"/>
      <c r="LU185" s="22"/>
      <c r="LV185" s="22"/>
      <c r="LW185" s="22"/>
      <c r="LX185" s="22"/>
      <c r="LY185" s="17"/>
      <c r="LZ185" s="17"/>
      <c r="MA185" s="18"/>
      <c r="MB185" s="15"/>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11"/>
      <c r="NH185" s="17"/>
      <c r="NI185" s="22"/>
      <c r="NJ185" s="22"/>
      <c r="NK185" s="22"/>
      <c r="NL185" s="22"/>
      <c r="NM185" s="22"/>
      <c r="NN185" s="22"/>
      <c r="NO185" s="22"/>
      <c r="NP185" s="22"/>
      <c r="NQ185" s="22"/>
      <c r="NR185" s="22"/>
      <c r="NS185" s="22"/>
      <c r="NT185" s="22"/>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17"/>
      <c r="PC185" s="38"/>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2"/>
      <c r="QS185" s="11"/>
      <c r="QT185" s="18"/>
      <c r="QU185" s="17"/>
      <c r="QV185" s="17"/>
      <c r="QW185" s="22"/>
      <c r="QX185" s="22"/>
      <c r="QY185" s="22"/>
      <c r="QZ185" s="22"/>
      <c r="RA185" s="22"/>
      <c r="RB185" s="22"/>
      <c r="RC185" s="22"/>
      <c r="RD185" s="22"/>
      <c r="RE185" s="22"/>
      <c r="RF185" s="22"/>
      <c r="RG185" s="22"/>
      <c r="RH185" s="22"/>
      <c r="RI185" s="22"/>
      <c r="RJ185" s="22"/>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16"/>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9"/>
      <c r="TT185" s="9"/>
    </row>
    <row r="186" spans="1:540" ht="9.6" customHeight="1">
      <c r="A186" s="9"/>
      <c r="B186" s="9"/>
      <c r="C186" s="9"/>
      <c r="D186" s="9"/>
      <c r="E186" s="9"/>
      <c r="F186" s="9"/>
      <c r="G186" s="9"/>
      <c r="H186" s="9"/>
      <c r="I186" s="9"/>
      <c r="J186" s="9"/>
      <c r="K186" s="9"/>
      <c r="L186" s="9"/>
      <c r="M186" s="13"/>
      <c r="N186" s="10"/>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10"/>
      <c r="BP186" s="12"/>
      <c r="BQ186" s="16"/>
      <c r="BR186" s="22"/>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17"/>
      <c r="CV186" s="26"/>
      <c r="CW186" s="10"/>
      <c r="CX186" s="24"/>
      <c r="CY186" s="24"/>
      <c r="CZ186" s="24"/>
      <c r="DA186" s="24"/>
      <c r="DB186" s="24"/>
      <c r="DC186" s="24"/>
      <c r="DD186" s="24"/>
      <c r="DE186" s="24"/>
      <c r="DF186" s="24"/>
      <c r="DG186" s="24"/>
      <c r="DH186" s="24"/>
      <c r="DI186" s="24"/>
      <c r="DJ186" s="24"/>
      <c r="DK186" s="24"/>
      <c r="DL186" s="24"/>
      <c r="DM186" s="24"/>
      <c r="DN186" s="24"/>
      <c r="DO186" s="24"/>
      <c r="DP186" s="24"/>
      <c r="DQ186" s="24"/>
      <c r="DR186" s="24"/>
      <c r="DS186" s="24"/>
      <c r="DT186" s="24"/>
      <c r="DU186" s="24"/>
      <c r="DV186" s="24"/>
      <c r="DW186" s="24"/>
      <c r="DX186" s="24"/>
      <c r="DY186" s="24"/>
      <c r="DZ186" s="24"/>
      <c r="EA186" s="24"/>
      <c r="EB186" s="24"/>
      <c r="EC186" s="24"/>
      <c r="ED186" s="24"/>
      <c r="EE186" s="24"/>
      <c r="EF186" s="24"/>
      <c r="EG186" s="24"/>
      <c r="EH186" s="24"/>
      <c r="EI186" s="24"/>
      <c r="EJ186" s="24"/>
      <c r="EK186" s="24"/>
      <c r="EL186" s="24"/>
      <c r="EM186" s="24"/>
      <c r="EN186" s="24"/>
      <c r="EO186" s="10"/>
      <c r="EP186" s="33"/>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17"/>
      <c r="GC186" s="18"/>
      <c r="GD186" s="26"/>
      <c r="GE186" s="15"/>
      <c r="GF186" s="24"/>
      <c r="GG186" s="10"/>
      <c r="GH186" s="24"/>
      <c r="GI186" s="24"/>
      <c r="GJ186" s="24"/>
      <c r="GK186" s="24"/>
      <c r="GL186" s="24"/>
      <c r="GM186" s="24"/>
      <c r="GN186" s="24"/>
      <c r="GO186" s="24"/>
      <c r="GP186" s="24"/>
      <c r="GQ186" s="24"/>
      <c r="GR186" s="24"/>
      <c r="GS186" s="24"/>
      <c r="GT186" s="24"/>
      <c r="GU186" s="24"/>
      <c r="GV186" s="24"/>
      <c r="GW186" s="24"/>
      <c r="GX186" s="24"/>
      <c r="GY186" s="24"/>
      <c r="GZ186" s="24"/>
      <c r="HA186" s="24"/>
      <c r="HB186" s="24"/>
      <c r="HC186" s="24"/>
      <c r="HD186" s="24"/>
      <c r="HE186" s="24"/>
      <c r="HF186" s="24"/>
      <c r="HG186" s="24"/>
      <c r="HH186" s="24"/>
      <c r="HI186" s="24"/>
      <c r="HJ186" s="24"/>
      <c r="HK186" s="24"/>
      <c r="HL186" s="24"/>
      <c r="HM186" s="24"/>
      <c r="HN186" s="24"/>
      <c r="HO186" s="24"/>
      <c r="HP186" s="24"/>
      <c r="HQ186" s="24"/>
      <c r="HR186" s="24"/>
      <c r="HS186" s="24"/>
      <c r="HT186" s="24"/>
      <c r="HU186" s="24"/>
      <c r="HV186" s="24"/>
      <c r="HW186" s="10"/>
      <c r="HX186" s="15"/>
      <c r="HY186" s="9"/>
      <c r="HZ186" s="9"/>
      <c r="IA186" s="9"/>
      <c r="IB186" s="9"/>
      <c r="IC186" s="9"/>
      <c r="ID186" s="9"/>
      <c r="IE186" s="9"/>
      <c r="IF186" s="9"/>
      <c r="IG186" s="9"/>
      <c r="IH186" s="9"/>
      <c r="II186" s="9"/>
      <c r="IJ186" s="9"/>
      <c r="IK186" s="9"/>
      <c r="IL186" s="9"/>
      <c r="IM186" s="9"/>
      <c r="IN186" s="9"/>
      <c r="IO186" s="9"/>
      <c r="IP186" s="9"/>
      <c r="IQ186" s="9"/>
      <c r="IR186" s="11"/>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7"/>
      <c r="KE186" s="22"/>
      <c r="KF186" s="22"/>
      <c r="KG186" s="22"/>
      <c r="KH186" s="22"/>
      <c r="KI186" s="22"/>
      <c r="KJ186" s="22"/>
      <c r="KK186" s="22"/>
      <c r="KL186" s="22"/>
      <c r="KM186" s="22"/>
      <c r="KN186" s="22"/>
      <c r="KO186" s="22"/>
      <c r="KP186" s="22"/>
      <c r="KQ186" s="22"/>
      <c r="KR186" s="22"/>
      <c r="KS186" s="22"/>
      <c r="KT186" s="22"/>
      <c r="KU186" s="22"/>
      <c r="KV186" s="22"/>
      <c r="KW186" s="22"/>
      <c r="KX186" s="22"/>
      <c r="KY186" s="22"/>
      <c r="KZ186" s="22"/>
      <c r="LA186" s="22"/>
      <c r="LB186" s="22"/>
      <c r="LC186" s="22"/>
      <c r="LD186" s="22"/>
      <c r="LE186" s="22"/>
      <c r="LF186" s="22"/>
      <c r="LG186" s="22"/>
      <c r="LH186" s="22"/>
      <c r="LI186" s="22"/>
      <c r="LJ186" s="22"/>
      <c r="LK186" s="22"/>
      <c r="LL186" s="22"/>
      <c r="LM186" s="22"/>
      <c r="LN186" s="22"/>
      <c r="LO186" s="22"/>
      <c r="LP186" s="22"/>
      <c r="LQ186" s="22"/>
      <c r="LR186" s="22"/>
      <c r="LS186" s="22"/>
      <c r="LT186" s="22"/>
      <c r="LU186" s="22"/>
      <c r="LV186" s="22"/>
      <c r="LW186" s="22"/>
      <c r="LX186" s="22"/>
      <c r="LY186" s="22"/>
      <c r="LZ186" s="22"/>
      <c r="MA186" s="22"/>
      <c r="MB186" s="17"/>
      <c r="MC186" s="22"/>
      <c r="MD186" s="13"/>
      <c r="ME186" s="12"/>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14"/>
      <c r="NI186" s="22"/>
      <c r="NJ186" s="22"/>
      <c r="NK186" s="22"/>
      <c r="NL186" s="22"/>
      <c r="NM186" s="22"/>
      <c r="NN186" s="22"/>
      <c r="NO186" s="22"/>
      <c r="NP186" s="22"/>
      <c r="NQ186" s="22"/>
      <c r="NR186" s="22"/>
      <c r="NS186" s="22"/>
      <c r="NT186" s="22"/>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17"/>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2"/>
      <c r="QP186" s="32"/>
      <c r="QQ186" s="18"/>
      <c r="QR186" s="22"/>
      <c r="QS186" s="22"/>
      <c r="QT186" s="22"/>
      <c r="QU186" s="22"/>
      <c r="QV186" s="22"/>
      <c r="QW186" s="22"/>
      <c r="QX186" s="22"/>
      <c r="QY186" s="22"/>
      <c r="QZ186" s="22"/>
      <c r="RA186" s="22"/>
      <c r="RB186" s="22"/>
      <c r="RC186" s="22"/>
      <c r="RD186" s="22"/>
      <c r="RE186" s="22"/>
      <c r="RF186" s="22"/>
      <c r="RG186" s="22"/>
      <c r="RH186" s="22"/>
      <c r="RI186" s="22"/>
      <c r="RJ186" s="22"/>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12"/>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9"/>
      <c r="TT186" s="9"/>
    </row>
    <row r="187" spans="1:540" ht="9.6" customHeight="1">
      <c r="A187" s="9"/>
      <c r="B187" s="9"/>
      <c r="C187" s="9"/>
      <c r="D187" s="9"/>
      <c r="E187" s="9"/>
      <c r="F187" s="9"/>
      <c r="G187" s="9"/>
      <c r="H187" s="9"/>
      <c r="I187" s="9"/>
      <c r="J187" s="9"/>
      <c r="K187" s="9"/>
      <c r="L187" s="9"/>
      <c r="M187" s="13"/>
      <c r="N187" s="10"/>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15"/>
      <c r="BS187" s="13"/>
      <c r="BT187" s="22"/>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34"/>
      <c r="CX187" s="10"/>
      <c r="CY187" s="10"/>
      <c r="CZ187" s="24"/>
      <c r="DA187" s="24"/>
      <c r="DB187" s="24"/>
      <c r="DC187" s="24"/>
      <c r="DD187" s="24"/>
      <c r="DE187" s="24"/>
      <c r="DF187" s="24"/>
      <c r="DG187" s="24"/>
      <c r="DH187" s="24"/>
      <c r="DI187" s="24"/>
      <c r="DJ187" s="24"/>
      <c r="DK187" s="24"/>
      <c r="DL187" s="24"/>
      <c r="DM187" s="24"/>
      <c r="DN187" s="24"/>
      <c r="DO187" s="24"/>
      <c r="DP187" s="24"/>
      <c r="DQ187" s="24"/>
      <c r="DR187" s="24"/>
      <c r="DS187" s="24"/>
      <c r="DT187" s="24"/>
      <c r="DU187" s="24"/>
      <c r="DV187" s="24"/>
      <c r="DW187" s="24"/>
      <c r="DX187" s="24"/>
      <c r="DY187" s="24"/>
      <c r="DZ187" s="24"/>
      <c r="EA187" s="24"/>
      <c r="EB187" s="24"/>
      <c r="EC187" s="24"/>
      <c r="ED187" s="24"/>
      <c r="EE187" s="24"/>
      <c r="EF187" s="24"/>
      <c r="EG187" s="24"/>
      <c r="EH187" s="24"/>
      <c r="EI187" s="24"/>
      <c r="EJ187" s="24"/>
      <c r="EK187" s="24"/>
      <c r="EL187" s="24"/>
      <c r="EM187" s="24"/>
      <c r="EN187" s="10"/>
      <c r="EO187" s="13"/>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18"/>
      <c r="GA187" s="13"/>
      <c r="GB187" s="11"/>
      <c r="GC187" s="24"/>
      <c r="GD187" s="24"/>
      <c r="GE187" s="24"/>
      <c r="GF187" s="24"/>
      <c r="GG187" s="24"/>
      <c r="GH187" s="24"/>
      <c r="GI187" s="24"/>
      <c r="GJ187" s="24"/>
      <c r="GK187" s="24"/>
      <c r="GL187" s="24"/>
      <c r="GM187" s="24"/>
      <c r="GN187" s="24"/>
      <c r="GO187" s="24"/>
      <c r="GP187" s="24"/>
      <c r="GQ187" s="24"/>
      <c r="GR187" s="24"/>
      <c r="GS187" s="24"/>
      <c r="GT187" s="24"/>
      <c r="GU187" s="24"/>
      <c r="GV187" s="24"/>
      <c r="GW187" s="24"/>
      <c r="GX187" s="24"/>
      <c r="GY187" s="24"/>
      <c r="GZ187" s="24"/>
      <c r="HA187" s="24"/>
      <c r="HB187" s="24"/>
      <c r="HC187" s="24"/>
      <c r="HD187" s="24"/>
      <c r="HE187" s="24"/>
      <c r="HF187" s="24"/>
      <c r="HG187" s="24"/>
      <c r="HH187" s="24"/>
      <c r="HI187" s="24"/>
      <c r="HJ187" s="24"/>
      <c r="HK187" s="24"/>
      <c r="HL187" s="24"/>
      <c r="HM187" s="24"/>
      <c r="HN187" s="24"/>
      <c r="HO187" s="24"/>
      <c r="HP187" s="24"/>
      <c r="HQ187" s="24"/>
      <c r="HR187" s="24"/>
      <c r="HS187" s="24"/>
      <c r="HT187" s="24"/>
      <c r="HU187" s="24"/>
      <c r="HV187" s="24"/>
      <c r="HW187" s="24"/>
      <c r="HX187" s="10"/>
      <c r="HY187" s="17"/>
      <c r="HZ187" s="9"/>
      <c r="IA187" s="9"/>
      <c r="IB187" s="9"/>
      <c r="IC187" s="9"/>
      <c r="ID187" s="9"/>
      <c r="IE187" s="9"/>
      <c r="IF187" s="9"/>
      <c r="IG187" s="9"/>
      <c r="IH187" s="9"/>
      <c r="II187" s="9"/>
      <c r="IJ187" s="9"/>
      <c r="IK187" s="9"/>
      <c r="IL187" s="9"/>
      <c r="IM187" s="9"/>
      <c r="IN187" s="9"/>
      <c r="IO187" s="9"/>
      <c r="IP187" s="9"/>
      <c r="IQ187" s="9"/>
      <c r="IR187" s="11"/>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7"/>
      <c r="KE187" s="22"/>
      <c r="KF187" s="22"/>
      <c r="KG187" s="22"/>
      <c r="KH187" s="22"/>
      <c r="KI187" s="22"/>
      <c r="KJ187" s="22"/>
      <c r="KK187" s="22"/>
      <c r="KL187" s="22"/>
      <c r="KM187" s="22"/>
      <c r="KN187" s="22"/>
      <c r="KO187" s="22"/>
      <c r="KP187" s="22"/>
      <c r="KQ187" s="22"/>
      <c r="KR187" s="22"/>
      <c r="KS187" s="22"/>
      <c r="KT187" s="22"/>
      <c r="KU187" s="22"/>
      <c r="KV187" s="22"/>
      <c r="KW187" s="22"/>
      <c r="KX187" s="22"/>
      <c r="KY187" s="22"/>
      <c r="KZ187" s="22"/>
      <c r="LA187" s="22"/>
      <c r="LB187" s="22"/>
      <c r="LC187" s="22"/>
      <c r="LD187" s="22"/>
      <c r="LE187" s="22"/>
      <c r="LF187" s="22"/>
      <c r="LG187" s="22"/>
      <c r="LH187" s="22"/>
      <c r="LI187" s="22"/>
      <c r="LJ187" s="22"/>
      <c r="LK187" s="22"/>
      <c r="LL187" s="22"/>
      <c r="LM187" s="22"/>
      <c r="LN187" s="22"/>
      <c r="LO187" s="22"/>
      <c r="LP187" s="22"/>
      <c r="LQ187" s="22"/>
      <c r="LR187" s="22"/>
      <c r="LS187" s="22"/>
      <c r="LT187" s="22"/>
      <c r="LU187" s="22"/>
      <c r="LV187" s="22"/>
      <c r="LW187" s="22"/>
      <c r="LX187" s="22"/>
      <c r="LY187" s="22"/>
      <c r="LZ187" s="22"/>
      <c r="MA187" s="22"/>
      <c r="MB187" s="22"/>
      <c r="MC187" s="22"/>
      <c r="MD187" s="17"/>
      <c r="ME187" s="22"/>
      <c r="MF187" s="16"/>
      <c r="MG187" s="12"/>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11"/>
      <c r="NJ187" s="17"/>
      <c r="NK187" s="22"/>
      <c r="NL187" s="22"/>
      <c r="NM187" s="22"/>
      <c r="NN187" s="22"/>
      <c r="NO187" s="22"/>
      <c r="NP187" s="22"/>
      <c r="NQ187" s="22"/>
      <c r="NR187" s="22"/>
      <c r="NS187" s="22"/>
      <c r="NT187" s="22"/>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17"/>
      <c r="PB187" s="27"/>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13"/>
      <c r="QN187" s="18"/>
      <c r="QO187" s="22"/>
      <c r="QP187" s="17"/>
      <c r="QQ187" s="22"/>
      <c r="QR187" s="22"/>
      <c r="QS187" s="22"/>
      <c r="QT187" s="22"/>
      <c r="QU187" s="22"/>
      <c r="QV187" s="22"/>
      <c r="QW187" s="22"/>
      <c r="QX187" s="22"/>
      <c r="QY187" s="22"/>
      <c r="QZ187" s="22"/>
      <c r="RA187" s="22"/>
      <c r="RB187" s="22"/>
      <c r="RC187" s="22"/>
      <c r="RD187" s="22"/>
      <c r="RE187" s="22"/>
      <c r="RF187" s="22"/>
      <c r="RG187" s="22"/>
      <c r="RH187" s="22"/>
      <c r="RI187" s="22"/>
      <c r="RJ187" s="22"/>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17"/>
      <c r="SG187" s="1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9"/>
      <c r="TT187" s="9"/>
    </row>
    <row r="188" spans="1:540" ht="9.6" customHeight="1">
      <c r="A188" s="9"/>
      <c r="B188" s="9"/>
      <c r="C188" s="9"/>
      <c r="D188" s="9"/>
      <c r="E188" s="9"/>
      <c r="F188" s="9"/>
      <c r="G188" s="9"/>
      <c r="H188" s="9"/>
      <c r="I188" s="9"/>
      <c r="J188" s="9"/>
      <c r="K188" s="9"/>
      <c r="L188" s="9"/>
      <c r="M188" s="16"/>
      <c r="N188" s="10"/>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10"/>
      <c r="BT188" s="10"/>
      <c r="BU188" s="14"/>
      <c r="BV188" s="22"/>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22"/>
      <c r="CY188" s="14"/>
      <c r="CZ188" s="10"/>
      <c r="DA188" s="10"/>
      <c r="DB188" s="24"/>
      <c r="DC188" s="24"/>
      <c r="DD188" s="24"/>
      <c r="DE188" s="24"/>
      <c r="DF188" s="24"/>
      <c r="DG188" s="24"/>
      <c r="DH188" s="24"/>
      <c r="DI188" s="24"/>
      <c r="DJ188" s="24"/>
      <c r="DK188" s="24"/>
      <c r="DL188" s="24"/>
      <c r="DM188" s="24"/>
      <c r="DN188" s="24"/>
      <c r="DO188" s="24"/>
      <c r="DP188" s="24"/>
      <c r="DQ188" s="24"/>
      <c r="DR188" s="24"/>
      <c r="DS188" s="24"/>
      <c r="DT188" s="24"/>
      <c r="DU188" s="24"/>
      <c r="DV188" s="24"/>
      <c r="DW188" s="24"/>
      <c r="DX188" s="24"/>
      <c r="DY188" s="24"/>
      <c r="DZ188" s="24"/>
      <c r="EA188" s="24"/>
      <c r="EB188" s="24"/>
      <c r="EC188" s="24"/>
      <c r="ED188" s="24"/>
      <c r="EE188" s="24"/>
      <c r="EF188" s="24"/>
      <c r="EG188" s="24"/>
      <c r="EH188" s="24"/>
      <c r="EI188" s="24"/>
      <c r="EJ188" s="24"/>
      <c r="EK188" s="10"/>
      <c r="EL188" s="10"/>
      <c r="EM188" s="12"/>
      <c r="EN188" s="2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22"/>
      <c r="FX188" s="13"/>
      <c r="FY188" s="12"/>
      <c r="FZ188" s="10"/>
      <c r="GA188" s="24"/>
      <c r="GB188" s="24"/>
      <c r="GC188" s="24"/>
      <c r="GD188" s="24"/>
      <c r="GE188" s="24"/>
      <c r="GF188" s="24"/>
      <c r="GG188" s="24"/>
      <c r="GH188" s="24"/>
      <c r="GI188" s="24"/>
      <c r="GJ188" s="24"/>
      <c r="GK188" s="24"/>
      <c r="GL188" s="24"/>
      <c r="GM188" s="24"/>
      <c r="GN188" s="24"/>
      <c r="GO188" s="24"/>
      <c r="GP188" s="24"/>
      <c r="GQ188" s="24"/>
      <c r="GR188" s="24"/>
      <c r="GS188" s="24"/>
      <c r="GT188" s="24"/>
      <c r="GU188" s="24"/>
      <c r="GV188" s="24"/>
      <c r="GW188" s="24"/>
      <c r="GX188" s="24"/>
      <c r="GY188" s="24"/>
      <c r="GZ188" s="24"/>
      <c r="HA188" s="24"/>
      <c r="HB188" s="24"/>
      <c r="HC188" s="24"/>
      <c r="HD188" s="24"/>
      <c r="HE188" s="24"/>
      <c r="HF188" s="24"/>
      <c r="HG188" s="24"/>
      <c r="HH188" s="24"/>
      <c r="HI188" s="24"/>
      <c r="HJ188" s="24"/>
      <c r="HK188" s="24"/>
      <c r="HL188" s="24"/>
      <c r="HM188" s="24"/>
      <c r="HN188" s="24"/>
      <c r="HO188" s="24"/>
      <c r="HP188" s="24"/>
      <c r="HQ188" s="24"/>
      <c r="HR188" s="24"/>
      <c r="HS188" s="24"/>
      <c r="HT188" s="24"/>
      <c r="HU188" s="24"/>
      <c r="HV188" s="24"/>
      <c r="HW188" s="24"/>
      <c r="HX188" s="10"/>
      <c r="HY188" s="18"/>
      <c r="HZ188" s="9"/>
      <c r="IA188" s="9"/>
      <c r="IB188" s="9"/>
      <c r="IC188" s="9"/>
      <c r="ID188" s="9"/>
      <c r="IE188" s="9"/>
      <c r="IF188" s="9"/>
      <c r="IG188" s="9"/>
      <c r="IH188" s="9"/>
      <c r="II188" s="9"/>
      <c r="IJ188" s="9"/>
      <c r="IK188" s="9"/>
      <c r="IL188" s="9"/>
      <c r="IM188" s="9"/>
      <c r="IN188" s="9"/>
      <c r="IO188" s="9"/>
      <c r="IP188" s="9"/>
      <c r="IQ188" s="9"/>
      <c r="IR188" s="11"/>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7"/>
      <c r="KE188" s="22"/>
      <c r="KF188" s="22"/>
      <c r="KG188" s="22"/>
      <c r="KH188" s="22"/>
      <c r="KI188" s="22"/>
      <c r="KJ188" s="22"/>
      <c r="KK188" s="22"/>
      <c r="KL188" s="22"/>
      <c r="KM188" s="22"/>
      <c r="KN188" s="22"/>
      <c r="KO188" s="22"/>
      <c r="KP188" s="22"/>
      <c r="KQ188" s="22"/>
      <c r="KR188" s="22"/>
      <c r="KS188" s="22"/>
      <c r="KT188" s="22"/>
      <c r="KU188" s="22"/>
      <c r="KV188" s="22"/>
      <c r="KW188" s="22"/>
      <c r="KX188" s="22"/>
      <c r="KY188" s="22"/>
      <c r="KZ188" s="22"/>
      <c r="LA188" s="22"/>
      <c r="LB188" s="22"/>
      <c r="LC188" s="22"/>
      <c r="LD188" s="22"/>
      <c r="LE188" s="22"/>
      <c r="LF188" s="22"/>
      <c r="LG188" s="22"/>
      <c r="LH188" s="22"/>
      <c r="LI188" s="22"/>
      <c r="LJ188" s="22"/>
      <c r="LK188" s="22"/>
      <c r="LL188" s="22"/>
      <c r="LM188" s="22"/>
      <c r="LN188" s="22"/>
      <c r="LO188" s="22"/>
      <c r="LP188" s="22"/>
      <c r="LQ188" s="22"/>
      <c r="LR188" s="22"/>
      <c r="LS188" s="22"/>
      <c r="LT188" s="22"/>
      <c r="LU188" s="22"/>
      <c r="LV188" s="22"/>
      <c r="LW188" s="22"/>
      <c r="LX188" s="22"/>
      <c r="LY188" s="22"/>
      <c r="LZ188" s="22"/>
      <c r="MA188" s="22"/>
      <c r="MB188" s="22"/>
      <c r="MC188" s="22"/>
      <c r="MD188" s="22"/>
      <c r="ME188" s="22"/>
      <c r="MF188" s="17"/>
      <c r="MG188" s="9"/>
      <c r="MH188" s="16"/>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2"/>
      <c r="NK188" s="17"/>
      <c r="NL188" s="17"/>
      <c r="NM188" s="22"/>
      <c r="NN188" s="22"/>
      <c r="NO188" s="22"/>
      <c r="NP188" s="22"/>
      <c r="NQ188" s="22"/>
      <c r="NR188" s="22"/>
      <c r="NS188" s="22"/>
      <c r="NT188" s="22"/>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17"/>
      <c r="PA188" s="15"/>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11"/>
      <c r="QK188" s="18"/>
      <c r="QL188" s="17"/>
      <c r="QM188" s="17"/>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2"/>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17"/>
      <c r="SG188" s="16"/>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9"/>
      <c r="TT188" s="9"/>
    </row>
    <row r="189" spans="1:540" ht="9.6" customHeight="1">
      <c r="A189" s="9"/>
      <c r="B189" s="9"/>
      <c r="C189" s="9"/>
      <c r="D189" s="9"/>
      <c r="E189" s="9"/>
      <c r="F189" s="9"/>
      <c r="G189" s="9"/>
      <c r="H189" s="9"/>
      <c r="I189" s="9"/>
      <c r="J189" s="9"/>
      <c r="K189" s="9"/>
      <c r="L189" s="9"/>
      <c r="M189" s="22"/>
      <c r="N189" s="40"/>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10"/>
      <c r="BV189" s="10"/>
      <c r="BW189" s="15"/>
      <c r="BX189" s="16"/>
      <c r="BY189" s="17"/>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18"/>
      <c r="DA189" s="26"/>
      <c r="DB189" s="14"/>
      <c r="DC189" s="15"/>
      <c r="DD189" s="15"/>
      <c r="DE189" s="27"/>
      <c r="DF189" s="24"/>
      <c r="DG189" s="36"/>
      <c r="DH189" s="10"/>
      <c r="DI189" s="40"/>
      <c r="DJ189" s="24"/>
      <c r="DK189" s="24"/>
      <c r="DL189" s="24"/>
      <c r="DM189" s="24"/>
      <c r="DN189" s="24"/>
      <c r="DO189" s="24"/>
      <c r="DP189" s="24"/>
      <c r="DQ189" s="24"/>
      <c r="DR189" s="24"/>
      <c r="DS189" s="24"/>
      <c r="DT189" s="24"/>
      <c r="DU189" s="24"/>
      <c r="DV189" s="24"/>
      <c r="DW189" s="24"/>
      <c r="DX189" s="24"/>
      <c r="DY189" s="24"/>
      <c r="DZ189" s="24"/>
      <c r="EA189" s="24"/>
      <c r="EB189" s="24"/>
      <c r="EC189" s="10"/>
      <c r="ED189" s="24"/>
      <c r="EE189" s="10"/>
      <c r="EF189" s="10"/>
      <c r="EG189" s="10"/>
      <c r="EH189" s="10"/>
      <c r="EI189" s="24"/>
      <c r="EJ189" s="27"/>
      <c r="EK189" s="15"/>
      <c r="EL189" s="26"/>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17"/>
      <c r="FT189" s="18"/>
      <c r="FU189" s="20"/>
      <c r="FV189" s="24"/>
      <c r="FW189" s="10"/>
      <c r="FX189" s="10"/>
      <c r="FY189" s="10"/>
      <c r="FZ189" s="27"/>
      <c r="GA189" s="24"/>
      <c r="GB189" s="24"/>
      <c r="GC189" s="24"/>
      <c r="GD189" s="24"/>
      <c r="GE189" s="24"/>
      <c r="GF189" s="24"/>
      <c r="GG189" s="24"/>
      <c r="GH189" s="24"/>
      <c r="GI189" s="24"/>
      <c r="GJ189" s="24"/>
      <c r="GK189" s="24"/>
      <c r="GL189" s="24"/>
      <c r="GM189" s="24"/>
      <c r="GN189" s="24"/>
      <c r="GO189" s="24"/>
      <c r="GP189" s="24"/>
      <c r="GQ189" s="24"/>
      <c r="GR189" s="24"/>
      <c r="GS189" s="24"/>
      <c r="GT189" s="24"/>
      <c r="GU189" s="24"/>
      <c r="GV189" s="24"/>
      <c r="GW189" s="24"/>
      <c r="GX189" s="24"/>
      <c r="GY189" s="24"/>
      <c r="GZ189" s="24"/>
      <c r="HA189" s="24"/>
      <c r="HB189" s="24"/>
      <c r="HC189" s="24"/>
      <c r="HD189" s="24"/>
      <c r="HE189" s="24"/>
      <c r="HF189" s="24"/>
      <c r="HG189" s="24"/>
      <c r="HH189" s="24"/>
      <c r="HI189" s="24"/>
      <c r="HJ189" s="24"/>
      <c r="HK189" s="24"/>
      <c r="HL189" s="24"/>
      <c r="HM189" s="24"/>
      <c r="HN189" s="24"/>
      <c r="HO189" s="24"/>
      <c r="HP189" s="24"/>
      <c r="HQ189" s="24"/>
      <c r="HR189" s="24"/>
      <c r="HS189" s="24"/>
      <c r="HT189" s="24"/>
      <c r="HU189" s="24"/>
      <c r="HV189" s="24"/>
      <c r="HW189" s="24"/>
      <c r="HX189" s="10"/>
      <c r="HY189" s="16"/>
      <c r="HZ189" s="9"/>
      <c r="IA189" s="9"/>
      <c r="IB189" s="9"/>
      <c r="IC189" s="9"/>
      <c r="ID189" s="9"/>
      <c r="IE189" s="9"/>
      <c r="IF189" s="9"/>
      <c r="IG189" s="9"/>
      <c r="IH189" s="9"/>
      <c r="II189" s="9"/>
      <c r="IJ189" s="9"/>
      <c r="IK189" s="9"/>
      <c r="IL189" s="9"/>
      <c r="IM189" s="9"/>
      <c r="IN189" s="9"/>
      <c r="IO189" s="9"/>
      <c r="IP189" s="9"/>
      <c r="IQ189" s="9"/>
      <c r="IR189" s="11"/>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7"/>
      <c r="KE189" s="22"/>
      <c r="KF189" s="22"/>
      <c r="KG189" s="22"/>
      <c r="KH189" s="22"/>
      <c r="KI189" s="22"/>
      <c r="KJ189" s="22"/>
      <c r="KK189" s="22"/>
      <c r="KL189" s="22"/>
      <c r="KM189" s="22"/>
      <c r="KN189" s="22"/>
      <c r="KO189" s="22"/>
      <c r="KP189" s="22"/>
      <c r="KQ189" s="22"/>
      <c r="KR189" s="22"/>
      <c r="KS189" s="22"/>
      <c r="KT189" s="22"/>
      <c r="KU189" s="22"/>
      <c r="KV189" s="22"/>
      <c r="KW189" s="22"/>
      <c r="KX189" s="22"/>
      <c r="KY189" s="22"/>
      <c r="KZ189" s="22"/>
      <c r="LA189" s="22"/>
      <c r="LB189" s="22"/>
      <c r="LC189" s="22"/>
      <c r="LD189" s="22"/>
      <c r="LE189" s="22"/>
      <c r="LF189" s="22"/>
      <c r="LG189" s="22"/>
      <c r="LH189" s="22"/>
      <c r="LI189" s="22"/>
      <c r="LJ189" s="22"/>
      <c r="LK189" s="22"/>
      <c r="LL189" s="22"/>
      <c r="LM189" s="22"/>
      <c r="LN189" s="22"/>
      <c r="LO189" s="22"/>
      <c r="LP189" s="22"/>
      <c r="LQ189" s="22"/>
      <c r="LR189" s="22"/>
      <c r="LS189" s="22"/>
      <c r="LT189" s="22"/>
      <c r="LU189" s="22"/>
      <c r="LV189" s="22"/>
      <c r="LW189" s="22"/>
      <c r="LX189" s="22"/>
      <c r="LY189" s="22"/>
      <c r="LZ189" s="22"/>
      <c r="MA189" s="22"/>
      <c r="MB189" s="22"/>
      <c r="MC189" s="22"/>
      <c r="MD189" s="22"/>
      <c r="ME189" s="22"/>
      <c r="MF189" s="22"/>
      <c r="MG189" s="22"/>
      <c r="MH189" s="17"/>
      <c r="MI189" s="9"/>
      <c r="MJ189" s="29"/>
      <c r="MK189" s="15"/>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13"/>
      <c r="NM189" s="18"/>
      <c r="NN189" s="22"/>
      <c r="NO189" s="17"/>
      <c r="NP189" s="22"/>
      <c r="NQ189" s="22"/>
      <c r="NR189" s="22"/>
      <c r="NS189" s="22"/>
      <c r="NT189" s="22"/>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17"/>
      <c r="OX189" s="17"/>
      <c r="OY189" s="18"/>
      <c r="OZ189" s="15"/>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2"/>
      <c r="QG189" s="15"/>
      <c r="QH189" s="16"/>
      <c r="QI189" s="17"/>
      <c r="QJ189" s="9"/>
      <c r="QK189" s="17"/>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2"/>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9"/>
      <c r="TT189" s="9"/>
    </row>
    <row r="190" spans="1:540" ht="9.6" customHeight="1">
      <c r="A190" s="9"/>
      <c r="B190" s="9"/>
      <c r="C190" s="9"/>
      <c r="D190" s="9"/>
      <c r="E190" s="9"/>
      <c r="F190" s="9"/>
      <c r="G190" s="9"/>
      <c r="H190" s="9"/>
      <c r="I190" s="9"/>
      <c r="J190" s="9"/>
      <c r="K190" s="9"/>
      <c r="L190" s="9"/>
      <c r="M190" s="17"/>
      <c r="N190" s="15"/>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10"/>
      <c r="BY190" s="15"/>
      <c r="BZ190" s="29"/>
      <c r="CA190" s="17"/>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17"/>
      <c r="DE190" s="22"/>
      <c r="DF190" s="18"/>
      <c r="DG190" s="18"/>
      <c r="DH190" s="18"/>
      <c r="DI190" s="29"/>
      <c r="DJ190" s="31"/>
      <c r="DK190" s="10"/>
      <c r="DL190" s="24"/>
      <c r="DM190" s="24"/>
      <c r="DN190" s="24"/>
      <c r="DO190" s="24"/>
      <c r="DP190" s="24"/>
      <c r="DQ190" s="24"/>
      <c r="DR190" s="24"/>
      <c r="DS190" s="24"/>
      <c r="DT190" s="24"/>
      <c r="DU190" s="24"/>
      <c r="DV190" s="24"/>
      <c r="DW190" s="24"/>
      <c r="DX190" s="24"/>
      <c r="DY190" s="24"/>
      <c r="DZ190" s="24"/>
      <c r="EA190" s="24"/>
      <c r="EB190" s="10"/>
      <c r="EC190" s="14"/>
      <c r="ED190" s="18"/>
      <c r="EE190" s="18"/>
      <c r="EF190" s="18"/>
      <c r="EG190" s="18"/>
      <c r="EH190" s="18"/>
      <c r="EI190" s="22"/>
      <c r="EJ190" s="17"/>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17"/>
      <c r="FQ190" s="18"/>
      <c r="FR190" s="13"/>
      <c r="FS190" s="15"/>
      <c r="FT190" s="24"/>
      <c r="FU190" s="10"/>
      <c r="FV190" s="24"/>
      <c r="FW190" s="24"/>
      <c r="FX190" s="24"/>
      <c r="FY190" s="24"/>
      <c r="FZ190" s="24"/>
      <c r="GA190" s="24"/>
      <c r="GB190" s="24"/>
      <c r="GC190" s="24"/>
      <c r="GD190" s="24"/>
      <c r="GE190" s="24"/>
      <c r="GF190" s="24"/>
      <c r="GG190" s="24"/>
      <c r="GH190" s="24"/>
      <c r="GI190" s="24"/>
      <c r="GJ190" s="24"/>
      <c r="GK190" s="24"/>
      <c r="GL190" s="24"/>
      <c r="GM190" s="24"/>
      <c r="GN190" s="24"/>
      <c r="GO190" s="24"/>
      <c r="GP190" s="24"/>
      <c r="GQ190" s="24"/>
      <c r="GR190" s="24"/>
      <c r="GS190" s="24"/>
      <c r="GT190" s="24"/>
      <c r="GU190" s="24"/>
      <c r="GV190" s="24"/>
      <c r="GW190" s="24"/>
      <c r="GX190" s="24"/>
      <c r="GY190" s="24"/>
      <c r="GZ190" s="24"/>
      <c r="HA190" s="24"/>
      <c r="HB190" s="24"/>
      <c r="HC190" s="24"/>
      <c r="HD190" s="24"/>
      <c r="HE190" s="24"/>
      <c r="HF190" s="24"/>
      <c r="HG190" s="24"/>
      <c r="HH190" s="24"/>
      <c r="HI190" s="24"/>
      <c r="HJ190" s="24"/>
      <c r="HK190" s="24"/>
      <c r="HL190" s="24"/>
      <c r="HM190" s="24"/>
      <c r="HN190" s="24"/>
      <c r="HO190" s="24"/>
      <c r="HP190" s="24"/>
      <c r="HQ190" s="24"/>
      <c r="HR190" s="24"/>
      <c r="HS190" s="24"/>
      <c r="HT190" s="24"/>
      <c r="HU190" s="24"/>
      <c r="HV190" s="24"/>
      <c r="HW190" s="24"/>
      <c r="HX190" s="10"/>
      <c r="HY190" s="16"/>
      <c r="HZ190" s="9"/>
      <c r="IA190" s="9"/>
      <c r="IB190" s="9"/>
      <c r="IC190" s="9"/>
      <c r="ID190" s="9"/>
      <c r="IE190" s="9"/>
      <c r="IF190" s="9"/>
      <c r="IG190" s="9"/>
      <c r="IH190" s="9"/>
      <c r="II190" s="9"/>
      <c r="IJ190" s="9"/>
      <c r="IK190" s="9"/>
      <c r="IL190" s="9"/>
      <c r="IM190" s="9"/>
      <c r="IN190" s="9"/>
      <c r="IO190" s="9"/>
      <c r="IP190" s="9"/>
      <c r="IQ190" s="9"/>
      <c r="IR190" s="11"/>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7"/>
      <c r="KF190" s="22"/>
      <c r="KG190" s="22"/>
      <c r="KH190" s="22"/>
      <c r="KI190" s="22"/>
      <c r="KJ190" s="22"/>
      <c r="KK190" s="22"/>
      <c r="KL190" s="22"/>
      <c r="KM190" s="22"/>
      <c r="KN190" s="22"/>
      <c r="KO190" s="22"/>
      <c r="KP190" s="22"/>
      <c r="KQ190" s="22"/>
      <c r="KR190" s="22"/>
      <c r="KS190" s="22"/>
      <c r="KT190" s="22"/>
      <c r="KU190" s="22"/>
      <c r="KV190" s="22"/>
      <c r="KW190" s="22"/>
      <c r="KX190" s="22"/>
      <c r="KY190" s="22"/>
      <c r="KZ190" s="22"/>
      <c r="LA190" s="22"/>
      <c r="LB190" s="22"/>
      <c r="LC190" s="22"/>
      <c r="LD190" s="22"/>
      <c r="LE190" s="22"/>
      <c r="LF190" s="22"/>
      <c r="LG190" s="22"/>
      <c r="LH190" s="22"/>
      <c r="LI190" s="22"/>
      <c r="LJ190" s="22"/>
      <c r="LK190" s="22"/>
      <c r="LL190" s="22"/>
      <c r="LM190" s="22"/>
      <c r="LN190" s="22"/>
      <c r="LO190" s="22"/>
      <c r="LP190" s="22"/>
      <c r="LQ190" s="22"/>
      <c r="LR190" s="22"/>
      <c r="LS190" s="22"/>
      <c r="LT190" s="22"/>
      <c r="LU190" s="22"/>
      <c r="LV190" s="22"/>
      <c r="LW190" s="22"/>
      <c r="LX190" s="22"/>
      <c r="LY190" s="22"/>
      <c r="LZ190" s="22"/>
      <c r="MA190" s="22"/>
      <c r="MB190" s="22"/>
      <c r="MC190" s="22"/>
      <c r="MD190" s="22"/>
      <c r="ME190" s="22"/>
      <c r="MF190" s="22"/>
      <c r="MG190" s="22"/>
      <c r="MH190" s="22"/>
      <c r="MI190" s="22"/>
      <c r="MJ190" s="22"/>
      <c r="MK190" s="17"/>
      <c r="ML190" s="16"/>
      <c r="MM190" s="11"/>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2"/>
      <c r="NN190" s="13"/>
      <c r="NO190" s="16"/>
      <c r="NP190" s="18"/>
      <c r="NQ190" s="22"/>
      <c r="NR190" s="22"/>
      <c r="NS190" s="22"/>
      <c r="NT190" s="17"/>
      <c r="NU190" s="17"/>
      <c r="NV190" s="17"/>
      <c r="NW190" s="22"/>
      <c r="NX190" s="22"/>
      <c r="NY190" s="22"/>
      <c r="NZ190" s="22"/>
      <c r="OA190" s="22"/>
      <c r="OB190" s="22"/>
      <c r="OC190" s="22"/>
      <c r="OD190" s="22"/>
      <c r="OE190" s="22"/>
      <c r="OF190" s="22"/>
      <c r="OG190" s="22"/>
      <c r="OH190" s="22"/>
      <c r="OI190" s="22"/>
      <c r="OJ190" s="22"/>
      <c r="OK190" s="22"/>
      <c r="OL190" s="22"/>
      <c r="OM190" s="22"/>
      <c r="ON190" s="22"/>
      <c r="OO190" s="22"/>
      <c r="OP190" s="17"/>
      <c r="OQ190" s="17"/>
      <c r="OR190" s="17"/>
      <c r="OS190" s="17"/>
      <c r="OT190" s="17"/>
      <c r="OU190" s="22"/>
      <c r="OV190" s="22"/>
      <c r="OW190" s="18"/>
      <c r="OX190" s="1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2"/>
      <c r="QD190" s="11"/>
      <c r="QE190" s="23"/>
      <c r="QF190" s="22"/>
      <c r="QG190" s="17"/>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2"/>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12"/>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9"/>
      <c r="TT190" s="9"/>
    </row>
    <row r="191" spans="1:540" ht="9.6" customHeight="1">
      <c r="A191" s="9"/>
      <c r="B191" s="9"/>
      <c r="C191" s="9"/>
      <c r="D191" s="9"/>
      <c r="E191" s="9"/>
      <c r="F191" s="9"/>
      <c r="G191" s="9"/>
      <c r="H191" s="9"/>
      <c r="I191" s="9"/>
      <c r="J191" s="9"/>
      <c r="K191" s="9"/>
      <c r="L191" s="9"/>
      <c r="M191" s="9"/>
      <c r="N191" s="16"/>
      <c r="O191" s="10"/>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c r="AP191" s="24"/>
      <c r="AQ191" s="24"/>
      <c r="AR191" s="24"/>
      <c r="AS191" s="24"/>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15"/>
      <c r="CB191" s="13"/>
      <c r="CC191" s="22"/>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17"/>
      <c r="DK191" s="15"/>
      <c r="DL191" s="10"/>
      <c r="DM191" s="24"/>
      <c r="DN191" s="24"/>
      <c r="DO191" s="24"/>
      <c r="DP191" s="24"/>
      <c r="DQ191" s="24"/>
      <c r="DR191" s="24"/>
      <c r="DS191" s="24"/>
      <c r="DT191" s="24"/>
      <c r="DU191" s="24"/>
      <c r="DV191" s="24"/>
      <c r="DW191" s="24"/>
      <c r="DX191" s="24"/>
      <c r="DY191" s="24"/>
      <c r="DZ191" s="24"/>
      <c r="EA191" s="24"/>
      <c r="EB191" s="13"/>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17"/>
      <c r="FN191" s="18"/>
      <c r="FO191" s="13"/>
      <c r="FP191" s="25"/>
      <c r="FQ191" s="36"/>
      <c r="FR191" s="10"/>
      <c r="FS191" s="24"/>
      <c r="FT191" s="12"/>
      <c r="FU191" s="24"/>
      <c r="FV191" s="24"/>
      <c r="FW191" s="24"/>
      <c r="FX191" s="24"/>
      <c r="FY191" s="24"/>
      <c r="FZ191" s="24"/>
      <c r="GA191" s="24"/>
      <c r="GB191" s="24"/>
      <c r="GC191" s="24"/>
      <c r="GD191" s="24"/>
      <c r="GE191" s="24"/>
      <c r="GF191" s="24"/>
      <c r="GG191" s="24"/>
      <c r="GH191" s="24"/>
      <c r="GI191" s="24"/>
      <c r="GJ191" s="24"/>
      <c r="GK191" s="24"/>
      <c r="GL191" s="24"/>
      <c r="GM191" s="24"/>
      <c r="GN191" s="24"/>
      <c r="GO191" s="24"/>
      <c r="GP191" s="24"/>
      <c r="GQ191" s="24"/>
      <c r="GR191" s="24"/>
      <c r="GS191" s="24"/>
      <c r="GT191" s="24"/>
      <c r="GU191" s="24"/>
      <c r="GV191" s="24"/>
      <c r="GW191" s="24"/>
      <c r="GX191" s="24"/>
      <c r="GY191" s="24"/>
      <c r="GZ191" s="24"/>
      <c r="HA191" s="24"/>
      <c r="HB191" s="24"/>
      <c r="HC191" s="24"/>
      <c r="HD191" s="24"/>
      <c r="HE191" s="24"/>
      <c r="HF191" s="24"/>
      <c r="HG191" s="24"/>
      <c r="HH191" s="24"/>
      <c r="HI191" s="24"/>
      <c r="HJ191" s="24"/>
      <c r="HK191" s="24"/>
      <c r="HL191" s="24"/>
      <c r="HM191" s="24"/>
      <c r="HN191" s="24"/>
      <c r="HO191" s="24"/>
      <c r="HP191" s="24"/>
      <c r="HQ191" s="24"/>
      <c r="HR191" s="24"/>
      <c r="HS191" s="24"/>
      <c r="HT191" s="24"/>
      <c r="HU191" s="24"/>
      <c r="HV191" s="24"/>
      <c r="HW191" s="24"/>
      <c r="HX191" s="10"/>
      <c r="HY191" s="18"/>
      <c r="HZ191" s="9"/>
      <c r="IA191" s="9"/>
      <c r="IB191" s="9"/>
      <c r="IC191" s="9"/>
      <c r="ID191" s="9"/>
      <c r="IE191" s="9"/>
      <c r="IF191" s="9"/>
      <c r="IG191" s="9"/>
      <c r="IH191" s="9"/>
      <c r="II191" s="9"/>
      <c r="IJ191" s="9"/>
      <c r="IK191" s="9"/>
      <c r="IL191" s="9"/>
      <c r="IM191" s="9"/>
      <c r="IN191" s="9"/>
      <c r="IO191" s="9"/>
      <c r="IP191" s="9"/>
      <c r="IQ191" s="9"/>
      <c r="IR191" s="11"/>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5"/>
      <c r="KE191" s="9"/>
      <c r="KF191" s="22"/>
      <c r="KG191" s="22"/>
      <c r="KH191" s="22"/>
      <c r="KI191" s="22"/>
      <c r="KJ191" s="22"/>
      <c r="KK191" s="22"/>
      <c r="KL191" s="22"/>
      <c r="KM191" s="22"/>
      <c r="KN191" s="22"/>
      <c r="KO191" s="22"/>
      <c r="KP191" s="22"/>
      <c r="KQ191" s="22"/>
      <c r="KR191" s="22"/>
      <c r="KS191" s="22"/>
      <c r="KT191" s="22"/>
      <c r="KU191" s="22"/>
      <c r="KV191" s="22"/>
      <c r="KW191" s="22"/>
      <c r="KX191" s="22"/>
      <c r="KY191" s="22"/>
      <c r="KZ191" s="22"/>
      <c r="LA191" s="22"/>
      <c r="LB191" s="22"/>
      <c r="LC191" s="22"/>
      <c r="LD191" s="22"/>
      <c r="LE191" s="22"/>
      <c r="LF191" s="22"/>
      <c r="LG191" s="22"/>
      <c r="LH191" s="22"/>
      <c r="LI191" s="22"/>
      <c r="LJ191" s="22"/>
      <c r="LK191" s="22"/>
      <c r="LL191" s="22"/>
      <c r="LM191" s="22"/>
      <c r="LN191" s="22"/>
      <c r="LO191" s="22"/>
      <c r="LP191" s="22"/>
      <c r="LQ191" s="22"/>
      <c r="LR191" s="22"/>
      <c r="LS191" s="22"/>
      <c r="LT191" s="22"/>
      <c r="LU191" s="22"/>
      <c r="LV191" s="22"/>
      <c r="LW191" s="22"/>
      <c r="LX191" s="22"/>
      <c r="LY191" s="22"/>
      <c r="LZ191" s="22"/>
      <c r="MA191" s="22"/>
      <c r="MB191" s="22"/>
      <c r="MC191" s="22"/>
      <c r="MD191" s="22"/>
      <c r="ME191" s="22"/>
      <c r="MF191" s="22"/>
      <c r="MG191" s="22"/>
      <c r="MH191" s="22"/>
      <c r="MI191" s="22"/>
      <c r="MJ191" s="22"/>
      <c r="MK191" s="22"/>
      <c r="ML191" s="22"/>
      <c r="MM191" s="22"/>
      <c r="MN191" s="18"/>
      <c r="MO191" s="20"/>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2"/>
      <c r="NQ191" s="12"/>
      <c r="NR191" s="12"/>
      <c r="NS191" s="12"/>
      <c r="NT191" s="15"/>
      <c r="NU191" s="15"/>
      <c r="NV191" s="14"/>
      <c r="NW191" s="18"/>
      <c r="NX191" s="22"/>
      <c r="NY191" s="22"/>
      <c r="NZ191" s="22"/>
      <c r="OA191" s="22"/>
      <c r="OB191" s="22"/>
      <c r="OC191" s="22"/>
      <c r="OD191" s="22"/>
      <c r="OE191" s="22"/>
      <c r="OF191" s="22"/>
      <c r="OG191" s="22"/>
      <c r="OH191" s="22"/>
      <c r="OI191" s="22"/>
      <c r="OJ191" s="22"/>
      <c r="OK191" s="22"/>
      <c r="OL191" s="22"/>
      <c r="OM191" s="22"/>
      <c r="ON191" s="17"/>
      <c r="OO191" s="18"/>
      <c r="OP191" s="14"/>
      <c r="OQ191" s="15"/>
      <c r="OR191" s="27"/>
      <c r="OS191" s="15"/>
      <c r="OT191" s="15"/>
      <c r="OU191" s="12"/>
      <c r="OV191" s="12"/>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2"/>
      <c r="QA191" s="14"/>
      <c r="QB191" s="16"/>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2"/>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12"/>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9"/>
      <c r="TT191" s="9"/>
    </row>
    <row r="192" spans="1:540" ht="9.6" customHeight="1">
      <c r="A192" s="9"/>
      <c r="B192" s="9"/>
      <c r="C192" s="9"/>
      <c r="D192" s="9"/>
      <c r="E192" s="9"/>
      <c r="F192" s="9"/>
      <c r="G192" s="9"/>
      <c r="H192" s="9"/>
      <c r="I192" s="9"/>
      <c r="J192" s="9"/>
      <c r="K192" s="9"/>
      <c r="L192" s="9"/>
      <c r="M192" s="9"/>
      <c r="N192" s="17"/>
      <c r="O192" s="31"/>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12"/>
      <c r="CD192" s="13"/>
      <c r="CE192" s="22"/>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17"/>
      <c r="DL192" s="15"/>
      <c r="DM192" s="24"/>
      <c r="DN192" s="24"/>
      <c r="DO192" s="24"/>
      <c r="DP192" s="24"/>
      <c r="DQ192" s="24"/>
      <c r="DR192" s="24"/>
      <c r="DS192" s="24"/>
      <c r="DT192" s="24"/>
      <c r="DU192" s="24"/>
      <c r="DV192" s="24"/>
      <c r="DW192" s="24"/>
      <c r="DX192" s="24"/>
      <c r="DY192" s="40"/>
      <c r="DZ192" s="10"/>
      <c r="EA192" s="16"/>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17"/>
      <c r="FL192" s="16"/>
      <c r="FM192" s="15"/>
      <c r="FN192" s="24"/>
      <c r="FO192" s="10"/>
      <c r="FP192" s="24"/>
      <c r="FQ192" s="24"/>
      <c r="FR192" s="24"/>
      <c r="FS192" s="24"/>
      <c r="FT192" s="24"/>
      <c r="FU192" s="24"/>
      <c r="FV192" s="24"/>
      <c r="FW192" s="24"/>
      <c r="FX192" s="24"/>
      <c r="FY192" s="24"/>
      <c r="FZ192" s="24"/>
      <c r="GA192" s="24"/>
      <c r="GB192" s="24"/>
      <c r="GC192" s="24"/>
      <c r="GD192" s="24"/>
      <c r="GE192" s="24"/>
      <c r="GF192" s="24"/>
      <c r="GG192" s="24"/>
      <c r="GH192" s="24"/>
      <c r="GI192" s="24"/>
      <c r="GJ192" s="24"/>
      <c r="GK192" s="24"/>
      <c r="GL192" s="24"/>
      <c r="GM192" s="24"/>
      <c r="GN192" s="24"/>
      <c r="GO192" s="24"/>
      <c r="GP192" s="24"/>
      <c r="GQ192" s="24"/>
      <c r="GR192" s="24"/>
      <c r="GS192" s="24"/>
      <c r="GT192" s="24"/>
      <c r="GU192" s="24"/>
      <c r="GV192" s="24"/>
      <c r="GW192" s="24"/>
      <c r="GX192" s="24"/>
      <c r="GY192" s="24"/>
      <c r="GZ192" s="24"/>
      <c r="HA192" s="24"/>
      <c r="HB192" s="24"/>
      <c r="HC192" s="24"/>
      <c r="HD192" s="24"/>
      <c r="HE192" s="24"/>
      <c r="HF192" s="24"/>
      <c r="HG192" s="24"/>
      <c r="HH192" s="24"/>
      <c r="HI192" s="24"/>
      <c r="HJ192" s="24"/>
      <c r="HK192" s="24"/>
      <c r="HL192" s="24"/>
      <c r="HM192" s="24"/>
      <c r="HN192" s="24"/>
      <c r="HO192" s="24"/>
      <c r="HP192" s="24"/>
      <c r="HQ192" s="24"/>
      <c r="HR192" s="24"/>
      <c r="HS192" s="24"/>
      <c r="HT192" s="24"/>
      <c r="HU192" s="24"/>
      <c r="HV192" s="24"/>
      <c r="HW192" s="24"/>
      <c r="HX192" s="24"/>
      <c r="HY192" s="17"/>
      <c r="HZ192" s="9"/>
      <c r="IA192" s="9"/>
      <c r="IB192" s="9"/>
      <c r="IC192" s="9"/>
      <c r="ID192" s="9"/>
      <c r="IE192" s="9"/>
      <c r="IF192" s="9"/>
      <c r="IG192" s="9"/>
      <c r="IH192" s="9"/>
      <c r="II192" s="9"/>
      <c r="IJ192" s="9"/>
      <c r="IK192" s="9"/>
      <c r="IL192" s="9"/>
      <c r="IM192" s="9"/>
      <c r="IN192" s="9"/>
      <c r="IO192" s="9"/>
      <c r="IP192" s="9"/>
      <c r="IQ192" s="9"/>
      <c r="IR192" s="11"/>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22"/>
      <c r="KF192" s="17"/>
      <c r="KG192" s="22"/>
      <c r="KH192" s="22"/>
      <c r="KI192" s="22"/>
      <c r="KJ192" s="22"/>
      <c r="KK192" s="22"/>
      <c r="KL192" s="22"/>
      <c r="KM192" s="22"/>
      <c r="KN192" s="22"/>
      <c r="KO192" s="22"/>
      <c r="KP192" s="22"/>
      <c r="KQ192" s="22"/>
      <c r="KR192" s="22"/>
      <c r="KS192" s="22"/>
      <c r="KT192" s="22"/>
      <c r="KU192" s="22"/>
      <c r="KV192" s="22"/>
      <c r="KW192" s="22"/>
      <c r="KX192" s="22"/>
      <c r="KY192" s="22"/>
      <c r="KZ192" s="22"/>
      <c r="LA192" s="22"/>
      <c r="LB192" s="22"/>
      <c r="LC192" s="22"/>
      <c r="LD192" s="22"/>
      <c r="LE192" s="22"/>
      <c r="LF192" s="22"/>
      <c r="LG192" s="22"/>
      <c r="LH192" s="22"/>
      <c r="LI192" s="22"/>
      <c r="LJ192" s="22"/>
      <c r="LK192" s="22"/>
      <c r="LL192" s="22"/>
      <c r="LM192" s="22"/>
      <c r="LN192" s="22"/>
      <c r="LO192" s="22"/>
      <c r="LP192" s="22"/>
      <c r="LQ192" s="22"/>
      <c r="LR192" s="22"/>
      <c r="LS192" s="22"/>
      <c r="LT192" s="22"/>
      <c r="LU192" s="22"/>
      <c r="LV192" s="22"/>
      <c r="LW192" s="22"/>
      <c r="LX192" s="22"/>
      <c r="LY192" s="22"/>
      <c r="LZ192" s="22"/>
      <c r="MA192" s="22"/>
      <c r="MB192" s="22"/>
      <c r="MC192" s="22"/>
      <c r="MD192" s="22"/>
      <c r="ME192" s="22"/>
      <c r="MF192" s="22"/>
      <c r="MG192" s="22"/>
      <c r="MH192" s="22"/>
      <c r="MI192" s="22"/>
      <c r="MJ192" s="22"/>
      <c r="MK192" s="22"/>
      <c r="ML192" s="22"/>
      <c r="MM192" s="22"/>
      <c r="MN192" s="22"/>
      <c r="MO192" s="17"/>
      <c r="MP192" s="33"/>
      <c r="MQ192" s="14"/>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5"/>
      <c r="NX192" s="17"/>
      <c r="NY192" s="22"/>
      <c r="NZ192" s="22"/>
      <c r="OA192" s="22"/>
      <c r="OB192" s="22"/>
      <c r="OC192" s="22"/>
      <c r="OD192" s="22"/>
      <c r="OE192" s="22"/>
      <c r="OF192" s="22"/>
      <c r="OG192" s="22"/>
      <c r="OH192" s="22"/>
      <c r="OI192" s="22"/>
      <c r="OJ192" s="22"/>
      <c r="OK192" s="22"/>
      <c r="OL192" s="22"/>
      <c r="OM192" s="17"/>
      <c r="ON192" s="18"/>
      <c r="OO192" s="12"/>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5"/>
      <c r="PY192" s="13"/>
      <c r="PZ192" s="18"/>
      <c r="QA192" s="17"/>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2"/>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18"/>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9"/>
      <c r="TT192" s="9"/>
    </row>
    <row r="193" spans="1:540" ht="9.6" customHeight="1">
      <c r="A193" s="9"/>
      <c r="B193" s="9"/>
      <c r="C193" s="9"/>
      <c r="D193" s="9"/>
      <c r="E193" s="9"/>
      <c r="F193" s="9"/>
      <c r="G193" s="9"/>
      <c r="H193" s="9"/>
      <c r="I193" s="9"/>
      <c r="J193" s="9"/>
      <c r="K193" s="9"/>
      <c r="L193" s="9"/>
      <c r="M193" s="9"/>
      <c r="N193" s="9"/>
      <c r="O193" s="17"/>
      <c r="P193" s="27"/>
      <c r="Q193" s="10"/>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31"/>
      <c r="CG193" s="22"/>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11"/>
      <c r="DN193" s="10"/>
      <c r="DO193" s="24"/>
      <c r="DP193" s="24"/>
      <c r="DQ193" s="24"/>
      <c r="DR193" s="24"/>
      <c r="DS193" s="24"/>
      <c r="DT193" s="24"/>
      <c r="DU193" s="24"/>
      <c r="DV193" s="24"/>
      <c r="DW193" s="24"/>
      <c r="DX193" s="12"/>
      <c r="DY193" s="13"/>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17"/>
      <c r="FI193" s="16"/>
      <c r="FJ193" s="27"/>
      <c r="FK193" s="24"/>
      <c r="FL193" s="10"/>
      <c r="FM193" s="24"/>
      <c r="FN193" s="24"/>
      <c r="FO193" s="24"/>
      <c r="FP193" s="24"/>
      <c r="FQ193" s="24"/>
      <c r="FR193" s="24"/>
      <c r="FS193" s="24"/>
      <c r="FT193" s="24"/>
      <c r="FU193" s="24"/>
      <c r="FV193" s="24"/>
      <c r="FW193" s="24"/>
      <c r="FX193" s="24"/>
      <c r="FY193" s="24"/>
      <c r="FZ193" s="24"/>
      <c r="GA193" s="24"/>
      <c r="GB193" s="24"/>
      <c r="GC193" s="24"/>
      <c r="GD193" s="24"/>
      <c r="GE193" s="24"/>
      <c r="GF193" s="24"/>
      <c r="GG193" s="24"/>
      <c r="GH193" s="24"/>
      <c r="GI193" s="24"/>
      <c r="GJ193" s="24"/>
      <c r="GK193" s="24"/>
      <c r="GL193" s="24"/>
      <c r="GM193" s="24"/>
      <c r="GN193" s="24"/>
      <c r="GO193" s="24"/>
      <c r="GP193" s="24"/>
      <c r="GQ193" s="24"/>
      <c r="GR193" s="24"/>
      <c r="GS193" s="24"/>
      <c r="GT193" s="24"/>
      <c r="GU193" s="24"/>
      <c r="GV193" s="24"/>
      <c r="GW193" s="24"/>
      <c r="GX193" s="24"/>
      <c r="GY193" s="24"/>
      <c r="GZ193" s="24"/>
      <c r="HA193" s="24"/>
      <c r="HB193" s="24"/>
      <c r="HC193" s="24"/>
      <c r="HD193" s="24"/>
      <c r="HE193" s="24"/>
      <c r="HF193" s="24"/>
      <c r="HG193" s="24"/>
      <c r="HH193" s="24"/>
      <c r="HI193" s="24"/>
      <c r="HJ193" s="24"/>
      <c r="HK193" s="24"/>
      <c r="HL193" s="24"/>
      <c r="HM193" s="24"/>
      <c r="HN193" s="24"/>
      <c r="HO193" s="24"/>
      <c r="HP193" s="24"/>
      <c r="HQ193" s="24"/>
      <c r="HR193" s="24"/>
      <c r="HS193" s="24"/>
      <c r="HT193" s="24"/>
      <c r="HU193" s="24"/>
      <c r="HV193" s="24"/>
      <c r="HW193" s="10"/>
      <c r="HX193" s="38"/>
      <c r="HY193" s="9"/>
      <c r="HZ193" s="9"/>
      <c r="IA193" s="9"/>
      <c r="IB193" s="9"/>
      <c r="IC193" s="9"/>
      <c r="ID193" s="9"/>
      <c r="IE193" s="9"/>
      <c r="IF193" s="9"/>
      <c r="IG193" s="9"/>
      <c r="IH193" s="9"/>
      <c r="II193" s="9"/>
      <c r="IJ193" s="9"/>
      <c r="IK193" s="9"/>
      <c r="IL193" s="9"/>
      <c r="IM193" s="9"/>
      <c r="IN193" s="9"/>
      <c r="IO193" s="9"/>
      <c r="IP193" s="9"/>
      <c r="IQ193" s="9"/>
      <c r="IR193" s="11"/>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5"/>
      <c r="KF193" s="17"/>
      <c r="KG193" s="22"/>
      <c r="KH193" s="22"/>
      <c r="KI193" s="22"/>
      <c r="KJ193" s="22"/>
      <c r="KK193" s="22"/>
      <c r="KL193" s="22"/>
      <c r="KM193" s="22"/>
      <c r="KN193" s="22"/>
      <c r="KO193" s="22"/>
      <c r="KP193" s="22"/>
      <c r="KQ193" s="22"/>
      <c r="KR193" s="22"/>
      <c r="KS193" s="22"/>
      <c r="KT193" s="22"/>
      <c r="KU193" s="22"/>
      <c r="KV193" s="22"/>
      <c r="KW193" s="22"/>
      <c r="KX193" s="22"/>
      <c r="KY193" s="22"/>
      <c r="KZ193" s="22"/>
      <c r="LA193" s="22"/>
      <c r="LB193" s="22"/>
      <c r="LC193" s="22"/>
      <c r="LD193" s="22"/>
      <c r="LE193" s="22"/>
      <c r="LF193" s="22"/>
      <c r="LG193" s="22"/>
      <c r="LH193" s="22"/>
      <c r="LI193" s="22"/>
      <c r="LJ193" s="22"/>
      <c r="LK193" s="22"/>
      <c r="LL193" s="22"/>
      <c r="LM193" s="22"/>
      <c r="LN193" s="22"/>
      <c r="LO193" s="22"/>
      <c r="LP193" s="22"/>
      <c r="LQ193" s="22"/>
      <c r="LR193" s="22"/>
      <c r="LS193" s="22"/>
      <c r="LT193" s="22"/>
      <c r="LU193" s="22"/>
      <c r="LV193" s="22"/>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17"/>
      <c r="MS193" s="16"/>
      <c r="MT193" s="12"/>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2"/>
      <c r="NY193" s="22"/>
      <c r="NZ193" s="17"/>
      <c r="OA193" s="22"/>
      <c r="OB193" s="22"/>
      <c r="OC193" s="22"/>
      <c r="OD193" s="22"/>
      <c r="OE193" s="22"/>
      <c r="OF193" s="22"/>
      <c r="OG193" s="22"/>
      <c r="OH193" s="22"/>
      <c r="OI193" s="22"/>
      <c r="OJ193" s="22"/>
      <c r="OK193" s="22"/>
      <c r="OL193" s="17"/>
      <c r="OM193" s="1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7"/>
      <c r="PV193" s="34"/>
      <c r="PW193" s="17"/>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2"/>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11"/>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9"/>
      <c r="TT193" s="9"/>
    </row>
    <row r="194" spans="1:540" ht="9.6" customHeight="1">
      <c r="A194" s="9"/>
      <c r="B194" s="9"/>
      <c r="C194" s="9"/>
      <c r="D194" s="9"/>
      <c r="E194" s="9"/>
      <c r="F194" s="9"/>
      <c r="G194" s="9"/>
      <c r="H194" s="9"/>
      <c r="I194" s="9"/>
      <c r="J194" s="9"/>
      <c r="K194" s="9"/>
      <c r="L194" s="9"/>
      <c r="M194" s="9"/>
      <c r="N194" s="9"/>
      <c r="O194" s="9"/>
      <c r="P194" s="22"/>
      <c r="Q194" s="12"/>
      <c r="R194" s="10"/>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c r="AP194" s="24"/>
      <c r="AQ194" s="24"/>
      <c r="AR194" s="24"/>
      <c r="AS194" s="24"/>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c r="CG194" s="24"/>
      <c r="CH194" s="11"/>
      <c r="CI194" s="18"/>
      <c r="CJ194" s="17"/>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18"/>
      <c r="DO194" s="13"/>
      <c r="DP194" s="31"/>
      <c r="DQ194" s="15"/>
      <c r="DR194" s="27"/>
      <c r="DS194" s="15"/>
      <c r="DT194" s="15"/>
      <c r="DU194" s="11"/>
      <c r="DV194" s="13"/>
      <c r="DW194" s="29"/>
      <c r="DX194" s="17"/>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17"/>
      <c r="FF194" s="29"/>
      <c r="FG194" s="11"/>
      <c r="FH194" s="24"/>
      <c r="FI194" s="10"/>
      <c r="FJ194" s="24"/>
      <c r="FK194" s="24"/>
      <c r="FL194" s="24"/>
      <c r="FM194" s="24"/>
      <c r="FN194" s="24"/>
      <c r="FO194" s="24"/>
      <c r="FP194" s="24"/>
      <c r="FQ194" s="24"/>
      <c r="FR194" s="24"/>
      <c r="FS194" s="24"/>
      <c r="FT194" s="24"/>
      <c r="FU194" s="24"/>
      <c r="FV194" s="24"/>
      <c r="FW194" s="24"/>
      <c r="FX194" s="24"/>
      <c r="FY194" s="24"/>
      <c r="FZ194" s="24"/>
      <c r="GA194" s="24"/>
      <c r="GB194" s="24"/>
      <c r="GC194" s="24"/>
      <c r="GD194" s="24"/>
      <c r="GE194" s="24"/>
      <c r="GF194" s="24"/>
      <c r="GG194" s="24"/>
      <c r="GH194" s="24"/>
      <c r="GI194" s="24"/>
      <c r="GJ194" s="24"/>
      <c r="GK194" s="24"/>
      <c r="GL194" s="24"/>
      <c r="GM194" s="24"/>
      <c r="GN194" s="24"/>
      <c r="GO194" s="24"/>
      <c r="GP194" s="24"/>
      <c r="GQ194" s="24"/>
      <c r="GR194" s="24"/>
      <c r="GS194" s="24"/>
      <c r="GT194" s="24"/>
      <c r="GU194" s="24"/>
      <c r="GV194" s="24"/>
      <c r="GW194" s="24"/>
      <c r="GX194" s="24"/>
      <c r="GY194" s="24"/>
      <c r="GZ194" s="24"/>
      <c r="HA194" s="24"/>
      <c r="HB194" s="24"/>
      <c r="HC194" s="24"/>
      <c r="HD194" s="24"/>
      <c r="HE194" s="24"/>
      <c r="HF194" s="24"/>
      <c r="HG194" s="24"/>
      <c r="HH194" s="24"/>
      <c r="HI194" s="24"/>
      <c r="HJ194" s="24"/>
      <c r="HK194" s="24"/>
      <c r="HL194" s="24"/>
      <c r="HM194" s="24"/>
      <c r="HN194" s="24"/>
      <c r="HO194" s="24"/>
      <c r="HP194" s="24"/>
      <c r="HQ194" s="24"/>
      <c r="HR194" s="24"/>
      <c r="HS194" s="24"/>
      <c r="HT194" s="10"/>
      <c r="HU194" s="10"/>
      <c r="HV194" s="27"/>
      <c r="HW194" s="16"/>
      <c r="HX194" s="17"/>
      <c r="HY194" s="9"/>
      <c r="HZ194" s="9"/>
      <c r="IA194" s="9"/>
      <c r="IB194" s="9"/>
      <c r="IC194" s="9"/>
      <c r="ID194" s="9"/>
      <c r="IE194" s="9"/>
      <c r="IF194" s="9"/>
      <c r="IG194" s="9"/>
      <c r="IH194" s="9"/>
      <c r="II194" s="9"/>
      <c r="IJ194" s="9"/>
      <c r="IK194" s="9"/>
      <c r="IL194" s="9"/>
      <c r="IM194" s="9"/>
      <c r="IN194" s="9"/>
      <c r="IO194" s="9"/>
      <c r="IP194" s="9"/>
      <c r="IQ194" s="9"/>
      <c r="IR194" s="11"/>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13"/>
      <c r="KG194" s="17"/>
      <c r="KH194" s="22"/>
      <c r="KI194" s="22"/>
      <c r="KJ194" s="22"/>
      <c r="KK194" s="22"/>
      <c r="KL194" s="22"/>
      <c r="KM194" s="22"/>
      <c r="KN194" s="22"/>
      <c r="KO194" s="22"/>
      <c r="KP194" s="22"/>
      <c r="KQ194" s="22"/>
      <c r="KR194" s="22"/>
      <c r="KS194" s="22"/>
      <c r="KT194" s="22"/>
      <c r="KU194" s="22"/>
      <c r="KV194" s="22"/>
      <c r="KW194" s="22"/>
      <c r="KX194" s="22"/>
      <c r="KY194" s="22"/>
      <c r="KZ194" s="22"/>
      <c r="LA194" s="22"/>
      <c r="LB194" s="22"/>
      <c r="LC194" s="22"/>
      <c r="LD194" s="22"/>
      <c r="LE194" s="22"/>
      <c r="LF194" s="22"/>
      <c r="LG194" s="22"/>
      <c r="LH194" s="22"/>
      <c r="LI194" s="22"/>
      <c r="LJ194" s="22"/>
      <c r="LK194" s="22"/>
      <c r="LL194" s="22"/>
      <c r="LM194" s="22"/>
      <c r="LN194" s="22"/>
      <c r="LO194" s="22"/>
      <c r="LP194" s="22"/>
      <c r="LQ194" s="22"/>
      <c r="LR194" s="22"/>
      <c r="LS194" s="22"/>
      <c r="LT194" s="22"/>
      <c r="LU194" s="22"/>
      <c r="LV194" s="22"/>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17"/>
      <c r="MT194" s="17"/>
      <c r="MU194" s="13"/>
      <c r="MV194" s="15"/>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2"/>
      <c r="NZ194" s="38"/>
      <c r="OA194" s="17"/>
      <c r="OB194" s="22"/>
      <c r="OC194" s="22"/>
      <c r="OD194" s="22"/>
      <c r="OE194" s="22"/>
      <c r="OF194" s="22"/>
      <c r="OG194" s="22"/>
      <c r="OH194" s="17"/>
      <c r="OI194" s="17"/>
      <c r="OJ194" s="22"/>
      <c r="OK194" s="38"/>
      <c r="OL194" s="15"/>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7"/>
      <c r="PS194" s="14"/>
      <c r="PT194" s="18"/>
      <c r="PU194" s="17"/>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2"/>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16"/>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9"/>
      <c r="TT194" s="9"/>
    </row>
    <row r="195" spans="1:540" ht="9.6" customHeight="1">
      <c r="A195" s="9"/>
      <c r="B195" s="9"/>
      <c r="C195" s="9"/>
      <c r="D195" s="9"/>
      <c r="E195" s="9"/>
      <c r="F195" s="9"/>
      <c r="G195" s="9"/>
      <c r="H195" s="9"/>
      <c r="I195" s="9"/>
      <c r="J195" s="9"/>
      <c r="K195" s="9"/>
      <c r="L195" s="9"/>
      <c r="M195" s="9"/>
      <c r="N195" s="9"/>
      <c r="O195" s="9"/>
      <c r="P195" s="9"/>
      <c r="Q195" s="22"/>
      <c r="R195" s="14"/>
      <c r="S195" s="12"/>
      <c r="T195" s="10"/>
      <c r="U195" s="24"/>
      <c r="V195" s="24"/>
      <c r="W195" s="24"/>
      <c r="X195" s="24"/>
      <c r="Y195" s="24"/>
      <c r="Z195" s="24"/>
      <c r="AA195" s="24"/>
      <c r="AB195" s="24"/>
      <c r="AC195" s="24"/>
      <c r="AD195" s="24"/>
      <c r="AE195" s="24"/>
      <c r="AF195" s="24"/>
      <c r="AG195" s="24"/>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10"/>
      <c r="CJ195" s="15"/>
      <c r="CK195" s="16"/>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17"/>
      <c r="DR195" s="22"/>
      <c r="DS195" s="22"/>
      <c r="DT195" s="17"/>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18"/>
      <c r="FD195" s="13"/>
      <c r="FE195" s="31"/>
      <c r="FF195" s="10"/>
      <c r="FG195" s="10"/>
      <c r="FH195" s="24"/>
      <c r="FI195" s="24"/>
      <c r="FJ195" s="24"/>
      <c r="FK195" s="24"/>
      <c r="FL195" s="24"/>
      <c r="FM195" s="24"/>
      <c r="FN195" s="24"/>
      <c r="FO195" s="24"/>
      <c r="FP195" s="24"/>
      <c r="FQ195" s="24"/>
      <c r="FR195" s="24"/>
      <c r="FS195" s="24"/>
      <c r="FT195" s="24"/>
      <c r="FU195" s="24"/>
      <c r="FV195" s="24"/>
      <c r="FW195" s="24"/>
      <c r="FX195" s="24"/>
      <c r="FY195" s="24"/>
      <c r="FZ195" s="24"/>
      <c r="GA195" s="24"/>
      <c r="GB195" s="24"/>
      <c r="GC195" s="24"/>
      <c r="GD195" s="24"/>
      <c r="GE195" s="24"/>
      <c r="GF195" s="24"/>
      <c r="GG195" s="24"/>
      <c r="GH195" s="24"/>
      <c r="GI195" s="24"/>
      <c r="GJ195" s="24"/>
      <c r="GK195" s="24"/>
      <c r="GL195" s="24"/>
      <c r="GM195" s="24"/>
      <c r="GN195" s="24"/>
      <c r="GO195" s="24"/>
      <c r="GP195" s="24"/>
      <c r="GQ195" s="24"/>
      <c r="GR195" s="24"/>
      <c r="GS195" s="24"/>
      <c r="GT195" s="24"/>
      <c r="GU195" s="24"/>
      <c r="GV195" s="24"/>
      <c r="GW195" s="24"/>
      <c r="GX195" s="24"/>
      <c r="GY195" s="24"/>
      <c r="GZ195" s="24"/>
      <c r="HA195" s="10"/>
      <c r="HB195" s="24"/>
      <c r="HC195" s="24"/>
      <c r="HD195" s="24"/>
      <c r="HE195" s="24"/>
      <c r="HF195" s="24"/>
      <c r="HG195" s="24"/>
      <c r="HH195" s="24"/>
      <c r="HI195" s="24"/>
      <c r="HJ195" s="24"/>
      <c r="HK195" s="24"/>
      <c r="HL195" s="24"/>
      <c r="HM195" s="24"/>
      <c r="HN195" s="24"/>
      <c r="HO195" s="24"/>
      <c r="HP195" s="24"/>
      <c r="HQ195" s="12"/>
      <c r="HR195" s="27"/>
      <c r="HS195" s="12"/>
      <c r="HT195" s="15"/>
      <c r="HU195" s="32"/>
      <c r="HV195" s="22"/>
      <c r="HW195" s="9"/>
      <c r="HX195" s="9"/>
      <c r="HY195" s="9"/>
      <c r="HZ195" s="9"/>
      <c r="IA195" s="9"/>
      <c r="IB195" s="9"/>
      <c r="IC195" s="9"/>
      <c r="ID195" s="9"/>
      <c r="IE195" s="9"/>
      <c r="IF195" s="9"/>
      <c r="IG195" s="9"/>
      <c r="IH195" s="9"/>
      <c r="II195" s="9"/>
      <c r="IJ195" s="9"/>
      <c r="IK195" s="9"/>
      <c r="IL195" s="9"/>
      <c r="IM195" s="9"/>
      <c r="IN195" s="9"/>
      <c r="IO195" s="9"/>
      <c r="IP195" s="9"/>
      <c r="IQ195" s="9"/>
      <c r="IR195" s="11"/>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13"/>
      <c r="KH195" s="17"/>
      <c r="KI195" s="22"/>
      <c r="KJ195" s="22"/>
      <c r="KK195" s="22"/>
      <c r="KL195" s="22"/>
      <c r="KM195" s="22"/>
      <c r="KN195" s="22"/>
      <c r="KO195" s="22"/>
      <c r="KP195" s="22"/>
      <c r="KQ195" s="22"/>
      <c r="KR195" s="22"/>
      <c r="KS195" s="22"/>
      <c r="KT195" s="22"/>
      <c r="KU195" s="22"/>
      <c r="KV195" s="22"/>
      <c r="KW195" s="22"/>
      <c r="KX195" s="22"/>
      <c r="KY195" s="22"/>
      <c r="KZ195" s="22"/>
      <c r="LA195" s="22"/>
      <c r="LB195" s="22"/>
      <c r="LC195" s="22"/>
      <c r="LD195" s="22"/>
      <c r="LE195" s="22"/>
      <c r="LF195" s="22"/>
      <c r="LG195" s="22"/>
      <c r="LH195" s="22"/>
      <c r="LI195" s="22"/>
      <c r="LJ195" s="22"/>
      <c r="LK195" s="22"/>
      <c r="LL195" s="22"/>
      <c r="LM195" s="22"/>
      <c r="LN195" s="22"/>
      <c r="LO195" s="22"/>
      <c r="LP195" s="22"/>
      <c r="LQ195" s="22"/>
      <c r="LR195" s="22"/>
      <c r="LS195" s="22"/>
      <c r="LT195" s="22"/>
      <c r="LU195" s="22"/>
      <c r="LV195" s="22"/>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17"/>
      <c r="MV195" s="17"/>
      <c r="MW195" s="16"/>
      <c r="MX195" s="12"/>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11"/>
      <c r="OB195" s="16"/>
      <c r="OC195" s="16"/>
      <c r="OD195" s="22"/>
      <c r="OE195" s="22"/>
      <c r="OF195" s="22"/>
      <c r="OG195" s="16"/>
      <c r="OH195" s="16"/>
      <c r="OI195" s="14"/>
      <c r="OJ195" s="12"/>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1"/>
      <c r="PQ195" s="16"/>
      <c r="PR195" s="17"/>
      <c r="PS195" s="17"/>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2"/>
      <c r="RK195" s="22"/>
      <c r="RL195" s="22"/>
      <c r="RM195" s="22"/>
      <c r="RN195" s="22"/>
      <c r="RO195" s="22"/>
      <c r="RP195" s="22"/>
      <c r="RQ195" s="22"/>
      <c r="RR195" s="22"/>
      <c r="RS195" s="22"/>
      <c r="RT195" s="22"/>
      <c r="RU195" s="22"/>
      <c r="RV195" s="22"/>
      <c r="RW195" s="22"/>
      <c r="RX195" s="22"/>
      <c r="RY195" s="22"/>
      <c r="RZ195" s="22"/>
      <c r="SA195" s="22"/>
      <c r="SB195" s="22"/>
      <c r="SC195" s="22"/>
      <c r="SD195" s="22"/>
      <c r="SE195" s="16"/>
      <c r="SF195" s="12"/>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9"/>
      <c r="TT195" s="9"/>
    </row>
    <row r="196" spans="1:540" ht="9.6" customHeight="1">
      <c r="A196" s="9"/>
      <c r="B196" s="9"/>
      <c r="C196" s="9"/>
      <c r="D196" s="9"/>
      <c r="E196" s="9"/>
      <c r="F196" s="9"/>
      <c r="G196" s="9"/>
      <c r="H196" s="9"/>
      <c r="I196" s="9"/>
      <c r="J196" s="9"/>
      <c r="K196" s="9"/>
      <c r="L196" s="9"/>
      <c r="M196" s="9"/>
      <c r="N196" s="9"/>
      <c r="O196" s="9"/>
      <c r="P196" s="9"/>
      <c r="Q196" s="9"/>
      <c r="R196" s="9"/>
      <c r="S196" s="22"/>
      <c r="T196" s="13"/>
      <c r="U196" s="31"/>
      <c r="V196" s="24"/>
      <c r="W196" s="10"/>
      <c r="X196" s="10"/>
      <c r="Y196" s="10"/>
      <c r="Z196" s="10"/>
      <c r="AA196" s="10"/>
      <c r="AB196" s="10"/>
      <c r="AC196" s="10"/>
      <c r="AD196" s="10"/>
      <c r="AE196" s="10"/>
      <c r="AF196" s="10"/>
      <c r="AG196" s="10"/>
      <c r="AH196" s="10"/>
      <c r="AI196" s="10"/>
      <c r="AJ196" s="10"/>
      <c r="AK196" s="10"/>
      <c r="AL196" s="10"/>
      <c r="AM196" s="24"/>
      <c r="AN196" s="10"/>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10"/>
      <c r="CL196" s="31"/>
      <c r="CM196" s="29"/>
      <c r="CN196" s="17"/>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22"/>
      <c r="FB196" s="15"/>
      <c r="FC196" s="24"/>
      <c r="FD196" s="10"/>
      <c r="FE196" s="24"/>
      <c r="FF196" s="24"/>
      <c r="FG196" s="24"/>
      <c r="FH196" s="24"/>
      <c r="FI196" s="24"/>
      <c r="FJ196" s="24"/>
      <c r="FK196" s="24"/>
      <c r="FL196" s="24"/>
      <c r="FM196" s="24"/>
      <c r="FN196" s="24"/>
      <c r="FO196" s="24"/>
      <c r="FP196" s="24"/>
      <c r="FQ196" s="24"/>
      <c r="FR196" s="24"/>
      <c r="FS196" s="24"/>
      <c r="FT196" s="24"/>
      <c r="FU196" s="24"/>
      <c r="FV196" s="24"/>
      <c r="FW196" s="24"/>
      <c r="FX196" s="24"/>
      <c r="FY196" s="24"/>
      <c r="FZ196" s="24"/>
      <c r="GA196" s="24"/>
      <c r="GB196" s="24"/>
      <c r="GC196" s="24"/>
      <c r="GD196" s="24"/>
      <c r="GE196" s="24"/>
      <c r="GF196" s="24"/>
      <c r="GG196" s="24"/>
      <c r="GH196" s="24"/>
      <c r="GI196" s="24"/>
      <c r="GJ196" s="24"/>
      <c r="GK196" s="24"/>
      <c r="GL196" s="24"/>
      <c r="GM196" s="24"/>
      <c r="GN196" s="24"/>
      <c r="GO196" s="24"/>
      <c r="GP196" s="24"/>
      <c r="GQ196" s="24"/>
      <c r="GR196" s="24"/>
      <c r="GS196" s="24"/>
      <c r="GT196" s="24"/>
      <c r="GU196" s="24"/>
      <c r="GV196" s="10"/>
      <c r="GW196" s="24"/>
      <c r="GX196" s="10"/>
      <c r="GY196" s="10"/>
      <c r="GZ196" s="24"/>
      <c r="HA196" s="15"/>
      <c r="HB196" s="13"/>
      <c r="HC196" s="13"/>
      <c r="HD196" s="16"/>
      <c r="HE196" s="38"/>
      <c r="HF196" s="29"/>
      <c r="HG196" s="29"/>
      <c r="HH196" s="29"/>
      <c r="HI196" s="33"/>
      <c r="HJ196" s="33"/>
      <c r="HK196" s="33"/>
      <c r="HL196" s="33"/>
      <c r="HM196" s="33"/>
      <c r="HN196" s="18"/>
      <c r="HO196" s="18"/>
      <c r="HP196" s="18"/>
      <c r="HQ196" s="18"/>
      <c r="HR196" s="17"/>
      <c r="HS196" s="17"/>
      <c r="HT196" s="17"/>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11"/>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11"/>
      <c r="KI196" s="22"/>
      <c r="KJ196" s="17"/>
      <c r="KK196" s="17"/>
      <c r="KL196" s="22"/>
      <c r="KM196" s="22"/>
      <c r="KN196" s="22"/>
      <c r="KO196" s="22"/>
      <c r="KP196" s="22"/>
      <c r="KQ196" s="22"/>
      <c r="KR196" s="22"/>
      <c r="KS196" s="22"/>
      <c r="KT196" s="22"/>
      <c r="KU196" s="22"/>
      <c r="KV196" s="22"/>
      <c r="KW196" s="22"/>
      <c r="KX196" s="22"/>
      <c r="KY196" s="22"/>
      <c r="KZ196" s="22"/>
      <c r="LA196" s="22"/>
      <c r="LB196" s="22"/>
      <c r="LC196" s="22"/>
      <c r="LD196" s="22"/>
      <c r="LE196" s="22"/>
      <c r="LF196" s="22"/>
      <c r="LG196" s="22"/>
      <c r="LH196" s="22"/>
      <c r="LI196" s="22"/>
      <c r="LJ196" s="22"/>
      <c r="LK196" s="22"/>
      <c r="LL196" s="22"/>
      <c r="LM196" s="22"/>
      <c r="LN196" s="22"/>
      <c r="LO196" s="22"/>
      <c r="LP196" s="22"/>
      <c r="LQ196" s="22"/>
      <c r="LR196" s="22"/>
      <c r="LS196" s="22"/>
      <c r="LT196" s="22"/>
      <c r="LU196" s="22"/>
      <c r="LV196" s="22"/>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17"/>
      <c r="MX196" s="17"/>
      <c r="MY196" s="16"/>
      <c r="MZ196" s="15"/>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2"/>
      <c r="OE196" s="12"/>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11"/>
      <c r="PO196" s="22"/>
      <c r="PP196" s="17"/>
      <c r="PQ196" s="22"/>
      <c r="PR196" s="22"/>
      <c r="PS196" s="22"/>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2"/>
      <c r="RK196" s="22"/>
      <c r="RL196" s="22"/>
      <c r="RM196" s="22"/>
      <c r="RN196" s="22"/>
      <c r="RO196" s="22"/>
      <c r="RP196" s="22"/>
      <c r="RQ196" s="22"/>
      <c r="RR196" s="17"/>
      <c r="RS196" s="17"/>
      <c r="RT196" s="17"/>
      <c r="RU196" s="17"/>
      <c r="RV196" s="17"/>
      <c r="RW196" s="17"/>
      <c r="RX196" s="17"/>
      <c r="RY196" s="17"/>
      <c r="RZ196" s="17"/>
      <c r="SA196" s="18"/>
      <c r="SB196" s="18"/>
      <c r="SC196" s="16"/>
      <c r="SD196" s="14"/>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9"/>
      <c r="TT196" s="9"/>
    </row>
    <row r="197" spans="1:540" ht="9.6" customHeight="1">
      <c r="A197" s="9"/>
      <c r="B197" s="9"/>
      <c r="C197" s="9"/>
      <c r="D197" s="9"/>
      <c r="E197" s="9"/>
      <c r="F197" s="9"/>
      <c r="G197" s="9"/>
      <c r="H197" s="9"/>
      <c r="I197" s="9"/>
      <c r="J197" s="9"/>
      <c r="K197" s="9"/>
      <c r="L197" s="9"/>
      <c r="M197" s="9"/>
      <c r="N197" s="9"/>
      <c r="O197" s="9"/>
      <c r="P197" s="9"/>
      <c r="Q197" s="9"/>
      <c r="R197" s="9"/>
      <c r="S197" s="9"/>
      <c r="T197" s="9"/>
      <c r="U197" s="9"/>
      <c r="V197" s="9"/>
      <c r="W197" s="9"/>
      <c r="X197" s="17"/>
      <c r="Y197" s="16"/>
      <c r="Z197" s="16"/>
      <c r="AA197" s="16"/>
      <c r="AB197" s="16"/>
      <c r="AC197" s="13"/>
      <c r="AD197" s="13"/>
      <c r="AE197" s="13"/>
      <c r="AF197" s="13"/>
      <c r="AG197" s="13"/>
      <c r="AH197" s="13"/>
      <c r="AI197" s="13"/>
      <c r="AJ197" s="13"/>
      <c r="AK197" s="13"/>
      <c r="AL197" s="14"/>
      <c r="AM197" s="11"/>
      <c r="AN197" s="12"/>
      <c r="AO197" s="12"/>
      <c r="AP197" s="12"/>
      <c r="AQ197" s="10"/>
      <c r="AR197" s="10"/>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10"/>
      <c r="CN197" s="10"/>
      <c r="CO197" s="32"/>
      <c r="CP197" s="22"/>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17"/>
      <c r="EY197" s="16"/>
      <c r="EZ197" s="48"/>
      <c r="FA197" s="10"/>
      <c r="FB197" s="24"/>
      <c r="FC197" s="24"/>
      <c r="FD197" s="24"/>
      <c r="FE197" s="24"/>
      <c r="FF197" s="24"/>
      <c r="FG197" s="24"/>
      <c r="FH197" s="24"/>
      <c r="FI197" s="24"/>
      <c r="FJ197" s="24"/>
      <c r="FK197" s="24"/>
      <c r="FL197" s="24"/>
      <c r="FM197" s="24"/>
      <c r="FN197" s="24"/>
      <c r="FO197" s="24"/>
      <c r="FP197" s="24"/>
      <c r="FQ197" s="24"/>
      <c r="FR197" s="24"/>
      <c r="FS197" s="24"/>
      <c r="FT197" s="24"/>
      <c r="FU197" s="24"/>
      <c r="FV197" s="24"/>
      <c r="FW197" s="24"/>
      <c r="FX197" s="24"/>
      <c r="FY197" s="24"/>
      <c r="FZ197" s="24"/>
      <c r="GA197" s="24"/>
      <c r="GB197" s="24"/>
      <c r="GC197" s="24"/>
      <c r="GD197" s="24"/>
      <c r="GE197" s="24"/>
      <c r="GF197" s="24"/>
      <c r="GG197" s="24"/>
      <c r="GH197" s="24"/>
      <c r="GI197" s="24"/>
      <c r="GJ197" s="24"/>
      <c r="GK197" s="24"/>
      <c r="GL197" s="24"/>
      <c r="GM197" s="24"/>
      <c r="GN197" s="24"/>
      <c r="GO197" s="24"/>
      <c r="GP197" s="24"/>
      <c r="GQ197" s="24"/>
      <c r="GR197" s="10"/>
      <c r="GS197" s="10"/>
      <c r="GT197" s="12"/>
      <c r="GU197" s="12"/>
      <c r="GV197" s="25"/>
      <c r="GW197" s="21"/>
      <c r="GX197" s="13"/>
      <c r="GY197" s="17"/>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11"/>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2"/>
      <c r="KK197" s="16"/>
      <c r="KL197" s="18"/>
      <c r="KM197" s="22"/>
      <c r="KN197" s="17"/>
      <c r="KO197" s="9"/>
      <c r="KP197" s="17"/>
      <c r="KQ197" s="17"/>
      <c r="KR197" s="17"/>
      <c r="KS197" s="17"/>
      <c r="KT197" s="17"/>
      <c r="KU197" s="17"/>
      <c r="KV197" s="17"/>
      <c r="KW197" s="17"/>
      <c r="KX197" s="17"/>
      <c r="KY197" s="17"/>
      <c r="KZ197" s="17"/>
      <c r="LA197" s="9"/>
      <c r="LB197" s="22"/>
      <c r="LC197" s="22"/>
      <c r="LD197" s="22"/>
      <c r="LE197" s="22"/>
      <c r="LF197" s="22"/>
      <c r="LG197" s="22"/>
      <c r="LH197" s="22"/>
      <c r="LI197" s="22"/>
      <c r="LJ197" s="22"/>
      <c r="LK197" s="22"/>
      <c r="LL197" s="22"/>
      <c r="LM197" s="22"/>
      <c r="LN197" s="22"/>
      <c r="LO197" s="22"/>
      <c r="LP197" s="22"/>
      <c r="LQ197" s="22"/>
      <c r="LR197" s="22"/>
      <c r="LS197" s="22"/>
      <c r="LT197" s="22"/>
      <c r="LU197" s="22"/>
      <c r="LV197" s="22"/>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17"/>
      <c r="MZ197" s="17"/>
      <c r="NA197" s="18"/>
      <c r="NB197" s="19"/>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2"/>
      <c r="PL197" s="26"/>
      <c r="PM197" s="17"/>
      <c r="PN197" s="17"/>
      <c r="PO197" s="22"/>
      <c r="PP197" s="22"/>
      <c r="PQ197" s="22"/>
      <c r="PR197" s="22"/>
      <c r="PS197" s="22"/>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9"/>
      <c r="RH197" s="22"/>
      <c r="RI197" s="18"/>
      <c r="RJ197" s="16"/>
      <c r="RK197" s="11"/>
      <c r="RL197" s="11"/>
      <c r="RM197" s="11"/>
      <c r="RN197" s="11"/>
      <c r="RO197" s="15"/>
      <c r="RP197" s="15"/>
      <c r="RQ197" s="15"/>
      <c r="RR197" s="12"/>
      <c r="RS197" s="12"/>
      <c r="RT197" s="12"/>
      <c r="RU197" s="12"/>
      <c r="RV197" s="12"/>
      <c r="RW197" s="12"/>
      <c r="RX197" s="12"/>
      <c r="RY197" s="12"/>
      <c r="RZ197" s="12"/>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9"/>
      <c r="TT197" s="9"/>
    </row>
    <row r="198" spans="1:540" ht="9.6" customHeight="1">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22"/>
      <c r="AQ198" s="18"/>
      <c r="AR198" s="16"/>
      <c r="AS198" s="14"/>
      <c r="AT198" s="15"/>
      <c r="AU198" s="15"/>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10"/>
      <c r="CO198" s="10"/>
      <c r="CP198" s="10"/>
      <c r="CQ198" s="20"/>
      <c r="CR198" s="18"/>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17"/>
      <c r="EV198" s="18"/>
      <c r="EW198" s="11"/>
      <c r="EX198" s="10"/>
      <c r="EY198" s="10"/>
      <c r="EZ198" s="10"/>
      <c r="FA198" s="24"/>
      <c r="FB198" s="24"/>
      <c r="FC198" s="24"/>
      <c r="FD198" s="24"/>
      <c r="FE198" s="24"/>
      <c r="FF198" s="24"/>
      <c r="FG198" s="24"/>
      <c r="FH198" s="24"/>
      <c r="FI198" s="24"/>
      <c r="FJ198" s="24"/>
      <c r="FK198" s="24"/>
      <c r="FL198" s="24"/>
      <c r="FM198" s="24"/>
      <c r="FN198" s="24"/>
      <c r="FO198" s="24"/>
      <c r="FP198" s="24"/>
      <c r="FQ198" s="24"/>
      <c r="FR198" s="24"/>
      <c r="FS198" s="24"/>
      <c r="FT198" s="24"/>
      <c r="FU198" s="24"/>
      <c r="FV198" s="24"/>
      <c r="FW198" s="24"/>
      <c r="FX198" s="24"/>
      <c r="FY198" s="24"/>
      <c r="FZ198" s="24"/>
      <c r="GA198" s="24"/>
      <c r="GB198" s="24"/>
      <c r="GC198" s="24"/>
      <c r="GD198" s="24"/>
      <c r="GE198" s="24"/>
      <c r="GF198" s="24"/>
      <c r="GG198" s="24"/>
      <c r="GH198" s="24"/>
      <c r="GI198" s="24"/>
      <c r="GJ198" s="24"/>
      <c r="GK198" s="24"/>
      <c r="GL198" s="24"/>
      <c r="GM198" s="24"/>
      <c r="GN198" s="31"/>
      <c r="GO198" s="15"/>
      <c r="GP198" s="14"/>
      <c r="GQ198" s="41"/>
      <c r="GR198" s="16"/>
      <c r="GS198" s="18"/>
      <c r="GT198" s="17"/>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11"/>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2"/>
      <c r="KO198" s="15"/>
      <c r="KP198" s="15"/>
      <c r="KQ198" s="15"/>
      <c r="KR198" s="15"/>
      <c r="KS198" s="15"/>
      <c r="KT198" s="15"/>
      <c r="KU198" s="15"/>
      <c r="KV198" s="15"/>
      <c r="KW198" s="15"/>
      <c r="KX198" s="15"/>
      <c r="KY198" s="15"/>
      <c r="KZ198" s="15"/>
      <c r="LA198" s="14"/>
      <c r="LB198" s="23"/>
      <c r="LC198" s="16"/>
      <c r="LD198" s="18"/>
      <c r="LE198" s="18"/>
      <c r="LF198" s="22"/>
      <c r="LG198" s="22"/>
      <c r="LH198" s="17"/>
      <c r="LI198" s="22"/>
      <c r="LJ198" s="22"/>
      <c r="LK198" s="22"/>
      <c r="LL198" s="22"/>
      <c r="LM198" s="22"/>
      <c r="LN198" s="22"/>
      <c r="LO198" s="22"/>
      <c r="LP198" s="22"/>
      <c r="LQ198" s="22"/>
      <c r="LR198" s="22"/>
      <c r="LS198" s="22"/>
      <c r="LT198" s="22"/>
      <c r="LU198" s="22"/>
      <c r="LV198" s="22"/>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17"/>
      <c r="NB198" s="17"/>
      <c r="NC198" s="18"/>
      <c r="ND198" s="14"/>
      <c r="NE198" s="12"/>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2"/>
      <c r="PI198" s="15"/>
      <c r="PJ198" s="18"/>
      <c r="PK198" s="17"/>
      <c r="PL198" s="17"/>
      <c r="PM198" s="22"/>
      <c r="PN198" s="22"/>
      <c r="PO198" s="22"/>
      <c r="PP198" s="22"/>
      <c r="PQ198" s="22"/>
      <c r="PR198" s="22"/>
      <c r="PS198" s="22"/>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18"/>
      <c r="RB198" s="22"/>
      <c r="RC198" s="18"/>
      <c r="RD198" s="16"/>
      <c r="RE198" s="16"/>
      <c r="RF198" s="13"/>
      <c r="RG198" s="15"/>
      <c r="RH198" s="12"/>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9"/>
      <c r="TT198" s="9"/>
    </row>
    <row r="199" spans="1:540" ht="9.6" customHeight="1">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17"/>
      <c r="AU199" s="22"/>
      <c r="AV199" s="18"/>
      <c r="AW199" s="16"/>
      <c r="AX199" s="11"/>
      <c r="AY199" s="15"/>
      <c r="AZ199" s="12"/>
      <c r="BA199" s="10"/>
      <c r="BB199" s="10"/>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4"/>
      <c r="CO199" s="24"/>
      <c r="CP199" s="24"/>
      <c r="CQ199" s="24"/>
      <c r="CR199" s="24"/>
      <c r="CS199" s="32"/>
      <c r="CT199" s="18"/>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18"/>
      <c r="ET199" s="34"/>
      <c r="EU199" s="49"/>
      <c r="EV199" s="24"/>
      <c r="EW199" s="24"/>
      <c r="EX199" s="24"/>
      <c r="EY199" s="24"/>
      <c r="EZ199" s="24"/>
      <c r="FA199" s="24"/>
      <c r="FB199" s="24"/>
      <c r="FC199" s="24"/>
      <c r="FD199" s="24"/>
      <c r="FE199" s="24"/>
      <c r="FF199" s="24"/>
      <c r="FG199" s="24"/>
      <c r="FH199" s="24"/>
      <c r="FI199" s="24"/>
      <c r="FJ199" s="24"/>
      <c r="FK199" s="24"/>
      <c r="FL199" s="24"/>
      <c r="FM199" s="24"/>
      <c r="FN199" s="24"/>
      <c r="FO199" s="24"/>
      <c r="FP199" s="24"/>
      <c r="FQ199" s="24"/>
      <c r="FR199" s="24"/>
      <c r="FS199" s="24"/>
      <c r="FT199" s="24"/>
      <c r="FU199" s="24"/>
      <c r="FV199" s="24"/>
      <c r="FW199" s="24"/>
      <c r="FX199" s="24"/>
      <c r="FY199" s="24"/>
      <c r="FZ199" s="24"/>
      <c r="GA199" s="24"/>
      <c r="GB199" s="24"/>
      <c r="GC199" s="24"/>
      <c r="GD199" s="24"/>
      <c r="GE199" s="24"/>
      <c r="GF199" s="10"/>
      <c r="GG199" s="10"/>
      <c r="GH199" s="10"/>
      <c r="GI199" s="10"/>
      <c r="GJ199" s="15"/>
      <c r="GK199" s="45"/>
      <c r="GL199" s="16"/>
      <c r="GM199" s="16"/>
      <c r="GN199" s="22"/>
      <c r="GO199" s="17"/>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11"/>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2"/>
      <c r="LG199" s="15"/>
      <c r="LH199" s="32"/>
      <c r="LI199" s="13"/>
      <c r="LJ199" s="16"/>
      <c r="LK199" s="22"/>
      <c r="LL199" s="17"/>
      <c r="LM199" s="17"/>
      <c r="LN199" s="17"/>
      <c r="LO199" s="22"/>
      <c r="LP199" s="22"/>
      <c r="LQ199" s="22"/>
      <c r="LR199" s="22"/>
      <c r="LS199" s="22"/>
      <c r="LT199" s="22"/>
      <c r="LU199" s="22"/>
      <c r="LV199" s="22"/>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17"/>
      <c r="ND199" s="17"/>
      <c r="NE199" s="16"/>
      <c r="NF199" s="20"/>
      <c r="NG199" s="12"/>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2"/>
      <c r="PG199" s="13"/>
      <c r="PH199" s="33"/>
      <c r="PI199" s="22"/>
      <c r="PJ199" s="22"/>
      <c r="PK199" s="22"/>
      <c r="PL199" s="22"/>
      <c r="PM199" s="22"/>
      <c r="PN199" s="22"/>
      <c r="PO199" s="22"/>
      <c r="PP199" s="22"/>
      <c r="PQ199" s="22"/>
      <c r="PR199" s="22"/>
      <c r="PS199" s="22"/>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17"/>
      <c r="QU199" s="17"/>
      <c r="QV199" s="17"/>
      <c r="QW199" s="17"/>
      <c r="QX199" s="16"/>
      <c r="QY199" s="13"/>
      <c r="QZ199" s="11"/>
      <c r="RA199" s="15"/>
      <c r="RB199" s="15"/>
      <c r="RC199" s="15"/>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9"/>
      <c r="TT199" s="9"/>
    </row>
    <row r="200" spans="1:540" ht="9.6"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17"/>
      <c r="AZ200" s="17"/>
      <c r="BA200" s="16"/>
      <c r="BB200" s="14"/>
      <c r="BC200" s="36"/>
      <c r="BD200" s="10"/>
      <c r="BE200" s="10"/>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4"/>
      <c r="CO200" s="24"/>
      <c r="CP200" s="24"/>
      <c r="CQ200" s="24"/>
      <c r="CR200" s="24"/>
      <c r="CS200" s="24"/>
      <c r="CT200" s="10"/>
      <c r="CU200" s="25"/>
      <c r="CV200" s="16"/>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22"/>
      <c r="ER200" s="14"/>
      <c r="ES200" s="24"/>
      <c r="ET200" s="24"/>
      <c r="EU200" s="24"/>
      <c r="EV200" s="24"/>
      <c r="EW200" s="24"/>
      <c r="EX200" s="24"/>
      <c r="EY200" s="24"/>
      <c r="EZ200" s="24"/>
      <c r="FA200" s="24"/>
      <c r="FB200" s="24"/>
      <c r="FC200" s="24"/>
      <c r="FD200" s="24"/>
      <c r="FE200" s="24"/>
      <c r="FF200" s="24"/>
      <c r="FG200" s="24"/>
      <c r="FH200" s="24"/>
      <c r="FI200" s="24"/>
      <c r="FJ200" s="24"/>
      <c r="FK200" s="24"/>
      <c r="FL200" s="24"/>
      <c r="FM200" s="24"/>
      <c r="FN200" s="24"/>
      <c r="FO200" s="24"/>
      <c r="FP200" s="24"/>
      <c r="FQ200" s="24"/>
      <c r="FR200" s="24"/>
      <c r="FS200" s="24"/>
      <c r="FT200" s="24"/>
      <c r="FU200" s="24"/>
      <c r="FV200" s="24"/>
      <c r="FW200" s="24"/>
      <c r="FX200" s="24"/>
      <c r="FY200" s="24"/>
      <c r="FZ200" s="10"/>
      <c r="GA200" s="24"/>
      <c r="GB200" s="10"/>
      <c r="GC200" s="10"/>
      <c r="GD200" s="10"/>
      <c r="GE200" s="35"/>
      <c r="GF200" s="13"/>
      <c r="GG200" s="18"/>
      <c r="GH200" s="18"/>
      <c r="GI200" s="22"/>
      <c r="GJ200" s="17"/>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11"/>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5"/>
      <c r="LM200" s="14"/>
      <c r="LN200" s="18"/>
      <c r="LO200" s="9"/>
      <c r="LP200" s="9"/>
      <c r="LQ200" s="9"/>
      <c r="LR200" s="22"/>
      <c r="LS200" s="22"/>
      <c r="LT200" s="22"/>
      <c r="LU200" s="22"/>
      <c r="LV200" s="22"/>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6"/>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2"/>
      <c r="PE200" s="18"/>
      <c r="PF200" s="22"/>
      <c r="PG200" s="22"/>
      <c r="PH200" s="22"/>
      <c r="PI200" s="22"/>
      <c r="PJ200" s="22"/>
      <c r="PK200" s="22"/>
      <c r="PL200" s="22"/>
      <c r="PM200" s="22"/>
      <c r="PN200" s="22"/>
      <c r="PO200" s="22"/>
      <c r="PP200" s="22"/>
      <c r="PQ200" s="22"/>
      <c r="PR200" s="22"/>
      <c r="PS200" s="22"/>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17"/>
      <c r="QR200" s="9"/>
      <c r="QS200" s="9"/>
      <c r="QT200" s="18"/>
      <c r="QU200" s="13"/>
      <c r="QV200" s="15"/>
      <c r="QW200" s="12"/>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9"/>
      <c r="TT200" s="9"/>
    </row>
    <row r="201" spans="1:540" ht="9.6" customHeight="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22"/>
      <c r="BE201" s="29"/>
      <c r="BF201" s="39"/>
      <c r="BG201" s="43"/>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4"/>
      <c r="CO201" s="24"/>
      <c r="CP201" s="24"/>
      <c r="CQ201" s="24"/>
      <c r="CR201" s="24"/>
      <c r="CS201" s="24"/>
      <c r="CT201" s="24"/>
      <c r="CU201" s="24"/>
      <c r="CV201" s="10"/>
      <c r="CW201" s="10"/>
      <c r="CX201" s="16"/>
      <c r="CY201" s="17"/>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17"/>
      <c r="EO201" s="50"/>
      <c r="EP201" s="40"/>
      <c r="EQ201" s="10"/>
      <c r="ER201" s="10"/>
      <c r="ES201" s="24"/>
      <c r="ET201" s="24"/>
      <c r="EU201" s="24"/>
      <c r="EV201" s="24"/>
      <c r="EW201" s="24"/>
      <c r="EX201" s="24"/>
      <c r="EY201" s="24"/>
      <c r="EZ201" s="24"/>
      <c r="FA201" s="24"/>
      <c r="FB201" s="24"/>
      <c r="FC201" s="24"/>
      <c r="FD201" s="24"/>
      <c r="FE201" s="24"/>
      <c r="FF201" s="24"/>
      <c r="FG201" s="24"/>
      <c r="FH201" s="24"/>
      <c r="FI201" s="24"/>
      <c r="FJ201" s="24"/>
      <c r="FK201" s="24"/>
      <c r="FL201" s="24"/>
      <c r="FM201" s="24"/>
      <c r="FN201" s="24"/>
      <c r="FO201" s="24"/>
      <c r="FP201" s="24"/>
      <c r="FQ201" s="24"/>
      <c r="FR201" s="24"/>
      <c r="FS201" s="24"/>
      <c r="FT201" s="24"/>
      <c r="FU201" s="24"/>
      <c r="FV201" s="24"/>
      <c r="FW201" s="24"/>
      <c r="FX201" s="24"/>
      <c r="FY201" s="24"/>
      <c r="FZ201" s="24"/>
      <c r="GA201" s="15"/>
      <c r="GB201" s="46"/>
      <c r="GC201" s="18"/>
      <c r="GD201" s="17"/>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11"/>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2"/>
      <c r="LQ201" s="14"/>
      <c r="LR201" s="17"/>
      <c r="LS201" s="17"/>
      <c r="LT201" s="17"/>
      <c r="LU201" s="22"/>
      <c r="LV201" s="22"/>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9"/>
      <c r="NJ201" s="1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11"/>
      <c r="PC201" s="9"/>
      <c r="PD201" s="9"/>
      <c r="PE201" s="22"/>
      <c r="PF201" s="22"/>
      <c r="PG201" s="22"/>
      <c r="PH201" s="22"/>
      <c r="PI201" s="22"/>
      <c r="PJ201" s="22"/>
      <c r="PK201" s="22"/>
      <c r="PL201" s="22"/>
      <c r="PM201" s="22"/>
      <c r="PN201" s="22"/>
      <c r="PO201" s="22"/>
      <c r="PP201" s="22"/>
      <c r="PQ201" s="22"/>
      <c r="PR201" s="22"/>
      <c r="PS201" s="22"/>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34"/>
      <c r="QP201" s="27"/>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9"/>
      <c r="TT201" s="9"/>
    </row>
    <row r="202" spans="1:540" ht="9.6" customHeight="1">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17"/>
      <c r="BH202" s="18"/>
      <c r="BI202" s="32"/>
      <c r="BJ202" s="31"/>
      <c r="BK202" s="24"/>
      <c r="BL202" s="10"/>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4"/>
      <c r="CO202" s="24"/>
      <c r="CP202" s="24"/>
      <c r="CQ202" s="24"/>
      <c r="CR202" s="24"/>
      <c r="CS202" s="24"/>
      <c r="CT202" s="24"/>
      <c r="CU202" s="24"/>
      <c r="CV202" s="24"/>
      <c r="CW202" s="24"/>
      <c r="CX202" s="10"/>
      <c r="CY202" s="12"/>
      <c r="CZ202" s="13"/>
      <c r="DA202" s="22"/>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17"/>
      <c r="EL202" s="18"/>
      <c r="EM202" s="13"/>
      <c r="EN202" s="24"/>
      <c r="EO202" s="10"/>
      <c r="EP202" s="24"/>
      <c r="EQ202" s="24"/>
      <c r="ER202" s="24"/>
      <c r="ES202" s="24"/>
      <c r="ET202" s="24"/>
      <c r="EU202" s="24"/>
      <c r="EV202" s="24"/>
      <c r="EW202" s="24"/>
      <c r="EX202" s="24"/>
      <c r="EY202" s="24"/>
      <c r="EZ202" s="24"/>
      <c r="FA202" s="24"/>
      <c r="FB202" s="24"/>
      <c r="FC202" s="24"/>
      <c r="FD202" s="24"/>
      <c r="FE202" s="24"/>
      <c r="FF202" s="24"/>
      <c r="FG202" s="24"/>
      <c r="FH202" s="24"/>
      <c r="FI202" s="24"/>
      <c r="FJ202" s="24"/>
      <c r="FK202" s="24"/>
      <c r="FL202" s="24"/>
      <c r="FM202" s="24"/>
      <c r="FN202" s="24"/>
      <c r="FO202" s="24"/>
      <c r="FP202" s="24"/>
      <c r="FQ202" s="24"/>
      <c r="FR202" s="24"/>
      <c r="FS202" s="24"/>
      <c r="FT202" s="10"/>
      <c r="FU202" s="10"/>
      <c r="FV202" s="43"/>
      <c r="FW202" s="14"/>
      <c r="FX202" s="16"/>
      <c r="FY202" s="18"/>
      <c r="FZ202" s="17"/>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11"/>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2"/>
      <c r="LT202" s="31"/>
      <c r="LU202" s="16"/>
      <c r="LV202" s="18"/>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17"/>
      <c r="NK202" s="17"/>
      <c r="NL202" s="13"/>
      <c r="NM202" s="15"/>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5"/>
      <c r="OZ202" s="16"/>
      <c r="PA202" s="22"/>
      <c r="PB202" s="17"/>
      <c r="PC202" s="22"/>
      <c r="PD202" s="22"/>
      <c r="PE202" s="22"/>
      <c r="PF202" s="22"/>
      <c r="PG202" s="22"/>
      <c r="PH202" s="22"/>
      <c r="PI202" s="22"/>
      <c r="PJ202" s="22"/>
      <c r="PK202" s="22"/>
      <c r="PL202" s="22"/>
      <c r="PM202" s="22"/>
      <c r="PN202" s="22"/>
      <c r="PO202" s="22"/>
      <c r="PP202" s="22"/>
      <c r="PQ202" s="22"/>
      <c r="PR202" s="22"/>
      <c r="PS202" s="22"/>
      <c r="PT202" s="22"/>
      <c r="PU202" s="22"/>
      <c r="PV202" s="22"/>
      <c r="PW202" s="22"/>
      <c r="PX202" s="22"/>
      <c r="PY202" s="22"/>
      <c r="PZ202" s="22"/>
      <c r="QA202" s="22"/>
      <c r="QB202" s="22"/>
      <c r="QC202" s="22"/>
      <c r="QD202" s="22"/>
      <c r="QE202" s="22"/>
      <c r="QF202" s="22"/>
      <c r="QG202" s="22"/>
      <c r="QH202" s="22"/>
      <c r="QI202" s="22"/>
      <c r="QJ202" s="18"/>
      <c r="QK202" s="16"/>
      <c r="QL202" s="20"/>
      <c r="QM202" s="15"/>
      <c r="QN202" s="12"/>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9"/>
      <c r="TT202" s="9"/>
    </row>
    <row r="203" spans="1:540" ht="9.6" customHeight="1">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17"/>
      <c r="BK203" s="18"/>
      <c r="BL203" s="13"/>
      <c r="BM203" s="27"/>
      <c r="BN203" s="10"/>
      <c r="BO203" s="10"/>
      <c r="BP203" s="2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4"/>
      <c r="CO203" s="24"/>
      <c r="CP203" s="24"/>
      <c r="CQ203" s="24"/>
      <c r="CR203" s="24"/>
      <c r="CS203" s="24"/>
      <c r="CT203" s="24"/>
      <c r="CU203" s="24"/>
      <c r="CV203" s="24"/>
      <c r="CW203" s="24"/>
      <c r="CX203" s="24"/>
      <c r="CY203" s="24"/>
      <c r="CZ203" s="10"/>
      <c r="DA203" s="12"/>
      <c r="DB203" s="14"/>
      <c r="DC203" s="18"/>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17"/>
      <c r="EJ203" s="16"/>
      <c r="EK203" s="15"/>
      <c r="EL203" s="10"/>
      <c r="EM203" s="24"/>
      <c r="EN203" s="24"/>
      <c r="EO203" s="24"/>
      <c r="EP203" s="24"/>
      <c r="EQ203" s="24"/>
      <c r="ER203" s="24"/>
      <c r="ES203" s="24"/>
      <c r="ET203" s="24"/>
      <c r="EU203" s="24"/>
      <c r="EV203" s="24"/>
      <c r="EW203" s="24"/>
      <c r="EX203" s="24"/>
      <c r="EY203" s="24"/>
      <c r="EZ203" s="24"/>
      <c r="FA203" s="24"/>
      <c r="FB203" s="24"/>
      <c r="FC203" s="24"/>
      <c r="FD203" s="24"/>
      <c r="FE203" s="24"/>
      <c r="FF203" s="24"/>
      <c r="FG203" s="24"/>
      <c r="FH203" s="24"/>
      <c r="FI203" s="24"/>
      <c r="FJ203" s="24"/>
      <c r="FK203" s="24"/>
      <c r="FL203" s="24"/>
      <c r="FM203" s="24"/>
      <c r="FN203" s="24"/>
      <c r="FO203" s="24"/>
      <c r="FP203" s="24"/>
      <c r="FQ203" s="10"/>
      <c r="FR203" s="10"/>
      <c r="FS203" s="27"/>
      <c r="FT203" s="32"/>
      <c r="FU203" s="16"/>
      <c r="FV203" s="22"/>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11"/>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5"/>
      <c r="LX203" s="13"/>
      <c r="LY203" s="33"/>
      <c r="LZ203" s="17"/>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16"/>
      <c r="NO203" s="15"/>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5"/>
      <c r="OX203" s="18"/>
      <c r="OY203" s="17"/>
      <c r="OZ203" s="17"/>
      <c r="PA203" s="22"/>
      <c r="PB203" s="22"/>
      <c r="PC203" s="22"/>
      <c r="PD203" s="22"/>
      <c r="PE203" s="22"/>
      <c r="PF203" s="22"/>
      <c r="PG203" s="22"/>
      <c r="PH203" s="22"/>
      <c r="PI203" s="22"/>
      <c r="PJ203" s="22"/>
      <c r="PK203" s="22"/>
      <c r="PL203" s="22"/>
      <c r="PM203" s="22"/>
      <c r="PN203" s="22"/>
      <c r="PO203" s="22"/>
      <c r="PP203" s="22"/>
      <c r="PQ203" s="22"/>
      <c r="PR203" s="22"/>
      <c r="PS203" s="22"/>
      <c r="PT203" s="22"/>
      <c r="PU203" s="22"/>
      <c r="PV203" s="22"/>
      <c r="PW203" s="22"/>
      <c r="PX203" s="22"/>
      <c r="PY203" s="22"/>
      <c r="PZ203" s="22"/>
      <c r="QA203" s="22"/>
      <c r="QB203" s="22"/>
      <c r="QC203" s="22"/>
      <c r="QD203" s="22"/>
      <c r="QE203" s="17"/>
      <c r="QF203" s="18"/>
      <c r="QG203" s="13"/>
      <c r="QH203" s="15"/>
      <c r="QI203" s="12"/>
      <c r="QJ203" s="12"/>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9"/>
      <c r="TT203" s="9"/>
    </row>
    <row r="204" spans="1:540" ht="9.6" customHeight="1">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17"/>
      <c r="BN204" s="18"/>
      <c r="BO204" s="14"/>
      <c r="BP204" s="10"/>
      <c r="BQ204" s="10"/>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4"/>
      <c r="CO204" s="24"/>
      <c r="CP204" s="24"/>
      <c r="CQ204" s="24"/>
      <c r="CR204" s="24"/>
      <c r="CS204" s="24"/>
      <c r="CT204" s="24"/>
      <c r="CU204" s="24"/>
      <c r="CV204" s="24"/>
      <c r="CW204" s="24"/>
      <c r="CX204" s="24"/>
      <c r="CY204" s="24"/>
      <c r="CZ204" s="24"/>
      <c r="DA204" s="24"/>
      <c r="DB204" s="24"/>
      <c r="DC204" s="10"/>
      <c r="DD204" s="14"/>
      <c r="DE204" s="18"/>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22"/>
      <c r="EH204" s="14"/>
      <c r="EI204" s="27"/>
      <c r="EJ204" s="24"/>
      <c r="EK204" s="10"/>
      <c r="EL204" s="24"/>
      <c r="EM204" s="24"/>
      <c r="EN204" s="24"/>
      <c r="EO204" s="24"/>
      <c r="EP204" s="24"/>
      <c r="EQ204" s="24"/>
      <c r="ER204" s="24"/>
      <c r="ES204" s="24"/>
      <c r="ET204" s="24"/>
      <c r="EU204" s="24"/>
      <c r="EV204" s="24"/>
      <c r="EW204" s="24"/>
      <c r="EX204" s="24"/>
      <c r="EY204" s="24"/>
      <c r="EZ204" s="24"/>
      <c r="FA204" s="24"/>
      <c r="FB204" s="24"/>
      <c r="FC204" s="24"/>
      <c r="FD204" s="24"/>
      <c r="FE204" s="24"/>
      <c r="FF204" s="24"/>
      <c r="FG204" s="24"/>
      <c r="FH204" s="24"/>
      <c r="FI204" s="24"/>
      <c r="FJ204" s="24"/>
      <c r="FK204" s="24"/>
      <c r="FL204" s="24"/>
      <c r="FM204" s="24"/>
      <c r="FN204" s="24"/>
      <c r="FO204" s="24"/>
      <c r="FP204" s="12"/>
      <c r="FQ204" s="14"/>
      <c r="FR204" s="22"/>
      <c r="FS204" s="17"/>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11"/>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2"/>
      <c r="MA204" s="13"/>
      <c r="MB204" s="22"/>
      <c r="MC204" s="9"/>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17"/>
      <c r="NO204" s="9"/>
      <c r="NP204" s="18"/>
      <c r="NQ204" s="15"/>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2"/>
      <c r="OU204" s="13"/>
      <c r="OV204" s="22"/>
      <c r="OW204" s="9"/>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2"/>
      <c r="PT204" s="22"/>
      <c r="PU204" s="22"/>
      <c r="PV204" s="22"/>
      <c r="PW204" s="22"/>
      <c r="PX204" s="22"/>
      <c r="PY204" s="22"/>
      <c r="PZ204" s="22"/>
      <c r="QA204" s="22"/>
      <c r="QB204" s="22"/>
      <c r="QC204" s="22"/>
      <c r="QD204" s="16"/>
      <c r="QE204" s="15"/>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9"/>
      <c r="TT204" s="9"/>
    </row>
    <row r="205" spans="1:540" ht="9.6" customHeight="1">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17"/>
      <c r="BQ205" s="13"/>
      <c r="BR205" s="27"/>
      <c r="BS205" s="10"/>
      <c r="BT205" s="24"/>
      <c r="BU205" s="24"/>
      <c r="BV205" s="24"/>
      <c r="BW205" s="24"/>
      <c r="BX205" s="24"/>
      <c r="BY205" s="24"/>
      <c r="BZ205" s="24"/>
      <c r="CA205" s="24"/>
      <c r="CB205" s="24"/>
      <c r="CC205" s="24"/>
      <c r="CD205" s="24"/>
      <c r="CE205" s="24"/>
      <c r="CF205" s="24"/>
      <c r="CG205" s="24"/>
      <c r="CH205" s="24"/>
      <c r="CI205" s="24"/>
      <c r="CJ205" s="24"/>
      <c r="CK205" s="24"/>
      <c r="CL205" s="24"/>
      <c r="CM205" s="24"/>
      <c r="CN205" s="24"/>
      <c r="CO205" s="24"/>
      <c r="CP205" s="24"/>
      <c r="CQ205" s="24"/>
      <c r="CR205" s="24"/>
      <c r="CS205" s="24"/>
      <c r="CT205" s="24"/>
      <c r="CU205" s="24"/>
      <c r="CV205" s="24"/>
      <c r="CW205" s="24"/>
      <c r="CX205" s="24"/>
      <c r="CY205" s="24"/>
      <c r="CZ205" s="24"/>
      <c r="DA205" s="24"/>
      <c r="DB205" s="24"/>
      <c r="DC205" s="24"/>
      <c r="DD205" s="10"/>
      <c r="DE205" s="10"/>
      <c r="DF205" s="27"/>
      <c r="DG205" s="16"/>
      <c r="DH205" s="17"/>
      <c r="DI205" s="9"/>
      <c r="DJ205" s="9"/>
      <c r="DK205" s="9"/>
      <c r="DL205" s="9"/>
      <c r="DM205" s="9"/>
      <c r="DN205" s="9"/>
      <c r="DO205" s="9"/>
      <c r="DP205" s="9"/>
      <c r="DQ205" s="9"/>
      <c r="DR205" s="9"/>
      <c r="DS205" s="9"/>
      <c r="DT205" s="9"/>
      <c r="DU205" s="9"/>
      <c r="DV205" s="9"/>
      <c r="DW205" s="9"/>
      <c r="DX205" s="9"/>
      <c r="DY205" s="9"/>
      <c r="DZ205" s="9"/>
      <c r="EA205" s="9"/>
      <c r="EB205" s="9"/>
      <c r="EC205" s="17"/>
      <c r="ED205" s="22"/>
      <c r="EE205" s="16"/>
      <c r="EF205" s="15"/>
      <c r="EG205" s="10"/>
      <c r="EH205" s="10"/>
      <c r="EI205" s="24"/>
      <c r="EJ205" s="24"/>
      <c r="EK205" s="24"/>
      <c r="EL205" s="24"/>
      <c r="EM205" s="24"/>
      <c r="EN205" s="24"/>
      <c r="EO205" s="24"/>
      <c r="EP205" s="24"/>
      <c r="EQ205" s="24"/>
      <c r="ER205" s="24"/>
      <c r="ES205" s="24"/>
      <c r="ET205" s="24"/>
      <c r="EU205" s="24"/>
      <c r="EV205" s="24"/>
      <c r="EW205" s="24"/>
      <c r="EX205" s="24"/>
      <c r="EY205" s="24"/>
      <c r="EZ205" s="24"/>
      <c r="FA205" s="24"/>
      <c r="FB205" s="24"/>
      <c r="FC205" s="24"/>
      <c r="FD205" s="24"/>
      <c r="FE205" s="24"/>
      <c r="FF205" s="24"/>
      <c r="FG205" s="24"/>
      <c r="FH205" s="24"/>
      <c r="FI205" s="24"/>
      <c r="FJ205" s="24"/>
      <c r="FK205" s="10"/>
      <c r="FL205" s="24"/>
      <c r="FM205" s="27"/>
      <c r="FN205" s="11"/>
      <c r="FO205" s="18"/>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11"/>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2"/>
      <c r="MD205" s="34"/>
      <c r="ME205" s="17"/>
      <c r="MF205" s="17"/>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17"/>
      <c r="NR205" s="22"/>
      <c r="NS205" s="11"/>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2"/>
      <c r="OR205" s="11"/>
      <c r="OS205" s="18"/>
      <c r="OT205" s="17"/>
      <c r="OU205" s="17"/>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2"/>
      <c r="PT205" s="22"/>
      <c r="PU205" s="22"/>
      <c r="PV205" s="22"/>
      <c r="PW205" s="22"/>
      <c r="PX205" s="22"/>
      <c r="PY205" s="22"/>
      <c r="PZ205" s="18"/>
      <c r="QA205" s="14"/>
      <c r="QB205" s="15"/>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9"/>
      <c r="TT205" s="9"/>
    </row>
    <row r="206" spans="1:540" ht="9.6" customHeight="1">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17"/>
      <c r="BS206" s="23"/>
      <c r="BT206" s="15"/>
      <c r="BU206" s="10"/>
      <c r="BV206" s="24"/>
      <c r="BW206" s="24"/>
      <c r="BX206" s="24"/>
      <c r="BY206" s="24"/>
      <c r="BZ206" s="24"/>
      <c r="CA206" s="24"/>
      <c r="CB206" s="24"/>
      <c r="CC206" s="24"/>
      <c r="CD206" s="24"/>
      <c r="CE206" s="24"/>
      <c r="CF206" s="24"/>
      <c r="CG206" s="24"/>
      <c r="CH206" s="24"/>
      <c r="CI206" s="24"/>
      <c r="CJ206" s="24"/>
      <c r="CK206" s="24"/>
      <c r="CL206" s="24"/>
      <c r="CM206" s="24"/>
      <c r="CN206" s="24"/>
      <c r="CO206" s="24"/>
      <c r="CP206" s="24"/>
      <c r="CQ206" s="24"/>
      <c r="CR206" s="24"/>
      <c r="CS206" s="24"/>
      <c r="CT206" s="24"/>
      <c r="CU206" s="24"/>
      <c r="CV206" s="24"/>
      <c r="CW206" s="24"/>
      <c r="CX206" s="24"/>
      <c r="CY206" s="24"/>
      <c r="CZ206" s="24"/>
      <c r="DA206" s="24"/>
      <c r="DB206" s="24"/>
      <c r="DC206" s="24"/>
      <c r="DD206" s="24"/>
      <c r="DE206" s="24"/>
      <c r="DF206" s="24"/>
      <c r="DG206" s="24"/>
      <c r="DH206" s="27"/>
      <c r="DI206" s="26"/>
      <c r="DJ206" s="17"/>
      <c r="DK206" s="9"/>
      <c r="DL206" s="9"/>
      <c r="DM206" s="9"/>
      <c r="DN206" s="9"/>
      <c r="DO206" s="9"/>
      <c r="DP206" s="9"/>
      <c r="DQ206" s="9"/>
      <c r="DR206" s="9"/>
      <c r="DS206" s="9"/>
      <c r="DT206" s="9"/>
      <c r="DU206" s="9"/>
      <c r="DV206" s="9"/>
      <c r="DW206" s="9"/>
      <c r="DX206" s="9"/>
      <c r="DY206" s="9"/>
      <c r="DZ206" s="9"/>
      <c r="EA206" s="17"/>
      <c r="EB206" s="18"/>
      <c r="EC206" s="11"/>
      <c r="ED206" s="15"/>
      <c r="EE206" s="24"/>
      <c r="EF206" s="24"/>
      <c r="EG206" s="24"/>
      <c r="EH206" s="24"/>
      <c r="EI206" s="24"/>
      <c r="EJ206" s="24"/>
      <c r="EK206" s="24"/>
      <c r="EL206" s="24"/>
      <c r="EM206" s="24"/>
      <c r="EN206" s="24"/>
      <c r="EO206" s="24"/>
      <c r="EP206" s="24"/>
      <c r="EQ206" s="24"/>
      <c r="ER206" s="24"/>
      <c r="ES206" s="24"/>
      <c r="ET206" s="24"/>
      <c r="EU206" s="24"/>
      <c r="EV206" s="24"/>
      <c r="EW206" s="24"/>
      <c r="EX206" s="24"/>
      <c r="EY206" s="24"/>
      <c r="EZ206" s="24"/>
      <c r="FA206" s="24"/>
      <c r="FB206" s="24"/>
      <c r="FC206" s="24"/>
      <c r="FD206" s="24"/>
      <c r="FE206" s="24"/>
      <c r="FF206" s="24"/>
      <c r="FG206" s="24"/>
      <c r="FH206" s="24"/>
      <c r="FI206" s="24"/>
      <c r="FJ206" s="43"/>
      <c r="FK206" s="11"/>
      <c r="FL206" s="16"/>
      <c r="FM206" s="17"/>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11"/>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5"/>
      <c r="MF206" s="13"/>
      <c r="MG206" s="22"/>
      <c r="MH206" s="17"/>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17"/>
      <c r="NT206" s="16"/>
      <c r="NU206" s="14"/>
      <c r="NV206" s="12"/>
      <c r="NW206" s="10"/>
      <c r="NX206" s="10"/>
      <c r="NY206" s="10"/>
      <c r="NZ206" s="10"/>
      <c r="OA206" s="10"/>
      <c r="OB206" s="10"/>
      <c r="OC206" s="10"/>
      <c r="OD206" s="10"/>
      <c r="OE206" s="10"/>
      <c r="OF206" s="10"/>
      <c r="OG206" s="10"/>
      <c r="OH206" s="10"/>
      <c r="OI206" s="10"/>
      <c r="OJ206" s="10"/>
      <c r="OK206" s="10"/>
      <c r="OL206" s="10"/>
      <c r="OM206" s="10"/>
      <c r="ON206" s="10"/>
      <c r="OO206" s="27"/>
      <c r="OP206" s="13"/>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2"/>
      <c r="PT206" s="22"/>
      <c r="PU206" s="22"/>
      <c r="PV206" s="22"/>
      <c r="PW206" s="18"/>
      <c r="PX206" s="16"/>
      <c r="PY206" s="14"/>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9"/>
      <c r="TT206" s="9"/>
    </row>
    <row r="207" spans="1:540" ht="9.6" customHeight="1">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17"/>
      <c r="BU207" s="16"/>
      <c r="BV207" s="11"/>
      <c r="BW207" s="24"/>
      <c r="BX207" s="24"/>
      <c r="BY207" s="24"/>
      <c r="BZ207" s="24"/>
      <c r="CA207" s="24"/>
      <c r="CB207" s="24"/>
      <c r="CC207" s="24"/>
      <c r="CD207" s="24"/>
      <c r="CE207" s="24"/>
      <c r="CF207" s="24"/>
      <c r="CG207" s="24"/>
      <c r="CH207" s="24"/>
      <c r="CI207" s="24"/>
      <c r="CJ207" s="24"/>
      <c r="CK207" s="24"/>
      <c r="CL207" s="24"/>
      <c r="CM207" s="24"/>
      <c r="CN207" s="24"/>
      <c r="CO207" s="24"/>
      <c r="CP207" s="24"/>
      <c r="CQ207" s="24"/>
      <c r="CR207" s="24"/>
      <c r="CS207" s="24"/>
      <c r="CT207" s="24"/>
      <c r="CU207" s="24"/>
      <c r="CV207" s="24"/>
      <c r="CW207" s="24"/>
      <c r="CX207" s="24"/>
      <c r="CY207" s="24"/>
      <c r="CZ207" s="24"/>
      <c r="DA207" s="24"/>
      <c r="DB207" s="24"/>
      <c r="DC207" s="24"/>
      <c r="DD207" s="24"/>
      <c r="DE207" s="24"/>
      <c r="DF207" s="24"/>
      <c r="DG207" s="24"/>
      <c r="DH207" s="24"/>
      <c r="DI207" s="24"/>
      <c r="DJ207" s="12"/>
      <c r="DK207" s="14"/>
      <c r="DL207" s="18"/>
      <c r="DM207" s="9"/>
      <c r="DN207" s="9"/>
      <c r="DO207" s="9"/>
      <c r="DP207" s="9"/>
      <c r="DQ207" s="9"/>
      <c r="DR207" s="9"/>
      <c r="DS207" s="9"/>
      <c r="DT207" s="9"/>
      <c r="DU207" s="9"/>
      <c r="DV207" s="9"/>
      <c r="DW207" s="9"/>
      <c r="DX207" s="9"/>
      <c r="DY207" s="17"/>
      <c r="DZ207" s="13"/>
      <c r="EA207" s="15"/>
      <c r="EB207" s="24"/>
      <c r="EC207" s="10"/>
      <c r="ED207" s="24"/>
      <c r="EE207" s="24"/>
      <c r="EF207" s="24"/>
      <c r="EG207" s="24"/>
      <c r="EH207" s="24"/>
      <c r="EI207" s="24"/>
      <c r="EJ207" s="24"/>
      <c r="EK207" s="24"/>
      <c r="EL207" s="24"/>
      <c r="EM207" s="24"/>
      <c r="EN207" s="24"/>
      <c r="EO207" s="24"/>
      <c r="EP207" s="24"/>
      <c r="EQ207" s="24"/>
      <c r="ER207" s="24"/>
      <c r="ES207" s="24"/>
      <c r="ET207" s="24"/>
      <c r="EU207" s="24"/>
      <c r="EV207" s="24"/>
      <c r="EW207" s="24"/>
      <c r="EX207" s="24"/>
      <c r="EY207" s="24"/>
      <c r="EZ207" s="24"/>
      <c r="FA207" s="24"/>
      <c r="FB207" s="24"/>
      <c r="FC207" s="24"/>
      <c r="FD207" s="24"/>
      <c r="FE207" s="24"/>
      <c r="FF207" s="40"/>
      <c r="FG207" s="36"/>
      <c r="FH207" s="12"/>
      <c r="FI207" s="26"/>
      <c r="FJ207" s="22"/>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11"/>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2"/>
      <c r="MH207" s="13"/>
      <c r="MI207" s="18"/>
      <c r="MJ207" s="17"/>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2"/>
      <c r="NU207" s="22"/>
      <c r="NV207" s="18"/>
      <c r="NW207" s="13"/>
      <c r="NX207" s="27"/>
      <c r="NY207" s="10"/>
      <c r="NZ207" s="10"/>
      <c r="OA207" s="10"/>
      <c r="OB207" s="10"/>
      <c r="OC207" s="10"/>
      <c r="OD207" s="10"/>
      <c r="OE207" s="10"/>
      <c r="OF207" s="10"/>
      <c r="OG207" s="10"/>
      <c r="OH207" s="10"/>
      <c r="OI207" s="10"/>
      <c r="OJ207" s="10"/>
      <c r="OK207" s="10"/>
      <c r="OL207" s="10"/>
      <c r="OM207" s="14"/>
      <c r="ON207" s="16"/>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2"/>
      <c r="PT207" s="17"/>
      <c r="PU207" s="16"/>
      <c r="PV207" s="15"/>
      <c r="PW207" s="12"/>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9"/>
      <c r="TT207" s="9"/>
    </row>
    <row r="208" spans="1:540" ht="9.6" customHeight="1">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18"/>
      <c r="BX208" s="14"/>
      <c r="BY208" s="12"/>
      <c r="BZ208" s="24"/>
      <c r="CA208" s="10"/>
      <c r="CB208" s="24"/>
      <c r="CC208" s="24"/>
      <c r="CD208" s="24"/>
      <c r="CE208" s="24"/>
      <c r="CF208" s="24"/>
      <c r="CG208" s="24"/>
      <c r="CH208" s="24"/>
      <c r="CI208" s="24"/>
      <c r="CJ208" s="24"/>
      <c r="CK208" s="24"/>
      <c r="CL208" s="24"/>
      <c r="CM208" s="24"/>
      <c r="CN208" s="24"/>
      <c r="CO208" s="24"/>
      <c r="CP208" s="24"/>
      <c r="CQ208" s="24"/>
      <c r="CR208" s="24"/>
      <c r="CS208" s="24"/>
      <c r="CT208" s="24"/>
      <c r="CU208" s="24"/>
      <c r="CV208" s="24"/>
      <c r="CW208" s="24"/>
      <c r="CX208" s="24"/>
      <c r="CY208" s="24"/>
      <c r="CZ208" s="24"/>
      <c r="DA208" s="24"/>
      <c r="DB208" s="24"/>
      <c r="DC208" s="24"/>
      <c r="DD208" s="24"/>
      <c r="DE208" s="24"/>
      <c r="DF208" s="24"/>
      <c r="DG208" s="24"/>
      <c r="DH208" s="24"/>
      <c r="DI208" s="24"/>
      <c r="DJ208" s="24"/>
      <c r="DK208" s="24"/>
      <c r="DL208" s="10"/>
      <c r="DM208" s="19"/>
      <c r="DN208" s="18"/>
      <c r="DO208" s="9"/>
      <c r="DP208" s="9"/>
      <c r="DQ208" s="9"/>
      <c r="DR208" s="9"/>
      <c r="DS208" s="9"/>
      <c r="DT208" s="9"/>
      <c r="DU208" s="9"/>
      <c r="DV208" s="9"/>
      <c r="DW208" s="29"/>
      <c r="DX208" s="15"/>
      <c r="DY208" s="24"/>
      <c r="DZ208" s="10"/>
      <c r="EA208" s="24"/>
      <c r="EB208" s="24"/>
      <c r="EC208" s="24"/>
      <c r="ED208" s="24"/>
      <c r="EE208" s="24"/>
      <c r="EF208" s="24"/>
      <c r="EG208" s="24"/>
      <c r="EH208" s="24"/>
      <c r="EI208" s="24"/>
      <c r="EJ208" s="24"/>
      <c r="EK208" s="24"/>
      <c r="EL208" s="24"/>
      <c r="EM208" s="24"/>
      <c r="EN208" s="24"/>
      <c r="EO208" s="24"/>
      <c r="EP208" s="24"/>
      <c r="EQ208" s="24"/>
      <c r="ER208" s="24"/>
      <c r="ES208" s="24"/>
      <c r="ET208" s="24"/>
      <c r="EU208" s="24"/>
      <c r="EV208" s="24"/>
      <c r="EW208" s="24"/>
      <c r="EX208" s="24"/>
      <c r="EY208" s="24"/>
      <c r="EZ208" s="24"/>
      <c r="FA208" s="24"/>
      <c r="FB208" s="24"/>
      <c r="FC208" s="24"/>
      <c r="FD208" s="24"/>
      <c r="FE208" s="27"/>
      <c r="FF208" s="13"/>
      <c r="FG208" s="18"/>
      <c r="FH208" s="17"/>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11"/>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1"/>
      <c r="MK208" s="22"/>
      <c r="ML208" s="17"/>
      <c r="MM208" s="17"/>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2"/>
      <c r="NU208" s="22"/>
      <c r="NV208" s="22"/>
      <c r="NW208" s="22"/>
      <c r="NX208" s="17"/>
      <c r="NY208" s="16"/>
      <c r="NZ208" s="12"/>
      <c r="OA208" s="10"/>
      <c r="OB208" s="10"/>
      <c r="OC208" s="10"/>
      <c r="OD208" s="10"/>
      <c r="OE208" s="10"/>
      <c r="OF208" s="10"/>
      <c r="OG208" s="10"/>
      <c r="OH208" s="10"/>
      <c r="OI208" s="10"/>
      <c r="OJ208" s="10"/>
      <c r="OK208" s="13"/>
      <c r="OL208" s="17"/>
      <c r="OM208" s="17"/>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9"/>
      <c r="PR208" s="17"/>
      <c r="PS208" s="16"/>
      <c r="PT208" s="15"/>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9"/>
      <c r="TT208" s="9"/>
    </row>
    <row r="209" spans="1:540" ht="9.6" customHeight="1">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17"/>
      <c r="BZ209" s="16"/>
      <c r="CA209" s="14"/>
      <c r="CB209" s="10"/>
      <c r="CC209" s="10"/>
      <c r="CD209" s="10"/>
      <c r="CE209" s="24"/>
      <c r="CF209" s="24"/>
      <c r="CG209" s="24"/>
      <c r="CH209" s="24"/>
      <c r="CI209" s="24"/>
      <c r="CJ209" s="24"/>
      <c r="CK209" s="24"/>
      <c r="CL209" s="24"/>
      <c r="CM209" s="24"/>
      <c r="CN209" s="24"/>
      <c r="CO209" s="24"/>
      <c r="CP209" s="24"/>
      <c r="CQ209" s="24"/>
      <c r="CR209" s="24"/>
      <c r="CS209" s="24"/>
      <c r="CT209" s="24"/>
      <c r="CU209" s="24"/>
      <c r="CV209" s="24"/>
      <c r="CW209" s="24"/>
      <c r="CX209" s="24"/>
      <c r="CY209" s="24"/>
      <c r="CZ209" s="24"/>
      <c r="DA209" s="24"/>
      <c r="DB209" s="24"/>
      <c r="DC209" s="24"/>
      <c r="DD209" s="24"/>
      <c r="DE209" s="24"/>
      <c r="DF209" s="24"/>
      <c r="DG209" s="24"/>
      <c r="DH209" s="24"/>
      <c r="DI209" s="24"/>
      <c r="DJ209" s="24"/>
      <c r="DK209" s="24"/>
      <c r="DL209" s="24"/>
      <c r="DM209" s="10"/>
      <c r="DN209" s="10"/>
      <c r="DO209" s="15"/>
      <c r="DP209" s="16"/>
      <c r="DQ209" s="17"/>
      <c r="DR209" s="9"/>
      <c r="DS209" s="17"/>
      <c r="DT209" s="18"/>
      <c r="DU209" s="14"/>
      <c r="DV209" s="10"/>
      <c r="DW209" s="10"/>
      <c r="DX209" s="10"/>
      <c r="DY209" s="24"/>
      <c r="DZ209" s="24"/>
      <c r="EA209" s="24"/>
      <c r="EB209" s="24"/>
      <c r="EC209" s="24"/>
      <c r="ED209" s="24"/>
      <c r="EE209" s="24"/>
      <c r="EF209" s="24"/>
      <c r="EG209" s="24"/>
      <c r="EH209" s="24"/>
      <c r="EI209" s="24"/>
      <c r="EJ209" s="24"/>
      <c r="EK209" s="24"/>
      <c r="EL209" s="24"/>
      <c r="EM209" s="24"/>
      <c r="EN209" s="24"/>
      <c r="EO209" s="24"/>
      <c r="EP209" s="24"/>
      <c r="EQ209" s="24"/>
      <c r="ER209" s="24"/>
      <c r="ES209" s="24"/>
      <c r="ET209" s="24"/>
      <c r="EU209" s="24"/>
      <c r="EV209" s="24"/>
      <c r="EW209" s="24"/>
      <c r="EX209" s="24"/>
      <c r="EY209" s="24"/>
      <c r="EZ209" s="24"/>
      <c r="FA209" s="10"/>
      <c r="FB209" s="24"/>
      <c r="FC209" s="21"/>
      <c r="FD209" s="33"/>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11"/>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5"/>
      <c r="MM209" s="16"/>
      <c r="MN209" s="17"/>
      <c r="MO209" s="17"/>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2"/>
      <c r="NU209" s="22"/>
      <c r="NV209" s="22"/>
      <c r="NW209" s="22"/>
      <c r="NX209" s="22"/>
      <c r="NY209" s="17"/>
      <c r="NZ209" s="9"/>
      <c r="OA209" s="18"/>
      <c r="OB209" s="15"/>
      <c r="OC209" s="10"/>
      <c r="OD209" s="10"/>
      <c r="OE209" s="10"/>
      <c r="OF209" s="10"/>
      <c r="OG209" s="10"/>
      <c r="OH209" s="13"/>
      <c r="OI209" s="22"/>
      <c r="OJ209" s="17"/>
      <c r="OK209" s="17"/>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13"/>
      <c r="PQ209" s="12"/>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9"/>
      <c r="TT209" s="9"/>
    </row>
    <row r="210" spans="1:540" ht="9.6" customHeight="1">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18"/>
      <c r="CC210" s="41"/>
      <c r="CD210" s="25"/>
      <c r="CE210" s="24"/>
      <c r="CF210" s="10"/>
      <c r="CG210" s="24"/>
      <c r="CH210" s="24"/>
      <c r="CI210" s="24"/>
      <c r="CJ210" s="24"/>
      <c r="CK210" s="24"/>
      <c r="CL210" s="24"/>
      <c r="CM210" s="24"/>
      <c r="CN210" s="24"/>
      <c r="CO210" s="24"/>
      <c r="CP210" s="24"/>
      <c r="CQ210" s="24"/>
      <c r="CR210" s="24"/>
      <c r="CS210" s="24"/>
      <c r="CT210" s="24"/>
      <c r="CU210" s="24"/>
      <c r="CV210" s="24"/>
      <c r="CW210" s="24"/>
      <c r="CX210" s="24"/>
      <c r="CY210" s="24"/>
      <c r="CZ210" s="24"/>
      <c r="DA210" s="24"/>
      <c r="DB210" s="24"/>
      <c r="DC210" s="24"/>
      <c r="DD210" s="24"/>
      <c r="DE210" s="24"/>
      <c r="DF210" s="24"/>
      <c r="DG210" s="24"/>
      <c r="DH210" s="24"/>
      <c r="DI210" s="24"/>
      <c r="DJ210" s="24"/>
      <c r="DK210" s="24"/>
      <c r="DL210" s="24"/>
      <c r="DM210" s="24"/>
      <c r="DN210" s="24"/>
      <c r="DO210" s="24"/>
      <c r="DP210" s="10"/>
      <c r="DQ210" s="12"/>
      <c r="DR210" s="11"/>
      <c r="DS210" s="15"/>
      <c r="DT210" s="10"/>
      <c r="DU210" s="10"/>
      <c r="DV210" s="24"/>
      <c r="DW210" s="24"/>
      <c r="DX210" s="24"/>
      <c r="DY210" s="24"/>
      <c r="DZ210" s="24"/>
      <c r="EA210" s="24"/>
      <c r="EB210" s="24"/>
      <c r="EC210" s="24"/>
      <c r="ED210" s="24"/>
      <c r="EE210" s="24"/>
      <c r="EF210" s="24"/>
      <c r="EG210" s="24"/>
      <c r="EH210" s="24"/>
      <c r="EI210" s="24"/>
      <c r="EJ210" s="24"/>
      <c r="EK210" s="24"/>
      <c r="EL210" s="24"/>
      <c r="EM210" s="24"/>
      <c r="EN210" s="24"/>
      <c r="EO210" s="24"/>
      <c r="EP210" s="24"/>
      <c r="EQ210" s="24"/>
      <c r="ER210" s="24"/>
      <c r="ES210" s="24"/>
      <c r="ET210" s="24"/>
      <c r="EU210" s="24"/>
      <c r="EV210" s="24"/>
      <c r="EW210" s="24"/>
      <c r="EX210" s="24"/>
      <c r="EY210" s="24"/>
      <c r="EZ210" s="14"/>
      <c r="FA210" s="13"/>
      <c r="FB210" s="22"/>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11"/>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2"/>
      <c r="MO210" s="13"/>
      <c r="MP210" s="18"/>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2"/>
      <c r="NU210" s="22"/>
      <c r="NV210" s="22"/>
      <c r="NW210" s="22"/>
      <c r="NX210" s="22"/>
      <c r="NY210" s="22"/>
      <c r="NZ210" s="22"/>
      <c r="OA210" s="17"/>
      <c r="OB210" s="17"/>
      <c r="OC210" s="22"/>
      <c r="OD210" s="14"/>
      <c r="OE210" s="28"/>
      <c r="OF210" s="13"/>
      <c r="OG210" s="17"/>
      <c r="OH210" s="17"/>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18"/>
      <c r="PM210" s="16"/>
      <c r="PN210" s="14"/>
      <c r="PO210" s="12"/>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9"/>
      <c r="TT210" s="9"/>
    </row>
    <row r="211" spans="1:540" ht="9.6" customHeight="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17"/>
      <c r="CE211" s="18"/>
      <c r="CF211" s="21"/>
      <c r="CG211" s="15"/>
      <c r="CH211" s="24"/>
      <c r="CI211" s="24"/>
      <c r="CJ211" s="24"/>
      <c r="CK211" s="24"/>
      <c r="CL211" s="24"/>
      <c r="CM211" s="24"/>
      <c r="CN211" s="24"/>
      <c r="CO211" s="24"/>
      <c r="CP211" s="24"/>
      <c r="CQ211" s="24"/>
      <c r="CR211" s="24"/>
      <c r="CS211" s="24"/>
      <c r="CT211" s="24"/>
      <c r="CU211" s="24"/>
      <c r="CV211" s="24"/>
      <c r="CW211" s="24"/>
      <c r="CX211" s="24"/>
      <c r="CY211" s="24"/>
      <c r="CZ211" s="24"/>
      <c r="DA211" s="24"/>
      <c r="DB211" s="24"/>
      <c r="DC211" s="24"/>
      <c r="DD211" s="24"/>
      <c r="DE211" s="24"/>
      <c r="DF211" s="24"/>
      <c r="DG211" s="24"/>
      <c r="DH211" s="24"/>
      <c r="DI211" s="24"/>
      <c r="DJ211" s="24"/>
      <c r="DK211" s="24"/>
      <c r="DL211" s="24"/>
      <c r="DM211" s="24"/>
      <c r="DN211" s="24"/>
      <c r="DO211" s="24"/>
      <c r="DP211" s="24"/>
      <c r="DQ211" s="24"/>
      <c r="DR211" s="10"/>
      <c r="DS211" s="24"/>
      <c r="DT211" s="24"/>
      <c r="DU211" s="24"/>
      <c r="DV211" s="24"/>
      <c r="DW211" s="12"/>
      <c r="DX211" s="24"/>
      <c r="DY211" s="24"/>
      <c r="DZ211" s="24"/>
      <c r="EA211" s="24"/>
      <c r="EB211" s="24"/>
      <c r="EC211" s="24"/>
      <c r="ED211" s="24"/>
      <c r="EE211" s="24"/>
      <c r="EF211" s="24"/>
      <c r="EG211" s="24"/>
      <c r="EH211" s="24"/>
      <c r="EI211" s="24"/>
      <c r="EJ211" s="24"/>
      <c r="EK211" s="24"/>
      <c r="EL211" s="24"/>
      <c r="EM211" s="24"/>
      <c r="EN211" s="24"/>
      <c r="EO211" s="24"/>
      <c r="EP211" s="24"/>
      <c r="EQ211" s="24"/>
      <c r="ER211" s="24"/>
      <c r="ES211" s="24"/>
      <c r="ET211" s="24"/>
      <c r="EU211" s="24"/>
      <c r="EV211" s="24"/>
      <c r="EW211" s="31"/>
      <c r="EX211" s="16"/>
      <c r="EY211" s="18"/>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11"/>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5"/>
      <c r="MR211" s="13"/>
      <c r="MS211" s="33"/>
      <c r="MT211" s="17"/>
      <c r="MU211" s="17"/>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2"/>
      <c r="NU211" s="22"/>
      <c r="NV211" s="22"/>
      <c r="NW211" s="22"/>
      <c r="NX211" s="22"/>
      <c r="NY211" s="22"/>
      <c r="NZ211" s="22"/>
      <c r="OA211" s="22"/>
      <c r="OB211" s="22"/>
      <c r="OC211" s="22"/>
      <c r="OD211" s="17"/>
      <c r="OE211" s="17"/>
      <c r="OF211" s="17"/>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18"/>
      <c r="PK211" s="14"/>
      <c r="PL211" s="15"/>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9"/>
      <c r="TT211" s="9"/>
    </row>
    <row r="212" spans="1:540" ht="9.6" customHeight="1">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22"/>
      <c r="CH212" s="38"/>
      <c r="CI212" s="11"/>
      <c r="CJ212" s="10"/>
      <c r="CK212" s="10"/>
      <c r="CL212" s="24"/>
      <c r="CM212" s="24"/>
      <c r="CN212" s="24"/>
      <c r="CO212" s="24"/>
      <c r="CP212" s="24"/>
      <c r="CQ212" s="24"/>
      <c r="CR212" s="24"/>
      <c r="CS212" s="24"/>
      <c r="CT212" s="24"/>
      <c r="CU212" s="24"/>
      <c r="CV212" s="24"/>
      <c r="CW212" s="24"/>
      <c r="CX212" s="24"/>
      <c r="CY212" s="24"/>
      <c r="CZ212" s="24"/>
      <c r="DA212" s="24"/>
      <c r="DB212" s="24"/>
      <c r="DC212" s="24"/>
      <c r="DD212" s="24"/>
      <c r="DE212" s="24"/>
      <c r="DF212" s="24"/>
      <c r="DG212" s="24"/>
      <c r="DH212" s="24"/>
      <c r="DI212" s="24"/>
      <c r="DJ212" s="24"/>
      <c r="DK212" s="24"/>
      <c r="DL212" s="24"/>
      <c r="DM212" s="24"/>
      <c r="DN212" s="24"/>
      <c r="DO212" s="24"/>
      <c r="DP212" s="24"/>
      <c r="DQ212" s="24"/>
      <c r="DR212" s="24"/>
      <c r="DS212" s="24"/>
      <c r="DT212" s="24"/>
      <c r="DU212" s="24"/>
      <c r="DV212" s="24"/>
      <c r="DW212" s="24"/>
      <c r="DX212" s="24"/>
      <c r="DY212" s="24"/>
      <c r="DZ212" s="24"/>
      <c r="EA212" s="24"/>
      <c r="EB212" s="24"/>
      <c r="EC212" s="24"/>
      <c r="ED212" s="24"/>
      <c r="EE212" s="24"/>
      <c r="EF212" s="24"/>
      <c r="EG212" s="24"/>
      <c r="EH212" s="24"/>
      <c r="EI212" s="24"/>
      <c r="EJ212" s="24"/>
      <c r="EK212" s="24"/>
      <c r="EL212" s="24"/>
      <c r="EM212" s="24"/>
      <c r="EN212" s="24"/>
      <c r="EO212" s="24"/>
      <c r="EP212" s="24"/>
      <c r="EQ212" s="24"/>
      <c r="ER212" s="10"/>
      <c r="ES212" s="10"/>
      <c r="ET212" s="24"/>
      <c r="EU212" s="11"/>
      <c r="EV212" s="16"/>
      <c r="EW212" s="17"/>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11"/>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4"/>
      <c r="MT212" s="11"/>
      <c r="MU212" s="18"/>
      <c r="MV212" s="17"/>
      <c r="MW212" s="17"/>
      <c r="MX212" s="17"/>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2"/>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16"/>
      <c r="PI212" s="14"/>
      <c r="PJ212" s="12"/>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9"/>
      <c r="TT212" s="9"/>
    </row>
    <row r="213" spans="1:540" ht="9.6" customHeight="1">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16"/>
      <c r="CL213" s="15"/>
      <c r="CM213" s="10"/>
      <c r="CN213" s="24"/>
      <c r="CO213" s="24"/>
      <c r="CP213" s="24"/>
      <c r="CQ213" s="24"/>
      <c r="CR213" s="24"/>
      <c r="CS213" s="24"/>
      <c r="CT213" s="24"/>
      <c r="CU213" s="24"/>
      <c r="CV213" s="24"/>
      <c r="CW213" s="24"/>
      <c r="CX213" s="24"/>
      <c r="CY213" s="24"/>
      <c r="CZ213" s="24"/>
      <c r="DA213" s="24"/>
      <c r="DB213" s="24"/>
      <c r="DC213" s="24"/>
      <c r="DD213" s="24"/>
      <c r="DE213" s="24"/>
      <c r="DF213" s="24"/>
      <c r="DG213" s="24"/>
      <c r="DH213" s="24"/>
      <c r="DI213" s="24"/>
      <c r="DJ213" s="24"/>
      <c r="DK213" s="24"/>
      <c r="DL213" s="24"/>
      <c r="DM213" s="24"/>
      <c r="DN213" s="24"/>
      <c r="DO213" s="24"/>
      <c r="DP213" s="24"/>
      <c r="DQ213" s="24"/>
      <c r="DR213" s="24"/>
      <c r="DS213" s="24"/>
      <c r="DT213" s="24"/>
      <c r="DU213" s="24"/>
      <c r="DV213" s="24"/>
      <c r="DW213" s="24"/>
      <c r="DX213" s="24"/>
      <c r="DY213" s="24"/>
      <c r="DZ213" s="24"/>
      <c r="EA213" s="24"/>
      <c r="EB213" s="24"/>
      <c r="EC213" s="24"/>
      <c r="ED213" s="24"/>
      <c r="EE213" s="24"/>
      <c r="EF213" s="24"/>
      <c r="EG213" s="24"/>
      <c r="EH213" s="24"/>
      <c r="EI213" s="24"/>
      <c r="EJ213" s="24"/>
      <c r="EK213" s="24"/>
      <c r="EL213" s="24"/>
      <c r="EM213" s="24"/>
      <c r="EN213" s="24"/>
      <c r="EO213" s="24"/>
      <c r="EP213" s="10"/>
      <c r="EQ213" s="36"/>
      <c r="ER213" s="12"/>
      <c r="ES213" s="18"/>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11"/>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2"/>
      <c r="MW213" s="14"/>
      <c r="MX213" s="22"/>
      <c r="MY213" s="17"/>
      <c r="MZ213" s="17"/>
      <c r="NA213" s="22"/>
      <c r="NB213" s="22"/>
      <c r="NC213" s="22"/>
      <c r="ND213" s="22"/>
      <c r="NE213" s="22"/>
      <c r="NF213" s="22"/>
      <c r="NG213" s="22"/>
      <c r="NH213" s="22"/>
      <c r="NI213" s="22"/>
      <c r="NJ213" s="22"/>
      <c r="NK213" s="22"/>
      <c r="NL213" s="22"/>
      <c r="NM213" s="22"/>
      <c r="NN213" s="22"/>
      <c r="NO213" s="22"/>
      <c r="NP213" s="22"/>
      <c r="NQ213" s="22"/>
      <c r="NR213" s="22"/>
      <c r="NS213" s="22"/>
      <c r="NT213" s="22"/>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16"/>
      <c r="PF213" s="11"/>
      <c r="PG213" s="12"/>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9"/>
      <c r="TT213" s="9"/>
    </row>
    <row r="214" spans="1:540" ht="9.6" customHeight="1">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22"/>
      <c r="CN214" s="13"/>
      <c r="CO214" s="31"/>
      <c r="CP214" s="24"/>
      <c r="CQ214" s="24"/>
      <c r="CR214" s="24"/>
      <c r="CS214" s="24"/>
      <c r="CT214" s="24"/>
      <c r="CU214" s="24"/>
      <c r="CV214" s="24"/>
      <c r="CW214" s="24"/>
      <c r="CX214" s="24"/>
      <c r="CY214" s="24"/>
      <c r="CZ214" s="24"/>
      <c r="DA214" s="24"/>
      <c r="DB214" s="24"/>
      <c r="DC214" s="24"/>
      <c r="DD214" s="24"/>
      <c r="DE214" s="24"/>
      <c r="DF214" s="24"/>
      <c r="DG214" s="24"/>
      <c r="DH214" s="24"/>
      <c r="DI214" s="24"/>
      <c r="DJ214" s="24"/>
      <c r="DK214" s="24"/>
      <c r="DL214" s="24"/>
      <c r="DM214" s="24"/>
      <c r="DN214" s="24"/>
      <c r="DO214" s="24"/>
      <c r="DP214" s="24"/>
      <c r="DQ214" s="24"/>
      <c r="DR214" s="24"/>
      <c r="DS214" s="24"/>
      <c r="DT214" s="24"/>
      <c r="DU214" s="24"/>
      <c r="DV214" s="24"/>
      <c r="DW214" s="24"/>
      <c r="DX214" s="24"/>
      <c r="DY214" s="24"/>
      <c r="DZ214" s="24"/>
      <c r="EA214" s="24"/>
      <c r="EB214" s="24"/>
      <c r="EC214" s="24"/>
      <c r="ED214" s="24"/>
      <c r="EE214" s="24"/>
      <c r="EF214" s="24"/>
      <c r="EG214" s="24"/>
      <c r="EH214" s="24"/>
      <c r="EI214" s="24"/>
      <c r="EJ214" s="24"/>
      <c r="EK214" s="24"/>
      <c r="EL214" s="24"/>
      <c r="EM214" s="10"/>
      <c r="EN214" s="27"/>
      <c r="EO214" s="31"/>
      <c r="EP214" s="13"/>
      <c r="EQ214" s="22"/>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11"/>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5"/>
      <c r="MZ214" s="13"/>
      <c r="NA214" s="18"/>
      <c r="NB214" s="22"/>
      <c r="NC214" s="22"/>
      <c r="ND214" s="22"/>
      <c r="NE214" s="22"/>
      <c r="NF214" s="22"/>
      <c r="NG214" s="22"/>
      <c r="NH214" s="22"/>
      <c r="NI214" s="22"/>
      <c r="NJ214" s="22"/>
      <c r="NK214" s="22"/>
      <c r="NL214" s="22"/>
      <c r="NM214" s="22"/>
      <c r="NN214" s="22"/>
      <c r="NO214" s="22"/>
      <c r="NP214" s="22"/>
      <c r="NQ214" s="22"/>
      <c r="NR214" s="22"/>
      <c r="NS214" s="22"/>
      <c r="NT214" s="22"/>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13"/>
      <c r="PD214" s="15"/>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9"/>
      <c r="TT214" s="9"/>
    </row>
    <row r="215" spans="1:540" ht="9.6" customHeight="1">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17"/>
      <c r="CP215" s="16"/>
      <c r="CQ215" s="11"/>
      <c r="CR215" s="43"/>
      <c r="CS215" s="10"/>
      <c r="CT215" s="24"/>
      <c r="CU215" s="24"/>
      <c r="CV215" s="24"/>
      <c r="CW215" s="24"/>
      <c r="CX215" s="24"/>
      <c r="CY215" s="24"/>
      <c r="CZ215" s="24"/>
      <c r="DA215" s="24"/>
      <c r="DB215" s="24"/>
      <c r="DC215" s="24"/>
      <c r="DD215" s="24"/>
      <c r="DE215" s="24"/>
      <c r="DF215" s="24"/>
      <c r="DG215" s="24"/>
      <c r="DH215" s="24"/>
      <c r="DI215" s="24"/>
      <c r="DJ215" s="24"/>
      <c r="DK215" s="24"/>
      <c r="DL215" s="24"/>
      <c r="DM215" s="24"/>
      <c r="DN215" s="24"/>
      <c r="DO215" s="24"/>
      <c r="DP215" s="24"/>
      <c r="DQ215" s="24"/>
      <c r="DR215" s="24"/>
      <c r="DS215" s="24"/>
      <c r="DT215" s="24"/>
      <c r="DU215" s="24"/>
      <c r="DV215" s="24"/>
      <c r="DW215" s="24"/>
      <c r="DX215" s="24"/>
      <c r="DY215" s="24"/>
      <c r="DZ215" s="24"/>
      <c r="EA215" s="24"/>
      <c r="EB215" s="24"/>
      <c r="EC215" s="24"/>
      <c r="ED215" s="24"/>
      <c r="EE215" s="24"/>
      <c r="EF215" s="24"/>
      <c r="EG215" s="24"/>
      <c r="EH215" s="24"/>
      <c r="EI215" s="24"/>
      <c r="EJ215" s="24"/>
      <c r="EK215" s="24"/>
      <c r="EL215" s="15"/>
      <c r="EM215" s="26"/>
      <c r="EN215" s="18"/>
      <c r="EO215" s="17"/>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11"/>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14"/>
      <c r="NC215" s="23"/>
      <c r="ND215" s="17"/>
      <c r="NE215" s="17"/>
      <c r="NF215" s="22"/>
      <c r="NG215" s="18"/>
      <c r="NH215" s="22"/>
      <c r="NI215" s="22"/>
      <c r="NJ215" s="22"/>
      <c r="NK215" s="22"/>
      <c r="NL215" s="22"/>
      <c r="NM215" s="22"/>
      <c r="NN215" s="22"/>
      <c r="NO215" s="22"/>
      <c r="NP215" s="22"/>
      <c r="NQ215" s="22"/>
      <c r="NR215" s="22"/>
      <c r="NS215" s="22"/>
      <c r="NT215" s="22"/>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13"/>
      <c r="PA215" s="11"/>
      <c r="PB215" s="25"/>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9"/>
      <c r="TT215" s="9"/>
    </row>
    <row r="216" spans="1:540" ht="9.6" customHeight="1">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17"/>
      <c r="CS216" s="13"/>
      <c r="CT216" s="10"/>
      <c r="CU216" s="10"/>
      <c r="CV216" s="24"/>
      <c r="CW216" s="24"/>
      <c r="CX216" s="24"/>
      <c r="CY216" s="24"/>
      <c r="CZ216" s="24"/>
      <c r="DA216" s="24"/>
      <c r="DB216" s="24"/>
      <c r="DC216" s="24"/>
      <c r="DD216" s="24"/>
      <c r="DE216" s="24"/>
      <c r="DF216" s="24"/>
      <c r="DG216" s="24"/>
      <c r="DH216" s="24"/>
      <c r="DI216" s="24"/>
      <c r="DJ216" s="24"/>
      <c r="DK216" s="24"/>
      <c r="DL216" s="24"/>
      <c r="DM216" s="24"/>
      <c r="DN216" s="24"/>
      <c r="DO216" s="24"/>
      <c r="DP216" s="24"/>
      <c r="DQ216" s="24"/>
      <c r="DR216" s="24"/>
      <c r="DS216" s="24"/>
      <c r="DT216" s="24"/>
      <c r="DU216" s="24"/>
      <c r="DV216" s="24"/>
      <c r="DW216" s="24"/>
      <c r="DX216" s="24"/>
      <c r="DY216" s="24"/>
      <c r="DZ216" s="24"/>
      <c r="EA216" s="24"/>
      <c r="EB216" s="24"/>
      <c r="EC216" s="24"/>
      <c r="ED216" s="24"/>
      <c r="EE216" s="24"/>
      <c r="EF216" s="24"/>
      <c r="EG216" s="24"/>
      <c r="EH216" s="24"/>
      <c r="EI216" s="24"/>
      <c r="EJ216" s="24"/>
      <c r="EK216" s="24"/>
      <c r="EL216" s="49"/>
      <c r="EM216" s="17"/>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11"/>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2"/>
      <c r="NE216" s="20"/>
      <c r="NF216" s="17"/>
      <c r="NG216" s="9"/>
      <c r="NH216" s="22"/>
      <c r="NI216" s="22"/>
      <c r="NJ216" s="22"/>
      <c r="NK216" s="22"/>
      <c r="NL216" s="22"/>
      <c r="NM216" s="22"/>
      <c r="NN216" s="22"/>
      <c r="NO216" s="22"/>
      <c r="NP216" s="22"/>
      <c r="NQ216" s="22"/>
      <c r="NR216" s="22"/>
      <c r="NS216" s="22"/>
      <c r="NT216" s="22"/>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1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9"/>
      <c r="TT216" s="9"/>
    </row>
    <row r="217" spans="1:540" ht="9.6" customHeight="1">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18"/>
      <c r="CV217" s="40"/>
      <c r="CW217" s="27"/>
      <c r="CX217" s="24"/>
      <c r="CY217" s="24"/>
      <c r="CZ217" s="24"/>
      <c r="DA217" s="24"/>
      <c r="DB217" s="24"/>
      <c r="DC217" s="24"/>
      <c r="DD217" s="24"/>
      <c r="DE217" s="24"/>
      <c r="DF217" s="24"/>
      <c r="DG217" s="24"/>
      <c r="DH217" s="24"/>
      <c r="DI217" s="24"/>
      <c r="DJ217" s="24"/>
      <c r="DK217" s="24"/>
      <c r="DL217" s="24"/>
      <c r="DM217" s="24"/>
      <c r="DN217" s="24"/>
      <c r="DO217" s="24"/>
      <c r="DP217" s="24"/>
      <c r="DQ217" s="24"/>
      <c r="DR217" s="24"/>
      <c r="DS217" s="24"/>
      <c r="DT217" s="24"/>
      <c r="DU217" s="24"/>
      <c r="DV217" s="24"/>
      <c r="DW217" s="24"/>
      <c r="DX217" s="24"/>
      <c r="DY217" s="24"/>
      <c r="DZ217" s="24"/>
      <c r="EA217" s="24"/>
      <c r="EB217" s="24"/>
      <c r="EC217" s="24"/>
      <c r="ED217" s="24"/>
      <c r="EE217" s="24"/>
      <c r="EF217" s="24"/>
      <c r="EG217" s="24"/>
      <c r="EH217" s="24"/>
      <c r="EI217" s="24"/>
      <c r="EJ217" s="24"/>
      <c r="EK217" s="24"/>
      <c r="EL217" s="10"/>
      <c r="EM217" s="10"/>
      <c r="EN217" s="10"/>
      <c r="EO217" s="11"/>
      <c r="EP217" s="22"/>
      <c r="EQ217" s="17"/>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11"/>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5"/>
      <c r="NH217" s="18"/>
      <c r="NI217" s="22"/>
      <c r="NJ217" s="22"/>
      <c r="NK217" s="22"/>
      <c r="NL217" s="22"/>
      <c r="NM217" s="22"/>
      <c r="NN217" s="22"/>
      <c r="NO217" s="22"/>
      <c r="NP217" s="22"/>
      <c r="NQ217" s="22"/>
      <c r="NR217" s="22"/>
      <c r="NS217" s="22"/>
      <c r="NT217" s="22"/>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17"/>
      <c r="OZ217" s="13"/>
      <c r="PA217" s="12"/>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9"/>
      <c r="TT217" s="9"/>
    </row>
    <row r="218" spans="1:540" ht="9.6" customHeight="1">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17"/>
      <c r="CT218" s="18"/>
      <c r="CU218" s="13"/>
      <c r="CV218" s="27"/>
      <c r="CW218" s="24"/>
      <c r="CX218" s="24"/>
      <c r="CY218" s="24"/>
      <c r="CZ218" s="24"/>
      <c r="DA218" s="24"/>
      <c r="DB218" s="24"/>
      <c r="DC218" s="24"/>
      <c r="DD218" s="24"/>
      <c r="DE218" s="24"/>
      <c r="DF218" s="24"/>
      <c r="DG218" s="24"/>
      <c r="DH218" s="24"/>
      <c r="DI218" s="24"/>
      <c r="DJ218" s="24"/>
      <c r="DK218" s="24"/>
      <c r="DL218" s="24"/>
      <c r="DM218" s="24"/>
      <c r="DN218" s="24"/>
      <c r="DO218" s="24"/>
      <c r="DP218" s="24"/>
      <c r="DQ218" s="24"/>
      <c r="DR218" s="24"/>
      <c r="DS218" s="24"/>
      <c r="DT218" s="24"/>
      <c r="DU218" s="24"/>
      <c r="DV218" s="24"/>
      <c r="DW218" s="24"/>
      <c r="DX218" s="24"/>
      <c r="DY218" s="24"/>
      <c r="DZ218" s="24"/>
      <c r="EA218" s="24"/>
      <c r="EB218" s="24"/>
      <c r="EC218" s="24"/>
      <c r="ED218" s="24"/>
      <c r="EE218" s="24"/>
      <c r="EF218" s="24"/>
      <c r="EG218" s="24"/>
      <c r="EH218" s="24"/>
      <c r="EI218" s="24"/>
      <c r="EJ218" s="24"/>
      <c r="EK218" s="24"/>
      <c r="EL218" s="24"/>
      <c r="EM218" s="24"/>
      <c r="EN218" s="24"/>
      <c r="EO218" s="10"/>
      <c r="EP218" s="24"/>
      <c r="EQ218" s="11"/>
      <c r="ER218" s="13"/>
      <c r="ES218" s="18"/>
      <c r="ET218" s="17"/>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11"/>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2"/>
      <c r="NI218" s="22"/>
      <c r="NJ218" s="22"/>
      <c r="NK218" s="22"/>
      <c r="NL218" s="22"/>
      <c r="NM218" s="22"/>
      <c r="NN218" s="22"/>
      <c r="NO218" s="22"/>
      <c r="NP218" s="22"/>
      <c r="NQ218" s="22"/>
      <c r="NR218" s="22"/>
      <c r="NS218" s="22"/>
      <c r="NT218" s="22"/>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17"/>
      <c r="OZ218" s="17"/>
      <c r="PA218" s="17"/>
      <c r="PB218" s="16"/>
      <c r="PC218" s="15"/>
      <c r="PD218" s="12"/>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9"/>
      <c r="TT218" s="9"/>
    </row>
    <row r="219" spans="1:540" ht="9.6" customHeight="1">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17"/>
      <c r="CR219" s="16"/>
      <c r="CS219" s="15"/>
      <c r="CT219" s="12"/>
      <c r="CU219" s="10"/>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c r="DT219" s="24"/>
      <c r="DU219" s="24"/>
      <c r="DV219" s="24"/>
      <c r="DW219" s="24"/>
      <c r="DX219" s="24"/>
      <c r="DY219" s="24"/>
      <c r="DZ219" s="24"/>
      <c r="EA219" s="24"/>
      <c r="EB219" s="24"/>
      <c r="EC219" s="24"/>
      <c r="ED219" s="24"/>
      <c r="EE219" s="24"/>
      <c r="EF219" s="24"/>
      <c r="EG219" s="24"/>
      <c r="EH219" s="24"/>
      <c r="EI219" s="24"/>
      <c r="EJ219" s="24"/>
      <c r="EK219" s="24"/>
      <c r="EL219" s="24"/>
      <c r="EM219" s="24"/>
      <c r="EN219" s="24"/>
      <c r="EO219" s="24"/>
      <c r="EP219" s="24"/>
      <c r="EQ219" s="24"/>
      <c r="ER219" s="10"/>
      <c r="ES219" s="48"/>
      <c r="ET219" s="11"/>
      <c r="EU219" s="34"/>
      <c r="EV219" s="22"/>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11"/>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5"/>
      <c r="NG219" s="18"/>
      <c r="NH219" s="18"/>
      <c r="NI219" s="22"/>
      <c r="NJ219" s="22"/>
      <c r="NK219" s="22"/>
      <c r="NL219" s="22"/>
      <c r="NM219" s="22"/>
      <c r="NN219" s="22"/>
      <c r="NO219" s="22"/>
      <c r="NP219" s="22"/>
      <c r="NQ219" s="22"/>
      <c r="NR219" s="22"/>
      <c r="NS219" s="22"/>
      <c r="NT219" s="22"/>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17"/>
      <c r="PC219" s="18"/>
      <c r="PD219" s="18"/>
      <c r="PE219" s="16"/>
      <c r="PF219" s="14"/>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9"/>
      <c r="TT219" s="9"/>
    </row>
    <row r="220" spans="1:540" ht="9.6" customHeight="1">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17"/>
      <c r="CP220" s="32"/>
      <c r="CQ220" s="36"/>
      <c r="CR220" s="10"/>
      <c r="CS220" s="24"/>
      <c r="CT220" s="24"/>
      <c r="CU220" s="24"/>
      <c r="CV220" s="24"/>
      <c r="CW220" s="24"/>
      <c r="CX220" s="24"/>
      <c r="CY220" s="24"/>
      <c r="CZ220" s="24"/>
      <c r="DA220" s="24"/>
      <c r="DB220" s="24"/>
      <c r="DC220" s="24"/>
      <c r="DD220" s="24"/>
      <c r="DE220" s="24"/>
      <c r="DF220" s="24"/>
      <c r="DG220" s="24"/>
      <c r="DH220" s="24"/>
      <c r="DI220" s="24"/>
      <c r="DJ220" s="24"/>
      <c r="DK220" s="24"/>
      <c r="DL220" s="24"/>
      <c r="DM220" s="24"/>
      <c r="DN220" s="24"/>
      <c r="DO220" s="24"/>
      <c r="DP220" s="24"/>
      <c r="DQ220" s="24"/>
      <c r="DR220" s="24"/>
      <c r="DS220" s="24"/>
      <c r="DT220" s="24"/>
      <c r="DU220" s="24"/>
      <c r="DV220" s="24"/>
      <c r="DW220" s="24"/>
      <c r="DX220" s="24"/>
      <c r="DY220" s="24"/>
      <c r="DZ220" s="24"/>
      <c r="EA220" s="24"/>
      <c r="EB220" s="24"/>
      <c r="EC220" s="24"/>
      <c r="ED220" s="24"/>
      <c r="EE220" s="24"/>
      <c r="EF220" s="24"/>
      <c r="EG220" s="24"/>
      <c r="EH220" s="24"/>
      <c r="EI220" s="24"/>
      <c r="EJ220" s="24"/>
      <c r="EK220" s="24"/>
      <c r="EL220" s="24"/>
      <c r="EM220" s="24"/>
      <c r="EN220" s="24"/>
      <c r="EO220" s="24"/>
      <c r="EP220" s="24"/>
      <c r="EQ220" s="24"/>
      <c r="ER220" s="24"/>
      <c r="ES220" s="24"/>
      <c r="ET220" s="24"/>
      <c r="EU220" s="24"/>
      <c r="EV220" s="24"/>
      <c r="EW220" s="39"/>
      <c r="EX220" s="16"/>
      <c r="EY220" s="17"/>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11"/>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11"/>
      <c r="NE220" s="18"/>
      <c r="NF220" s="9"/>
      <c r="NG220" s="22"/>
      <c r="NH220" s="22"/>
      <c r="NI220" s="22"/>
      <c r="NJ220" s="22"/>
      <c r="NK220" s="22"/>
      <c r="NL220" s="22"/>
      <c r="NM220" s="22"/>
      <c r="NN220" s="22"/>
      <c r="NO220" s="22"/>
      <c r="NP220" s="22"/>
      <c r="NQ220" s="22"/>
      <c r="NR220" s="22"/>
      <c r="NS220" s="22"/>
      <c r="NT220" s="22"/>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17"/>
      <c r="PG220" s="33"/>
      <c r="PH220" s="14"/>
      <c r="PI220" s="12"/>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9"/>
      <c r="TT220" s="9"/>
    </row>
    <row r="221" spans="1:540" ht="9.6" customHeight="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18"/>
      <c r="CN221" s="15"/>
      <c r="CO221" s="10"/>
      <c r="CP221" s="24"/>
      <c r="CQ221" s="24"/>
      <c r="CR221" s="24"/>
      <c r="CS221" s="24"/>
      <c r="CT221" s="24"/>
      <c r="CU221" s="24"/>
      <c r="CV221" s="24"/>
      <c r="CW221" s="24"/>
      <c r="CX221" s="24"/>
      <c r="CY221" s="24"/>
      <c r="CZ221" s="24"/>
      <c r="DA221" s="24"/>
      <c r="DB221" s="24"/>
      <c r="DC221" s="24"/>
      <c r="DD221" s="24"/>
      <c r="DE221" s="24"/>
      <c r="DF221" s="24"/>
      <c r="DG221" s="24"/>
      <c r="DH221" s="24"/>
      <c r="DI221" s="24"/>
      <c r="DJ221" s="24"/>
      <c r="DK221" s="24"/>
      <c r="DL221" s="24"/>
      <c r="DM221" s="24"/>
      <c r="DN221" s="24"/>
      <c r="DO221" s="24"/>
      <c r="DP221" s="24"/>
      <c r="DQ221" s="24"/>
      <c r="DR221" s="24"/>
      <c r="DS221" s="24"/>
      <c r="DT221" s="24"/>
      <c r="DU221" s="24"/>
      <c r="DV221" s="24"/>
      <c r="DW221" s="24"/>
      <c r="DX221" s="24"/>
      <c r="DY221" s="24"/>
      <c r="DZ221" s="24"/>
      <c r="EA221" s="24"/>
      <c r="EB221" s="24"/>
      <c r="EC221" s="24"/>
      <c r="ED221" s="24"/>
      <c r="EE221" s="24"/>
      <c r="EF221" s="24"/>
      <c r="EG221" s="24"/>
      <c r="EH221" s="24"/>
      <c r="EI221" s="24"/>
      <c r="EJ221" s="24"/>
      <c r="EK221" s="24"/>
      <c r="EL221" s="24"/>
      <c r="EM221" s="24"/>
      <c r="EN221" s="24"/>
      <c r="EO221" s="24"/>
      <c r="EP221" s="24"/>
      <c r="EQ221" s="24"/>
      <c r="ER221" s="24"/>
      <c r="ES221" s="24"/>
      <c r="ET221" s="24"/>
      <c r="EU221" s="24"/>
      <c r="EV221" s="24"/>
      <c r="EW221" s="24"/>
      <c r="EX221" s="10"/>
      <c r="EY221" s="10"/>
      <c r="EZ221" s="32"/>
      <c r="FA221" s="38"/>
      <c r="FB221" s="17"/>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11"/>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5"/>
      <c r="NB221" s="16"/>
      <c r="NC221" s="17"/>
      <c r="ND221" s="17"/>
      <c r="NE221" s="22"/>
      <c r="NF221" s="22"/>
      <c r="NG221" s="22"/>
      <c r="NH221" s="22"/>
      <c r="NI221" s="22"/>
      <c r="NJ221" s="22"/>
      <c r="NK221" s="22"/>
      <c r="NL221" s="22"/>
      <c r="NM221" s="22"/>
      <c r="NN221" s="22"/>
      <c r="NO221" s="22"/>
      <c r="NP221" s="22"/>
      <c r="NQ221" s="22"/>
      <c r="NR221" s="22"/>
      <c r="NS221" s="22"/>
      <c r="NT221" s="22"/>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17"/>
      <c r="PJ221" s="22"/>
      <c r="PK221" s="13"/>
      <c r="PL221" s="15"/>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9"/>
      <c r="TT221" s="9"/>
    </row>
    <row r="222" spans="1:540" ht="9.6" customHeight="1">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17"/>
      <c r="CK222" s="34"/>
      <c r="CL222" s="31"/>
      <c r="CM222" s="24"/>
      <c r="CN222" s="24"/>
      <c r="CO222" s="24"/>
      <c r="CP222" s="24"/>
      <c r="CQ222" s="24"/>
      <c r="CR222" s="24"/>
      <c r="CS222" s="24"/>
      <c r="CT222" s="24"/>
      <c r="CU222" s="24"/>
      <c r="CV222" s="24"/>
      <c r="CW222" s="24"/>
      <c r="CX222" s="24"/>
      <c r="CY222" s="24"/>
      <c r="CZ222" s="24"/>
      <c r="DA222" s="24"/>
      <c r="DB222" s="24"/>
      <c r="DC222" s="24"/>
      <c r="DD222" s="24"/>
      <c r="DE222" s="24"/>
      <c r="DF222" s="24"/>
      <c r="DG222" s="24"/>
      <c r="DH222" s="24"/>
      <c r="DI222" s="24"/>
      <c r="DJ222" s="24"/>
      <c r="DK222" s="24"/>
      <c r="DL222" s="24"/>
      <c r="DM222" s="24"/>
      <c r="DN222" s="24"/>
      <c r="DO222" s="24"/>
      <c r="DP222" s="24"/>
      <c r="DQ222" s="24"/>
      <c r="DR222" s="24"/>
      <c r="DS222" s="24"/>
      <c r="DT222" s="24"/>
      <c r="DU222" s="24"/>
      <c r="DV222" s="24"/>
      <c r="DW222" s="24"/>
      <c r="DX222" s="24"/>
      <c r="DY222" s="24"/>
      <c r="DZ222" s="24"/>
      <c r="EA222" s="24"/>
      <c r="EB222" s="24"/>
      <c r="EC222" s="24"/>
      <c r="ED222" s="24"/>
      <c r="EE222" s="24"/>
      <c r="EF222" s="24"/>
      <c r="EG222" s="24"/>
      <c r="EH222" s="24"/>
      <c r="EI222" s="24"/>
      <c r="EJ222" s="24"/>
      <c r="EK222" s="24"/>
      <c r="EL222" s="24"/>
      <c r="EM222" s="24"/>
      <c r="EN222" s="24"/>
      <c r="EO222" s="24"/>
      <c r="EP222" s="24"/>
      <c r="EQ222" s="24"/>
      <c r="ER222" s="24"/>
      <c r="ES222" s="24"/>
      <c r="ET222" s="24"/>
      <c r="EU222" s="24"/>
      <c r="EV222" s="24"/>
      <c r="EW222" s="24"/>
      <c r="EX222" s="24"/>
      <c r="EY222" s="24"/>
      <c r="EZ222" s="24"/>
      <c r="FA222" s="10"/>
      <c r="FB222" s="31"/>
      <c r="FC222" s="13"/>
      <c r="FD222" s="18"/>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11"/>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5"/>
      <c r="MZ222" s="16"/>
      <c r="NA222" s="22"/>
      <c r="NB222" s="22"/>
      <c r="NC222" s="22"/>
      <c r="ND222" s="22"/>
      <c r="NE222" s="22"/>
      <c r="NF222" s="22"/>
      <c r="NG222" s="22"/>
      <c r="NH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16"/>
      <c r="PN222" s="11"/>
      <c r="PO222" s="12"/>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9"/>
      <c r="TT222" s="9"/>
    </row>
    <row r="223" spans="1:540" ht="9.6" customHeight="1">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18"/>
      <c r="CI223" s="32"/>
      <c r="CJ223" s="25"/>
      <c r="CK223" s="24"/>
      <c r="CL223" s="24"/>
      <c r="CM223" s="24"/>
      <c r="CN223" s="24"/>
      <c r="CO223" s="24"/>
      <c r="CP223" s="24"/>
      <c r="CQ223" s="24"/>
      <c r="CR223" s="24"/>
      <c r="CS223" s="24"/>
      <c r="CT223" s="24"/>
      <c r="CU223" s="24"/>
      <c r="CV223" s="24"/>
      <c r="CW223" s="24"/>
      <c r="CX223" s="24"/>
      <c r="CY223" s="24"/>
      <c r="CZ223" s="24"/>
      <c r="DA223" s="24"/>
      <c r="DB223" s="24"/>
      <c r="DC223" s="24"/>
      <c r="DD223" s="24"/>
      <c r="DE223" s="24"/>
      <c r="DF223" s="24"/>
      <c r="DG223" s="24"/>
      <c r="DH223" s="24"/>
      <c r="DI223" s="24"/>
      <c r="DJ223" s="24"/>
      <c r="DK223" s="24"/>
      <c r="DL223" s="24"/>
      <c r="DM223" s="24"/>
      <c r="DN223" s="24"/>
      <c r="DO223" s="24"/>
      <c r="DP223" s="24"/>
      <c r="DQ223" s="24"/>
      <c r="DR223" s="24"/>
      <c r="DS223" s="24"/>
      <c r="DT223" s="24"/>
      <c r="DU223" s="24"/>
      <c r="DV223" s="24"/>
      <c r="DW223" s="24"/>
      <c r="DX223" s="24"/>
      <c r="DY223" s="24"/>
      <c r="DZ223" s="24"/>
      <c r="EA223" s="24"/>
      <c r="EB223" s="24"/>
      <c r="EC223" s="24"/>
      <c r="ED223" s="24"/>
      <c r="EE223" s="24"/>
      <c r="EF223" s="24"/>
      <c r="EG223" s="24"/>
      <c r="EH223" s="24"/>
      <c r="EI223" s="24"/>
      <c r="EJ223" s="24"/>
      <c r="EK223" s="24"/>
      <c r="EL223" s="24"/>
      <c r="EM223" s="24"/>
      <c r="EN223" s="24"/>
      <c r="EO223" s="24"/>
      <c r="EP223" s="24"/>
      <c r="EQ223" s="24"/>
      <c r="ER223" s="24"/>
      <c r="ES223" s="24"/>
      <c r="ET223" s="24"/>
      <c r="EU223" s="24"/>
      <c r="EV223" s="24"/>
      <c r="EW223" s="24"/>
      <c r="EX223" s="24"/>
      <c r="EY223" s="24"/>
      <c r="EZ223" s="24"/>
      <c r="FA223" s="24"/>
      <c r="FB223" s="24"/>
      <c r="FC223" s="24"/>
      <c r="FD223" s="24"/>
      <c r="FE223" s="31"/>
      <c r="FF223" s="13"/>
      <c r="FG223" s="47"/>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11"/>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14"/>
      <c r="MX223" s="18"/>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2"/>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18"/>
      <c r="PP223" s="13"/>
      <c r="PQ223" s="31"/>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9"/>
      <c r="TT223" s="9"/>
    </row>
    <row r="224" spans="1:540" ht="9.6" customHeight="1">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18"/>
      <c r="CG224" s="28"/>
      <c r="CH224" s="12"/>
      <c r="CI224" s="10"/>
      <c r="CJ224" s="24"/>
      <c r="CK224" s="24"/>
      <c r="CL224" s="24"/>
      <c r="CM224" s="24"/>
      <c r="CN224" s="24"/>
      <c r="CO224" s="24"/>
      <c r="CP224" s="24"/>
      <c r="CQ224" s="24"/>
      <c r="CR224" s="24"/>
      <c r="CS224" s="24"/>
      <c r="CT224" s="24"/>
      <c r="CU224" s="24"/>
      <c r="CV224" s="24"/>
      <c r="CW224" s="24"/>
      <c r="CX224" s="24"/>
      <c r="CY224" s="24"/>
      <c r="CZ224" s="24"/>
      <c r="DA224" s="24"/>
      <c r="DB224" s="24"/>
      <c r="DC224" s="24"/>
      <c r="DD224" s="24"/>
      <c r="DE224" s="24"/>
      <c r="DF224" s="24"/>
      <c r="DG224" s="24"/>
      <c r="DH224" s="24"/>
      <c r="DI224" s="24"/>
      <c r="DJ224" s="24"/>
      <c r="DK224" s="24"/>
      <c r="DL224" s="24"/>
      <c r="DM224" s="24"/>
      <c r="DN224" s="24"/>
      <c r="DO224" s="24"/>
      <c r="DP224" s="24"/>
      <c r="DQ224" s="24"/>
      <c r="DR224" s="24"/>
      <c r="DS224" s="24"/>
      <c r="DT224" s="24"/>
      <c r="DU224" s="24"/>
      <c r="DV224" s="24"/>
      <c r="DW224" s="24"/>
      <c r="DX224" s="24"/>
      <c r="DY224" s="24"/>
      <c r="DZ224" s="24"/>
      <c r="EA224" s="24"/>
      <c r="EB224" s="24"/>
      <c r="EC224" s="24"/>
      <c r="ED224" s="24"/>
      <c r="EE224" s="24"/>
      <c r="EF224" s="24"/>
      <c r="EG224" s="24"/>
      <c r="EH224" s="24"/>
      <c r="EI224" s="24"/>
      <c r="EJ224" s="24"/>
      <c r="EK224" s="24"/>
      <c r="EL224" s="24"/>
      <c r="EM224" s="24"/>
      <c r="EN224" s="24"/>
      <c r="EO224" s="24"/>
      <c r="EP224" s="24"/>
      <c r="EQ224" s="24"/>
      <c r="ER224" s="24"/>
      <c r="ES224" s="24"/>
      <c r="ET224" s="24"/>
      <c r="EU224" s="24"/>
      <c r="EV224" s="24"/>
      <c r="EW224" s="24"/>
      <c r="EX224" s="24"/>
      <c r="EY224" s="24"/>
      <c r="EZ224" s="24"/>
      <c r="FA224" s="24"/>
      <c r="FB224" s="24"/>
      <c r="FC224" s="24"/>
      <c r="FD224" s="24"/>
      <c r="FE224" s="24"/>
      <c r="FF224" s="24"/>
      <c r="FG224" s="24"/>
      <c r="FH224" s="11"/>
      <c r="FI224" s="18"/>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11"/>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13"/>
      <c r="MV224" s="17"/>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2"/>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17"/>
      <c r="PR224" s="18"/>
      <c r="PS224" s="11"/>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9"/>
      <c r="TT224" s="9"/>
    </row>
    <row r="225" spans="1:540" ht="9.6" customHeight="1">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17"/>
      <c r="CD225" s="13"/>
      <c r="CE225" s="12"/>
      <c r="CF225" s="10"/>
      <c r="CG225" s="10"/>
      <c r="CH225" s="24"/>
      <c r="CI225" s="24"/>
      <c r="CJ225" s="24"/>
      <c r="CK225" s="24"/>
      <c r="CL225" s="24"/>
      <c r="CM225" s="24"/>
      <c r="CN225" s="24"/>
      <c r="CO225" s="24"/>
      <c r="CP225" s="24"/>
      <c r="CQ225" s="24"/>
      <c r="CR225" s="24"/>
      <c r="CS225" s="24"/>
      <c r="CT225" s="24"/>
      <c r="CU225" s="24"/>
      <c r="CV225" s="24"/>
      <c r="CW225" s="24"/>
      <c r="CX225" s="24"/>
      <c r="CY225" s="24"/>
      <c r="CZ225" s="24"/>
      <c r="DA225" s="24"/>
      <c r="DB225" s="24"/>
      <c r="DC225" s="24"/>
      <c r="DD225" s="24"/>
      <c r="DE225" s="24"/>
      <c r="DF225" s="24"/>
      <c r="DG225" s="24"/>
      <c r="DH225" s="24"/>
      <c r="DI225" s="24"/>
      <c r="DJ225" s="24"/>
      <c r="DK225" s="24"/>
      <c r="DL225" s="10"/>
      <c r="DM225" s="10"/>
      <c r="DN225" s="24"/>
      <c r="DO225" s="12"/>
      <c r="DP225" s="10"/>
      <c r="DQ225" s="10"/>
      <c r="DR225" s="24"/>
      <c r="DS225" s="24"/>
      <c r="DT225" s="24"/>
      <c r="DU225" s="24"/>
      <c r="DV225" s="24"/>
      <c r="DW225" s="24"/>
      <c r="DX225" s="24"/>
      <c r="DY225" s="24"/>
      <c r="DZ225" s="24"/>
      <c r="EA225" s="24"/>
      <c r="EB225" s="24"/>
      <c r="EC225" s="24"/>
      <c r="ED225" s="24"/>
      <c r="EE225" s="24"/>
      <c r="EF225" s="24"/>
      <c r="EG225" s="24"/>
      <c r="EH225" s="24"/>
      <c r="EI225" s="24"/>
      <c r="EJ225" s="24"/>
      <c r="EK225" s="24"/>
      <c r="EL225" s="24"/>
      <c r="EM225" s="24"/>
      <c r="EN225" s="24"/>
      <c r="EO225" s="24"/>
      <c r="EP225" s="24"/>
      <c r="EQ225" s="24"/>
      <c r="ER225" s="24"/>
      <c r="ES225" s="24"/>
      <c r="ET225" s="24"/>
      <c r="EU225" s="24"/>
      <c r="EV225" s="24"/>
      <c r="EW225" s="24"/>
      <c r="EX225" s="24"/>
      <c r="EY225" s="24"/>
      <c r="EZ225" s="24"/>
      <c r="FA225" s="24"/>
      <c r="FB225" s="24"/>
      <c r="FC225" s="24"/>
      <c r="FD225" s="24"/>
      <c r="FE225" s="24"/>
      <c r="FF225" s="24"/>
      <c r="FG225" s="24"/>
      <c r="FH225" s="24"/>
      <c r="FI225" s="24"/>
      <c r="FJ225" s="10"/>
      <c r="FK225" s="11"/>
      <c r="FL225" s="16"/>
      <c r="FM225" s="17"/>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18"/>
      <c r="GM225" s="13"/>
      <c r="GN225" s="22"/>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11"/>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5"/>
      <c r="MS225" s="16"/>
      <c r="MT225" s="9"/>
      <c r="MU225" s="17"/>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2"/>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2"/>
      <c r="PT225" s="22"/>
      <c r="PU225" s="16"/>
      <c r="PV225" s="14"/>
      <c r="PW225" s="12"/>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7"/>
      <c r="QW225" s="27"/>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9"/>
      <c r="TT225" s="9"/>
    </row>
    <row r="226" spans="1:540" ht="9.6" customHeight="1">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18"/>
      <c r="CB226" s="13"/>
      <c r="CC226" s="12"/>
      <c r="CD226" s="24"/>
      <c r="CE226" s="24"/>
      <c r="CF226" s="24"/>
      <c r="CG226" s="24"/>
      <c r="CH226" s="24"/>
      <c r="CI226" s="24"/>
      <c r="CJ226" s="24"/>
      <c r="CK226" s="24"/>
      <c r="CL226" s="24"/>
      <c r="CM226" s="24"/>
      <c r="CN226" s="24"/>
      <c r="CO226" s="24"/>
      <c r="CP226" s="24"/>
      <c r="CQ226" s="24"/>
      <c r="CR226" s="24"/>
      <c r="CS226" s="24"/>
      <c r="CT226" s="24"/>
      <c r="CU226" s="24"/>
      <c r="CV226" s="24"/>
      <c r="CW226" s="24"/>
      <c r="CX226" s="24"/>
      <c r="CY226" s="24"/>
      <c r="CZ226" s="24"/>
      <c r="DA226" s="24"/>
      <c r="DB226" s="24"/>
      <c r="DC226" s="24"/>
      <c r="DD226" s="24"/>
      <c r="DE226" s="24"/>
      <c r="DF226" s="24"/>
      <c r="DG226" s="24"/>
      <c r="DH226" s="24"/>
      <c r="DI226" s="24"/>
      <c r="DJ226" s="24"/>
      <c r="DK226" s="15"/>
      <c r="DL226" s="31"/>
      <c r="DM226" s="16"/>
      <c r="DN226" s="17"/>
      <c r="DO226" s="17"/>
      <c r="DP226" s="16"/>
      <c r="DQ226" s="15"/>
      <c r="DR226" s="27"/>
      <c r="DS226" s="24"/>
      <c r="DT226" s="24"/>
      <c r="DU226" s="24"/>
      <c r="DV226" s="24"/>
      <c r="DW226" s="24"/>
      <c r="DX226" s="24"/>
      <c r="DY226" s="24"/>
      <c r="DZ226" s="24"/>
      <c r="EA226" s="24"/>
      <c r="EB226" s="24"/>
      <c r="EC226" s="24"/>
      <c r="ED226" s="24"/>
      <c r="EE226" s="24"/>
      <c r="EF226" s="24"/>
      <c r="EG226" s="24"/>
      <c r="EH226" s="24"/>
      <c r="EI226" s="24"/>
      <c r="EJ226" s="24"/>
      <c r="EK226" s="24"/>
      <c r="EL226" s="24"/>
      <c r="EM226" s="24"/>
      <c r="EN226" s="24"/>
      <c r="EO226" s="24"/>
      <c r="EP226" s="24"/>
      <c r="EQ226" s="24"/>
      <c r="ER226" s="24"/>
      <c r="ES226" s="24"/>
      <c r="ET226" s="24"/>
      <c r="EU226" s="24"/>
      <c r="EV226" s="24"/>
      <c r="EW226" s="24"/>
      <c r="EX226" s="24"/>
      <c r="EY226" s="24"/>
      <c r="EZ226" s="24"/>
      <c r="FA226" s="24"/>
      <c r="FB226" s="24"/>
      <c r="FC226" s="24"/>
      <c r="FD226" s="24"/>
      <c r="FE226" s="24"/>
      <c r="FF226" s="24"/>
      <c r="FG226" s="24"/>
      <c r="FH226" s="24"/>
      <c r="FI226" s="24"/>
      <c r="FJ226" s="24"/>
      <c r="FK226" s="10"/>
      <c r="FL226" s="24"/>
      <c r="FM226" s="15"/>
      <c r="FN226" s="23"/>
      <c r="FO226" s="18"/>
      <c r="FP226" s="17"/>
      <c r="FQ226" s="9"/>
      <c r="FR226" s="9"/>
      <c r="FS226" s="9"/>
      <c r="FT226" s="9"/>
      <c r="FU226" s="9"/>
      <c r="FV226" s="9"/>
      <c r="FW226" s="9"/>
      <c r="FX226" s="9"/>
      <c r="FY226" s="9"/>
      <c r="FZ226" s="9"/>
      <c r="GA226" s="9"/>
      <c r="GB226" s="9"/>
      <c r="GC226" s="9"/>
      <c r="GD226" s="9"/>
      <c r="GE226" s="9"/>
      <c r="GF226" s="9"/>
      <c r="GG226" s="9"/>
      <c r="GH226" s="9"/>
      <c r="GI226" s="9"/>
      <c r="GJ226" s="22"/>
      <c r="GK226" s="14"/>
      <c r="GL226" s="24"/>
      <c r="GM226" s="10"/>
      <c r="GN226" s="24"/>
      <c r="GO226" s="34"/>
      <c r="GP226" s="17"/>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11"/>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8"/>
      <c r="MQ226" s="18"/>
      <c r="MR226" s="17"/>
      <c r="MS226" s="17"/>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2"/>
      <c r="NU226" s="22"/>
      <c r="NV226" s="22"/>
      <c r="NW226" s="22"/>
      <c r="NX226" s="22"/>
      <c r="NY226" s="22"/>
      <c r="NZ226" s="16"/>
      <c r="OA226" s="13"/>
      <c r="OB226" s="16"/>
      <c r="OC226" s="18"/>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2"/>
      <c r="PT226" s="22"/>
      <c r="PU226" s="22"/>
      <c r="PV226" s="22"/>
      <c r="PW226" s="22"/>
      <c r="PX226" s="20"/>
      <c r="PY226" s="12"/>
      <c r="PZ226" s="10"/>
      <c r="QA226" s="10"/>
      <c r="QB226" s="10"/>
      <c r="QC226" s="10"/>
      <c r="QD226" s="10"/>
      <c r="QE226" s="10"/>
      <c r="QF226" s="10"/>
      <c r="QG226" s="10"/>
      <c r="QH226" s="10"/>
      <c r="QI226" s="10"/>
      <c r="QJ226" s="10"/>
      <c r="QK226" s="10"/>
      <c r="QL226" s="10"/>
      <c r="QM226" s="10"/>
      <c r="QN226" s="10"/>
      <c r="QO226" s="10"/>
      <c r="QP226" s="10"/>
      <c r="QQ226" s="10"/>
      <c r="QR226" s="10"/>
      <c r="QS226" s="10"/>
      <c r="QT226" s="12"/>
      <c r="QU226" s="14"/>
      <c r="QV226" s="22"/>
      <c r="QW226" s="22"/>
      <c r="QX226" s="16"/>
      <c r="QY226" s="12"/>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9"/>
      <c r="TT226" s="9"/>
    </row>
    <row r="227" spans="1:540" ht="9.6" customHeight="1">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17"/>
      <c r="BY227" s="16"/>
      <c r="BZ227" s="14"/>
      <c r="CA227" s="24"/>
      <c r="CB227" s="24"/>
      <c r="CC227" s="24"/>
      <c r="CD227" s="24"/>
      <c r="CE227" s="24"/>
      <c r="CF227" s="24"/>
      <c r="CG227" s="24"/>
      <c r="CH227" s="24"/>
      <c r="CI227" s="24"/>
      <c r="CJ227" s="24"/>
      <c r="CK227" s="24"/>
      <c r="CL227" s="24"/>
      <c r="CM227" s="24"/>
      <c r="CN227" s="24"/>
      <c r="CO227" s="24"/>
      <c r="CP227" s="24"/>
      <c r="CQ227" s="24"/>
      <c r="CR227" s="24"/>
      <c r="CS227" s="24"/>
      <c r="CT227" s="24"/>
      <c r="CU227" s="24"/>
      <c r="CV227" s="24"/>
      <c r="CW227" s="24"/>
      <c r="CX227" s="24"/>
      <c r="CY227" s="24"/>
      <c r="CZ227" s="24"/>
      <c r="DA227" s="24"/>
      <c r="DB227" s="24"/>
      <c r="DC227" s="24"/>
      <c r="DD227" s="24"/>
      <c r="DE227" s="24"/>
      <c r="DF227" s="24"/>
      <c r="DG227" s="24"/>
      <c r="DH227" s="10"/>
      <c r="DI227" s="11"/>
      <c r="DJ227" s="29"/>
      <c r="DK227" s="22"/>
      <c r="DL227" s="9"/>
      <c r="DM227" s="9"/>
      <c r="DN227" s="9"/>
      <c r="DO227" s="9"/>
      <c r="DP227" s="9"/>
      <c r="DQ227" s="9"/>
      <c r="DR227" s="22"/>
      <c r="DS227" s="13"/>
      <c r="DT227" s="27"/>
      <c r="DU227" s="24"/>
      <c r="DV227" s="24"/>
      <c r="DW227" s="24"/>
      <c r="DX227" s="24"/>
      <c r="DY227" s="24"/>
      <c r="DZ227" s="24"/>
      <c r="EA227" s="24"/>
      <c r="EB227" s="24"/>
      <c r="EC227" s="24"/>
      <c r="ED227" s="24"/>
      <c r="EE227" s="24"/>
      <c r="EF227" s="24"/>
      <c r="EG227" s="24"/>
      <c r="EH227" s="24"/>
      <c r="EI227" s="24"/>
      <c r="EJ227" s="24"/>
      <c r="EK227" s="24"/>
      <c r="EL227" s="24"/>
      <c r="EM227" s="24"/>
      <c r="EN227" s="24"/>
      <c r="EO227" s="24"/>
      <c r="EP227" s="24"/>
      <c r="EQ227" s="24"/>
      <c r="ER227" s="24"/>
      <c r="ES227" s="24"/>
      <c r="ET227" s="24"/>
      <c r="EU227" s="24"/>
      <c r="EV227" s="24"/>
      <c r="EW227" s="24"/>
      <c r="EX227" s="24"/>
      <c r="EY227" s="24"/>
      <c r="EZ227" s="24"/>
      <c r="FA227" s="24"/>
      <c r="FB227" s="24"/>
      <c r="FC227" s="24"/>
      <c r="FD227" s="24"/>
      <c r="FE227" s="24"/>
      <c r="FF227" s="24"/>
      <c r="FG227" s="24"/>
      <c r="FH227" s="24"/>
      <c r="FI227" s="24"/>
      <c r="FJ227" s="24"/>
      <c r="FK227" s="24"/>
      <c r="FL227" s="24"/>
      <c r="FM227" s="24"/>
      <c r="FN227" s="10"/>
      <c r="FO227" s="24"/>
      <c r="FP227" s="31"/>
      <c r="FQ227" s="16"/>
      <c r="FR227" s="18"/>
      <c r="FS227" s="9"/>
      <c r="FT227" s="9"/>
      <c r="FU227" s="9"/>
      <c r="FV227" s="9"/>
      <c r="FW227" s="9"/>
      <c r="FX227" s="9"/>
      <c r="FY227" s="9"/>
      <c r="FZ227" s="9"/>
      <c r="GA227" s="9"/>
      <c r="GB227" s="9"/>
      <c r="GC227" s="9"/>
      <c r="GD227" s="9"/>
      <c r="GE227" s="9"/>
      <c r="GF227" s="9"/>
      <c r="GG227" s="9"/>
      <c r="GH227" s="9"/>
      <c r="GI227" s="16"/>
      <c r="GJ227" s="27"/>
      <c r="GK227" s="10"/>
      <c r="GL227" s="24"/>
      <c r="GM227" s="24"/>
      <c r="GN227" s="24"/>
      <c r="GO227" s="10"/>
      <c r="GP227" s="15"/>
      <c r="GQ227" s="18"/>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11"/>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2"/>
      <c r="MN227" s="13"/>
      <c r="MO227" s="18"/>
      <c r="MP227" s="22"/>
      <c r="MQ227" s="17"/>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2"/>
      <c r="NU227" s="22"/>
      <c r="NV227" s="22"/>
      <c r="NW227" s="16"/>
      <c r="NX227" s="14"/>
      <c r="NY227" s="15"/>
      <c r="NZ227" s="10"/>
      <c r="OA227" s="10"/>
      <c r="OB227" s="10"/>
      <c r="OC227" s="24"/>
      <c r="OD227" s="14"/>
      <c r="OE227" s="16"/>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2"/>
      <c r="PT227" s="22"/>
      <c r="PU227" s="22"/>
      <c r="PV227" s="22"/>
      <c r="PW227" s="22"/>
      <c r="PX227" s="22"/>
      <c r="PY227" s="22"/>
      <c r="PZ227" s="16"/>
      <c r="QA227" s="14"/>
      <c r="QB227" s="12"/>
      <c r="QC227" s="10"/>
      <c r="QD227" s="10"/>
      <c r="QE227" s="10"/>
      <c r="QF227" s="10"/>
      <c r="QG227" s="10"/>
      <c r="QH227" s="10"/>
      <c r="QI227" s="10"/>
      <c r="QJ227" s="10"/>
      <c r="QK227" s="10"/>
      <c r="QL227" s="10"/>
      <c r="QM227" s="10"/>
      <c r="QN227" s="10"/>
      <c r="QO227" s="10"/>
      <c r="QP227" s="10"/>
      <c r="QQ227" s="10"/>
      <c r="QR227" s="10"/>
      <c r="QS227" s="12"/>
      <c r="QT227" s="18"/>
      <c r="QU227" s="22"/>
      <c r="QV227" s="22"/>
      <c r="QW227" s="22"/>
      <c r="QX227" s="22"/>
      <c r="QY227" s="22"/>
      <c r="QZ227" s="13"/>
      <c r="RA227" s="12"/>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9"/>
      <c r="TT227" s="9"/>
    </row>
    <row r="228" spans="1:540" ht="9.6" customHeight="1">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17"/>
      <c r="BW228" s="13"/>
      <c r="BX228" s="15"/>
      <c r="BY228" s="12"/>
      <c r="BZ228" s="24"/>
      <c r="CA228" s="24"/>
      <c r="CB228" s="24"/>
      <c r="CC228" s="24"/>
      <c r="CD228" s="24"/>
      <c r="CE228" s="24"/>
      <c r="CF228" s="24"/>
      <c r="CG228" s="24"/>
      <c r="CH228" s="24"/>
      <c r="CI228" s="24"/>
      <c r="CJ228" s="24"/>
      <c r="CK228" s="24"/>
      <c r="CL228" s="24"/>
      <c r="CM228" s="24"/>
      <c r="CN228" s="24"/>
      <c r="CO228" s="24"/>
      <c r="CP228" s="24"/>
      <c r="CQ228" s="24"/>
      <c r="CR228" s="24"/>
      <c r="CS228" s="24"/>
      <c r="CT228" s="24"/>
      <c r="CU228" s="24"/>
      <c r="CV228" s="24"/>
      <c r="CW228" s="24"/>
      <c r="CX228" s="24"/>
      <c r="CY228" s="24"/>
      <c r="CZ228" s="24"/>
      <c r="DA228" s="24"/>
      <c r="DB228" s="24"/>
      <c r="DC228" s="24"/>
      <c r="DD228" s="24"/>
      <c r="DE228" s="10"/>
      <c r="DF228" s="10"/>
      <c r="DG228" s="15"/>
      <c r="DH228" s="16"/>
      <c r="DI228" s="17"/>
      <c r="DJ228" s="9"/>
      <c r="DK228" s="9"/>
      <c r="DL228" s="9"/>
      <c r="DM228" s="9"/>
      <c r="DN228" s="9"/>
      <c r="DO228" s="9"/>
      <c r="DP228" s="9"/>
      <c r="DQ228" s="9"/>
      <c r="DR228" s="9"/>
      <c r="DS228" s="9"/>
      <c r="DT228" s="22"/>
      <c r="DU228" s="16"/>
      <c r="DV228" s="27"/>
      <c r="DW228" s="10"/>
      <c r="DX228" s="10"/>
      <c r="DY228" s="12"/>
      <c r="DZ228" s="24"/>
      <c r="EA228" s="24"/>
      <c r="EB228" s="24"/>
      <c r="EC228" s="24"/>
      <c r="ED228" s="24"/>
      <c r="EE228" s="24"/>
      <c r="EF228" s="24"/>
      <c r="EG228" s="24"/>
      <c r="EH228" s="24"/>
      <c r="EI228" s="24"/>
      <c r="EJ228" s="24"/>
      <c r="EK228" s="24"/>
      <c r="EL228" s="24"/>
      <c r="EM228" s="24"/>
      <c r="EN228" s="24"/>
      <c r="EO228" s="24"/>
      <c r="EP228" s="24"/>
      <c r="EQ228" s="24"/>
      <c r="ER228" s="24"/>
      <c r="ES228" s="24"/>
      <c r="ET228" s="24"/>
      <c r="EU228" s="24"/>
      <c r="EV228" s="24"/>
      <c r="EW228" s="24"/>
      <c r="EX228" s="24"/>
      <c r="EY228" s="24"/>
      <c r="EZ228" s="24"/>
      <c r="FA228" s="24"/>
      <c r="FB228" s="24"/>
      <c r="FC228" s="24"/>
      <c r="FD228" s="24"/>
      <c r="FE228" s="24"/>
      <c r="FF228" s="24"/>
      <c r="FG228" s="24"/>
      <c r="FH228" s="24"/>
      <c r="FI228" s="24"/>
      <c r="FJ228" s="24"/>
      <c r="FK228" s="24"/>
      <c r="FL228" s="24"/>
      <c r="FM228" s="24"/>
      <c r="FN228" s="24"/>
      <c r="FO228" s="24"/>
      <c r="FP228" s="24"/>
      <c r="FQ228" s="24"/>
      <c r="FR228" s="24"/>
      <c r="FS228" s="19"/>
      <c r="FT228" s="16"/>
      <c r="FU228" s="33"/>
      <c r="FV228" s="17"/>
      <c r="FW228" s="9"/>
      <c r="FX228" s="9"/>
      <c r="FY228" s="9"/>
      <c r="FZ228" s="9"/>
      <c r="GA228" s="9"/>
      <c r="GB228" s="9"/>
      <c r="GC228" s="9"/>
      <c r="GD228" s="9"/>
      <c r="GE228" s="9"/>
      <c r="GF228" s="9"/>
      <c r="GG228" s="22"/>
      <c r="GH228" s="14"/>
      <c r="GI228" s="24"/>
      <c r="GJ228" s="24"/>
      <c r="GK228" s="24"/>
      <c r="GL228" s="12"/>
      <c r="GM228" s="24"/>
      <c r="GN228" s="24"/>
      <c r="GO228" s="24"/>
      <c r="GP228" s="24"/>
      <c r="GQ228" s="24"/>
      <c r="GR228" s="16"/>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11"/>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5"/>
      <c r="ML228" s="34"/>
      <c r="MM228" s="22"/>
      <c r="MN228" s="17"/>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2"/>
      <c r="NU228" s="16"/>
      <c r="NV228" s="15"/>
      <c r="NW228" s="10"/>
      <c r="NX228" s="10"/>
      <c r="NY228" s="10"/>
      <c r="NZ228" s="10"/>
      <c r="OA228" s="10"/>
      <c r="OB228" s="10"/>
      <c r="OC228" s="10"/>
      <c r="OD228" s="10"/>
      <c r="OE228" s="10"/>
      <c r="OF228" s="15"/>
      <c r="OG228" s="13"/>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2"/>
      <c r="PT228" s="22"/>
      <c r="PU228" s="22"/>
      <c r="PV228" s="22"/>
      <c r="PW228" s="22"/>
      <c r="PX228" s="22"/>
      <c r="PY228" s="22"/>
      <c r="PZ228" s="22"/>
      <c r="QA228" s="22"/>
      <c r="QB228" s="18"/>
      <c r="QC228" s="23"/>
      <c r="QD228" s="31"/>
      <c r="QE228" s="40"/>
      <c r="QF228" s="10"/>
      <c r="QG228" s="10"/>
      <c r="QH228" s="10"/>
      <c r="QI228" s="10"/>
      <c r="QJ228" s="10"/>
      <c r="QK228" s="10"/>
      <c r="QL228" s="10"/>
      <c r="QM228" s="10"/>
      <c r="QN228" s="10"/>
      <c r="QO228" s="10"/>
      <c r="QP228" s="10"/>
      <c r="QQ228" s="10"/>
      <c r="QR228" s="11"/>
      <c r="QS228" s="18"/>
      <c r="QT228" s="22"/>
      <c r="QU228" s="22"/>
      <c r="QV228" s="22"/>
      <c r="QW228" s="22"/>
      <c r="QX228" s="22"/>
      <c r="QY228" s="22"/>
      <c r="QZ228" s="22"/>
      <c r="RA228" s="16"/>
      <c r="RB228" s="12"/>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9"/>
      <c r="TT228" s="9"/>
    </row>
    <row r="229" spans="1:540" ht="9.6" customHeight="1">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17"/>
      <c r="BT229" s="18"/>
      <c r="BU229" s="39"/>
      <c r="BV229" s="10"/>
      <c r="BW229" s="10"/>
      <c r="BX229" s="10"/>
      <c r="BY229" s="24"/>
      <c r="BZ229" s="24"/>
      <c r="CA229" s="24"/>
      <c r="CB229" s="24"/>
      <c r="CC229" s="24"/>
      <c r="CD229" s="24"/>
      <c r="CE229" s="24"/>
      <c r="CF229" s="24"/>
      <c r="CG229" s="24"/>
      <c r="CH229" s="24"/>
      <c r="CI229" s="24"/>
      <c r="CJ229" s="24"/>
      <c r="CK229" s="24"/>
      <c r="CL229" s="24"/>
      <c r="CM229" s="24"/>
      <c r="CN229" s="24"/>
      <c r="CO229" s="24"/>
      <c r="CP229" s="24"/>
      <c r="CQ229" s="24"/>
      <c r="CR229" s="24"/>
      <c r="CS229" s="24"/>
      <c r="CT229" s="24"/>
      <c r="CU229" s="24"/>
      <c r="CV229" s="24"/>
      <c r="CW229" s="24"/>
      <c r="CX229" s="24"/>
      <c r="CY229" s="24"/>
      <c r="CZ229" s="24"/>
      <c r="DA229" s="24"/>
      <c r="DB229" s="24"/>
      <c r="DC229" s="10"/>
      <c r="DD229" s="27"/>
      <c r="DE229" s="13"/>
      <c r="DF229" s="17"/>
      <c r="DG229" s="9"/>
      <c r="DH229" s="9"/>
      <c r="DI229" s="9"/>
      <c r="DJ229" s="9"/>
      <c r="DK229" s="9"/>
      <c r="DL229" s="9"/>
      <c r="DM229" s="9"/>
      <c r="DN229" s="9"/>
      <c r="DO229" s="9"/>
      <c r="DP229" s="9"/>
      <c r="DQ229" s="9"/>
      <c r="DR229" s="9"/>
      <c r="DS229" s="9"/>
      <c r="DT229" s="9"/>
      <c r="DU229" s="9"/>
      <c r="DV229" s="9"/>
      <c r="DW229" s="18"/>
      <c r="DX229" s="11"/>
      <c r="DY229" s="24"/>
      <c r="DZ229" s="24"/>
      <c r="EA229" s="24"/>
      <c r="EB229" s="24"/>
      <c r="EC229" s="24"/>
      <c r="ED229" s="24"/>
      <c r="EE229" s="24"/>
      <c r="EF229" s="24"/>
      <c r="EG229" s="24"/>
      <c r="EH229" s="24"/>
      <c r="EI229" s="24"/>
      <c r="EJ229" s="24"/>
      <c r="EK229" s="24"/>
      <c r="EL229" s="24"/>
      <c r="EM229" s="24"/>
      <c r="EN229" s="24"/>
      <c r="EO229" s="24"/>
      <c r="EP229" s="24"/>
      <c r="EQ229" s="24"/>
      <c r="ER229" s="24"/>
      <c r="ES229" s="24"/>
      <c r="ET229" s="24"/>
      <c r="EU229" s="24"/>
      <c r="EV229" s="24"/>
      <c r="EW229" s="24"/>
      <c r="EX229" s="24"/>
      <c r="EY229" s="24"/>
      <c r="EZ229" s="24"/>
      <c r="FA229" s="24"/>
      <c r="FB229" s="24"/>
      <c r="FC229" s="24"/>
      <c r="FD229" s="24"/>
      <c r="FE229" s="24"/>
      <c r="FF229" s="24"/>
      <c r="FG229" s="24"/>
      <c r="FH229" s="24"/>
      <c r="FI229" s="24"/>
      <c r="FJ229" s="24"/>
      <c r="FK229" s="24"/>
      <c r="FL229" s="24"/>
      <c r="FM229" s="24"/>
      <c r="FN229" s="24"/>
      <c r="FO229" s="24"/>
      <c r="FP229" s="24"/>
      <c r="FQ229" s="24"/>
      <c r="FR229" s="24"/>
      <c r="FS229" s="24"/>
      <c r="FT229" s="10"/>
      <c r="FU229" s="10"/>
      <c r="FV229" s="10"/>
      <c r="FW229" s="27"/>
      <c r="FX229" s="24"/>
      <c r="FY229" s="12"/>
      <c r="FZ229" s="13"/>
      <c r="GA229" s="34"/>
      <c r="GB229" s="16"/>
      <c r="GC229" s="16"/>
      <c r="GD229" s="13"/>
      <c r="GE229" s="11"/>
      <c r="GF229" s="24"/>
      <c r="GG229" s="24"/>
      <c r="GH229" s="10"/>
      <c r="GI229" s="10"/>
      <c r="GJ229" s="24"/>
      <c r="GK229" s="24"/>
      <c r="GL229" s="24"/>
      <c r="GM229" s="24"/>
      <c r="GN229" s="24"/>
      <c r="GO229" s="24"/>
      <c r="GP229" s="24"/>
      <c r="GQ229" s="24"/>
      <c r="GR229" s="10"/>
      <c r="GS229" s="21"/>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11"/>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14"/>
      <c r="MJ229" s="18"/>
      <c r="MK229" s="17"/>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13"/>
      <c r="NT229" s="27"/>
      <c r="NU229" s="10"/>
      <c r="NV229" s="10"/>
      <c r="NW229" s="10"/>
      <c r="NX229" s="10"/>
      <c r="NY229" s="10"/>
      <c r="NZ229" s="10"/>
      <c r="OA229" s="10"/>
      <c r="OB229" s="10"/>
      <c r="OC229" s="10"/>
      <c r="OD229" s="10"/>
      <c r="OE229" s="10"/>
      <c r="OF229" s="10"/>
      <c r="OG229" s="10"/>
      <c r="OH229" s="12"/>
      <c r="OI229" s="14"/>
      <c r="OJ229" s="18"/>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2"/>
      <c r="PT229" s="22"/>
      <c r="PU229" s="22"/>
      <c r="PV229" s="22"/>
      <c r="PW229" s="22"/>
      <c r="PX229" s="22"/>
      <c r="PY229" s="22"/>
      <c r="PZ229" s="22"/>
      <c r="QA229" s="22"/>
      <c r="QB229" s="22"/>
      <c r="QC229" s="22"/>
      <c r="QD229" s="22"/>
      <c r="QE229" s="22"/>
      <c r="QF229" s="22"/>
      <c r="QG229" s="16"/>
      <c r="QH229" s="13"/>
      <c r="QI229" s="13"/>
      <c r="QJ229" s="13"/>
      <c r="QK229" s="13"/>
      <c r="QL229" s="14"/>
      <c r="QM229" s="14"/>
      <c r="QN229" s="14"/>
      <c r="QO229" s="13"/>
      <c r="QP229" s="26"/>
      <c r="QQ229" s="18"/>
      <c r="QR229" s="22"/>
      <c r="QS229" s="22"/>
      <c r="QT229" s="22"/>
      <c r="QU229" s="22"/>
      <c r="QV229" s="22"/>
      <c r="QW229" s="22"/>
      <c r="QX229" s="22"/>
      <c r="QY229" s="22"/>
      <c r="QZ229" s="22"/>
      <c r="RA229" s="22"/>
      <c r="RB229" s="22"/>
      <c r="RC229" s="12"/>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9"/>
      <c r="TT229" s="9"/>
    </row>
    <row r="230" spans="1:540" ht="9.6" customHeight="1">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18"/>
      <c r="AQ230" s="13"/>
      <c r="AR230" s="13"/>
      <c r="AS230" s="17"/>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18"/>
      <c r="BR230" s="34"/>
      <c r="BS230" s="15"/>
      <c r="BT230" s="10"/>
      <c r="BU230" s="10"/>
      <c r="BV230" s="24"/>
      <c r="BW230" s="24"/>
      <c r="BX230" s="24"/>
      <c r="BY230" s="24"/>
      <c r="BZ230" s="24"/>
      <c r="CA230" s="24"/>
      <c r="CB230" s="24"/>
      <c r="CC230" s="24"/>
      <c r="CD230" s="24"/>
      <c r="CE230" s="24"/>
      <c r="CF230" s="24"/>
      <c r="CG230" s="24"/>
      <c r="CH230" s="24"/>
      <c r="CI230" s="24"/>
      <c r="CJ230" s="24"/>
      <c r="CK230" s="24"/>
      <c r="CL230" s="24"/>
      <c r="CM230" s="24"/>
      <c r="CN230" s="24"/>
      <c r="CO230" s="24"/>
      <c r="CP230" s="24"/>
      <c r="CQ230" s="24"/>
      <c r="CR230" s="24"/>
      <c r="CS230" s="24"/>
      <c r="CT230" s="24"/>
      <c r="CU230" s="24"/>
      <c r="CV230" s="24"/>
      <c r="CW230" s="24"/>
      <c r="CX230" s="24"/>
      <c r="CY230" s="24"/>
      <c r="CZ230" s="10"/>
      <c r="DA230" s="12"/>
      <c r="DB230" s="31"/>
      <c r="DC230" s="16"/>
      <c r="DD230" s="9"/>
      <c r="DE230" s="9"/>
      <c r="DF230" s="9"/>
      <c r="DG230" s="9"/>
      <c r="DH230" s="9"/>
      <c r="DI230" s="9"/>
      <c r="DJ230" s="9"/>
      <c r="DK230" s="9"/>
      <c r="DL230" s="9"/>
      <c r="DM230" s="9"/>
      <c r="DN230" s="9"/>
      <c r="DO230" s="9"/>
      <c r="DP230" s="9"/>
      <c r="DQ230" s="9"/>
      <c r="DR230" s="9"/>
      <c r="DS230" s="9"/>
      <c r="DT230" s="9"/>
      <c r="DU230" s="9"/>
      <c r="DV230" s="9"/>
      <c r="DW230" s="9"/>
      <c r="DX230" s="9"/>
      <c r="DY230" s="22"/>
      <c r="DZ230" s="11"/>
      <c r="EA230" s="27"/>
      <c r="EB230" s="24"/>
      <c r="EC230" s="24"/>
      <c r="ED230" s="24"/>
      <c r="EE230" s="24"/>
      <c r="EF230" s="24"/>
      <c r="EG230" s="24"/>
      <c r="EH230" s="24"/>
      <c r="EI230" s="24"/>
      <c r="EJ230" s="24"/>
      <c r="EK230" s="24"/>
      <c r="EL230" s="24"/>
      <c r="EM230" s="24"/>
      <c r="EN230" s="24"/>
      <c r="EO230" s="24"/>
      <c r="EP230" s="24"/>
      <c r="EQ230" s="24"/>
      <c r="ER230" s="24"/>
      <c r="ES230" s="24"/>
      <c r="ET230" s="24"/>
      <c r="EU230" s="24"/>
      <c r="EV230" s="24"/>
      <c r="EW230" s="24"/>
      <c r="EX230" s="24"/>
      <c r="EY230" s="24"/>
      <c r="EZ230" s="24"/>
      <c r="FA230" s="24"/>
      <c r="FB230" s="24"/>
      <c r="FC230" s="24"/>
      <c r="FD230" s="24"/>
      <c r="FE230" s="24"/>
      <c r="FF230" s="24"/>
      <c r="FG230" s="24"/>
      <c r="FH230" s="24"/>
      <c r="FI230" s="24"/>
      <c r="FJ230" s="24"/>
      <c r="FK230" s="24"/>
      <c r="FL230" s="24"/>
      <c r="FM230" s="24"/>
      <c r="FN230" s="24"/>
      <c r="FO230" s="24"/>
      <c r="FP230" s="24"/>
      <c r="FQ230" s="24"/>
      <c r="FR230" s="24"/>
      <c r="FS230" s="24"/>
      <c r="FT230" s="24"/>
      <c r="FU230" s="24"/>
      <c r="FV230" s="24"/>
      <c r="FW230" s="24"/>
      <c r="FX230" s="24"/>
      <c r="FY230" s="10"/>
      <c r="FZ230" s="10"/>
      <c r="GA230" s="10"/>
      <c r="GB230" s="10"/>
      <c r="GC230" s="10"/>
      <c r="GD230" s="10"/>
      <c r="GE230" s="10"/>
      <c r="GF230" s="24"/>
      <c r="GG230" s="24"/>
      <c r="GH230" s="24"/>
      <c r="GI230" s="24"/>
      <c r="GJ230" s="24"/>
      <c r="GK230" s="24"/>
      <c r="GL230" s="24"/>
      <c r="GM230" s="24"/>
      <c r="GN230" s="24"/>
      <c r="GO230" s="24"/>
      <c r="GP230" s="24"/>
      <c r="GQ230" s="24"/>
      <c r="GR230" s="24"/>
      <c r="GS230" s="10"/>
      <c r="GT230" s="13"/>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11"/>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5"/>
      <c r="LG230" s="14"/>
      <c r="LH230" s="15"/>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5"/>
      <c r="MG230" s="13"/>
      <c r="MH230" s="22"/>
      <c r="MI230" s="17"/>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16"/>
      <c r="NQ230" s="11"/>
      <c r="NR230" s="10"/>
      <c r="NS230" s="10"/>
      <c r="NT230" s="10"/>
      <c r="NU230" s="10"/>
      <c r="NV230" s="10"/>
      <c r="NW230" s="10"/>
      <c r="NX230" s="10"/>
      <c r="NY230" s="10"/>
      <c r="NZ230" s="10"/>
      <c r="OA230" s="10"/>
      <c r="OB230" s="10"/>
      <c r="OC230" s="10"/>
      <c r="OD230" s="10"/>
      <c r="OE230" s="10"/>
      <c r="OF230" s="10"/>
      <c r="OG230" s="10"/>
      <c r="OH230" s="10"/>
      <c r="OI230" s="10"/>
      <c r="OJ230" s="10"/>
      <c r="OK230" s="11"/>
      <c r="OL230" s="16"/>
      <c r="OM230" s="17"/>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2"/>
      <c r="PT230" s="22"/>
      <c r="PU230" s="22"/>
      <c r="PV230" s="22"/>
      <c r="PW230" s="22"/>
      <c r="PX230" s="22"/>
      <c r="PY230" s="22"/>
      <c r="PZ230" s="22"/>
      <c r="QA230" s="22"/>
      <c r="QB230" s="22"/>
      <c r="QC230" s="22"/>
      <c r="QD230" s="22"/>
      <c r="QE230" s="22"/>
      <c r="QF230" s="22"/>
      <c r="QG230" s="22"/>
      <c r="QH230" s="22"/>
      <c r="QI230" s="22"/>
      <c r="QJ230" s="17"/>
      <c r="QK230" s="17"/>
      <c r="QL230" s="17"/>
      <c r="QM230" s="17"/>
      <c r="QN230" s="17"/>
      <c r="QO230" s="17"/>
      <c r="QP230" s="22"/>
      <c r="QQ230" s="22"/>
      <c r="QR230" s="22"/>
      <c r="QS230" s="22"/>
      <c r="QT230" s="22"/>
      <c r="QU230" s="22"/>
      <c r="QV230" s="22"/>
      <c r="QW230" s="22"/>
      <c r="QX230" s="22"/>
      <c r="QY230" s="22"/>
      <c r="QZ230" s="22"/>
      <c r="RA230" s="22"/>
      <c r="RB230" s="22"/>
      <c r="RC230" s="18"/>
      <c r="RD230" s="12"/>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9"/>
      <c r="TT230" s="9"/>
    </row>
    <row r="231" spans="1:540" ht="9.6" customHeight="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17"/>
      <c r="AO231" s="32"/>
      <c r="AP231" s="24"/>
      <c r="AQ231" s="24"/>
      <c r="AR231" s="24"/>
      <c r="AS231" s="15"/>
      <c r="AT231" s="22"/>
      <c r="AU231" s="9"/>
      <c r="AV231" s="9"/>
      <c r="AW231" s="9"/>
      <c r="AX231" s="9"/>
      <c r="AY231" s="9"/>
      <c r="AZ231" s="9"/>
      <c r="BA231" s="9"/>
      <c r="BB231" s="9"/>
      <c r="BC231" s="9"/>
      <c r="BD231" s="9"/>
      <c r="BE231" s="9"/>
      <c r="BF231" s="9"/>
      <c r="BG231" s="9"/>
      <c r="BH231" s="9"/>
      <c r="BI231" s="9"/>
      <c r="BJ231" s="9"/>
      <c r="BK231" s="9"/>
      <c r="BL231" s="9"/>
      <c r="BM231" s="9"/>
      <c r="BN231" s="17"/>
      <c r="BO231" s="18"/>
      <c r="BP231" s="14"/>
      <c r="BQ231" s="12"/>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4"/>
      <c r="CO231" s="24"/>
      <c r="CP231" s="24"/>
      <c r="CQ231" s="24"/>
      <c r="CR231" s="24"/>
      <c r="CS231" s="24"/>
      <c r="CT231" s="24"/>
      <c r="CU231" s="24"/>
      <c r="CV231" s="24"/>
      <c r="CW231" s="10"/>
      <c r="CX231" s="10"/>
      <c r="CY231" s="24"/>
      <c r="CZ231" s="14"/>
      <c r="DA231" s="18"/>
      <c r="DB231" s="17"/>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22"/>
      <c r="EB231" s="16"/>
      <c r="EC231" s="31"/>
      <c r="ED231" s="10"/>
      <c r="EE231" s="24"/>
      <c r="EF231" s="24"/>
      <c r="EG231" s="24"/>
      <c r="EH231" s="24"/>
      <c r="EI231" s="24"/>
      <c r="EJ231" s="24"/>
      <c r="EK231" s="24"/>
      <c r="EL231" s="24"/>
      <c r="EM231" s="24"/>
      <c r="EN231" s="24"/>
      <c r="EO231" s="24"/>
      <c r="EP231" s="24"/>
      <c r="EQ231" s="24"/>
      <c r="ER231" s="24"/>
      <c r="ES231" s="24"/>
      <c r="ET231" s="24"/>
      <c r="EU231" s="24"/>
      <c r="EV231" s="24"/>
      <c r="EW231" s="24"/>
      <c r="EX231" s="24"/>
      <c r="EY231" s="24"/>
      <c r="EZ231" s="24"/>
      <c r="FA231" s="24"/>
      <c r="FB231" s="24"/>
      <c r="FC231" s="24"/>
      <c r="FD231" s="24"/>
      <c r="FE231" s="24"/>
      <c r="FF231" s="24"/>
      <c r="FG231" s="24"/>
      <c r="FH231" s="24"/>
      <c r="FI231" s="24"/>
      <c r="FJ231" s="24"/>
      <c r="FK231" s="24"/>
      <c r="FL231" s="24"/>
      <c r="FM231" s="24"/>
      <c r="FN231" s="24"/>
      <c r="FO231" s="24"/>
      <c r="FP231" s="24"/>
      <c r="FQ231" s="24"/>
      <c r="FR231" s="24"/>
      <c r="FS231" s="24"/>
      <c r="FT231" s="24"/>
      <c r="FU231" s="24"/>
      <c r="FV231" s="24"/>
      <c r="FW231" s="24"/>
      <c r="FX231" s="24"/>
      <c r="FY231" s="24"/>
      <c r="FZ231" s="24"/>
      <c r="GA231" s="24"/>
      <c r="GB231" s="24"/>
      <c r="GC231" s="24"/>
      <c r="GD231" s="24"/>
      <c r="GE231" s="24"/>
      <c r="GF231" s="24"/>
      <c r="GG231" s="24"/>
      <c r="GH231" s="24"/>
      <c r="GI231" s="24"/>
      <c r="GJ231" s="24"/>
      <c r="GK231" s="24"/>
      <c r="GL231" s="24"/>
      <c r="GM231" s="24"/>
      <c r="GN231" s="24"/>
      <c r="GO231" s="24"/>
      <c r="GP231" s="24"/>
      <c r="GQ231" s="24"/>
      <c r="GR231" s="24"/>
      <c r="GS231" s="24"/>
      <c r="GT231" s="24"/>
      <c r="GU231" s="26"/>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11"/>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5"/>
      <c r="LE231" s="18"/>
      <c r="LF231" s="22"/>
      <c r="LG231" s="22"/>
      <c r="LH231" s="22"/>
      <c r="LI231" s="13"/>
      <c r="LJ231" s="10"/>
      <c r="LK231" s="10"/>
      <c r="LL231" s="10"/>
      <c r="LM231" s="10"/>
      <c r="LN231" s="10"/>
      <c r="LO231" s="10"/>
      <c r="LP231" s="10"/>
      <c r="LQ231" s="10"/>
      <c r="LR231" s="10"/>
      <c r="LS231" s="10"/>
      <c r="LT231" s="10"/>
      <c r="LU231" s="10"/>
      <c r="LV231" s="10"/>
      <c r="LW231" s="10"/>
      <c r="LX231" s="10"/>
      <c r="LY231" s="10"/>
      <c r="LZ231" s="10"/>
      <c r="MA231" s="10"/>
      <c r="MB231" s="10"/>
      <c r="MC231" s="10"/>
      <c r="MD231" s="11"/>
      <c r="ME231" s="18"/>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17"/>
      <c r="NN231" s="16"/>
      <c r="NO231" s="11"/>
      <c r="NP231" s="12"/>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2"/>
      <c r="OM231" s="11"/>
      <c r="ON231" s="16"/>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2"/>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16"/>
      <c r="RE231" s="15"/>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9"/>
      <c r="TT231" s="9"/>
    </row>
    <row r="232" spans="1:540" ht="9.6" customHeight="1">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22"/>
      <c r="AN232" s="12"/>
      <c r="AO232" s="10"/>
      <c r="AP232" s="24"/>
      <c r="AQ232" s="24"/>
      <c r="AR232" s="24"/>
      <c r="AS232" s="24"/>
      <c r="AT232" s="12"/>
      <c r="AU232" s="22"/>
      <c r="AV232" s="9"/>
      <c r="AW232" s="9"/>
      <c r="AX232" s="9"/>
      <c r="AY232" s="9"/>
      <c r="AZ232" s="9"/>
      <c r="BA232" s="9"/>
      <c r="BB232" s="9"/>
      <c r="BC232" s="9"/>
      <c r="BD232" s="9"/>
      <c r="BE232" s="9"/>
      <c r="BF232" s="9"/>
      <c r="BG232" s="9"/>
      <c r="BH232" s="9"/>
      <c r="BI232" s="9"/>
      <c r="BJ232" s="9"/>
      <c r="BK232" s="9"/>
      <c r="BL232" s="9"/>
      <c r="BM232" s="29"/>
      <c r="BN232" s="12"/>
      <c r="BO232" s="10"/>
      <c r="BP232" s="10"/>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4"/>
      <c r="CO232" s="24"/>
      <c r="CP232" s="24"/>
      <c r="CQ232" s="24"/>
      <c r="CR232" s="24"/>
      <c r="CS232" s="24"/>
      <c r="CT232" s="24"/>
      <c r="CU232" s="24"/>
      <c r="CV232" s="10"/>
      <c r="CW232" s="12"/>
      <c r="CX232" s="13"/>
      <c r="CY232" s="22"/>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17"/>
      <c r="ED232" s="16"/>
      <c r="EE232" s="15"/>
      <c r="EF232" s="10"/>
      <c r="EG232" s="24"/>
      <c r="EH232" s="24"/>
      <c r="EI232" s="24"/>
      <c r="EJ232" s="24"/>
      <c r="EK232" s="24"/>
      <c r="EL232" s="24"/>
      <c r="EM232" s="24"/>
      <c r="EN232" s="24"/>
      <c r="EO232" s="24"/>
      <c r="EP232" s="24"/>
      <c r="EQ232" s="24"/>
      <c r="ER232" s="24"/>
      <c r="ES232" s="24"/>
      <c r="ET232" s="24"/>
      <c r="EU232" s="24"/>
      <c r="EV232" s="24"/>
      <c r="EW232" s="24"/>
      <c r="EX232" s="24"/>
      <c r="EY232" s="24"/>
      <c r="EZ232" s="24"/>
      <c r="FA232" s="24"/>
      <c r="FB232" s="24"/>
      <c r="FC232" s="24"/>
      <c r="FD232" s="24"/>
      <c r="FE232" s="24"/>
      <c r="FF232" s="24"/>
      <c r="FG232" s="24"/>
      <c r="FH232" s="24"/>
      <c r="FI232" s="24"/>
      <c r="FJ232" s="24"/>
      <c r="FK232" s="24"/>
      <c r="FL232" s="24"/>
      <c r="FM232" s="24"/>
      <c r="FN232" s="24"/>
      <c r="FO232" s="24"/>
      <c r="FP232" s="24"/>
      <c r="FQ232" s="24"/>
      <c r="FR232" s="24"/>
      <c r="FS232" s="24"/>
      <c r="FT232" s="24"/>
      <c r="FU232" s="24"/>
      <c r="FV232" s="24"/>
      <c r="FW232" s="24"/>
      <c r="FX232" s="24"/>
      <c r="FY232" s="24"/>
      <c r="FZ232" s="24"/>
      <c r="GA232" s="24"/>
      <c r="GB232" s="24"/>
      <c r="GC232" s="24"/>
      <c r="GD232" s="24"/>
      <c r="GE232" s="24"/>
      <c r="GF232" s="24"/>
      <c r="GG232" s="24"/>
      <c r="GH232" s="24"/>
      <c r="GI232" s="24"/>
      <c r="GJ232" s="24"/>
      <c r="GK232" s="24"/>
      <c r="GL232" s="24"/>
      <c r="GM232" s="24"/>
      <c r="GN232" s="24"/>
      <c r="GO232" s="24"/>
      <c r="GP232" s="24"/>
      <c r="GQ232" s="24"/>
      <c r="GR232" s="24"/>
      <c r="GS232" s="24"/>
      <c r="GT232" s="24"/>
      <c r="GU232" s="10"/>
      <c r="GV232" s="16"/>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11"/>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14"/>
      <c r="LD232" s="17"/>
      <c r="LE232" s="17"/>
      <c r="LF232" s="22"/>
      <c r="LG232" s="22"/>
      <c r="LH232" s="22"/>
      <c r="LI232" s="17"/>
      <c r="LJ232" s="13"/>
      <c r="LK232" s="10"/>
      <c r="LL232" s="10"/>
      <c r="LM232" s="10"/>
      <c r="LN232" s="10"/>
      <c r="LO232" s="10"/>
      <c r="LP232" s="10"/>
      <c r="LQ232" s="10"/>
      <c r="LR232" s="10"/>
      <c r="LS232" s="10"/>
      <c r="LT232" s="10"/>
      <c r="LU232" s="10"/>
      <c r="LV232" s="10"/>
      <c r="LW232" s="10"/>
      <c r="LX232" s="10"/>
      <c r="LY232" s="10"/>
      <c r="LZ232" s="10"/>
      <c r="MA232" s="10"/>
      <c r="MB232" s="13"/>
      <c r="MC232" s="17"/>
      <c r="MD232" s="17"/>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17"/>
      <c r="NL232" s="29"/>
      <c r="NM232" s="15"/>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5"/>
      <c r="OP232" s="16"/>
      <c r="OQ232" s="17"/>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2"/>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18"/>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9"/>
      <c r="TT232" s="9"/>
    </row>
    <row r="233" spans="1:540" ht="9.6" customHeight="1">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17"/>
      <c r="AL233" s="13"/>
      <c r="AM233" s="24"/>
      <c r="AN233" s="24"/>
      <c r="AO233" s="24"/>
      <c r="AP233" s="24"/>
      <c r="AQ233" s="24"/>
      <c r="AR233" s="24"/>
      <c r="AS233" s="24"/>
      <c r="AT233" s="24"/>
      <c r="AU233" s="10"/>
      <c r="AV233" s="13"/>
      <c r="AW233" s="9"/>
      <c r="AX233" s="9"/>
      <c r="AY233" s="9"/>
      <c r="AZ233" s="9"/>
      <c r="BA233" s="9"/>
      <c r="BB233" s="9"/>
      <c r="BC233" s="9"/>
      <c r="BD233" s="9"/>
      <c r="BE233" s="9"/>
      <c r="BF233" s="9"/>
      <c r="BG233" s="9"/>
      <c r="BH233" s="9"/>
      <c r="BI233" s="17"/>
      <c r="BJ233" s="34"/>
      <c r="BK233" s="15"/>
      <c r="BL233" s="10"/>
      <c r="BM233" s="10"/>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4"/>
      <c r="CO233" s="24"/>
      <c r="CP233" s="24"/>
      <c r="CQ233" s="24"/>
      <c r="CR233" s="24"/>
      <c r="CS233" s="24"/>
      <c r="CT233" s="24"/>
      <c r="CU233" s="31"/>
      <c r="CV233" s="18"/>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14"/>
      <c r="EH233" s="10"/>
      <c r="EI233" s="24"/>
      <c r="EJ233" s="24"/>
      <c r="EK233" s="24"/>
      <c r="EL233" s="24"/>
      <c r="EM233" s="24"/>
      <c r="EN233" s="24"/>
      <c r="EO233" s="24"/>
      <c r="EP233" s="24"/>
      <c r="EQ233" s="24"/>
      <c r="ER233" s="24"/>
      <c r="ES233" s="24"/>
      <c r="ET233" s="24"/>
      <c r="EU233" s="24"/>
      <c r="EV233" s="24"/>
      <c r="EW233" s="24"/>
      <c r="EX233" s="24"/>
      <c r="EY233" s="24"/>
      <c r="EZ233" s="24"/>
      <c r="FA233" s="24"/>
      <c r="FB233" s="24"/>
      <c r="FC233" s="24"/>
      <c r="FD233" s="24"/>
      <c r="FE233" s="24"/>
      <c r="FF233" s="24"/>
      <c r="FG233" s="24"/>
      <c r="FH233" s="24"/>
      <c r="FI233" s="24"/>
      <c r="FJ233" s="24"/>
      <c r="FK233" s="24"/>
      <c r="FL233" s="24"/>
      <c r="FM233" s="24"/>
      <c r="FN233" s="24"/>
      <c r="FO233" s="24"/>
      <c r="FP233" s="24"/>
      <c r="FQ233" s="24"/>
      <c r="FR233" s="24"/>
      <c r="FS233" s="24"/>
      <c r="FT233" s="24"/>
      <c r="FU233" s="24"/>
      <c r="FV233" s="24"/>
      <c r="FW233" s="24"/>
      <c r="FX233" s="24"/>
      <c r="FY233" s="24"/>
      <c r="FZ233" s="24"/>
      <c r="GA233" s="24"/>
      <c r="GB233" s="24"/>
      <c r="GC233" s="24"/>
      <c r="GD233" s="24"/>
      <c r="GE233" s="24"/>
      <c r="GF233" s="24"/>
      <c r="GG233" s="24"/>
      <c r="GH233" s="24"/>
      <c r="GI233" s="24"/>
      <c r="GJ233" s="24"/>
      <c r="GK233" s="24"/>
      <c r="GL233" s="24"/>
      <c r="GM233" s="24"/>
      <c r="GN233" s="24"/>
      <c r="GO233" s="24"/>
      <c r="GP233" s="24"/>
      <c r="GQ233" s="24"/>
      <c r="GR233" s="24"/>
      <c r="GS233" s="24"/>
      <c r="GT233" s="24"/>
      <c r="GU233" s="24"/>
      <c r="GV233" s="10"/>
      <c r="GW233" s="22"/>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11"/>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8"/>
      <c r="LC233" s="9"/>
      <c r="LD233" s="22"/>
      <c r="LE233" s="22"/>
      <c r="LF233" s="22"/>
      <c r="LG233" s="22"/>
      <c r="LH233" s="22"/>
      <c r="LI233" s="22"/>
      <c r="LJ233" s="9"/>
      <c r="LK233" s="18"/>
      <c r="LL233" s="10"/>
      <c r="LM233" s="10"/>
      <c r="LN233" s="10"/>
      <c r="LO233" s="10"/>
      <c r="LP233" s="10"/>
      <c r="LQ233" s="10"/>
      <c r="LR233" s="10"/>
      <c r="LS233" s="10"/>
      <c r="LT233" s="10"/>
      <c r="LU233" s="10"/>
      <c r="LV233" s="10"/>
      <c r="LW233" s="10"/>
      <c r="LX233" s="10"/>
      <c r="LY233" s="15"/>
      <c r="LZ233" s="18"/>
      <c r="MA233" s="17"/>
      <c r="MB233" s="9"/>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18"/>
      <c r="NJ233" s="11"/>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2"/>
      <c r="OR233" s="13"/>
      <c r="OS233" s="18"/>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2"/>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16"/>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9"/>
      <c r="TT233" s="9"/>
    </row>
    <row r="234" spans="1:540" ht="9.6" customHeight="1">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22"/>
      <c r="AK234" s="11"/>
      <c r="AL234" s="10"/>
      <c r="AM234" s="24"/>
      <c r="AN234" s="24"/>
      <c r="AO234" s="24"/>
      <c r="AP234" s="24"/>
      <c r="AQ234" s="24"/>
      <c r="AR234" s="24"/>
      <c r="AS234" s="24"/>
      <c r="AT234" s="24"/>
      <c r="AU234" s="24"/>
      <c r="AV234" s="10"/>
      <c r="AW234" s="11"/>
      <c r="AX234" s="22"/>
      <c r="AY234" s="17"/>
      <c r="AZ234" s="9"/>
      <c r="BA234" s="9"/>
      <c r="BB234" s="9"/>
      <c r="BC234" s="9"/>
      <c r="BD234" s="9"/>
      <c r="BE234" s="9"/>
      <c r="BF234" s="22"/>
      <c r="BG234" s="29"/>
      <c r="BH234" s="32"/>
      <c r="BI234" s="12"/>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4"/>
      <c r="CO234" s="24"/>
      <c r="CP234" s="24"/>
      <c r="CQ234" s="24"/>
      <c r="CR234" s="42"/>
      <c r="CS234" s="13"/>
      <c r="CT234" s="22"/>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18"/>
      <c r="EI234" s="13"/>
      <c r="EJ234" s="15"/>
      <c r="EK234" s="24"/>
      <c r="EL234" s="24"/>
      <c r="EM234" s="24"/>
      <c r="EN234" s="24"/>
      <c r="EO234" s="24"/>
      <c r="EP234" s="24"/>
      <c r="EQ234" s="24"/>
      <c r="ER234" s="24"/>
      <c r="ES234" s="24"/>
      <c r="ET234" s="24"/>
      <c r="EU234" s="24"/>
      <c r="EV234" s="24"/>
      <c r="EW234" s="24"/>
      <c r="EX234" s="24"/>
      <c r="EY234" s="24"/>
      <c r="EZ234" s="24"/>
      <c r="FA234" s="24"/>
      <c r="FB234" s="24"/>
      <c r="FC234" s="24"/>
      <c r="FD234" s="24"/>
      <c r="FE234" s="24"/>
      <c r="FF234" s="24"/>
      <c r="FG234" s="24"/>
      <c r="FH234" s="24"/>
      <c r="FI234" s="24"/>
      <c r="FJ234" s="24"/>
      <c r="FK234" s="24"/>
      <c r="FL234" s="24"/>
      <c r="FM234" s="24"/>
      <c r="FN234" s="24"/>
      <c r="FO234" s="24"/>
      <c r="FP234" s="24"/>
      <c r="FQ234" s="24"/>
      <c r="FR234" s="24"/>
      <c r="FS234" s="24"/>
      <c r="FT234" s="24"/>
      <c r="FU234" s="24"/>
      <c r="FV234" s="24"/>
      <c r="FW234" s="24"/>
      <c r="FX234" s="24"/>
      <c r="FY234" s="24"/>
      <c r="FZ234" s="24"/>
      <c r="GA234" s="24"/>
      <c r="GB234" s="24"/>
      <c r="GC234" s="24"/>
      <c r="GD234" s="24"/>
      <c r="GE234" s="24"/>
      <c r="GF234" s="24"/>
      <c r="GG234" s="24"/>
      <c r="GH234" s="24"/>
      <c r="GI234" s="24"/>
      <c r="GJ234" s="24"/>
      <c r="GK234" s="24"/>
      <c r="GL234" s="24"/>
      <c r="GM234" s="24"/>
      <c r="GN234" s="24"/>
      <c r="GO234" s="24"/>
      <c r="GP234" s="24"/>
      <c r="GQ234" s="24"/>
      <c r="GR234" s="24"/>
      <c r="GS234" s="24"/>
      <c r="GT234" s="24"/>
      <c r="GU234" s="24"/>
      <c r="GV234" s="10"/>
      <c r="GW234" s="18"/>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11"/>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5"/>
      <c r="LA234" s="18"/>
      <c r="LB234" s="17"/>
      <c r="LC234" s="22"/>
      <c r="LD234" s="22"/>
      <c r="LE234" s="22"/>
      <c r="LF234" s="22"/>
      <c r="LG234" s="22"/>
      <c r="LH234" s="22"/>
      <c r="LI234" s="22"/>
      <c r="LJ234" s="22"/>
      <c r="LK234" s="17"/>
      <c r="LL234" s="18"/>
      <c r="LM234" s="31"/>
      <c r="LN234" s="10"/>
      <c r="LO234" s="10"/>
      <c r="LP234" s="10"/>
      <c r="LQ234" s="10"/>
      <c r="LR234" s="10"/>
      <c r="LS234" s="10"/>
      <c r="LT234" s="10"/>
      <c r="LU234" s="12"/>
      <c r="LV234" s="15"/>
      <c r="LW234" s="13"/>
      <c r="LX234" s="22"/>
      <c r="LY234" s="17"/>
      <c r="LZ234" s="17"/>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18"/>
      <c r="NG234" s="16"/>
      <c r="NH234" s="11"/>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2"/>
      <c r="OT234" s="32"/>
      <c r="OU234" s="18"/>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2"/>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18"/>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9"/>
      <c r="TT234" s="9"/>
    </row>
    <row r="235" spans="1:540" ht="9.6" customHeight="1">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46"/>
      <c r="AJ235" s="27"/>
      <c r="AK235" s="24"/>
      <c r="AL235" s="24"/>
      <c r="AM235" s="24"/>
      <c r="AN235" s="24"/>
      <c r="AO235" s="24"/>
      <c r="AP235" s="24"/>
      <c r="AQ235" s="24"/>
      <c r="AR235" s="24"/>
      <c r="AS235" s="24"/>
      <c r="AT235" s="24"/>
      <c r="AU235" s="24"/>
      <c r="AV235" s="24"/>
      <c r="AW235" s="10"/>
      <c r="AX235" s="15"/>
      <c r="AY235" s="14"/>
      <c r="AZ235" s="18"/>
      <c r="BA235" s="22"/>
      <c r="BB235" s="22"/>
      <c r="BC235" s="22"/>
      <c r="BD235" s="23"/>
      <c r="BE235" s="14"/>
      <c r="BF235" s="15"/>
      <c r="BG235" s="24"/>
      <c r="BH235" s="10"/>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4"/>
      <c r="CO235" s="10"/>
      <c r="CP235" s="15"/>
      <c r="CQ235" s="23"/>
      <c r="CR235" s="22"/>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17"/>
      <c r="EK235" s="16"/>
      <c r="EL235" s="31"/>
      <c r="EM235" s="10"/>
      <c r="EN235" s="24"/>
      <c r="EO235" s="24"/>
      <c r="EP235" s="24"/>
      <c r="EQ235" s="24"/>
      <c r="ER235" s="24"/>
      <c r="ES235" s="24"/>
      <c r="ET235" s="24"/>
      <c r="EU235" s="24"/>
      <c r="EV235" s="24"/>
      <c r="EW235" s="24"/>
      <c r="EX235" s="24"/>
      <c r="EY235" s="24"/>
      <c r="EZ235" s="24"/>
      <c r="FA235" s="24"/>
      <c r="FB235" s="24"/>
      <c r="FC235" s="24"/>
      <c r="FD235" s="24"/>
      <c r="FE235" s="24"/>
      <c r="FF235" s="24"/>
      <c r="FG235" s="24"/>
      <c r="FH235" s="24"/>
      <c r="FI235" s="24"/>
      <c r="FJ235" s="24"/>
      <c r="FK235" s="24"/>
      <c r="FL235" s="24"/>
      <c r="FM235" s="24"/>
      <c r="FN235" s="24"/>
      <c r="FO235" s="24"/>
      <c r="FP235" s="24"/>
      <c r="FQ235" s="24"/>
      <c r="FR235" s="24"/>
      <c r="FS235" s="24"/>
      <c r="FT235" s="24"/>
      <c r="FU235" s="24"/>
      <c r="FV235" s="24"/>
      <c r="FW235" s="24"/>
      <c r="FX235" s="24"/>
      <c r="FY235" s="24"/>
      <c r="FZ235" s="24"/>
      <c r="GA235" s="24"/>
      <c r="GB235" s="24"/>
      <c r="GC235" s="24"/>
      <c r="GD235" s="24"/>
      <c r="GE235" s="24"/>
      <c r="GF235" s="24"/>
      <c r="GG235" s="24"/>
      <c r="GH235" s="24"/>
      <c r="GI235" s="24"/>
      <c r="GJ235" s="24"/>
      <c r="GK235" s="24"/>
      <c r="GL235" s="24"/>
      <c r="GM235" s="24"/>
      <c r="GN235" s="24"/>
      <c r="GO235" s="24"/>
      <c r="GP235" s="24"/>
      <c r="GQ235" s="24"/>
      <c r="GR235" s="24"/>
      <c r="GS235" s="24"/>
      <c r="GT235" s="24"/>
      <c r="GU235" s="24"/>
      <c r="GV235" s="24"/>
      <c r="GW235" s="18"/>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11"/>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13"/>
      <c r="KZ235" s="22"/>
      <c r="LA235" s="22"/>
      <c r="LB235" s="22"/>
      <c r="LC235" s="22"/>
      <c r="LD235" s="22"/>
      <c r="LE235" s="22"/>
      <c r="LF235" s="22"/>
      <c r="LG235" s="22"/>
      <c r="LH235" s="22"/>
      <c r="LI235" s="22"/>
      <c r="LJ235" s="22"/>
      <c r="LK235" s="22"/>
      <c r="LL235" s="22"/>
      <c r="LM235" s="22"/>
      <c r="LN235" s="34"/>
      <c r="LO235" s="15"/>
      <c r="LP235" s="12"/>
      <c r="LQ235" s="36"/>
      <c r="LR235" s="12"/>
      <c r="LS235" s="15"/>
      <c r="LT235" s="13"/>
      <c r="LU235" s="18"/>
      <c r="LV235" s="22"/>
      <c r="LW235" s="17"/>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13"/>
      <c r="NF235" s="15"/>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2"/>
      <c r="OV235" s="11"/>
      <c r="OW235" s="29"/>
      <c r="OX235" s="17"/>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9"/>
      <c r="TT235" s="9"/>
    </row>
    <row r="236" spans="1:540" ht="9.6" customHeight="1">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31"/>
      <c r="AI236" s="24"/>
      <c r="AJ236" s="24"/>
      <c r="AK236" s="24"/>
      <c r="AL236" s="24"/>
      <c r="AM236" s="24"/>
      <c r="AN236" s="24"/>
      <c r="AO236" s="24"/>
      <c r="AP236" s="24"/>
      <c r="AQ236" s="24"/>
      <c r="AR236" s="24"/>
      <c r="AS236" s="24"/>
      <c r="AT236" s="24"/>
      <c r="AU236" s="24"/>
      <c r="AV236" s="24"/>
      <c r="AW236" s="24"/>
      <c r="AX236" s="10"/>
      <c r="AY236" s="10"/>
      <c r="AZ236" s="10"/>
      <c r="BA236" s="10"/>
      <c r="BB236" s="24"/>
      <c r="BC236" s="10"/>
      <c r="BD236" s="10"/>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10"/>
      <c r="CN236" s="12"/>
      <c r="CO236" s="18"/>
      <c r="CP236" s="17"/>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18"/>
      <c r="EN236" s="15"/>
      <c r="EO236" s="10"/>
      <c r="EP236" s="24"/>
      <c r="EQ236" s="24"/>
      <c r="ER236" s="24"/>
      <c r="ES236" s="24"/>
      <c r="ET236" s="24"/>
      <c r="EU236" s="24"/>
      <c r="EV236" s="24"/>
      <c r="EW236" s="24"/>
      <c r="EX236" s="24"/>
      <c r="EY236" s="24"/>
      <c r="EZ236" s="24"/>
      <c r="FA236" s="24"/>
      <c r="FB236" s="24"/>
      <c r="FC236" s="24"/>
      <c r="FD236" s="24"/>
      <c r="FE236" s="24"/>
      <c r="FF236" s="24"/>
      <c r="FG236" s="24"/>
      <c r="FH236" s="24"/>
      <c r="FI236" s="24"/>
      <c r="FJ236" s="24"/>
      <c r="FK236" s="24"/>
      <c r="FL236" s="24"/>
      <c r="FM236" s="24"/>
      <c r="FN236" s="24"/>
      <c r="FO236" s="24"/>
      <c r="FP236" s="24"/>
      <c r="FQ236" s="24"/>
      <c r="FR236" s="24"/>
      <c r="FS236" s="24"/>
      <c r="FT236" s="24"/>
      <c r="FU236" s="24"/>
      <c r="FV236" s="24"/>
      <c r="FW236" s="24"/>
      <c r="FX236" s="24"/>
      <c r="FY236" s="24"/>
      <c r="FZ236" s="24"/>
      <c r="GA236" s="24"/>
      <c r="GB236" s="24"/>
      <c r="GC236" s="24"/>
      <c r="GD236" s="24"/>
      <c r="GE236" s="24"/>
      <c r="GF236" s="24"/>
      <c r="GG236" s="24"/>
      <c r="GH236" s="24"/>
      <c r="GI236" s="24"/>
      <c r="GJ236" s="24"/>
      <c r="GK236" s="24"/>
      <c r="GL236" s="24"/>
      <c r="GM236" s="24"/>
      <c r="GN236" s="24"/>
      <c r="GO236" s="24"/>
      <c r="GP236" s="24"/>
      <c r="GQ236" s="24"/>
      <c r="GR236" s="24"/>
      <c r="GS236" s="24"/>
      <c r="GT236" s="24"/>
      <c r="GU236" s="24"/>
      <c r="GV236" s="40"/>
      <c r="GW236" s="17"/>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11"/>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8"/>
      <c r="KY236" s="17"/>
      <c r="KZ236" s="22"/>
      <c r="LA236" s="22"/>
      <c r="LB236" s="22"/>
      <c r="LC236" s="22"/>
      <c r="LD236" s="22"/>
      <c r="LE236" s="22"/>
      <c r="LF236" s="22"/>
      <c r="LG236" s="22"/>
      <c r="LH236" s="22"/>
      <c r="LI236" s="22"/>
      <c r="LJ236" s="22"/>
      <c r="LK236" s="22"/>
      <c r="LL236" s="22"/>
      <c r="LM236" s="22"/>
      <c r="LN236" s="22"/>
      <c r="LO236" s="22"/>
      <c r="LP236" s="17"/>
      <c r="LQ236" s="17"/>
      <c r="LR236" s="22"/>
      <c r="LS236" s="17"/>
      <c r="LT236" s="22"/>
      <c r="LU236" s="22"/>
      <c r="LV236" s="22"/>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16"/>
      <c r="ND236" s="12"/>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5"/>
      <c r="OY236" s="13"/>
      <c r="OZ236" s="22"/>
      <c r="PA236" s="22"/>
      <c r="PB236" s="22"/>
      <c r="PC236" s="22"/>
      <c r="PD236" s="22"/>
      <c r="PE236" s="22"/>
      <c r="PF236" s="22"/>
      <c r="PG236" s="22"/>
      <c r="PH236" s="22"/>
      <c r="PI236" s="22"/>
      <c r="PJ236" s="22"/>
      <c r="PK236" s="22"/>
      <c r="PL236" s="22"/>
      <c r="PM236" s="22"/>
      <c r="PN236" s="22"/>
      <c r="PO236" s="22"/>
      <c r="PP236" s="22"/>
      <c r="PQ236" s="22"/>
      <c r="PR236" s="22"/>
      <c r="PS236" s="22"/>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18"/>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9"/>
      <c r="TT236" s="9"/>
    </row>
    <row r="237" spans="1:540" ht="9.6" customHeight="1">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24"/>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c r="CG237" s="24"/>
      <c r="CH237" s="24"/>
      <c r="CI237" s="24"/>
      <c r="CJ237" s="24"/>
      <c r="CK237" s="12"/>
      <c r="CL237" s="14"/>
      <c r="CM237" s="22"/>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c r="EO237" s="17"/>
      <c r="EP237" s="13"/>
      <c r="EQ237" s="12"/>
      <c r="ER237" s="24"/>
      <c r="ES237" s="24"/>
      <c r="ET237" s="24"/>
      <c r="EU237" s="24"/>
      <c r="EV237" s="24"/>
      <c r="EW237" s="24"/>
      <c r="EX237" s="24"/>
      <c r="EY237" s="24"/>
      <c r="EZ237" s="24"/>
      <c r="FA237" s="24"/>
      <c r="FB237" s="24"/>
      <c r="FC237" s="24"/>
      <c r="FD237" s="24"/>
      <c r="FE237" s="24"/>
      <c r="FF237" s="24"/>
      <c r="FG237" s="24"/>
      <c r="FH237" s="24"/>
      <c r="FI237" s="24"/>
      <c r="FJ237" s="24"/>
      <c r="FK237" s="24"/>
      <c r="FL237" s="24"/>
      <c r="FM237" s="24"/>
      <c r="FN237" s="24"/>
      <c r="FO237" s="24"/>
      <c r="FP237" s="24"/>
      <c r="FQ237" s="24"/>
      <c r="FR237" s="24"/>
      <c r="FS237" s="24"/>
      <c r="FT237" s="24"/>
      <c r="FU237" s="24"/>
      <c r="FV237" s="24"/>
      <c r="FW237" s="24"/>
      <c r="FX237" s="24"/>
      <c r="FY237" s="24"/>
      <c r="FZ237" s="24"/>
      <c r="GA237" s="24"/>
      <c r="GB237" s="24"/>
      <c r="GC237" s="24"/>
      <c r="GD237" s="24"/>
      <c r="GE237" s="24"/>
      <c r="GF237" s="24"/>
      <c r="GG237" s="24"/>
      <c r="GH237" s="24"/>
      <c r="GI237" s="24"/>
      <c r="GJ237" s="24"/>
      <c r="GK237" s="24"/>
      <c r="GL237" s="24"/>
      <c r="GM237" s="24"/>
      <c r="GN237" s="24"/>
      <c r="GO237" s="24"/>
      <c r="GP237" s="24"/>
      <c r="GQ237" s="24"/>
      <c r="GR237" s="24"/>
      <c r="GS237" s="24"/>
      <c r="GT237" s="24"/>
      <c r="GU237" s="10"/>
      <c r="GV237" s="15"/>
      <c r="GW237" s="9"/>
      <c r="GX237" s="9"/>
      <c r="GY237" s="9"/>
      <c r="GZ237" s="9"/>
      <c r="HA237" s="9"/>
      <c r="HB237" s="9"/>
      <c r="HC237" s="9"/>
      <c r="HD237" s="9"/>
      <c r="HE237" s="9"/>
      <c r="HF237" s="9"/>
      <c r="HG237" s="9"/>
      <c r="HH237" s="9"/>
      <c r="HI237" s="9"/>
      <c r="HJ237" s="9"/>
      <c r="HK237" s="9"/>
      <c r="HL237" s="9"/>
      <c r="HM237" s="9"/>
      <c r="HN237" s="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11"/>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22"/>
      <c r="KX237" s="17"/>
      <c r="KY237" s="22"/>
      <c r="KZ237" s="22"/>
      <c r="LA237" s="22"/>
      <c r="LB237" s="22"/>
      <c r="LC237" s="22"/>
      <c r="LD237" s="22"/>
      <c r="LE237" s="22"/>
      <c r="LF237" s="22"/>
      <c r="LG237" s="22"/>
      <c r="LH237" s="22"/>
      <c r="LI237" s="22"/>
      <c r="LJ237" s="22"/>
      <c r="LK237" s="22"/>
      <c r="LL237" s="22"/>
      <c r="LM237" s="22"/>
      <c r="LN237" s="22"/>
      <c r="LO237" s="22"/>
      <c r="LP237" s="22"/>
      <c r="LQ237" s="22"/>
      <c r="LR237" s="22"/>
      <c r="LS237" s="22"/>
      <c r="LT237" s="22"/>
      <c r="LU237" s="22"/>
      <c r="LV237" s="22"/>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16"/>
      <c r="NA237" s="1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2"/>
      <c r="PA237" s="32"/>
      <c r="PB237" s="18"/>
      <c r="PC237" s="22"/>
      <c r="PD237" s="22"/>
      <c r="PE237" s="22"/>
      <c r="PF237" s="22"/>
      <c r="PG237" s="22"/>
      <c r="PH237" s="22"/>
      <c r="PI237" s="22"/>
      <c r="PJ237" s="22"/>
      <c r="PK237" s="22"/>
      <c r="PL237" s="22"/>
      <c r="PM237" s="22"/>
      <c r="PN237" s="22"/>
      <c r="PO237" s="22"/>
      <c r="PP237" s="22"/>
      <c r="PQ237" s="22"/>
      <c r="PR237" s="22"/>
      <c r="PS237" s="22"/>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1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9"/>
      <c r="TT237" s="9"/>
    </row>
    <row r="238" spans="1:540" ht="9.6" customHeight="1">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22"/>
      <c r="AG238" s="10"/>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c r="CG238" s="24"/>
      <c r="CH238" s="10"/>
      <c r="CI238" s="15"/>
      <c r="CJ238" s="13"/>
      <c r="CK238" s="18"/>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17"/>
      <c r="ER238" s="26"/>
      <c r="ES238" s="27"/>
      <c r="ET238" s="10"/>
      <c r="EU238" s="24"/>
      <c r="EV238" s="24"/>
      <c r="EW238" s="24"/>
      <c r="EX238" s="24"/>
      <c r="EY238" s="24"/>
      <c r="EZ238" s="24"/>
      <c r="FA238" s="24"/>
      <c r="FB238" s="24"/>
      <c r="FC238" s="24"/>
      <c r="FD238" s="24"/>
      <c r="FE238" s="24"/>
      <c r="FF238" s="24"/>
      <c r="FG238" s="24"/>
      <c r="FH238" s="24"/>
      <c r="FI238" s="24"/>
      <c r="FJ238" s="24"/>
      <c r="FK238" s="24"/>
      <c r="FL238" s="24"/>
      <c r="FM238" s="24"/>
      <c r="FN238" s="24"/>
      <c r="FO238" s="24"/>
      <c r="FP238" s="24"/>
      <c r="FQ238" s="24"/>
      <c r="FR238" s="24"/>
      <c r="FS238" s="24"/>
      <c r="FT238" s="24"/>
      <c r="FU238" s="24"/>
      <c r="FV238" s="24"/>
      <c r="FW238" s="24"/>
      <c r="FX238" s="24"/>
      <c r="FY238" s="24"/>
      <c r="FZ238" s="24"/>
      <c r="GA238" s="24"/>
      <c r="GB238" s="24"/>
      <c r="GC238" s="24"/>
      <c r="GD238" s="24"/>
      <c r="GE238" s="24"/>
      <c r="GF238" s="24"/>
      <c r="GG238" s="24"/>
      <c r="GH238" s="24"/>
      <c r="GI238" s="24"/>
      <c r="GJ238" s="24"/>
      <c r="GK238" s="24"/>
      <c r="GL238" s="24"/>
      <c r="GM238" s="24"/>
      <c r="GN238" s="24"/>
      <c r="GO238" s="24"/>
      <c r="GP238" s="24"/>
      <c r="GQ238" s="24"/>
      <c r="GR238" s="24"/>
      <c r="GS238" s="24"/>
      <c r="GT238" s="24"/>
      <c r="GU238" s="24"/>
      <c r="GV238" s="26"/>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11"/>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14"/>
      <c r="KW238" s="17"/>
      <c r="KX238" s="22"/>
      <c r="KY238" s="22"/>
      <c r="KZ238" s="22"/>
      <c r="LA238" s="22"/>
      <c r="LB238" s="22"/>
      <c r="LC238" s="22"/>
      <c r="LD238" s="22"/>
      <c r="LE238" s="22"/>
      <c r="LF238" s="22"/>
      <c r="LG238" s="22"/>
      <c r="LH238" s="22"/>
      <c r="LI238" s="22"/>
      <c r="LJ238" s="22"/>
      <c r="LK238" s="22"/>
      <c r="LL238" s="22"/>
      <c r="LM238" s="22"/>
      <c r="LN238" s="22"/>
      <c r="LO238" s="22"/>
      <c r="LP238" s="22"/>
      <c r="LQ238" s="22"/>
      <c r="LR238" s="22"/>
      <c r="LS238" s="22"/>
      <c r="LT238" s="22"/>
      <c r="LU238" s="22"/>
      <c r="LV238" s="22"/>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17"/>
      <c r="MX238" s="16"/>
      <c r="MY238" s="11"/>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13"/>
      <c r="PD238" s="18"/>
      <c r="PE238" s="17"/>
      <c r="PF238" s="22"/>
      <c r="PG238" s="22"/>
      <c r="PH238" s="22"/>
      <c r="PI238" s="22"/>
      <c r="PJ238" s="22"/>
      <c r="PK238" s="22"/>
      <c r="PL238" s="22"/>
      <c r="PM238" s="22"/>
      <c r="PN238" s="22"/>
      <c r="PO238" s="22"/>
      <c r="PP238" s="22"/>
      <c r="PQ238" s="22"/>
      <c r="PR238" s="22"/>
      <c r="PS238" s="22"/>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15"/>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9"/>
      <c r="TT238" s="9"/>
    </row>
    <row r="239" spans="1:540" ht="9.6" customHeight="1">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45"/>
      <c r="AG239" s="10"/>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10"/>
      <c r="CG239" s="31"/>
      <c r="CH239" s="16"/>
      <c r="CI239" s="22"/>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22"/>
      <c r="ET239" s="38"/>
      <c r="EU239" s="11"/>
      <c r="EV239" s="24"/>
      <c r="EW239" s="10"/>
      <c r="EX239" s="24"/>
      <c r="EY239" s="24"/>
      <c r="EZ239" s="24"/>
      <c r="FA239" s="24"/>
      <c r="FB239" s="24"/>
      <c r="FC239" s="24"/>
      <c r="FD239" s="24"/>
      <c r="FE239" s="24"/>
      <c r="FF239" s="24"/>
      <c r="FG239" s="24"/>
      <c r="FH239" s="24"/>
      <c r="FI239" s="24"/>
      <c r="FJ239" s="24"/>
      <c r="FK239" s="24"/>
      <c r="FL239" s="24"/>
      <c r="FM239" s="24"/>
      <c r="FN239" s="24"/>
      <c r="FO239" s="24"/>
      <c r="FP239" s="24"/>
      <c r="FQ239" s="24"/>
      <c r="FR239" s="24"/>
      <c r="FS239" s="24"/>
      <c r="FT239" s="24"/>
      <c r="FU239" s="24"/>
      <c r="FV239" s="24"/>
      <c r="FW239" s="24"/>
      <c r="FX239" s="24"/>
      <c r="FY239" s="24"/>
      <c r="FZ239" s="24"/>
      <c r="GA239" s="24"/>
      <c r="GB239" s="24"/>
      <c r="GC239" s="24"/>
      <c r="GD239" s="24"/>
      <c r="GE239" s="24"/>
      <c r="GF239" s="24"/>
      <c r="GG239" s="24"/>
      <c r="GH239" s="24"/>
      <c r="GI239" s="24"/>
      <c r="GJ239" s="24"/>
      <c r="GK239" s="24"/>
      <c r="GL239" s="24"/>
      <c r="GM239" s="24"/>
      <c r="GN239" s="24"/>
      <c r="GO239" s="24"/>
      <c r="GP239" s="24"/>
      <c r="GQ239" s="24"/>
      <c r="GR239" s="24"/>
      <c r="GS239" s="24"/>
      <c r="GT239" s="24"/>
      <c r="GU239" s="44"/>
      <c r="GV239" s="22"/>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11"/>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6"/>
      <c r="KW239" s="22"/>
      <c r="KX239" s="22"/>
      <c r="KY239" s="22"/>
      <c r="KZ239" s="22"/>
      <c r="LA239" s="22"/>
      <c r="LB239" s="22"/>
      <c r="LC239" s="22"/>
      <c r="LD239" s="22"/>
      <c r="LE239" s="22"/>
      <c r="LF239" s="22"/>
      <c r="LG239" s="22"/>
      <c r="LH239" s="22"/>
      <c r="LI239" s="22"/>
      <c r="LJ239" s="22"/>
      <c r="LK239" s="22"/>
      <c r="LL239" s="22"/>
      <c r="LM239" s="22"/>
      <c r="LN239" s="22"/>
      <c r="LO239" s="22"/>
      <c r="LP239" s="22"/>
      <c r="LQ239" s="22"/>
      <c r="LR239" s="22"/>
      <c r="LS239" s="22"/>
      <c r="LT239" s="22"/>
      <c r="LU239" s="22"/>
      <c r="LV239" s="22"/>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17"/>
      <c r="MV239" s="16"/>
      <c r="MW239" s="11"/>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2"/>
      <c r="PE239" s="11"/>
      <c r="PF239" s="16"/>
      <c r="PG239" s="22"/>
      <c r="PH239" s="22"/>
      <c r="PI239" s="22"/>
      <c r="PJ239" s="22"/>
      <c r="PK239" s="22"/>
      <c r="PL239" s="22"/>
      <c r="PM239" s="22"/>
      <c r="PN239" s="22"/>
      <c r="PO239" s="22"/>
      <c r="PP239" s="22"/>
      <c r="PQ239" s="22"/>
      <c r="PR239" s="22"/>
      <c r="PS239" s="22"/>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16"/>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9"/>
      <c r="TT239" s="9"/>
    </row>
    <row r="240" spans="1:540" ht="9.6" customHeight="1">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17"/>
      <c r="AF240" s="12"/>
      <c r="AG240" s="24"/>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12"/>
      <c r="CA240" s="24"/>
      <c r="CB240" s="24"/>
      <c r="CC240" s="24"/>
      <c r="CD240" s="10"/>
      <c r="CE240" s="12"/>
      <c r="CF240" s="29"/>
      <c r="CG240" s="17"/>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17"/>
      <c r="EV240" s="18"/>
      <c r="EW240" s="19"/>
      <c r="EX240" s="24"/>
      <c r="EY240" s="24"/>
      <c r="EZ240" s="24"/>
      <c r="FA240" s="24"/>
      <c r="FB240" s="24"/>
      <c r="FC240" s="24"/>
      <c r="FD240" s="24"/>
      <c r="FE240" s="24"/>
      <c r="FF240" s="24"/>
      <c r="FG240" s="24"/>
      <c r="FH240" s="24"/>
      <c r="FI240" s="24"/>
      <c r="FJ240" s="24"/>
      <c r="FK240" s="24"/>
      <c r="FL240" s="24"/>
      <c r="FM240" s="24"/>
      <c r="FN240" s="24"/>
      <c r="FO240" s="24"/>
      <c r="FP240" s="24"/>
      <c r="FQ240" s="24"/>
      <c r="FR240" s="24"/>
      <c r="FS240" s="24"/>
      <c r="FT240" s="24"/>
      <c r="FU240" s="24"/>
      <c r="FV240" s="24"/>
      <c r="FW240" s="24"/>
      <c r="FX240" s="24"/>
      <c r="FY240" s="24"/>
      <c r="FZ240" s="24"/>
      <c r="GA240" s="24"/>
      <c r="GB240" s="24"/>
      <c r="GC240" s="24"/>
      <c r="GD240" s="24"/>
      <c r="GE240" s="24"/>
      <c r="GF240" s="24"/>
      <c r="GG240" s="24"/>
      <c r="GH240" s="24"/>
      <c r="GI240" s="24"/>
      <c r="GJ240" s="24"/>
      <c r="GK240" s="24"/>
      <c r="GL240" s="24"/>
      <c r="GM240" s="24"/>
      <c r="GN240" s="24"/>
      <c r="GO240" s="24"/>
      <c r="GP240" s="24"/>
      <c r="GQ240" s="24"/>
      <c r="GR240" s="24"/>
      <c r="GS240" s="24"/>
      <c r="GT240" s="10"/>
      <c r="GU240" s="13"/>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11"/>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2"/>
      <c r="KV240" s="22"/>
      <c r="KW240" s="22"/>
      <c r="KX240" s="22"/>
      <c r="KY240" s="22"/>
      <c r="KZ240" s="22"/>
      <c r="LA240" s="22"/>
      <c r="LB240" s="22"/>
      <c r="LC240" s="22"/>
      <c r="LD240" s="22"/>
      <c r="LE240" s="22"/>
      <c r="LF240" s="22"/>
      <c r="LG240" s="22"/>
      <c r="LH240" s="22"/>
      <c r="LI240" s="22"/>
      <c r="LJ240" s="22"/>
      <c r="LK240" s="22"/>
      <c r="LL240" s="22"/>
      <c r="LM240" s="22"/>
      <c r="LN240" s="22"/>
      <c r="LO240" s="22"/>
      <c r="LP240" s="22"/>
      <c r="LQ240" s="22"/>
      <c r="LR240" s="22"/>
      <c r="LS240" s="22"/>
      <c r="LT240" s="22"/>
      <c r="LU240" s="22"/>
      <c r="LV240" s="22"/>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17"/>
      <c r="MT240" s="16"/>
      <c r="MU240" s="15"/>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1"/>
      <c r="PH240" s="16"/>
      <c r="PI240" s="22"/>
      <c r="PJ240" s="22"/>
      <c r="PK240" s="22"/>
      <c r="PL240" s="22"/>
      <c r="PM240" s="22"/>
      <c r="PN240" s="22"/>
      <c r="PO240" s="22"/>
      <c r="PP240" s="22"/>
      <c r="PQ240" s="22"/>
      <c r="PR240" s="22"/>
      <c r="PS240" s="22"/>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17"/>
      <c r="RE240" s="31"/>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9"/>
      <c r="TT240" s="9"/>
    </row>
    <row r="241" spans="1:540" ht="9.6" customHeight="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17"/>
      <c r="AF241" s="12"/>
      <c r="AG241" s="24"/>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10"/>
      <c r="CC241" s="14"/>
      <c r="CD241" s="22"/>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17"/>
      <c r="EY241" s="16"/>
      <c r="EZ241" s="12"/>
      <c r="FA241" s="24"/>
      <c r="FB241" s="24"/>
      <c r="FC241" s="24"/>
      <c r="FD241" s="24"/>
      <c r="FE241" s="24"/>
      <c r="FF241" s="24"/>
      <c r="FG241" s="24"/>
      <c r="FH241" s="24"/>
      <c r="FI241" s="24"/>
      <c r="FJ241" s="24"/>
      <c r="FK241" s="24"/>
      <c r="FL241" s="24"/>
      <c r="FM241" s="24"/>
      <c r="FN241" s="24"/>
      <c r="FO241" s="24"/>
      <c r="FP241" s="24"/>
      <c r="FQ241" s="24"/>
      <c r="FR241" s="24"/>
      <c r="FS241" s="24"/>
      <c r="FT241" s="24"/>
      <c r="FU241" s="24"/>
      <c r="FV241" s="24"/>
      <c r="FW241" s="24"/>
      <c r="FX241" s="24"/>
      <c r="FY241" s="24"/>
      <c r="FZ241" s="24"/>
      <c r="GA241" s="24"/>
      <c r="GB241" s="24"/>
      <c r="GC241" s="24"/>
      <c r="GD241" s="24"/>
      <c r="GE241" s="24"/>
      <c r="GF241" s="24"/>
      <c r="GG241" s="24"/>
      <c r="GH241" s="24"/>
      <c r="GI241" s="24"/>
      <c r="GJ241" s="24"/>
      <c r="GK241" s="24"/>
      <c r="GL241" s="24"/>
      <c r="GM241" s="24"/>
      <c r="GN241" s="24"/>
      <c r="GO241" s="24"/>
      <c r="GP241" s="24"/>
      <c r="GQ241" s="24"/>
      <c r="GR241" s="24"/>
      <c r="GS241" s="24"/>
      <c r="GT241" s="12"/>
      <c r="GU241" s="17"/>
      <c r="GV241" s="9"/>
      <c r="GW241" s="9"/>
      <c r="GX241" s="9"/>
      <c r="GY241" s="9"/>
      <c r="GZ241" s="9"/>
      <c r="HA241" s="9"/>
      <c r="HB241" s="9"/>
      <c r="HC241" s="9"/>
      <c r="HD241" s="9"/>
      <c r="HE241" s="9"/>
      <c r="HF241" s="9"/>
      <c r="HG241" s="9"/>
      <c r="HH241" s="9"/>
      <c r="HI241" s="9"/>
      <c r="HJ241" s="9"/>
      <c r="HK241" s="9"/>
      <c r="HL241" s="9"/>
      <c r="HM241" s="9"/>
      <c r="HN241" s="9"/>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11"/>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5"/>
      <c r="KV241" s="17"/>
      <c r="KW241" s="22"/>
      <c r="KX241" s="22"/>
      <c r="KY241" s="22"/>
      <c r="KZ241" s="22"/>
      <c r="LA241" s="22"/>
      <c r="LB241" s="22"/>
      <c r="LC241" s="22"/>
      <c r="LD241" s="22"/>
      <c r="LE241" s="22"/>
      <c r="LF241" s="22"/>
      <c r="LG241" s="22"/>
      <c r="LH241" s="22"/>
      <c r="LI241" s="22"/>
      <c r="LJ241" s="22"/>
      <c r="LK241" s="22"/>
      <c r="LL241" s="22"/>
      <c r="LM241" s="22"/>
      <c r="LN241" s="22"/>
      <c r="LO241" s="22"/>
      <c r="LP241" s="22"/>
      <c r="LQ241" s="22"/>
      <c r="LR241" s="22"/>
      <c r="LS241" s="22"/>
      <c r="LT241" s="22"/>
      <c r="LU241" s="22"/>
      <c r="LV241" s="22"/>
      <c r="LW241" s="22"/>
      <c r="LX241" s="22"/>
      <c r="LY241" s="22"/>
      <c r="LZ241" s="22"/>
      <c r="MA241" s="22"/>
      <c r="MB241" s="22"/>
      <c r="MC241" s="22"/>
      <c r="MD241" s="22"/>
      <c r="ME241" s="22"/>
      <c r="MF241" s="22"/>
      <c r="MG241" s="22"/>
      <c r="MH241" s="22"/>
      <c r="MI241" s="22"/>
      <c r="MJ241" s="22"/>
      <c r="MK241" s="22"/>
      <c r="ML241" s="22"/>
      <c r="MM241" s="22"/>
      <c r="MN241" s="22"/>
      <c r="MO241" s="22"/>
      <c r="MP241" s="22"/>
      <c r="MQ241" s="18"/>
      <c r="MR241" s="14"/>
      <c r="MS241" s="15"/>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7"/>
      <c r="PJ241" s="13"/>
      <c r="PK241" s="18"/>
      <c r="PL241" s="22"/>
      <c r="PM241" s="22"/>
      <c r="PN241" s="22"/>
      <c r="PO241" s="22"/>
      <c r="PP241" s="22"/>
      <c r="PQ241" s="22"/>
      <c r="PR241" s="22"/>
      <c r="PS241" s="22"/>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16"/>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9"/>
      <c r="TT241" s="9"/>
    </row>
    <row r="242" spans="1:540" ht="9.6" customHeight="1">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17"/>
      <c r="AF242" s="12"/>
      <c r="AG242" s="24"/>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32"/>
      <c r="CB242" s="33"/>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17"/>
      <c r="FA242" s="16"/>
      <c r="FB242" s="15"/>
      <c r="FC242" s="24"/>
      <c r="FD242" s="24"/>
      <c r="FE242" s="24"/>
      <c r="FF242" s="24"/>
      <c r="FG242" s="24"/>
      <c r="FH242" s="24"/>
      <c r="FI242" s="24"/>
      <c r="FJ242" s="24"/>
      <c r="FK242" s="24"/>
      <c r="FL242" s="24"/>
      <c r="FM242" s="24"/>
      <c r="FN242" s="24"/>
      <c r="FO242" s="24"/>
      <c r="FP242" s="24"/>
      <c r="FQ242" s="24"/>
      <c r="FR242" s="24"/>
      <c r="FS242" s="24"/>
      <c r="FT242" s="24"/>
      <c r="FU242" s="24"/>
      <c r="FV242" s="24"/>
      <c r="FW242" s="24"/>
      <c r="FX242" s="24"/>
      <c r="FY242" s="24"/>
      <c r="FZ242" s="24"/>
      <c r="GA242" s="24"/>
      <c r="GB242" s="24"/>
      <c r="GC242" s="24"/>
      <c r="GD242" s="24"/>
      <c r="GE242" s="24"/>
      <c r="GF242" s="24"/>
      <c r="GG242" s="24"/>
      <c r="GH242" s="24"/>
      <c r="GI242" s="24"/>
      <c r="GJ242" s="24"/>
      <c r="GK242" s="24"/>
      <c r="GL242" s="24"/>
      <c r="GM242" s="24"/>
      <c r="GN242" s="24"/>
      <c r="GO242" s="24"/>
      <c r="GP242" s="24"/>
      <c r="GQ242" s="24"/>
      <c r="GR242" s="24"/>
      <c r="GS242" s="24"/>
      <c r="GT242" s="16"/>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11"/>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5"/>
      <c r="KV242" s="17"/>
      <c r="KW242" s="22"/>
      <c r="KX242" s="22"/>
      <c r="KY242" s="22"/>
      <c r="KZ242" s="22"/>
      <c r="LA242" s="22"/>
      <c r="LB242" s="22"/>
      <c r="LC242" s="22"/>
      <c r="LD242" s="22"/>
      <c r="LE242" s="22"/>
      <c r="LF242" s="22"/>
      <c r="LG242" s="22"/>
      <c r="LH242" s="22"/>
      <c r="LI242" s="22"/>
      <c r="LJ242" s="22"/>
      <c r="LK242" s="22"/>
      <c r="LL242" s="22"/>
      <c r="LM242" s="22"/>
      <c r="LN242" s="22"/>
      <c r="LO242" s="22"/>
      <c r="LP242" s="22"/>
      <c r="LQ242" s="22"/>
      <c r="LR242" s="22"/>
      <c r="LS242" s="22"/>
      <c r="LT242" s="22"/>
      <c r="LU242" s="22"/>
      <c r="LV242" s="22"/>
      <c r="LW242" s="22"/>
      <c r="LX242" s="22"/>
      <c r="LY242" s="22"/>
      <c r="LZ242" s="22"/>
      <c r="MA242" s="22"/>
      <c r="MB242" s="22"/>
      <c r="MC242" s="22"/>
      <c r="MD242" s="22"/>
      <c r="ME242" s="22"/>
      <c r="MF242" s="22"/>
      <c r="MG242" s="22"/>
      <c r="MH242" s="22"/>
      <c r="MI242" s="22"/>
      <c r="MJ242" s="22"/>
      <c r="MK242" s="22"/>
      <c r="ML242" s="22"/>
      <c r="MM242" s="22"/>
      <c r="MN242" s="22"/>
      <c r="MO242" s="18"/>
      <c r="MP242" s="14"/>
      <c r="MQ242" s="12"/>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5"/>
      <c r="PL242" s="13"/>
      <c r="PM242" s="22"/>
      <c r="PN242" s="22"/>
      <c r="PO242" s="22"/>
      <c r="PP242" s="22"/>
      <c r="PQ242" s="22"/>
      <c r="PR242" s="22"/>
      <c r="PS242" s="22"/>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11"/>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9"/>
      <c r="TT242" s="9"/>
    </row>
    <row r="243" spans="1:540" ht="9.6" customHeight="1">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12"/>
      <c r="AG243" s="24"/>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10"/>
      <c r="BY243" s="11"/>
      <c r="BZ243" s="18"/>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17"/>
      <c r="FC243" s="29"/>
      <c r="FD243" s="11"/>
      <c r="FE243" s="24"/>
      <c r="FF243" s="24"/>
      <c r="FG243" s="24"/>
      <c r="FH243" s="24"/>
      <c r="FI243" s="24"/>
      <c r="FJ243" s="24"/>
      <c r="FK243" s="24"/>
      <c r="FL243" s="24"/>
      <c r="FM243" s="24"/>
      <c r="FN243" s="24"/>
      <c r="FO243" s="24"/>
      <c r="FP243" s="24"/>
      <c r="FQ243" s="24"/>
      <c r="FR243" s="24"/>
      <c r="FS243" s="24"/>
      <c r="FT243" s="24"/>
      <c r="FU243" s="24"/>
      <c r="FV243" s="24"/>
      <c r="FW243" s="24"/>
      <c r="FX243" s="24"/>
      <c r="FY243" s="24"/>
      <c r="FZ243" s="24"/>
      <c r="GA243" s="24"/>
      <c r="GB243" s="24"/>
      <c r="GC243" s="24"/>
      <c r="GD243" s="24"/>
      <c r="GE243" s="24"/>
      <c r="GF243" s="24"/>
      <c r="GG243" s="24"/>
      <c r="GH243" s="24"/>
      <c r="GI243" s="24"/>
      <c r="GJ243" s="24"/>
      <c r="GK243" s="24"/>
      <c r="GL243" s="24"/>
      <c r="GM243" s="24"/>
      <c r="GN243" s="24"/>
      <c r="GO243" s="24"/>
      <c r="GP243" s="24"/>
      <c r="GQ243" s="24"/>
      <c r="GR243" s="24"/>
      <c r="GS243" s="24"/>
      <c r="GT243" s="22"/>
      <c r="GU243" s="9"/>
      <c r="GV243" s="9"/>
      <c r="GW243" s="9"/>
      <c r="GX243" s="9"/>
      <c r="GY243" s="9"/>
      <c r="GZ243" s="9"/>
      <c r="HA243" s="9"/>
      <c r="HB243" s="9"/>
      <c r="HC243" s="9"/>
      <c r="HD243" s="9"/>
      <c r="HE243" s="9"/>
      <c r="HF243" s="9"/>
      <c r="HG243" s="9"/>
      <c r="HH243" s="9"/>
      <c r="HI243" s="9"/>
      <c r="HJ243" s="9"/>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11"/>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2"/>
      <c r="KV243" s="22"/>
      <c r="KW243" s="22"/>
      <c r="KX243" s="22"/>
      <c r="KY243" s="22"/>
      <c r="KZ243" s="22"/>
      <c r="LA243" s="22"/>
      <c r="LB243" s="22"/>
      <c r="LC243" s="22"/>
      <c r="LD243" s="22"/>
      <c r="LE243" s="22"/>
      <c r="LF243" s="22"/>
      <c r="LG243" s="22"/>
      <c r="LH243" s="22"/>
      <c r="LI243" s="22"/>
      <c r="LJ243" s="22"/>
      <c r="LK243" s="22"/>
      <c r="LL243" s="22"/>
      <c r="LM243" s="22"/>
      <c r="LN243" s="22"/>
      <c r="LO243" s="22"/>
      <c r="LP243" s="22"/>
      <c r="LQ243" s="22"/>
      <c r="LR243" s="22"/>
      <c r="LS243" s="22"/>
      <c r="LT243" s="22"/>
      <c r="LU243" s="22"/>
      <c r="LV243" s="22"/>
      <c r="LW243" s="22"/>
      <c r="LX243" s="22"/>
      <c r="LY243" s="22"/>
      <c r="LZ243" s="22"/>
      <c r="MA243" s="22"/>
      <c r="MB243" s="22"/>
      <c r="MC243" s="22"/>
      <c r="MD243" s="22"/>
      <c r="ME243" s="22"/>
      <c r="MF243" s="22"/>
      <c r="MG243" s="22"/>
      <c r="MH243" s="22"/>
      <c r="MI243" s="22"/>
      <c r="MJ243" s="22"/>
      <c r="MK243" s="22"/>
      <c r="ML243" s="22"/>
      <c r="MM243" s="18"/>
      <c r="MN243" s="13"/>
      <c r="MO243" s="12"/>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2"/>
      <c r="PN243" s="14"/>
      <c r="PO243" s="18"/>
      <c r="PP243" s="22"/>
      <c r="PQ243" s="22"/>
      <c r="PR243" s="22"/>
      <c r="PS243" s="22"/>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9"/>
      <c r="TT243" s="9"/>
    </row>
    <row r="244" spans="1:540" ht="9.6" customHeight="1">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33"/>
      <c r="AG244" s="10"/>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43"/>
      <c r="BX244" s="2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18"/>
      <c r="FF244" s="42"/>
      <c r="FG244" s="10"/>
      <c r="FH244" s="10"/>
      <c r="FI244" s="24"/>
      <c r="FJ244" s="24"/>
      <c r="FK244" s="24"/>
      <c r="FL244" s="24"/>
      <c r="FM244" s="24"/>
      <c r="FN244" s="24"/>
      <c r="FO244" s="24"/>
      <c r="FP244" s="24"/>
      <c r="FQ244" s="24"/>
      <c r="FR244" s="24"/>
      <c r="FS244" s="24"/>
      <c r="FT244" s="24"/>
      <c r="FU244" s="24"/>
      <c r="FV244" s="24"/>
      <c r="FW244" s="24"/>
      <c r="FX244" s="24"/>
      <c r="FY244" s="24"/>
      <c r="FZ244" s="24"/>
      <c r="GA244" s="24"/>
      <c r="GB244" s="24"/>
      <c r="GC244" s="24"/>
      <c r="GD244" s="24"/>
      <c r="GE244" s="24"/>
      <c r="GF244" s="24"/>
      <c r="GG244" s="24"/>
      <c r="GH244" s="24"/>
      <c r="GI244" s="24"/>
      <c r="GJ244" s="24"/>
      <c r="GK244" s="24"/>
      <c r="GL244" s="24"/>
      <c r="GM244" s="24"/>
      <c r="GN244" s="24"/>
      <c r="GO244" s="24"/>
      <c r="GP244" s="24"/>
      <c r="GQ244" s="24"/>
      <c r="GR244" s="24"/>
      <c r="GS244" s="40"/>
      <c r="GT244" s="17"/>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11"/>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13"/>
      <c r="KW244" s="22"/>
      <c r="KX244" s="22"/>
      <c r="KY244" s="22"/>
      <c r="KZ244" s="22"/>
      <c r="LA244" s="22"/>
      <c r="LB244" s="22"/>
      <c r="LC244" s="22"/>
      <c r="LD244" s="22"/>
      <c r="LE244" s="22"/>
      <c r="LF244" s="22"/>
      <c r="LG244" s="22"/>
      <c r="LH244" s="22"/>
      <c r="LI244" s="22"/>
      <c r="LJ244" s="22"/>
      <c r="LK244" s="22"/>
      <c r="LL244" s="22"/>
      <c r="LM244" s="22"/>
      <c r="LN244" s="22"/>
      <c r="LO244" s="22"/>
      <c r="LP244" s="22"/>
      <c r="LQ244" s="22"/>
      <c r="LR244" s="22"/>
      <c r="LS244" s="22"/>
      <c r="LT244" s="22"/>
      <c r="LU244" s="22"/>
      <c r="LV244" s="22"/>
      <c r="LW244" s="22"/>
      <c r="LX244" s="22"/>
      <c r="LY244" s="22"/>
      <c r="LZ244" s="22"/>
      <c r="MA244" s="22"/>
      <c r="MB244" s="22"/>
      <c r="MC244" s="22"/>
      <c r="MD244" s="22"/>
      <c r="ME244" s="22"/>
      <c r="MF244" s="22"/>
      <c r="MG244" s="22"/>
      <c r="MH244" s="22"/>
      <c r="MI244" s="22"/>
      <c r="MJ244" s="22"/>
      <c r="MK244" s="17"/>
      <c r="ML244" s="16"/>
      <c r="MM244" s="27"/>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14"/>
      <c r="PQ244" s="18"/>
      <c r="PR244" s="17"/>
      <c r="PS244" s="17"/>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18"/>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9"/>
      <c r="TT244" s="9"/>
    </row>
    <row r="245" spans="1:540" ht="9.6" customHeight="1">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16"/>
      <c r="AH245" s="40"/>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6"/>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17"/>
      <c r="FH245" s="41"/>
      <c r="FI245" s="27"/>
      <c r="FJ245" s="10"/>
      <c r="FK245" s="24"/>
      <c r="FL245" s="24"/>
      <c r="FM245" s="24"/>
      <c r="FN245" s="24"/>
      <c r="FO245" s="24"/>
      <c r="FP245" s="24"/>
      <c r="FQ245" s="24"/>
      <c r="FR245" s="24"/>
      <c r="FS245" s="24"/>
      <c r="FT245" s="24"/>
      <c r="FU245" s="24"/>
      <c r="FV245" s="24"/>
      <c r="FW245" s="24"/>
      <c r="FX245" s="24"/>
      <c r="FY245" s="24"/>
      <c r="FZ245" s="24"/>
      <c r="GA245" s="24"/>
      <c r="GB245" s="24"/>
      <c r="GC245" s="24"/>
      <c r="GD245" s="24"/>
      <c r="GE245" s="24"/>
      <c r="GF245" s="24"/>
      <c r="GG245" s="24"/>
      <c r="GH245" s="24"/>
      <c r="GI245" s="24"/>
      <c r="GJ245" s="24"/>
      <c r="GK245" s="24"/>
      <c r="GL245" s="24"/>
      <c r="GM245" s="24"/>
      <c r="GN245" s="24"/>
      <c r="GO245" s="24"/>
      <c r="GP245" s="24"/>
      <c r="GQ245" s="24"/>
      <c r="GR245" s="24"/>
      <c r="GS245" s="40"/>
      <c r="GT245" s="17"/>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11"/>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6"/>
      <c r="KX245" s="22"/>
      <c r="KY245" s="22"/>
      <c r="KZ245" s="22"/>
      <c r="LA245" s="22"/>
      <c r="LB245" s="22"/>
      <c r="LC245" s="22"/>
      <c r="LD245" s="22"/>
      <c r="LE245" s="22"/>
      <c r="LF245" s="22"/>
      <c r="LG245" s="22"/>
      <c r="LH245" s="22"/>
      <c r="LI245" s="22"/>
      <c r="LJ245" s="22"/>
      <c r="LK245" s="22"/>
      <c r="LL245" s="22"/>
      <c r="LM245" s="22"/>
      <c r="LN245" s="22"/>
      <c r="LO245" s="22"/>
      <c r="LP245" s="22"/>
      <c r="LQ245" s="22"/>
      <c r="LR245" s="22"/>
      <c r="LS245" s="22"/>
      <c r="LT245" s="22"/>
      <c r="LU245" s="22"/>
      <c r="LV245" s="22"/>
      <c r="LW245" s="22"/>
      <c r="LX245" s="22"/>
      <c r="LY245" s="22"/>
      <c r="LZ245" s="22"/>
      <c r="MA245" s="22"/>
      <c r="MB245" s="22"/>
      <c r="MC245" s="22"/>
      <c r="MD245" s="22"/>
      <c r="ME245" s="22"/>
      <c r="MF245" s="22"/>
      <c r="MG245" s="22"/>
      <c r="MH245" s="22"/>
      <c r="MI245" s="22"/>
      <c r="MJ245" s="18"/>
      <c r="MK245" s="28"/>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1"/>
      <c r="PS245" s="18"/>
      <c r="PT245" s="17"/>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9"/>
      <c r="TT245" s="9"/>
    </row>
    <row r="246" spans="1:540" ht="9.6" customHeight="1">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13"/>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12"/>
      <c r="BU246" s="18"/>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17"/>
      <c r="FJ246" s="13"/>
      <c r="FK246" s="25"/>
      <c r="FL246" s="10"/>
      <c r="FM246" s="24"/>
      <c r="FN246" s="24"/>
      <c r="FO246" s="24"/>
      <c r="FP246" s="24"/>
      <c r="FQ246" s="24"/>
      <c r="FR246" s="24"/>
      <c r="FS246" s="24"/>
      <c r="FT246" s="24"/>
      <c r="FU246" s="24"/>
      <c r="FV246" s="24"/>
      <c r="FW246" s="24"/>
      <c r="FX246" s="24"/>
      <c r="FY246" s="24"/>
      <c r="FZ246" s="24"/>
      <c r="GA246" s="24"/>
      <c r="GB246" s="24"/>
      <c r="GC246" s="24"/>
      <c r="GD246" s="24"/>
      <c r="GE246" s="24"/>
      <c r="GF246" s="24"/>
      <c r="GG246" s="24"/>
      <c r="GH246" s="24"/>
      <c r="GI246" s="24"/>
      <c r="GJ246" s="24"/>
      <c r="GK246" s="24"/>
      <c r="GL246" s="24"/>
      <c r="GM246" s="24"/>
      <c r="GN246" s="24"/>
      <c r="GO246" s="24"/>
      <c r="GP246" s="24"/>
      <c r="GQ246" s="24"/>
      <c r="GR246" s="24"/>
      <c r="GS246" s="24"/>
      <c r="GT246" s="22"/>
      <c r="GU246" s="9"/>
      <c r="GV246" s="9"/>
      <c r="GW246" s="9"/>
      <c r="GX246" s="9"/>
      <c r="GY246" s="9"/>
      <c r="GZ246" s="9"/>
      <c r="HA246" s="9"/>
      <c r="HB246" s="9"/>
      <c r="HC246" s="9"/>
      <c r="HD246" s="9"/>
      <c r="HE246" s="9"/>
      <c r="HF246" s="9"/>
      <c r="HG246" s="9"/>
      <c r="HH246" s="9"/>
      <c r="HI246" s="9"/>
      <c r="HJ246" s="9"/>
      <c r="HK246" s="9"/>
      <c r="HL246" s="9"/>
      <c r="HM246" s="9"/>
      <c r="HN246" s="9"/>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11"/>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8"/>
      <c r="KY246" s="22"/>
      <c r="KZ246" s="22"/>
      <c r="LA246" s="22"/>
      <c r="LB246" s="22"/>
      <c r="LC246" s="22"/>
      <c r="LD246" s="22"/>
      <c r="LE246" s="22"/>
      <c r="LF246" s="22"/>
      <c r="LG246" s="22"/>
      <c r="LH246" s="22"/>
      <c r="LI246" s="22"/>
      <c r="LJ246" s="22"/>
      <c r="LK246" s="22"/>
      <c r="LL246" s="22"/>
      <c r="LM246" s="22"/>
      <c r="LN246" s="22"/>
      <c r="LO246" s="22"/>
      <c r="LP246" s="22"/>
      <c r="LQ246" s="22"/>
      <c r="LR246" s="22"/>
      <c r="LS246" s="22"/>
      <c r="LT246" s="22"/>
      <c r="LU246" s="22"/>
      <c r="LV246" s="22"/>
      <c r="LW246" s="22"/>
      <c r="LX246" s="22"/>
      <c r="LY246" s="22"/>
      <c r="LZ246" s="22"/>
      <c r="MA246" s="22"/>
      <c r="MB246" s="22"/>
      <c r="MC246" s="22"/>
      <c r="MD246" s="22"/>
      <c r="ME246" s="22"/>
      <c r="MF246" s="22"/>
      <c r="MG246" s="22"/>
      <c r="MH246" s="22"/>
      <c r="MI246" s="16"/>
      <c r="MJ246" s="12"/>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5"/>
      <c r="PU246" s="16"/>
      <c r="PV246" s="22"/>
      <c r="PW246" s="17"/>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18"/>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9"/>
      <c r="TT246" s="9"/>
    </row>
    <row r="247" spans="1:540" ht="9.6" customHeight="1">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17"/>
      <c r="AI247" s="11"/>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12"/>
      <c r="BT247" s="18"/>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17"/>
      <c r="FL247" s="33"/>
      <c r="FM247" s="11"/>
      <c r="FN247" s="10"/>
      <c r="FO247" s="10"/>
      <c r="FP247" s="24"/>
      <c r="FQ247" s="24"/>
      <c r="FR247" s="24"/>
      <c r="FS247" s="24"/>
      <c r="FT247" s="24"/>
      <c r="FU247" s="24"/>
      <c r="FV247" s="24"/>
      <c r="FW247" s="24"/>
      <c r="FX247" s="24"/>
      <c r="FY247" s="24"/>
      <c r="FZ247" s="24"/>
      <c r="GA247" s="24"/>
      <c r="GB247" s="24"/>
      <c r="GC247" s="24"/>
      <c r="GD247" s="24"/>
      <c r="GE247" s="24"/>
      <c r="GF247" s="24"/>
      <c r="GG247" s="24"/>
      <c r="GH247" s="24"/>
      <c r="GI247" s="24"/>
      <c r="GJ247" s="24"/>
      <c r="GK247" s="24"/>
      <c r="GL247" s="24"/>
      <c r="GM247" s="24"/>
      <c r="GN247" s="24"/>
      <c r="GO247" s="24"/>
      <c r="GP247" s="24"/>
      <c r="GQ247" s="24"/>
      <c r="GR247" s="24"/>
      <c r="GS247" s="10"/>
      <c r="GT247" s="14"/>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11"/>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2"/>
      <c r="KY247" s="18"/>
      <c r="KZ247" s="22"/>
      <c r="LA247" s="22"/>
      <c r="LB247" s="22"/>
      <c r="LC247" s="22"/>
      <c r="LD247" s="22"/>
      <c r="LE247" s="22"/>
      <c r="LF247" s="22"/>
      <c r="LG247" s="22"/>
      <c r="LH247" s="22"/>
      <c r="LI247" s="22"/>
      <c r="LJ247" s="22"/>
      <c r="LK247" s="22"/>
      <c r="LL247" s="22"/>
      <c r="LM247" s="22"/>
      <c r="LN247" s="22"/>
      <c r="LO247" s="22"/>
      <c r="LP247" s="22"/>
      <c r="LQ247" s="22"/>
      <c r="LR247" s="22"/>
      <c r="LS247" s="22"/>
      <c r="LT247" s="22"/>
      <c r="LU247" s="22"/>
      <c r="LV247" s="22"/>
      <c r="LW247" s="22"/>
      <c r="LX247" s="22"/>
      <c r="LY247" s="22"/>
      <c r="LZ247" s="22"/>
      <c r="MA247" s="22"/>
      <c r="MB247" s="22"/>
      <c r="MC247" s="22"/>
      <c r="MD247" s="22"/>
      <c r="ME247" s="22"/>
      <c r="MF247" s="22"/>
      <c r="MG247" s="22"/>
      <c r="MH247" s="16"/>
      <c r="MI247" s="12"/>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5"/>
      <c r="PW247" s="16"/>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3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9"/>
      <c r="TT247" s="9"/>
    </row>
    <row r="248" spans="1:540" ht="9.6" customHeight="1">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22"/>
      <c r="AJ248" s="27"/>
      <c r="AK248" s="12"/>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10"/>
      <c r="BS248" s="18"/>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17"/>
      <c r="FN248" s="18"/>
      <c r="FO248" s="15"/>
      <c r="FP248" s="10"/>
      <c r="FQ248" s="24"/>
      <c r="FR248" s="24"/>
      <c r="FS248" s="24"/>
      <c r="FT248" s="24"/>
      <c r="FU248" s="24"/>
      <c r="FV248" s="24"/>
      <c r="FW248" s="24"/>
      <c r="FX248" s="24"/>
      <c r="FY248" s="24"/>
      <c r="FZ248" s="24"/>
      <c r="GA248" s="24"/>
      <c r="GB248" s="24"/>
      <c r="GC248" s="24"/>
      <c r="GD248" s="24"/>
      <c r="GE248" s="24"/>
      <c r="GF248" s="24"/>
      <c r="GG248" s="24"/>
      <c r="GH248" s="24"/>
      <c r="GI248" s="24"/>
      <c r="GJ248" s="24"/>
      <c r="GK248" s="24"/>
      <c r="GL248" s="24"/>
      <c r="GM248" s="24"/>
      <c r="GN248" s="24"/>
      <c r="GO248" s="24"/>
      <c r="GP248" s="24"/>
      <c r="GQ248" s="24"/>
      <c r="GR248" s="24"/>
      <c r="GS248" s="24"/>
      <c r="GT248" s="24"/>
      <c r="GU248" s="13"/>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11"/>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14"/>
      <c r="KZ248" s="22"/>
      <c r="LA248" s="22"/>
      <c r="LB248" s="22"/>
      <c r="LC248" s="22"/>
      <c r="LD248" s="22"/>
      <c r="LE248" s="22"/>
      <c r="LF248" s="22"/>
      <c r="LG248" s="22"/>
      <c r="LH248" s="22"/>
      <c r="LI248" s="22"/>
      <c r="LJ248" s="22"/>
      <c r="LK248" s="22"/>
      <c r="LL248" s="22"/>
      <c r="LM248" s="22"/>
      <c r="LN248" s="22"/>
      <c r="LO248" s="22"/>
      <c r="LP248" s="22"/>
      <c r="LQ248" s="22"/>
      <c r="LR248" s="22"/>
      <c r="LS248" s="22"/>
      <c r="LT248" s="22"/>
      <c r="LU248" s="22"/>
      <c r="LV248" s="22"/>
      <c r="LW248" s="22"/>
      <c r="LX248" s="22"/>
      <c r="LY248" s="22"/>
      <c r="LZ248" s="22"/>
      <c r="MA248" s="22"/>
      <c r="MB248" s="22"/>
      <c r="MC248" s="22"/>
      <c r="MD248" s="22"/>
      <c r="ME248" s="22"/>
      <c r="MF248" s="22"/>
      <c r="MG248" s="18"/>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2"/>
      <c r="PY248" s="13"/>
      <c r="PZ248" s="17"/>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17"/>
      <c r="RE248" s="14"/>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9"/>
      <c r="TT248" s="9"/>
    </row>
    <row r="249" spans="1:540" ht="9.6" customHeight="1">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33"/>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10"/>
      <c r="BQ249" s="12"/>
      <c r="BR249" s="17"/>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13"/>
      <c r="FR249" s="12"/>
      <c r="FS249" s="24"/>
      <c r="FT249" s="24"/>
      <c r="FU249" s="24"/>
      <c r="FV249" s="24"/>
      <c r="FW249" s="24"/>
      <c r="FX249" s="24"/>
      <c r="FY249" s="24"/>
      <c r="FZ249" s="24"/>
      <c r="GA249" s="24"/>
      <c r="GB249" s="24"/>
      <c r="GC249" s="24"/>
      <c r="GD249" s="24"/>
      <c r="GE249" s="24"/>
      <c r="GF249" s="24"/>
      <c r="GG249" s="24"/>
      <c r="GH249" s="24"/>
      <c r="GI249" s="24"/>
      <c r="GJ249" s="24"/>
      <c r="GK249" s="24"/>
      <c r="GL249" s="24"/>
      <c r="GM249" s="24"/>
      <c r="GN249" s="24"/>
      <c r="GO249" s="24"/>
      <c r="GP249" s="24"/>
      <c r="GQ249" s="24"/>
      <c r="GR249" s="24"/>
      <c r="GS249" s="24"/>
      <c r="GT249" s="24"/>
      <c r="GU249" s="10"/>
      <c r="GV249" s="15"/>
      <c r="GW249" s="22"/>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11"/>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13"/>
      <c r="LA249" s="22"/>
      <c r="LB249" s="22"/>
      <c r="LC249" s="22"/>
      <c r="LD249" s="22"/>
      <c r="LE249" s="22"/>
      <c r="LF249" s="22"/>
      <c r="LG249" s="22"/>
      <c r="LH249" s="22"/>
      <c r="LI249" s="22"/>
      <c r="LJ249" s="22"/>
      <c r="LK249" s="22"/>
      <c r="LL249" s="22"/>
      <c r="LM249" s="22"/>
      <c r="LN249" s="22"/>
      <c r="LO249" s="22"/>
      <c r="LP249" s="22"/>
      <c r="LQ249" s="22"/>
      <c r="LR249" s="22"/>
      <c r="LS249" s="22"/>
      <c r="LT249" s="22"/>
      <c r="LU249" s="22"/>
      <c r="LV249" s="22"/>
      <c r="LW249" s="22"/>
      <c r="LX249" s="22"/>
      <c r="LY249" s="22"/>
      <c r="LZ249" s="22"/>
      <c r="MA249" s="22"/>
      <c r="MB249" s="22"/>
      <c r="MC249" s="22"/>
      <c r="MD249" s="22"/>
      <c r="ME249" s="22"/>
      <c r="MF249" s="16"/>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14"/>
      <c r="QB249" s="16"/>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17"/>
      <c r="RF249" s="14"/>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9"/>
      <c r="TT249" s="9"/>
    </row>
    <row r="250" spans="1:540" ht="9.6" customHeight="1">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16"/>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10"/>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22"/>
      <c r="FS250" s="11"/>
      <c r="FT250" s="24"/>
      <c r="FU250" s="10"/>
      <c r="FV250" s="24"/>
      <c r="FW250" s="24"/>
      <c r="FX250" s="24"/>
      <c r="FY250" s="24"/>
      <c r="FZ250" s="24"/>
      <c r="GA250" s="24"/>
      <c r="GB250" s="24"/>
      <c r="GC250" s="24"/>
      <c r="GD250" s="24"/>
      <c r="GE250" s="24"/>
      <c r="GF250" s="24"/>
      <c r="GG250" s="24"/>
      <c r="GH250" s="24"/>
      <c r="GI250" s="24"/>
      <c r="GJ250" s="24"/>
      <c r="GK250" s="24"/>
      <c r="GL250" s="24"/>
      <c r="GM250" s="24"/>
      <c r="GN250" s="24"/>
      <c r="GO250" s="24"/>
      <c r="GP250" s="24"/>
      <c r="GQ250" s="24"/>
      <c r="GR250" s="24"/>
      <c r="GS250" s="24"/>
      <c r="GT250" s="24"/>
      <c r="GU250" s="24"/>
      <c r="GV250" s="10"/>
      <c r="GW250" s="15"/>
      <c r="GX250" s="22"/>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11"/>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6"/>
      <c r="LB250" s="22"/>
      <c r="LC250" s="22"/>
      <c r="LD250" s="22"/>
      <c r="LE250" s="22"/>
      <c r="LF250" s="22"/>
      <c r="LG250" s="22"/>
      <c r="LH250" s="22"/>
      <c r="LI250" s="22"/>
      <c r="LJ250" s="22"/>
      <c r="LK250" s="22"/>
      <c r="LL250" s="22"/>
      <c r="LM250" s="22"/>
      <c r="LN250" s="22"/>
      <c r="LO250" s="22"/>
      <c r="LP250" s="22"/>
      <c r="LQ250" s="22"/>
      <c r="LR250" s="22"/>
      <c r="LS250" s="22"/>
      <c r="LT250" s="22"/>
      <c r="LU250" s="22"/>
      <c r="LV250" s="22"/>
      <c r="LW250" s="22"/>
      <c r="LX250" s="22"/>
      <c r="LY250" s="22"/>
      <c r="LZ250" s="22"/>
      <c r="MA250" s="22"/>
      <c r="MB250" s="22"/>
      <c r="MC250" s="22"/>
      <c r="MD250" s="22"/>
      <c r="ME250" s="16"/>
      <c r="MF250" s="12"/>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14"/>
      <c r="QD250" s="18"/>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17"/>
      <c r="RG250" s="21"/>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9"/>
      <c r="TT250" s="9"/>
    </row>
    <row r="251" spans="1:540" ht="9.6" customHeight="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31"/>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16"/>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17"/>
      <c r="FT251" s="18"/>
      <c r="FU251" s="39"/>
      <c r="FV251" s="10"/>
      <c r="FW251" s="24"/>
      <c r="FX251" s="24"/>
      <c r="FY251" s="24"/>
      <c r="FZ251" s="24"/>
      <c r="GA251" s="24"/>
      <c r="GB251" s="24"/>
      <c r="GC251" s="24"/>
      <c r="GD251" s="24"/>
      <c r="GE251" s="24"/>
      <c r="GF251" s="24"/>
      <c r="GG251" s="24"/>
      <c r="GH251" s="24"/>
      <c r="GI251" s="24"/>
      <c r="GJ251" s="24"/>
      <c r="GK251" s="24"/>
      <c r="GL251" s="24"/>
      <c r="GM251" s="24"/>
      <c r="GN251" s="24"/>
      <c r="GO251" s="24"/>
      <c r="GP251" s="24"/>
      <c r="GQ251" s="24"/>
      <c r="GR251" s="24"/>
      <c r="GS251" s="24"/>
      <c r="GT251" s="24"/>
      <c r="GU251" s="24"/>
      <c r="GV251" s="27"/>
      <c r="GW251" s="10"/>
      <c r="GX251" s="19"/>
      <c r="GY251" s="17"/>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11"/>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5"/>
      <c r="LB251" s="22"/>
      <c r="LC251" s="22"/>
      <c r="LD251" s="22"/>
      <c r="LE251" s="22"/>
      <c r="LF251" s="22"/>
      <c r="LG251" s="22"/>
      <c r="LH251" s="22"/>
      <c r="LI251" s="22"/>
      <c r="LJ251" s="22"/>
      <c r="LK251" s="22"/>
      <c r="LL251" s="22"/>
      <c r="LM251" s="22"/>
      <c r="LN251" s="22"/>
      <c r="LO251" s="22"/>
      <c r="LP251" s="22"/>
      <c r="LQ251" s="22"/>
      <c r="LR251" s="22"/>
      <c r="LS251" s="22"/>
      <c r="LT251" s="22"/>
      <c r="LU251" s="22"/>
      <c r="LV251" s="22"/>
      <c r="LW251" s="22"/>
      <c r="LX251" s="22"/>
      <c r="LY251" s="22"/>
      <c r="LZ251" s="22"/>
      <c r="MA251" s="22"/>
      <c r="MB251" s="22"/>
      <c r="MC251" s="22"/>
      <c r="MD251" s="2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5"/>
      <c r="QE251" s="13"/>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14"/>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9"/>
      <c r="TT251" s="9"/>
    </row>
    <row r="252" spans="1:540" ht="9.6" customHeight="1">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11"/>
      <c r="AM252" s="10"/>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16"/>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18"/>
      <c r="FW252" s="12"/>
      <c r="FX252" s="10"/>
      <c r="FY252" s="24"/>
      <c r="FZ252" s="24"/>
      <c r="GA252" s="24"/>
      <c r="GB252" s="24"/>
      <c r="GC252" s="24"/>
      <c r="GD252" s="24"/>
      <c r="GE252" s="24"/>
      <c r="GF252" s="24"/>
      <c r="GG252" s="24"/>
      <c r="GH252" s="24"/>
      <c r="GI252" s="24"/>
      <c r="GJ252" s="24"/>
      <c r="GK252" s="24"/>
      <c r="GL252" s="24"/>
      <c r="GM252" s="24"/>
      <c r="GN252" s="24"/>
      <c r="GO252" s="24"/>
      <c r="GP252" s="24"/>
      <c r="GQ252" s="24"/>
      <c r="GR252" s="24"/>
      <c r="GS252" s="24"/>
      <c r="GT252" s="24"/>
      <c r="GU252" s="24"/>
      <c r="GV252" s="24"/>
      <c r="GW252" s="24"/>
      <c r="GX252" s="24"/>
      <c r="GY252" s="26"/>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11"/>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7"/>
      <c r="LC252" s="22"/>
      <c r="LD252" s="22"/>
      <c r="LE252" s="22"/>
      <c r="LF252" s="22"/>
      <c r="LG252" s="22"/>
      <c r="LH252" s="22"/>
      <c r="LI252" s="22"/>
      <c r="LJ252" s="22"/>
      <c r="LK252" s="22"/>
      <c r="LL252" s="22"/>
      <c r="LM252" s="22"/>
      <c r="LN252" s="22"/>
      <c r="LO252" s="22"/>
      <c r="LP252" s="22"/>
      <c r="LQ252" s="22"/>
      <c r="LR252" s="22"/>
      <c r="LS252" s="22"/>
      <c r="LT252" s="22"/>
      <c r="LU252" s="22"/>
      <c r="LV252" s="22"/>
      <c r="LW252" s="22"/>
      <c r="LX252" s="22"/>
      <c r="LY252" s="22"/>
      <c r="LZ252" s="22"/>
      <c r="MA252" s="22"/>
      <c r="MB252" s="22"/>
      <c r="MC252" s="22"/>
      <c r="MD252" s="12"/>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2"/>
      <c r="QG252" s="33"/>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16"/>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9"/>
      <c r="TT252" s="9"/>
    </row>
    <row r="253" spans="1:540" ht="9.6" customHeight="1">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14"/>
      <c r="AM253" s="10"/>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17"/>
      <c r="FX253" s="16"/>
      <c r="FY253" s="10"/>
      <c r="FZ253" s="24"/>
      <c r="GA253" s="24"/>
      <c r="GB253" s="24"/>
      <c r="GC253" s="24"/>
      <c r="GD253" s="24"/>
      <c r="GE253" s="24"/>
      <c r="GF253" s="24"/>
      <c r="GG253" s="24"/>
      <c r="GH253" s="24"/>
      <c r="GI253" s="24"/>
      <c r="GJ253" s="24"/>
      <c r="GK253" s="24"/>
      <c r="GL253" s="24"/>
      <c r="GM253" s="24"/>
      <c r="GN253" s="24"/>
      <c r="GO253" s="24"/>
      <c r="GP253" s="24"/>
      <c r="GQ253" s="24"/>
      <c r="GR253" s="24"/>
      <c r="GS253" s="24"/>
      <c r="GT253" s="24"/>
      <c r="GU253" s="24"/>
      <c r="GV253" s="24"/>
      <c r="GW253" s="24"/>
      <c r="GX253" s="24"/>
      <c r="GY253" s="11"/>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11"/>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7"/>
      <c r="LC253" s="22"/>
      <c r="LD253" s="22"/>
      <c r="LE253" s="22"/>
      <c r="LF253" s="22"/>
      <c r="LG253" s="22"/>
      <c r="LH253" s="22"/>
      <c r="LI253" s="22"/>
      <c r="LJ253" s="22"/>
      <c r="LK253" s="22"/>
      <c r="LL253" s="22"/>
      <c r="LM253" s="22"/>
      <c r="LN253" s="22"/>
      <c r="LO253" s="22"/>
      <c r="LP253" s="22"/>
      <c r="LQ253" s="22"/>
      <c r="LR253" s="22"/>
      <c r="LS253" s="22"/>
      <c r="LT253" s="22"/>
      <c r="LU253" s="22"/>
      <c r="LV253" s="22"/>
      <c r="LW253" s="22"/>
      <c r="LX253" s="22"/>
      <c r="LY253" s="22"/>
      <c r="LZ253" s="22"/>
      <c r="MA253" s="22"/>
      <c r="MB253" s="22"/>
      <c r="MC253" s="15"/>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19"/>
      <c r="QI253" s="18"/>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17"/>
      <c r="RI253" s="15"/>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9"/>
      <c r="TT253" s="9"/>
    </row>
    <row r="254" spans="1:540" ht="9.6" customHeight="1">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13"/>
      <c r="AM254" s="10"/>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11"/>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17"/>
      <c r="FZ254" s="31"/>
      <c r="GA254" s="24"/>
      <c r="GB254" s="24"/>
      <c r="GC254" s="24"/>
      <c r="GD254" s="24"/>
      <c r="GE254" s="24"/>
      <c r="GF254" s="24"/>
      <c r="GG254" s="24"/>
      <c r="GH254" s="24"/>
      <c r="GI254" s="24"/>
      <c r="GJ254" s="24"/>
      <c r="GK254" s="24"/>
      <c r="GL254" s="24"/>
      <c r="GM254" s="24"/>
      <c r="GN254" s="24"/>
      <c r="GO254" s="24"/>
      <c r="GP254" s="24"/>
      <c r="GQ254" s="24"/>
      <c r="GR254" s="24"/>
      <c r="GS254" s="24"/>
      <c r="GT254" s="24"/>
      <c r="GU254" s="24"/>
      <c r="GV254" s="24"/>
      <c r="GW254" s="24"/>
      <c r="GX254" s="24"/>
      <c r="GY254" s="15"/>
      <c r="GZ254" s="17"/>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11"/>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7"/>
      <c r="LC254" s="22"/>
      <c r="LD254" s="22"/>
      <c r="LE254" s="22"/>
      <c r="LF254" s="22"/>
      <c r="LG254" s="22"/>
      <c r="LH254" s="22"/>
      <c r="LI254" s="22"/>
      <c r="LJ254" s="22"/>
      <c r="LK254" s="22"/>
      <c r="LL254" s="22"/>
      <c r="LM254" s="22"/>
      <c r="LN254" s="22"/>
      <c r="LO254" s="22"/>
      <c r="LP254" s="22"/>
      <c r="LQ254" s="22"/>
      <c r="LR254" s="22"/>
      <c r="LS254" s="22"/>
      <c r="LT254" s="22"/>
      <c r="LU254" s="22"/>
      <c r="LV254" s="22"/>
      <c r="LW254" s="22"/>
      <c r="LX254" s="22"/>
      <c r="LY254" s="22"/>
      <c r="LZ254" s="22"/>
      <c r="MA254" s="22"/>
      <c r="MB254" s="1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2"/>
      <c r="QJ254" s="13"/>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8"/>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9"/>
      <c r="TT254" s="9"/>
    </row>
    <row r="255" spans="1:540" ht="9.6" customHeight="1">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16"/>
      <c r="AM255" s="10"/>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15"/>
      <c r="BM255" s="17"/>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17"/>
      <c r="GA255" s="18"/>
      <c r="GB255" s="15"/>
      <c r="GC255" s="10"/>
      <c r="GD255" s="24"/>
      <c r="GE255" s="24"/>
      <c r="GF255" s="24"/>
      <c r="GG255" s="24"/>
      <c r="GH255" s="24"/>
      <c r="GI255" s="24"/>
      <c r="GJ255" s="24"/>
      <c r="GK255" s="24"/>
      <c r="GL255" s="24"/>
      <c r="GM255" s="24"/>
      <c r="GN255" s="24"/>
      <c r="GO255" s="24"/>
      <c r="GP255" s="24"/>
      <c r="GQ255" s="24"/>
      <c r="GR255" s="24"/>
      <c r="GS255" s="24"/>
      <c r="GT255" s="24"/>
      <c r="GU255" s="24"/>
      <c r="GV255" s="24"/>
      <c r="GW255" s="24"/>
      <c r="GX255" s="24"/>
      <c r="GY255" s="24"/>
      <c r="GZ255" s="18"/>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11"/>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8"/>
      <c r="LC255" s="17"/>
      <c r="LD255" s="22"/>
      <c r="LE255" s="22"/>
      <c r="LF255" s="22"/>
      <c r="LG255" s="22"/>
      <c r="LH255" s="22"/>
      <c r="LI255" s="22"/>
      <c r="LJ255" s="22"/>
      <c r="LK255" s="22"/>
      <c r="LL255" s="22"/>
      <c r="LM255" s="22"/>
      <c r="LN255" s="22"/>
      <c r="LO255" s="22"/>
      <c r="LP255" s="22"/>
      <c r="LQ255" s="22"/>
      <c r="LR255" s="22"/>
      <c r="LS255" s="22"/>
      <c r="LT255" s="22"/>
      <c r="LU255" s="22"/>
      <c r="LV255" s="22"/>
      <c r="LW255" s="22"/>
      <c r="LX255" s="22"/>
      <c r="LY255" s="22"/>
      <c r="LZ255" s="22"/>
      <c r="MA255" s="1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5"/>
      <c r="QL255" s="16"/>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16"/>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9"/>
      <c r="TT255" s="9"/>
    </row>
    <row r="256" spans="1:540" ht="9.6" customHeight="1">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22"/>
      <c r="AM256" s="27"/>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2"/>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17"/>
      <c r="GC256" s="13"/>
      <c r="GD256" s="12"/>
      <c r="GE256" s="24"/>
      <c r="GF256" s="24"/>
      <c r="GG256" s="24"/>
      <c r="GH256" s="24"/>
      <c r="GI256" s="24"/>
      <c r="GJ256" s="24"/>
      <c r="GK256" s="24"/>
      <c r="GL256" s="24"/>
      <c r="GM256" s="24"/>
      <c r="GN256" s="24"/>
      <c r="GO256" s="24"/>
      <c r="GP256" s="24"/>
      <c r="GQ256" s="24"/>
      <c r="GR256" s="24"/>
      <c r="GS256" s="24"/>
      <c r="GT256" s="24"/>
      <c r="GU256" s="24"/>
      <c r="GV256" s="24"/>
      <c r="GW256" s="24"/>
      <c r="GX256" s="24"/>
      <c r="GY256" s="10"/>
      <c r="GZ256" s="29"/>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11"/>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14"/>
      <c r="LC256" s="22"/>
      <c r="LD256" s="22"/>
      <c r="LE256" s="22"/>
      <c r="LF256" s="22"/>
      <c r="LG256" s="22"/>
      <c r="LH256" s="22"/>
      <c r="LI256" s="22"/>
      <c r="LJ256" s="22"/>
      <c r="LK256" s="22"/>
      <c r="LL256" s="22"/>
      <c r="LM256" s="22"/>
      <c r="LN256" s="22"/>
      <c r="LO256" s="22"/>
      <c r="LP256" s="22"/>
      <c r="LQ256" s="22"/>
      <c r="LR256" s="22"/>
      <c r="LS256" s="22"/>
      <c r="LT256" s="22"/>
      <c r="LU256" s="22"/>
      <c r="LV256" s="22"/>
      <c r="LW256" s="22"/>
      <c r="LX256" s="22"/>
      <c r="LY256" s="22"/>
      <c r="LZ256" s="18"/>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32"/>
      <c r="QN256" s="18"/>
      <c r="QO256" s="22"/>
      <c r="QP256" s="22"/>
      <c r="QQ256" s="22"/>
      <c r="QR256" s="22"/>
      <c r="QS256" s="22"/>
      <c r="QT256" s="22"/>
      <c r="QU256" s="22"/>
      <c r="QV256" s="22"/>
      <c r="QW256" s="22"/>
      <c r="QX256" s="22"/>
      <c r="QY256" s="22"/>
      <c r="QZ256" s="22"/>
      <c r="RA256" s="22"/>
      <c r="RB256" s="22"/>
      <c r="RC256" s="22"/>
      <c r="RD256" s="22"/>
      <c r="RE256" s="22"/>
      <c r="RF256" s="22"/>
      <c r="RG256" s="22"/>
      <c r="RH256" s="17"/>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9"/>
      <c r="TT256" s="9"/>
    </row>
    <row r="257" spans="1:540" ht="9.6" customHeight="1">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17"/>
      <c r="AM257" s="31"/>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10"/>
      <c r="BK257" s="18"/>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17"/>
      <c r="GE257" s="14"/>
      <c r="GF257" s="24"/>
      <c r="GG257" s="24"/>
      <c r="GH257" s="24"/>
      <c r="GI257" s="24"/>
      <c r="GJ257" s="24"/>
      <c r="GK257" s="24"/>
      <c r="GL257" s="24"/>
      <c r="GM257" s="24"/>
      <c r="GN257" s="24"/>
      <c r="GO257" s="24"/>
      <c r="GP257" s="24"/>
      <c r="GQ257" s="24"/>
      <c r="GR257" s="24"/>
      <c r="GS257" s="24"/>
      <c r="GT257" s="24"/>
      <c r="GU257" s="24"/>
      <c r="GV257" s="24"/>
      <c r="GW257" s="24"/>
      <c r="GX257" s="24"/>
      <c r="GY257" s="24"/>
      <c r="GZ257" s="29"/>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11"/>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2"/>
      <c r="LC257" s="22"/>
      <c r="LD257" s="22"/>
      <c r="LE257" s="22"/>
      <c r="LF257" s="22"/>
      <c r="LG257" s="22"/>
      <c r="LH257" s="22"/>
      <c r="LI257" s="22"/>
      <c r="LJ257" s="22"/>
      <c r="LK257" s="22"/>
      <c r="LL257" s="22"/>
      <c r="LM257" s="22"/>
      <c r="LN257" s="22"/>
      <c r="LO257" s="22"/>
      <c r="LP257" s="22"/>
      <c r="LQ257" s="22"/>
      <c r="LR257" s="22"/>
      <c r="LS257" s="22"/>
      <c r="LT257" s="22"/>
      <c r="LU257" s="22"/>
      <c r="LV257" s="22"/>
      <c r="LW257" s="22"/>
      <c r="LX257" s="22"/>
      <c r="LY257" s="22"/>
      <c r="LZ257" s="12"/>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2"/>
      <c r="QO257" s="13"/>
      <c r="QP257" s="22"/>
      <c r="QQ257" s="22"/>
      <c r="QR257" s="22"/>
      <c r="QS257" s="22"/>
      <c r="QT257" s="22"/>
      <c r="QU257" s="22"/>
      <c r="QV257" s="22"/>
      <c r="QW257" s="22"/>
      <c r="QX257" s="22"/>
      <c r="QY257" s="22"/>
      <c r="QZ257" s="22"/>
      <c r="RA257" s="22"/>
      <c r="RB257" s="22"/>
      <c r="RC257" s="22"/>
      <c r="RD257" s="22"/>
      <c r="RE257" s="22"/>
      <c r="RF257" s="22"/>
      <c r="RG257" s="22"/>
      <c r="RH257" s="22"/>
      <c r="RI257" s="16"/>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9"/>
      <c r="TT257" s="9"/>
    </row>
    <row r="258" spans="1:540" ht="9.6" customHeight="1">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1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7"/>
      <c r="BJ258" s="16"/>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17"/>
      <c r="GF258" s="16"/>
      <c r="GG258" s="27"/>
      <c r="GH258" s="24"/>
      <c r="GI258" s="24"/>
      <c r="GJ258" s="24"/>
      <c r="GK258" s="24"/>
      <c r="GL258" s="24"/>
      <c r="GM258" s="24"/>
      <c r="GN258" s="24"/>
      <c r="GO258" s="24"/>
      <c r="GP258" s="24"/>
      <c r="GQ258" s="24"/>
      <c r="GR258" s="24"/>
      <c r="GS258" s="24"/>
      <c r="GT258" s="24"/>
      <c r="GU258" s="24"/>
      <c r="GV258" s="24"/>
      <c r="GW258" s="24"/>
      <c r="GX258" s="24"/>
      <c r="GY258" s="10"/>
      <c r="GZ258" s="29"/>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11"/>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4"/>
      <c r="LC258" s="18"/>
      <c r="LD258" s="22"/>
      <c r="LE258" s="22"/>
      <c r="LF258" s="22"/>
      <c r="LG258" s="22"/>
      <c r="LH258" s="22"/>
      <c r="LI258" s="22"/>
      <c r="LJ258" s="22"/>
      <c r="LK258" s="22"/>
      <c r="LL258" s="22"/>
      <c r="LM258" s="22"/>
      <c r="LN258" s="22"/>
      <c r="LO258" s="22"/>
      <c r="LP258" s="22"/>
      <c r="LQ258" s="22"/>
      <c r="LR258" s="22"/>
      <c r="LS258" s="22"/>
      <c r="LT258" s="22"/>
      <c r="LU258" s="22"/>
      <c r="LV258" s="22"/>
      <c r="LW258" s="22"/>
      <c r="LX258" s="18"/>
      <c r="LY258" s="15"/>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11"/>
      <c r="QQ258" s="18"/>
      <c r="QR258" s="22"/>
      <c r="QS258" s="22"/>
      <c r="QT258" s="22"/>
      <c r="QU258" s="22"/>
      <c r="QV258" s="22"/>
      <c r="QW258" s="22"/>
      <c r="QX258" s="22"/>
      <c r="QY258" s="22"/>
      <c r="QZ258" s="22"/>
      <c r="RA258" s="22"/>
      <c r="RB258" s="22"/>
      <c r="RC258" s="22"/>
      <c r="RD258" s="22"/>
      <c r="RE258" s="22"/>
      <c r="RF258" s="22"/>
      <c r="RG258" s="22"/>
      <c r="RH258" s="22"/>
      <c r="RI258" s="23"/>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9"/>
      <c r="TT258" s="9"/>
    </row>
    <row r="259" spans="1:540" ht="9.6" customHeight="1">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16"/>
      <c r="AN259" s="10"/>
      <c r="AO259" s="24"/>
      <c r="AP259" s="24"/>
      <c r="AQ259" s="24"/>
      <c r="AR259" s="24"/>
      <c r="AS259" s="24"/>
      <c r="AT259" s="24"/>
      <c r="AU259" s="24"/>
      <c r="AV259" s="24"/>
      <c r="AW259" s="24"/>
      <c r="AX259" s="24"/>
      <c r="AY259" s="24"/>
      <c r="AZ259" s="24"/>
      <c r="BA259" s="24"/>
      <c r="BB259" s="24"/>
      <c r="BC259" s="24"/>
      <c r="BD259" s="24"/>
      <c r="BE259" s="24"/>
      <c r="BF259" s="24"/>
      <c r="BG259" s="24"/>
      <c r="BH259" s="10"/>
      <c r="BI259" s="16"/>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22"/>
      <c r="GH259" s="13"/>
      <c r="GI259" s="24"/>
      <c r="GJ259" s="10"/>
      <c r="GK259" s="24"/>
      <c r="GL259" s="24"/>
      <c r="GM259" s="24"/>
      <c r="GN259" s="24"/>
      <c r="GO259" s="24"/>
      <c r="GP259" s="24"/>
      <c r="GQ259" s="24"/>
      <c r="GR259" s="24"/>
      <c r="GS259" s="24"/>
      <c r="GT259" s="24"/>
      <c r="GU259" s="24"/>
      <c r="GV259" s="24"/>
      <c r="GW259" s="24"/>
      <c r="GX259" s="24"/>
      <c r="GY259" s="24"/>
      <c r="GZ259" s="29"/>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11"/>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22"/>
      <c r="LE259" s="22"/>
      <c r="LF259" s="22"/>
      <c r="LG259" s="22"/>
      <c r="LH259" s="22"/>
      <c r="LI259" s="22"/>
      <c r="LJ259" s="22"/>
      <c r="LK259" s="22"/>
      <c r="LL259" s="22"/>
      <c r="LM259" s="22"/>
      <c r="LN259" s="22"/>
      <c r="LO259" s="22"/>
      <c r="LP259" s="22"/>
      <c r="LQ259" s="22"/>
      <c r="LR259" s="22"/>
      <c r="LS259" s="22"/>
      <c r="LT259" s="22"/>
      <c r="LU259" s="22"/>
      <c r="LV259" s="22"/>
      <c r="LW259" s="22"/>
      <c r="LX259" s="15"/>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2"/>
      <c r="QR259" s="13"/>
      <c r="QS259" s="22"/>
      <c r="QT259" s="22"/>
      <c r="QU259" s="22"/>
      <c r="QV259" s="22"/>
      <c r="QW259" s="22"/>
      <c r="QX259" s="22"/>
      <c r="QY259" s="22"/>
      <c r="QZ259" s="22"/>
      <c r="RA259" s="22"/>
      <c r="RB259" s="22"/>
      <c r="RC259" s="22"/>
      <c r="RD259" s="22"/>
      <c r="RE259" s="22"/>
      <c r="RF259" s="22"/>
      <c r="RG259" s="22"/>
      <c r="RH259" s="2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9"/>
      <c r="TT259" s="9"/>
    </row>
    <row r="260" spans="1:540" ht="9.6" customHeight="1">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22"/>
      <c r="AN260" s="10"/>
      <c r="AO260" s="24"/>
      <c r="AP260" s="24"/>
      <c r="AQ260" s="24"/>
      <c r="AR260" s="24"/>
      <c r="AS260" s="24"/>
      <c r="AT260" s="24"/>
      <c r="AU260" s="24"/>
      <c r="AV260" s="24"/>
      <c r="AW260" s="24"/>
      <c r="AX260" s="24"/>
      <c r="AY260" s="24"/>
      <c r="AZ260" s="24"/>
      <c r="BA260" s="24"/>
      <c r="BB260" s="24"/>
      <c r="BC260" s="24"/>
      <c r="BD260" s="24"/>
      <c r="BE260" s="24"/>
      <c r="BF260" s="24"/>
      <c r="BG260" s="24"/>
      <c r="BH260" s="13"/>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18"/>
      <c r="GJ260" s="25"/>
      <c r="GK260" s="10"/>
      <c r="GL260" s="24"/>
      <c r="GM260" s="24"/>
      <c r="GN260" s="24"/>
      <c r="GO260" s="24"/>
      <c r="GP260" s="24"/>
      <c r="GQ260" s="24"/>
      <c r="GR260" s="24"/>
      <c r="GS260" s="24"/>
      <c r="GT260" s="24"/>
      <c r="GU260" s="24"/>
      <c r="GV260" s="24"/>
      <c r="GW260" s="24"/>
      <c r="GX260" s="24"/>
      <c r="GY260" s="24"/>
      <c r="GZ260" s="16"/>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11"/>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14"/>
      <c r="LD260" s="22"/>
      <c r="LE260" s="22"/>
      <c r="LF260" s="22"/>
      <c r="LG260" s="22"/>
      <c r="LH260" s="22"/>
      <c r="LI260" s="22"/>
      <c r="LJ260" s="22"/>
      <c r="LK260" s="22"/>
      <c r="LL260" s="22"/>
      <c r="LM260" s="22"/>
      <c r="LN260" s="22"/>
      <c r="LO260" s="22"/>
      <c r="LP260" s="22"/>
      <c r="LQ260" s="22"/>
      <c r="LR260" s="22"/>
      <c r="LS260" s="22"/>
      <c r="LT260" s="22"/>
      <c r="LU260" s="22"/>
      <c r="LV260" s="18"/>
      <c r="LW260" s="14"/>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5"/>
      <c r="QT260" s="22"/>
      <c r="QU260" s="17"/>
      <c r="QV260" s="22"/>
      <c r="QW260" s="22"/>
      <c r="QX260" s="22"/>
      <c r="QY260" s="22"/>
      <c r="QZ260" s="22"/>
      <c r="RA260" s="22"/>
      <c r="RB260" s="22"/>
      <c r="RC260" s="22"/>
      <c r="RD260" s="22"/>
      <c r="RE260" s="22"/>
      <c r="RF260" s="22"/>
      <c r="RG260" s="22"/>
      <c r="RH260" s="2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9"/>
      <c r="TT260" s="9"/>
    </row>
    <row r="261" spans="1:540" ht="9.6" customHeight="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13"/>
      <c r="AO261" s="10"/>
      <c r="AP261" s="24"/>
      <c r="AQ261" s="24"/>
      <c r="AR261" s="24"/>
      <c r="AS261" s="24"/>
      <c r="AT261" s="24"/>
      <c r="AU261" s="24"/>
      <c r="AV261" s="24"/>
      <c r="AW261" s="24"/>
      <c r="AX261" s="24"/>
      <c r="AY261" s="24"/>
      <c r="AZ261" s="24"/>
      <c r="BA261" s="24"/>
      <c r="BB261" s="24"/>
      <c r="BC261" s="24"/>
      <c r="BD261" s="24"/>
      <c r="BE261" s="24"/>
      <c r="BF261" s="24"/>
      <c r="BG261" s="16"/>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18"/>
      <c r="GL261" s="24"/>
      <c r="GM261" s="24"/>
      <c r="GN261" s="24"/>
      <c r="GO261" s="24"/>
      <c r="GP261" s="24"/>
      <c r="GQ261" s="24"/>
      <c r="GR261" s="24"/>
      <c r="GS261" s="24"/>
      <c r="GT261" s="24"/>
      <c r="GU261" s="24"/>
      <c r="GV261" s="24"/>
      <c r="GW261" s="24"/>
      <c r="GX261" s="24"/>
      <c r="GY261" s="24"/>
      <c r="GZ261" s="18"/>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11"/>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2"/>
      <c r="LD261" s="22"/>
      <c r="LE261" s="22"/>
      <c r="LF261" s="22"/>
      <c r="LG261" s="22"/>
      <c r="LH261" s="22"/>
      <c r="LI261" s="22"/>
      <c r="LJ261" s="22"/>
      <c r="LK261" s="22"/>
      <c r="LL261" s="22"/>
      <c r="LM261" s="22"/>
      <c r="LN261" s="22"/>
      <c r="LO261" s="22"/>
      <c r="LP261" s="22"/>
      <c r="LQ261" s="22"/>
      <c r="LR261" s="22"/>
      <c r="LS261" s="22"/>
      <c r="LT261" s="22"/>
      <c r="LU261" s="22"/>
      <c r="LV261" s="14"/>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13"/>
      <c r="QV261" s="22"/>
      <c r="QW261" s="22"/>
      <c r="QX261" s="22"/>
      <c r="QY261" s="22"/>
      <c r="QZ261" s="22"/>
      <c r="RA261" s="22"/>
      <c r="RB261" s="22"/>
      <c r="RC261" s="22"/>
      <c r="RD261" s="22"/>
      <c r="RE261" s="22"/>
      <c r="RF261" s="22"/>
      <c r="RG261" s="22"/>
      <c r="RH261" s="17"/>
      <c r="RI261" s="23"/>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9"/>
      <c r="TT261" s="9"/>
    </row>
    <row r="262" spans="1:540" ht="9.6" customHeight="1">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22"/>
      <c r="AO262" s="15"/>
      <c r="AP262" s="24"/>
      <c r="AQ262" s="24"/>
      <c r="AR262" s="24"/>
      <c r="AS262" s="24"/>
      <c r="AT262" s="24"/>
      <c r="AU262" s="24"/>
      <c r="AV262" s="24"/>
      <c r="AW262" s="24"/>
      <c r="AX262" s="24"/>
      <c r="AY262" s="24"/>
      <c r="AZ262" s="24"/>
      <c r="BA262" s="24"/>
      <c r="BB262" s="24"/>
      <c r="BC262" s="24"/>
      <c r="BD262" s="24"/>
      <c r="BE262" s="24"/>
      <c r="BF262" s="34"/>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18"/>
      <c r="GM262" s="14"/>
      <c r="GN262" s="24"/>
      <c r="GO262" s="24"/>
      <c r="GP262" s="24"/>
      <c r="GQ262" s="24"/>
      <c r="GR262" s="24"/>
      <c r="GS262" s="24"/>
      <c r="GT262" s="24"/>
      <c r="GU262" s="24"/>
      <c r="GV262" s="24"/>
      <c r="GW262" s="27"/>
      <c r="GX262" s="31"/>
      <c r="GY262" s="13"/>
      <c r="GZ262" s="17"/>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11"/>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11"/>
      <c r="LE262" s="22"/>
      <c r="LF262" s="22"/>
      <c r="LG262" s="22"/>
      <c r="LH262" s="22"/>
      <c r="LI262" s="22"/>
      <c r="LJ262" s="22"/>
      <c r="LK262" s="22"/>
      <c r="LL262" s="22"/>
      <c r="LM262" s="22"/>
      <c r="LN262" s="22"/>
      <c r="LO262" s="22"/>
      <c r="LP262" s="22"/>
      <c r="LQ262" s="22"/>
      <c r="LR262" s="22"/>
      <c r="LS262" s="22"/>
      <c r="LT262" s="22"/>
      <c r="LU262" s="11"/>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5"/>
      <c r="QW262" s="16"/>
      <c r="QX262" s="22"/>
      <c r="QY262" s="22"/>
      <c r="QZ262" s="22"/>
      <c r="RA262" s="22"/>
      <c r="RB262" s="22"/>
      <c r="RC262" s="22"/>
      <c r="RD262" s="22"/>
      <c r="RE262" s="22"/>
      <c r="RF262" s="18"/>
      <c r="RG262" s="18"/>
      <c r="RH262" s="13"/>
      <c r="RI262" s="12"/>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9"/>
      <c r="TT262" s="9"/>
    </row>
    <row r="263" spans="1:540" ht="9.6" customHeight="1">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22"/>
      <c r="AP263" s="14"/>
      <c r="AQ263" s="24"/>
      <c r="AR263" s="10"/>
      <c r="AS263" s="24"/>
      <c r="AT263" s="24"/>
      <c r="AU263" s="24"/>
      <c r="AV263" s="24"/>
      <c r="AW263" s="24"/>
      <c r="AX263" s="24"/>
      <c r="AY263" s="24"/>
      <c r="AZ263" s="24"/>
      <c r="BA263" s="24"/>
      <c r="BB263" s="24"/>
      <c r="BC263" s="24"/>
      <c r="BD263" s="24"/>
      <c r="BE263" s="16"/>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18"/>
      <c r="GO263" s="11"/>
      <c r="GP263" s="10"/>
      <c r="GQ263" s="10"/>
      <c r="GR263" s="10"/>
      <c r="GS263" s="24"/>
      <c r="GT263" s="24"/>
      <c r="GU263" s="11"/>
      <c r="GV263" s="16"/>
      <c r="GW263" s="18"/>
      <c r="GX263" s="17"/>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11"/>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5"/>
      <c r="LF263" s="16"/>
      <c r="LG263" s="22"/>
      <c r="LH263" s="22"/>
      <c r="LI263" s="22"/>
      <c r="LJ263" s="22"/>
      <c r="LK263" s="22"/>
      <c r="LL263" s="22"/>
      <c r="LM263" s="22"/>
      <c r="LN263" s="22"/>
      <c r="LO263" s="22"/>
      <c r="LP263" s="22"/>
      <c r="LQ263" s="22"/>
      <c r="LR263" s="22"/>
      <c r="LS263" s="18"/>
      <c r="LT263" s="14"/>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5"/>
      <c r="QY263" s="16"/>
      <c r="QZ263" s="22"/>
      <c r="RA263" s="22"/>
      <c r="RB263" s="17"/>
      <c r="RC263" s="17"/>
      <c r="RD263" s="16"/>
      <c r="RE263" s="14"/>
      <c r="RF263" s="27"/>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9"/>
      <c r="TT263" s="9"/>
    </row>
    <row r="264" spans="1:540" ht="9.6" customHeight="1">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22"/>
      <c r="AR264" s="20"/>
      <c r="AS264" s="10"/>
      <c r="AT264" s="10"/>
      <c r="AU264" s="10"/>
      <c r="AV264" s="10"/>
      <c r="AW264" s="24"/>
      <c r="AX264" s="24"/>
      <c r="AY264" s="24"/>
      <c r="AZ264" s="24"/>
      <c r="BA264" s="10"/>
      <c r="BB264" s="10"/>
      <c r="BC264" s="24"/>
      <c r="BD264" s="18"/>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17"/>
      <c r="GP264" s="16"/>
      <c r="GQ264" s="23"/>
      <c r="GR264" s="23"/>
      <c r="GS264" s="16"/>
      <c r="GT264" s="18"/>
      <c r="GU264" s="17"/>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11"/>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4"/>
      <c r="LH264" s="18"/>
      <c r="LI264" s="17"/>
      <c r="LJ264" s="17"/>
      <c r="LK264" s="22"/>
      <c r="LL264" s="22"/>
      <c r="LM264" s="22"/>
      <c r="LN264" s="22"/>
      <c r="LO264" s="22"/>
      <c r="LP264" s="22"/>
      <c r="LQ264" s="17"/>
      <c r="LR264" s="22"/>
      <c r="LS264" s="15"/>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5"/>
      <c r="RA264" s="15"/>
      <c r="RB264" s="15"/>
      <c r="RC264" s="15"/>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9"/>
      <c r="TT264" s="9"/>
    </row>
    <row r="265" spans="1:540" ht="9.6" customHeight="1">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22"/>
      <c r="AU265" s="16"/>
      <c r="AV265" s="16"/>
      <c r="AW265" s="32"/>
      <c r="AX265" s="28"/>
      <c r="AY265" s="37"/>
      <c r="AZ265" s="37"/>
      <c r="BA265" s="13"/>
      <c r="BB265" s="18"/>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11"/>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2"/>
      <c r="LJ265" s="11"/>
      <c r="LK265" s="27"/>
      <c r="LL265" s="14"/>
      <c r="LM265" s="16"/>
      <c r="LN265" s="14"/>
      <c r="LO265" s="32"/>
      <c r="LP265" s="11"/>
      <c r="LQ265" s="12"/>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9"/>
      <c r="TT265" s="9"/>
    </row>
    <row r="266" spans="1:540" ht="9.6" customHeight="1">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11"/>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9"/>
      <c r="TT266" s="9"/>
    </row>
    <row r="267" spans="1:540" ht="9.6" customHeight="1">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11"/>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9"/>
      <c r="TT267" s="9"/>
    </row>
    <row r="268" spans="1:540" ht="9.6" customHeight="1">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11"/>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4"/>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2"/>
      <c r="KW268" s="10"/>
      <c r="KX268" s="10"/>
      <c r="KY268" s="12"/>
      <c r="KZ268" s="10"/>
      <c r="LA268" s="10"/>
      <c r="LB268" s="10"/>
      <c r="LC268" s="10"/>
      <c r="LD268" s="24"/>
      <c r="LE268" s="10"/>
      <c r="LF268" s="10"/>
      <c r="LG268" s="10"/>
      <c r="LH268" s="10"/>
      <c r="LI268" s="10"/>
      <c r="LJ268" s="10"/>
      <c r="LK268" s="10"/>
      <c r="LL268" s="10"/>
      <c r="LM268" s="10"/>
      <c r="LN268" s="12"/>
      <c r="LO268" s="16"/>
      <c r="LP268" s="16"/>
      <c r="LQ268" s="15"/>
      <c r="LR268" s="24"/>
      <c r="LS268" s="16"/>
      <c r="LT268" s="11"/>
      <c r="LU268" s="10"/>
      <c r="LV268" s="10"/>
      <c r="LW268" s="12"/>
      <c r="LX268" s="16"/>
      <c r="LY268" s="15"/>
      <c r="LZ268" s="10"/>
      <c r="MA268" s="10"/>
      <c r="MB268" s="10"/>
      <c r="MC268" s="10"/>
      <c r="MD268" s="10"/>
      <c r="ME268" s="10"/>
      <c r="MF268" s="10"/>
      <c r="MG268" s="10"/>
      <c r="MH268" s="10"/>
      <c r="MI268" s="10"/>
      <c r="MJ268" s="10"/>
      <c r="MK268" s="10"/>
      <c r="ML268" s="10"/>
      <c r="MM268" s="10"/>
      <c r="MN268" s="12"/>
      <c r="MO268" s="10"/>
      <c r="MP268" s="10"/>
      <c r="MQ268" s="10"/>
      <c r="MR268" s="10"/>
      <c r="MS268" s="10"/>
      <c r="MT268" s="10"/>
      <c r="MU268" s="10"/>
      <c r="MV268" s="10"/>
      <c r="MW268" s="10"/>
      <c r="MX268" s="24"/>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13"/>
      <c r="NW268" s="16"/>
      <c r="NX268" s="11"/>
      <c r="NY268" s="12"/>
      <c r="NZ268" s="16"/>
      <c r="OA268" s="14"/>
      <c r="OB268" s="12"/>
      <c r="OC268" s="10"/>
      <c r="OD268" s="10"/>
      <c r="OE268" s="16"/>
      <c r="OF268" s="11"/>
      <c r="OG268" s="10"/>
      <c r="OH268" s="10"/>
      <c r="OI268" s="10"/>
      <c r="OJ268" s="10"/>
      <c r="OK268" s="10"/>
      <c r="OL268" s="10"/>
      <c r="OM268" s="10"/>
      <c r="ON268" s="10"/>
      <c r="OO268" s="10"/>
      <c r="OP268" s="10"/>
      <c r="OQ268" s="10"/>
      <c r="OR268" s="10"/>
      <c r="OS268" s="10"/>
      <c r="OT268" s="10"/>
      <c r="OU268" s="10"/>
      <c r="OV268" s="10"/>
      <c r="OW268" s="10"/>
      <c r="OX268" s="15"/>
      <c r="OY268" s="16"/>
      <c r="OZ268" s="20"/>
      <c r="PA268" s="10"/>
      <c r="PB268" s="16"/>
      <c r="PC268" s="13"/>
      <c r="PD268" s="12"/>
      <c r="PE268" s="10"/>
      <c r="PF268" s="10"/>
      <c r="PG268" s="10"/>
      <c r="PH268" s="10"/>
      <c r="PI268" s="10"/>
      <c r="PJ268" s="10"/>
      <c r="PK268" s="10"/>
      <c r="PL268" s="10"/>
      <c r="PM268" s="10"/>
      <c r="PN268" s="12"/>
      <c r="PO268" s="10"/>
      <c r="PP268" s="10"/>
      <c r="PQ268" s="10"/>
      <c r="PR268" s="10"/>
      <c r="PS268" s="10"/>
      <c r="PT268" s="10"/>
      <c r="PU268" s="24"/>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4"/>
      <c r="QV268" s="10"/>
      <c r="QW268" s="10"/>
      <c r="QX268" s="10"/>
      <c r="QY268" s="10"/>
      <c r="QZ268" s="10"/>
      <c r="RA268" s="10"/>
      <c r="RB268" s="12"/>
      <c r="RC268" s="10"/>
      <c r="RD268" s="10"/>
      <c r="RE268" s="12"/>
      <c r="RF268" s="10"/>
      <c r="RG268" s="10"/>
      <c r="RH268" s="10"/>
      <c r="RI268" s="10"/>
      <c r="RJ268" s="10"/>
      <c r="RK268" s="10"/>
      <c r="RL268" s="10"/>
      <c r="RM268" s="10"/>
      <c r="RN268" s="10"/>
      <c r="RO268" s="10"/>
      <c r="RP268" s="10"/>
      <c r="RQ268" s="12"/>
      <c r="RR268" s="10"/>
      <c r="RS268" s="10"/>
      <c r="RT268" s="10"/>
      <c r="RU268" s="10"/>
      <c r="RV268" s="10"/>
      <c r="RW268" s="10"/>
      <c r="RX268" s="10"/>
      <c r="RY268" s="24"/>
      <c r="RZ268" s="10"/>
      <c r="SA268" s="10"/>
      <c r="SB268" s="10"/>
      <c r="SC268" s="10"/>
      <c r="SD268" s="10"/>
      <c r="SE268" s="10"/>
      <c r="SF268" s="10"/>
      <c r="SG268" s="10"/>
      <c r="SH268" s="10"/>
      <c r="SI268" s="10"/>
      <c r="SJ268" s="10"/>
      <c r="SK268" s="24"/>
      <c r="SL268" s="36"/>
      <c r="SM268" s="10"/>
      <c r="SN268" s="10"/>
      <c r="SO268" s="12"/>
      <c r="SP268" s="10"/>
      <c r="SQ268" s="10"/>
      <c r="SR268" s="10"/>
      <c r="SS268" s="10"/>
      <c r="ST268" s="12"/>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9"/>
      <c r="TT268" s="9"/>
    </row>
    <row r="269" spans="1:540" ht="9.6" customHeight="1">
      <c r="A269" s="9"/>
      <c r="B269" s="9"/>
      <c r="C269" s="9"/>
      <c r="D269" s="9"/>
      <c r="E269" s="9"/>
      <c r="F269" s="9"/>
      <c r="G269" s="9"/>
      <c r="H269" s="9"/>
      <c r="I269" s="9"/>
      <c r="J269" s="9"/>
      <c r="K269" s="9"/>
      <c r="L269" s="9"/>
      <c r="M269" s="9"/>
      <c r="N269" s="9"/>
      <c r="O269" s="9"/>
      <c r="P269" s="9"/>
      <c r="Q269" s="9"/>
      <c r="R269" s="9"/>
      <c r="S269" s="9"/>
      <c r="T269" s="9"/>
      <c r="U269" s="17"/>
      <c r="V269" s="17"/>
      <c r="W269" s="17"/>
      <c r="X269" s="17"/>
      <c r="Y269" s="17"/>
      <c r="Z269" s="17"/>
      <c r="AA269" s="17"/>
      <c r="AB269" s="17"/>
      <c r="AC269" s="9"/>
      <c r="AD269" s="9"/>
      <c r="AE269" s="17"/>
      <c r="AF269" s="17"/>
      <c r="AG269" s="9"/>
      <c r="AH269" s="9"/>
      <c r="AI269" s="9"/>
      <c r="AJ269" s="9"/>
      <c r="AK269" s="9"/>
      <c r="AL269" s="9"/>
      <c r="AM269" s="9"/>
      <c r="AN269" s="9"/>
      <c r="AO269" s="9"/>
      <c r="AP269" s="9"/>
      <c r="AQ269" s="17"/>
      <c r="AR269" s="17"/>
      <c r="AS269" s="17"/>
      <c r="AT269" s="17"/>
      <c r="AU269" s="17"/>
      <c r="AV269" s="17"/>
      <c r="AW269" s="17"/>
      <c r="AX269" s="17"/>
      <c r="AY269" s="9"/>
      <c r="AZ269" s="17"/>
      <c r="BA269" s="17"/>
      <c r="BB269" s="17"/>
      <c r="BC269" s="17"/>
      <c r="BD269" s="17"/>
      <c r="BE269" s="17"/>
      <c r="BF269" s="9"/>
      <c r="BG269" s="9"/>
      <c r="BH269" s="9"/>
      <c r="BI269" s="9"/>
      <c r="BJ269" s="9"/>
      <c r="BK269" s="9"/>
      <c r="BL269" s="9"/>
      <c r="BM269" s="9"/>
      <c r="BN269" s="22"/>
      <c r="BO269" s="38"/>
      <c r="BP269" s="16"/>
      <c r="BQ269" s="9"/>
      <c r="BR269" s="18"/>
      <c r="BS269" s="22"/>
      <c r="BT269" s="17"/>
      <c r="BU269" s="9"/>
      <c r="BV269" s="17"/>
      <c r="BW269" s="16"/>
      <c r="BX269" s="22"/>
      <c r="BY269" s="9"/>
      <c r="BZ269" s="9"/>
      <c r="CA269" s="9"/>
      <c r="CB269" s="9"/>
      <c r="CC269" s="9"/>
      <c r="CD269" s="9"/>
      <c r="CE269" s="9"/>
      <c r="CF269" s="9"/>
      <c r="CG269" s="17"/>
      <c r="CH269" s="17"/>
      <c r="CI269" s="17"/>
      <c r="CJ269" s="17"/>
      <c r="CK269" s="17"/>
      <c r="CL269" s="17"/>
      <c r="CM269" s="9"/>
      <c r="CN269" s="9"/>
      <c r="CO269" s="9"/>
      <c r="CP269" s="9"/>
      <c r="CQ269" s="9"/>
      <c r="CR269" s="9"/>
      <c r="CS269" s="9"/>
      <c r="CT269" s="17"/>
      <c r="CU269" s="17"/>
      <c r="CV269" s="17"/>
      <c r="CW269" s="17"/>
      <c r="CX269" s="17"/>
      <c r="CY269" s="17"/>
      <c r="CZ269" s="17"/>
      <c r="DA269" s="17"/>
      <c r="DB269" s="17"/>
      <c r="DC269" s="17"/>
      <c r="DD269" s="9"/>
      <c r="DE269" s="9"/>
      <c r="DF269" s="9"/>
      <c r="DG269" s="9"/>
      <c r="DH269" s="9"/>
      <c r="DI269" s="9"/>
      <c r="DJ269" s="9"/>
      <c r="DK269" s="9"/>
      <c r="DL269" s="9"/>
      <c r="DM269" s="9"/>
      <c r="DN269" s="9"/>
      <c r="DO269" s="17"/>
      <c r="DP269" s="18"/>
      <c r="DQ269" s="16"/>
      <c r="DR269" s="22"/>
      <c r="DS269" s="17"/>
      <c r="DT269" s="18"/>
      <c r="DU269" s="17"/>
      <c r="DV269" s="9"/>
      <c r="DW269" s="9"/>
      <c r="DX269" s="18"/>
      <c r="DY269" s="16"/>
      <c r="DZ269" s="9"/>
      <c r="EA269" s="9"/>
      <c r="EB269" s="9"/>
      <c r="EC269" s="9"/>
      <c r="ED269" s="9"/>
      <c r="EE269" s="9"/>
      <c r="EF269" s="9"/>
      <c r="EG269" s="9"/>
      <c r="EH269" s="9"/>
      <c r="EI269" s="9"/>
      <c r="EJ269" s="9"/>
      <c r="EK269" s="9"/>
      <c r="EL269" s="9"/>
      <c r="EM269" s="9"/>
      <c r="EN269" s="9"/>
      <c r="EO269" s="17"/>
      <c r="EP269" s="18"/>
      <c r="EQ269" s="18"/>
      <c r="ER269" s="9"/>
      <c r="ES269" s="16"/>
      <c r="ET269" s="22"/>
      <c r="EU269" s="17"/>
      <c r="EV269" s="9"/>
      <c r="EW269" s="9"/>
      <c r="EX269" s="9"/>
      <c r="EY269" s="9"/>
      <c r="EZ269" s="9"/>
      <c r="FA269" s="9"/>
      <c r="FB269" s="9"/>
      <c r="FC269" s="9"/>
      <c r="FD269" s="17"/>
      <c r="FE269" s="17"/>
      <c r="FF269" s="17"/>
      <c r="FG269" s="17"/>
      <c r="FH269" s="17"/>
      <c r="FI269" s="17"/>
      <c r="FJ269" s="17"/>
      <c r="FK269" s="17"/>
      <c r="FL269" s="9"/>
      <c r="FM269" s="17"/>
      <c r="FN269" s="17"/>
      <c r="FO269" s="17"/>
      <c r="FP269" s="9"/>
      <c r="FQ269" s="9"/>
      <c r="FR269" s="9"/>
      <c r="FS269" s="9"/>
      <c r="FT269" s="9"/>
      <c r="FU269" s="9"/>
      <c r="FV269" s="9"/>
      <c r="FW269" s="9"/>
      <c r="FX269" s="9"/>
      <c r="FY269" s="9"/>
      <c r="FZ269" s="9"/>
      <c r="GA269" s="9"/>
      <c r="GB269" s="9"/>
      <c r="GC269" s="9"/>
      <c r="GD269" s="9"/>
      <c r="GE269" s="9"/>
      <c r="GF269" s="9"/>
      <c r="GG269" s="17"/>
      <c r="GH269" s="17"/>
      <c r="GI269" s="17"/>
      <c r="GJ269" s="17"/>
      <c r="GK269" s="17"/>
      <c r="GL269" s="17"/>
      <c r="GM269" s="17"/>
      <c r="GN269" s="17"/>
      <c r="GO269" s="9"/>
      <c r="GP269" s="17"/>
      <c r="GQ269" s="17"/>
      <c r="GR269" s="9"/>
      <c r="GS269" s="9"/>
      <c r="GT269" s="9"/>
      <c r="GU269" s="9"/>
      <c r="GV269" s="9"/>
      <c r="GW269" s="9"/>
      <c r="GX269" s="9"/>
      <c r="GY269" s="9"/>
      <c r="GZ269" s="9"/>
      <c r="HA269" s="17"/>
      <c r="HB269" s="17"/>
      <c r="HC269" s="17"/>
      <c r="HD269" s="17"/>
      <c r="HE269" s="17"/>
      <c r="HF269" s="17"/>
      <c r="HG269" s="17"/>
      <c r="HH269" s="17"/>
      <c r="HI269" s="17"/>
      <c r="HJ269" s="9"/>
      <c r="HK269" s="9"/>
      <c r="HL269" s="9"/>
      <c r="HM269" s="17"/>
      <c r="HN269" s="17"/>
      <c r="HO269" s="17"/>
      <c r="HP269" s="17"/>
      <c r="HQ269" s="17"/>
      <c r="HR269" s="17"/>
      <c r="HS269" s="17"/>
      <c r="HT269" s="17"/>
      <c r="HU269" s="9"/>
      <c r="HV269" s="17"/>
      <c r="HW269" s="17"/>
      <c r="HX269" s="17"/>
      <c r="HY269" s="17"/>
      <c r="HZ269" s="17"/>
      <c r="IA269" s="17"/>
      <c r="IB269" s="9"/>
      <c r="IC269" s="9"/>
      <c r="ID269" s="9"/>
      <c r="IE269" s="9"/>
      <c r="IF269" s="9"/>
      <c r="IG269" s="9"/>
      <c r="IH269" s="9"/>
      <c r="II269" s="9"/>
      <c r="IJ269" s="9"/>
      <c r="IK269" s="9"/>
      <c r="IL269" s="9"/>
      <c r="IM269" s="9"/>
      <c r="IN269" s="9"/>
      <c r="IO269" s="9"/>
      <c r="IP269" s="9"/>
      <c r="IQ269" s="9"/>
      <c r="IR269" s="11"/>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9"/>
      <c r="JR269" s="9"/>
      <c r="JS269" s="9"/>
      <c r="JT269" s="9"/>
      <c r="JU269" s="9"/>
      <c r="JV269" s="9"/>
      <c r="JW269" s="9"/>
      <c r="JX269" s="9"/>
      <c r="JY269" s="13"/>
      <c r="JZ269" s="11"/>
      <c r="KA269" s="9"/>
      <c r="KB269" s="9"/>
      <c r="KC269" s="9"/>
      <c r="KD269" s="9"/>
      <c r="KE269" s="17"/>
      <c r="KF269" s="23"/>
      <c r="KG269" s="12"/>
      <c r="KH269" s="10"/>
      <c r="KI269" s="10"/>
      <c r="KJ269" s="10"/>
      <c r="KK269" s="10"/>
      <c r="KL269" s="10"/>
      <c r="KM269" s="10"/>
      <c r="KN269" s="18"/>
      <c r="KO269" s="9"/>
      <c r="KP269" s="9"/>
      <c r="KQ269" s="9"/>
      <c r="KR269" s="9"/>
      <c r="KS269" s="9"/>
      <c r="KT269" s="9"/>
      <c r="KU269" s="9"/>
      <c r="KV269" s="9"/>
      <c r="KW269" s="34"/>
      <c r="KX269" s="15"/>
      <c r="KY269" s="9"/>
      <c r="KZ269" s="9"/>
      <c r="LA269" s="9"/>
      <c r="LB269" s="9"/>
      <c r="LC269" s="9"/>
      <c r="LD269" s="9"/>
      <c r="LE269" s="18"/>
      <c r="LF269" s="10"/>
      <c r="LG269" s="10"/>
      <c r="LH269" s="10"/>
      <c r="LI269" s="10"/>
      <c r="LJ269" s="10"/>
      <c r="LK269" s="10"/>
      <c r="LL269" s="15"/>
      <c r="LM269" s="18"/>
      <c r="LN269" s="9"/>
      <c r="LO269" s="9"/>
      <c r="LP269" s="9"/>
      <c r="LQ269" s="13"/>
      <c r="LR269" s="14"/>
      <c r="LS269" s="9"/>
      <c r="LT269" s="9"/>
      <c r="LU269" s="9"/>
      <c r="LV269" s="22"/>
      <c r="LW269" s="17"/>
      <c r="LX269" s="9"/>
      <c r="LY269" s="22"/>
      <c r="LZ269" s="10"/>
      <c r="MA269" s="10"/>
      <c r="MB269" s="10"/>
      <c r="MC269" s="10"/>
      <c r="MD269" s="10"/>
      <c r="ME269" s="10"/>
      <c r="MF269" s="10"/>
      <c r="MG269" s="10"/>
      <c r="MH269" s="13"/>
      <c r="MI269" s="9"/>
      <c r="MJ269" s="9"/>
      <c r="MK269" s="9"/>
      <c r="ML269" s="9"/>
      <c r="MM269" s="9"/>
      <c r="MN269" s="9"/>
      <c r="MO269" s="18"/>
      <c r="MP269" s="10"/>
      <c r="MQ269" s="10"/>
      <c r="MR269" s="10"/>
      <c r="MS269" s="10"/>
      <c r="MT269" s="10"/>
      <c r="MU269" s="10"/>
      <c r="MV269" s="10"/>
      <c r="MW269" s="18"/>
      <c r="MX269" s="9"/>
      <c r="MY269" s="9"/>
      <c r="MZ269" s="9"/>
      <c r="NA269" s="9"/>
      <c r="NB269" s="9"/>
      <c r="NC269" s="9"/>
      <c r="ND269" s="9"/>
      <c r="NE269" s="9"/>
      <c r="NF269" s="9"/>
      <c r="NG269" s="9"/>
      <c r="NH269" s="13"/>
      <c r="NI269" s="10"/>
      <c r="NJ269" s="10"/>
      <c r="NK269" s="10"/>
      <c r="NL269" s="10"/>
      <c r="NM269" s="10"/>
      <c r="NN269" s="10"/>
      <c r="NO269" s="10"/>
      <c r="NP269" s="10"/>
      <c r="NQ269" s="10"/>
      <c r="NR269" s="10"/>
      <c r="NS269" s="12"/>
      <c r="NT269" s="18"/>
      <c r="NU269" s="9"/>
      <c r="NV269" s="9"/>
      <c r="NW269" s="9"/>
      <c r="NX269" s="18"/>
      <c r="NY269" s="15"/>
      <c r="NZ269" s="9"/>
      <c r="OA269" s="9"/>
      <c r="OB269" s="9"/>
      <c r="OC269" s="17"/>
      <c r="OD269" s="22"/>
      <c r="OE269" s="9"/>
      <c r="OF269" s="22"/>
      <c r="OG269" s="12"/>
      <c r="OH269" s="10"/>
      <c r="OI269" s="10"/>
      <c r="OJ269" s="10"/>
      <c r="OK269" s="10"/>
      <c r="OL269" s="10"/>
      <c r="OM269" s="10"/>
      <c r="ON269" s="10"/>
      <c r="OO269" s="10"/>
      <c r="OP269" s="10"/>
      <c r="OQ269" s="10"/>
      <c r="OR269" s="10"/>
      <c r="OS269" s="10"/>
      <c r="OT269" s="10"/>
      <c r="OU269" s="10"/>
      <c r="OV269" s="16"/>
      <c r="OW269" s="9"/>
      <c r="OX269" s="9"/>
      <c r="OY269" s="9"/>
      <c r="OZ269" s="16"/>
      <c r="PA269" s="10"/>
      <c r="PB269" s="9"/>
      <c r="PC269" s="9"/>
      <c r="PD269" s="9"/>
      <c r="PE269" s="17"/>
      <c r="PF269" s="15"/>
      <c r="PG269" s="10"/>
      <c r="PH269" s="10"/>
      <c r="PI269" s="10"/>
      <c r="PJ269" s="10"/>
      <c r="PK269" s="10"/>
      <c r="PL269" s="10"/>
      <c r="PM269" s="13"/>
      <c r="PN269" s="9"/>
      <c r="PO269" s="9"/>
      <c r="PP269" s="9"/>
      <c r="PQ269" s="9"/>
      <c r="PR269" s="9"/>
      <c r="PS269" s="9"/>
      <c r="PT269" s="9"/>
      <c r="PU269" s="9"/>
      <c r="PV269" s="17"/>
      <c r="PW269" s="12"/>
      <c r="PX269" s="9"/>
      <c r="PY269" s="9"/>
      <c r="PZ269" s="9"/>
      <c r="QA269" s="9"/>
      <c r="QB269" s="9"/>
      <c r="QC269" s="16"/>
      <c r="QD269" s="12"/>
      <c r="QE269" s="10"/>
      <c r="QF269" s="10"/>
      <c r="QG269" s="10"/>
      <c r="QH269" s="10"/>
      <c r="QI269" s="10"/>
      <c r="QJ269" s="10"/>
      <c r="QK269" s="10"/>
      <c r="QL269" s="10"/>
      <c r="QM269" s="10"/>
      <c r="QN269" s="10"/>
      <c r="QO269" s="10"/>
      <c r="QP269" s="10"/>
      <c r="QQ269" s="10"/>
      <c r="QR269" s="10"/>
      <c r="QS269" s="15"/>
      <c r="QT269" s="9"/>
      <c r="QU269" s="9"/>
      <c r="QV269" s="9"/>
      <c r="QW269" s="9"/>
      <c r="QX269" s="9"/>
      <c r="QY269" s="9"/>
      <c r="QZ269" s="9"/>
      <c r="RA269" s="9"/>
      <c r="RB269" s="9"/>
      <c r="RC269" s="10"/>
      <c r="RD269" s="16"/>
      <c r="RE269" s="9"/>
      <c r="RF269" s="9"/>
      <c r="RG269" s="22"/>
      <c r="RH269" s="11"/>
      <c r="RI269" s="10"/>
      <c r="RJ269" s="10"/>
      <c r="RK269" s="10"/>
      <c r="RL269" s="10"/>
      <c r="RM269" s="10"/>
      <c r="RN269" s="10"/>
      <c r="RO269" s="12"/>
      <c r="RP269" s="17"/>
      <c r="RQ269" s="9"/>
      <c r="RR269" s="9"/>
      <c r="RS269" s="9"/>
      <c r="RT269" s="9"/>
      <c r="RU269" s="9"/>
      <c r="RV269" s="9"/>
      <c r="RW269" s="9"/>
      <c r="RX269" s="9"/>
      <c r="RY269" s="9"/>
      <c r="RZ269" s="9"/>
      <c r="SA269" s="10"/>
      <c r="SB269" s="10"/>
      <c r="SC269" s="13"/>
      <c r="SD269" s="9"/>
      <c r="SE269" s="9"/>
      <c r="SF269" s="9"/>
      <c r="SG269" s="9"/>
      <c r="SH269" s="9"/>
      <c r="SI269" s="9"/>
      <c r="SJ269" s="9"/>
      <c r="SK269" s="9"/>
      <c r="SL269" s="29"/>
      <c r="SM269" s="10"/>
      <c r="SN269" s="17"/>
      <c r="SO269" s="9"/>
      <c r="SP269" s="9"/>
      <c r="SQ269" s="9"/>
      <c r="SR269" s="9"/>
      <c r="SS269" s="9"/>
      <c r="ST269" s="9"/>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9"/>
      <c r="TT269" s="9"/>
    </row>
    <row r="270" spans="1:540" ht="9.6" customHeight="1">
      <c r="A270" s="9"/>
      <c r="B270" s="9"/>
      <c r="C270" s="9"/>
      <c r="D270" s="9"/>
      <c r="E270" s="9"/>
      <c r="F270" s="9"/>
      <c r="G270" s="9"/>
      <c r="H270" s="9"/>
      <c r="I270" s="9"/>
      <c r="J270" s="9"/>
      <c r="K270" s="9"/>
      <c r="L270" s="9"/>
      <c r="M270" s="9"/>
      <c r="N270" s="9"/>
      <c r="O270" s="9"/>
      <c r="P270" s="9"/>
      <c r="Q270" s="9"/>
      <c r="R270" s="9"/>
      <c r="S270" s="9"/>
      <c r="T270" s="9"/>
      <c r="U270" s="31"/>
      <c r="V270" s="12"/>
      <c r="W270" s="25"/>
      <c r="X270" s="25"/>
      <c r="Y270" s="25"/>
      <c r="Z270" s="25"/>
      <c r="AA270" s="25"/>
      <c r="AB270" s="35"/>
      <c r="AC270" s="18"/>
      <c r="AD270" s="18"/>
      <c r="AE270" s="12"/>
      <c r="AF270" s="25"/>
      <c r="AG270" s="31"/>
      <c r="AH270" s="14"/>
      <c r="AI270" s="16"/>
      <c r="AJ270" s="17"/>
      <c r="AK270" s="9"/>
      <c r="AL270" s="9"/>
      <c r="AM270" s="9"/>
      <c r="AN270" s="9"/>
      <c r="AO270" s="9"/>
      <c r="AP270" s="18"/>
      <c r="AQ270" s="12"/>
      <c r="AR270" s="25"/>
      <c r="AS270" s="25"/>
      <c r="AT270" s="25"/>
      <c r="AU270" s="25"/>
      <c r="AV270" s="25"/>
      <c r="AW270" s="25"/>
      <c r="AX270" s="28"/>
      <c r="AY270" s="17"/>
      <c r="AZ270" s="28"/>
      <c r="BA270" s="25"/>
      <c r="BB270" s="25"/>
      <c r="BC270" s="25"/>
      <c r="BD270" s="25"/>
      <c r="BE270" s="25"/>
      <c r="BF270" s="22"/>
      <c r="BG270" s="9"/>
      <c r="BH270" s="9"/>
      <c r="BI270" s="9"/>
      <c r="BJ270" s="9"/>
      <c r="BK270" s="9"/>
      <c r="BL270" s="22"/>
      <c r="BM270" s="11"/>
      <c r="BN270" s="10"/>
      <c r="BO270" s="10"/>
      <c r="BP270" s="10"/>
      <c r="BQ270" s="9"/>
      <c r="BR270" s="10"/>
      <c r="BS270" s="10"/>
      <c r="BT270" s="11"/>
      <c r="BU270" s="23"/>
      <c r="BV270" s="11"/>
      <c r="BW270" s="10"/>
      <c r="BX270" s="13"/>
      <c r="BY270" s="9"/>
      <c r="BZ270" s="9"/>
      <c r="CA270" s="9"/>
      <c r="CB270" s="9"/>
      <c r="CC270" s="9"/>
      <c r="CD270" s="9"/>
      <c r="CE270" s="9"/>
      <c r="CF270" s="26"/>
      <c r="CG270" s="25"/>
      <c r="CH270" s="25"/>
      <c r="CI270" s="25"/>
      <c r="CJ270" s="25"/>
      <c r="CK270" s="25"/>
      <c r="CL270" s="28"/>
      <c r="CM270" s="17"/>
      <c r="CN270" s="9"/>
      <c r="CO270" s="9"/>
      <c r="CP270" s="9"/>
      <c r="CQ270" s="9"/>
      <c r="CR270" s="9"/>
      <c r="CS270" s="17"/>
      <c r="CT270" s="12"/>
      <c r="CU270" s="25"/>
      <c r="CV270" s="25"/>
      <c r="CW270" s="25"/>
      <c r="CX270" s="25"/>
      <c r="CY270" s="25"/>
      <c r="CZ270" s="25"/>
      <c r="DA270" s="25"/>
      <c r="DB270" s="35"/>
      <c r="DC270" s="13"/>
      <c r="DD270" s="9"/>
      <c r="DE270" s="9"/>
      <c r="DF270" s="9"/>
      <c r="DG270" s="9"/>
      <c r="DH270" s="9"/>
      <c r="DI270" s="9"/>
      <c r="DJ270" s="9"/>
      <c r="DK270" s="9"/>
      <c r="DL270" s="9"/>
      <c r="DM270" s="9"/>
      <c r="DN270" s="16"/>
      <c r="DO270" s="15"/>
      <c r="DP270" s="10"/>
      <c r="DQ270" s="10"/>
      <c r="DR270" s="13"/>
      <c r="DS270" s="13"/>
      <c r="DT270" s="10"/>
      <c r="DU270" s="35"/>
      <c r="DV270" s="13"/>
      <c r="DW270" s="34"/>
      <c r="DX270" s="10"/>
      <c r="DY270" s="10"/>
      <c r="DZ270" s="9"/>
      <c r="EA270" s="9"/>
      <c r="EB270" s="9"/>
      <c r="EC270" s="9"/>
      <c r="ED270" s="9"/>
      <c r="EE270" s="9"/>
      <c r="EF270" s="9"/>
      <c r="EG270" s="9"/>
      <c r="EH270" s="9"/>
      <c r="EI270" s="9"/>
      <c r="EJ270" s="9"/>
      <c r="EK270" s="9"/>
      <c r="EL270" s="9"/>
      <c r="EM270" s="17"/>
      <c r="EN270" s="13"/>
      <c r="EO270" s="12"/>
      <c r="EP270" s="10"/>
      <c r="EQ270" s="15"/>
      <c r="ER270" s="9"/>
      <c r="ES270" s="10"/>
      <c r="ET270" s="10"/>
      <c r="EU270" s="15"/>
      <c r="EV270" s="13"/>
      <c r="EW270" s="17"/>
      <c r="EX270" s="9"/>
      <c r="EY270" s="9"/>
      <c r="EZ270" s="9"/>
      <c r="FA270" s="9"/>
      <c r="FB270" s="9"/>
      <c r="FC270" s="16"/>
      <c r="FD270" s="35"/>
      <c r="FE270" s="25"/>
      <c r="FF270" s="25"/>
      <c r="FG270" s="25"/>
      <c r="FH270" s="25"/>
      <c r="FI270" s="25"/>
      <c r="FJ270" s="25"/>
      <c r="FK270" s="16"/>
      <c r="FL270" s="22"/>
      <c r="FM270" s="12"/>
      <c r="FN270" s="25"/>
      <c r="FO270" s="15"/>
      <c r="FP270" s="11"/>
      <c r="FQ270" s="13"/>
      <c r="FR270" s="17"/>
      <c r="FS270" s="9"/>
      <c r="FT270" s="9"/>
      <c r="FU270" s="9"/>
      <c r="FV270" s="9"/>
      <c r="FW270" s="9"/>
      <c r="FX270" s="9"/>
      <c r="FY270" s="9"/>
      <c r="FZ270" s="9"/>
      <c r="GA270" s="9"/>
      <c r="GB270" s="9"/>
      <c r="GC270" s="9"/>
      <c r="GD270" s="9"/>
      <c r="GE270" s="9"/>
      <c r="GF270" s="33"/>
      <c r="GG270" s="35"/>
      <c r="GH270" s="25"/>
      <c r="GI270" s="25"/>
      <c r="GJ270" s="25"/>
      <c r="GK270" s="25"/>
      <c r="GL270" s="25"/>
      <c r="GM270" s="12"/>
      <c r="GN270" s="14"/>
      <c r="GO270" s="9"/>
      <c r="GP270" s="15"/>
      <c r="GQ270" s="15"/>
      <c r="GR270" s="11"/>
      <c r="GS270" s="16"/>
      <c r="GT270" s="9"/>
      <c r="GU270" s="9"/>
      <c r="GV270" s="9"/>
      <c r="GW270" s="9"/>
      <c r="GX270" s="9"/>
      <c r="GY270" s="9"/>
      <c r="GZ270" s="16"/>
      <c r="HA270" s="35"/>
      <c r="HB270" s="25"/>
      <c r="HC270" s="25"/>
      <c r="HD270" s="25"/>
      <c r="HE270" s="25"/>
      <c r="HF270" s="25"/>
      <c r="HG270" s="25"/>
      <c r="HH270" s="25"/>
      <c r="HI270" s="12"/>
      <c r="HJ270" s="22"/>
      <c r="HK270" s="9"/>
      <c r="HL270" s="17"/>
      <c r="HM270" s="15"/>
      <c r="HN270" s="25"/>
      <c r="HO270" s="25"/>
      <c r="HP270" s="25"/>
      <c r="HQ270" s="25"/>
      <c r="HR270" s="25"/>
      <c r="HS270" s="25"/>
      <c r="HT270" s="15"/>
      <c r="HU270" s="9"/>
      <c r="HV270" s="13"/>
      <c r="HW270" s="35"/>
      <c r="HX270" s="25"/>
      <c r="HY270" s="25"/>
      <c r="HZ270" s="25"/>
      <c r="IA270" s="35"/>
      <c r="IB270" s="18"/>
      <c r="IC270" s="9"/>
      <c r="ID270" s="9"/>
      <c r="IE270" s="9"/>
      <c r="IF270" s="9"/>
      <c r="IG270" s="9"/>
      <c r="IH270" s="9"/>
      <c r="II270" s="9"/>
      <c r="IJ270" s="9"/>
      <c r="IK270" s="9"/>
      <c r="IL270" s="9"/>
      <c r="IM270" s="9"/>
      <c r="IN270" s="9"/>
      <c r="IO270" s="9"/>
      <c r="IP270" s="9"/>
      <c r="IQ270" s="9"/>
      <c r="IR270" s="11"/>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5"/>
      <c r="JQ270" s="18"/>
      <c r="JR270" s="9"/>
      <c r="JS270" s="9"/>
      <c r="JT270" s="9"/>
      <c r="JU270" s="9"/>
      <c r="JV270" s="9"/>
      <c r="JW270" s="9"/>
      <c r="JX270" s="9"/>
      <c r="JY270" s="14"/>
      <c r="JZ270" s="15"/>
      <c r="KA270" s="17"/>
      <c r="KB270" s="9"/>
      <c r="KC270" s="9"/>
      <c r="KD270" s="9"/>
      <c r="KE270" s="9"/>
      <c r="KF270" s="9"/>
      <c r="KG270" s="17"/>
      <c r="KH270" s="15"/>
      <c r="KI270" s="10"/>
      <c r="KJ270" s="10"/>
      <c r="KK270" s="10"/>
      <c r="KL270" s="10"/>
      <c r="KM270" s="10"/>
      <c r="KN270" s="15"/>
      <c r="KO270" s="18"/>
      <c r="KP270" s="9"/>
      <c r="KQ270" s="9"/>
      <c r="KR270" s="9"/>
      <c r="KS270" s="9"/>
      <c r="KT270" s="9"/>
      <c r="KU270" s="9"/>
      <c r="KV270" s="9"/>
      <c r="KW270" s="13"/>
      <c r="KX270" s="12"/>
      <c r="KY270" s="22"/>
      <c r="KZ270" s="17"/>
      <c r="LA270" s="9"/>
      <c r="LB270" s="9"/>
      <c r="LC270" s="9"/>
      <c r="LD270" s="9"/>
      <c r="LE270" s="18"/>
      <c r="LF270" s="10"/>
      <c r="LG270" s="10"/>
      <c r="LH270" s="10"/>
      <c r="LI270" s="10"/>
      <c r="LJ270" s="10"/>
      <c r="LK270" s="14"/>
      <c r="LL270" s="17"/>
      <c r="LM270" s="9"/>
      <c r="LN270" s="9"/>
      <c r="LO270" s="9"/>
      <c r="LP270" s="18"/>
      <c r="LQ270" s="12"/>
      <c r="LR270" s="12"/>
      <c r="LS270" s="16"/>
      <c r="LT270" s="17"/>
      <c r="LU270" s="9"/>
      <c r="LV270" s="9"/>
      <c r="LW270" s="9"/>
      <c r="LX270" s="9"/>
      <c r="LY270" s="22"/>
      <c r="LZ270" s="10"/>
      <c r="MA270" s="10"/>
      <c r="MB270" s="10"/>
      <c r="MC270" s="10"/>
      <c r="MD270" s="10"/>
      <c r="ME270" s="10"/>
      <c r="MF270" s="10"/>
      <c r="MG270" s="10"/>
      <c r="MH270" s="16"/>
      <c r="MI270" s="9"/>
      <c r="MJ270" s="9"/>
      <c r="MK270" s="9"/>
      <c r="ML270" s="9"/>
      <c r="MM270" s="9"/>
      <c r="MN270" s="9"/>
      <c r="MO270" s="17"/>
      <c r="MP270" s="10"/>
      <c r="MQ270" s="10"/>
      <c r="MR270" s="10"/>
      <c r="MS270" s="10"/>
      <c r="MT270" s="10"/>
      <c r="MU270" s="10"/>
      <c r="MV270" s="10"/>
      <c r="MW270" s="14"/>
      <c r="MX270" s="22"/>
      <c r="MY270" s="9"/>
      <c r="MZ270" s="9"/>
      <c r="NA270" s="9"/>
      <c r="NB270" s="9"/>
      <c r="NC270" s="9"/>
      <c r="ND270" s="9"/>
      <c r="NE270" s="9"/>
      <c r="NF270" s="17"/>
      <c r="NG270" s="16"/>
      <c r="NH270" s="27"/>
      <c r="NI270" s="10"/>
      <c r="NJ270" s="10"/>
      <c r="NK270" s="10"/>
      <c r="NL270" s="10"/>
      <c r="NM270" s="10"/>
      <c r="NN270" s="10"/>
      <c r="NO270" s="10"/>
      <c r="NP270" s="10"/>
      <c r="NQ270" s="10"/>
      <c r="NR270" s="15"/>
      <c r="NS270" s="17"/>
      <c r="NT270" s="9"/>
      <c r="NU270" s="9"/>
      <c r="NV270" s="9"/>
      <c r="NW270" s="22"/>
      <c r="NX270" s="15"/>
      <c r="NY270" s="10"/>
      <c r="NZ270" s="13"/>
      <c r="OA270" s="17"/>
      <c r="OB270" s="9"/>
      <c r="OC270" s="9"/>
      <c r="OD270" s="9"/>
      <c r="OE270" s="9"/>
      <c r="OF270" s="17"/>
      <c r="OG270" s="12"/>
      <c r="OH270" s="10"/>
      <c r="OI270" s="10"/>
      <c r="OJ270" s="10"/>
      <c r="OK270" s="10"/>
      <c r="OL270" s="10"/>
      <c r="OM270" s="10"/>
      <c r="ON270" s="10"/>
      <c r="OO270" s="10"/>
      <c r="OP270" s="10"/>
      <c r="OQ270" s="10"/>
      <c r="OR270" s="10"/>
      <c r="OS270" s="10"/>
      <c r="OT270" s="15"/>
      <c r="OU270" s="22"/>
      <c r="OV270" s="9"/>
      <c r="OW270" s="9"/>
      <c r="OX270" s="9"/>
      <c r="OY270" s="18"/>
      <c r="OZ270" s="15"/>
      <c r="PA270" s="10"/>
      <c r="PB270" s="14"/>
      <c r="PC270" s="9"/>
      <c r="PD270" s="9"/>
      <c r="PE270" s="9"/>
      <c r="PF270" s="9"/>
      <c r="PG270" s="13"/>
      <c r="PH270" s="10"/>
      <c r="PI270" s="10"/>
      <c r="PJ270" s="10"/>
      <c r="PK270" s="10"/>
      <c r="PL270" s="10"/>
      <c r="PM270" s="15"/>
      <c r="PN270" s="18"/>
      <c r="PO270" s="9"/>
      <c r="PP270" s="9"/>
      <c r="PQ270" s="9"/>
      <c r="PR270" s="9"/>
      <c r="PS270" s="9"/>
      <c r="PT270" s="9"/>
      <c r="PU270" s="9"/>
      <c r="PV270" s="18"/>
      <c r="PW270" s="10"/>
      <c r="PX270" s="22"/>
      <c r="PY270" s="9"/>
      <c r="PZ270" s="9"/>
      <c r="QA270" s="9"/>
      <c r="QB270" s="9"/>
      <c r="QC270" s="9"/>
      <c r="QD270" s="9"/>
      <c r="QE270" s="11"/>
      <c r="QF270" s="10"/>
      <c r="QG270" s="10"/>
      <c r="QH270" s="10"/>
      <c r="QI270" s="10"/>
      <c r="QJ270" s="10"/>
      <c r="QK270" s="10"/>
      <c r="QL270" s="10"/>
      <c r="QM270" s="10"/>
      <c r="QN270" s="10"/>
      <c r="QO270" s="10"/>
      <c r="QP270" s="10"/>
      <c r="QQ270" s="10"/>
      <c r="QR270" s="10"/>
      <c r="QS270" s="10"/>
      <c r="QT270" s="16"/>
      <c r="QU270" s="17"/>
      <c r="QV270" s="9"/>
      <c r="QW270" s="9"/>
      <c r="QX270" s="9"/>
      <c r="QY270" s="9"/>
      <c r="QZ270" s="9"/>
      <c r="RA270" s="9"/>
      <c r="RB270" s="9"/>
      <c r="RC270" s="10"/>
      <c r="RD270" s="14"/>
      <c r="RE270" s="9"/>
      <c r="RF270" s="9"/>
      <c r="RG270" s="9"/>
      <c r="RH270" s="9"/>
      <c r="RI270" s="18"/>
      <c r="RJ270" s="12"/>
      <c r="RK270" s="10"/>
      <c r="RL270" s="10"/>
      <c r="RM270" s="10"/>
      <c r="RN270" s="10"/>
      <c r="RO270" s="10"/>
      <c r="RP270" s="13"/>
      <c r="RQ270" s="17"/>
      <c r="RR270" s="9"/>
      <c r="RS270" s="9"/>
      <c r="RT270" s="9"/>
      <c r="RU270" s="9"/>
      <c r="RV270" s="9"/>
      <c r="RW270" s="9"/>
      <c r="RX270" s="9"/>
      <c r="RY270" s="22"/>
      <c r="RZ270" s="11"/>
      <c r="SA270" s="10"/>
      <c r="SB270" s="10"/>
      <c r="SC270" s="12"/>
      <c r="SD270" s="18"/>
      <c r="SE270" s="9"/>
      <c r="SF270" s="9"/>
      <c r="SG270" s="9"/>
      <c r="SH270" s="9"/>
      <c r="SI270" s="9"/>
      <c r="SJ270" s="9"/>
      <c r="SK270" s="9"/>
      <c r="SL270" s="16"/>
      <c r="SM270" s="10"/>
      <c r="SN270" s="16"/>
      <c r="SO270" s="17"/>
      <c r="SP270" s="9"/>
      <c r="SQ270" s="9"/>
      <c r="SR270" s="9"/>
      <c r="SS270" s="9"/>
      <c r="ST270" s="17"/>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9"/>
      <c r="TT270" s="9"/>
    </row>
    <row r="271" spans="1:540" ht="9.6" customHeight="1">
      <c r="A271" s="9"/>
      <c r="B271" s="9"/>
      <c r="C271" s="9"/>
      <c r="D271" s="9"/>
      <c r="E271" s="9"/>
      <c r="F271" s="9"/>
      <c r="G271" s="9"/>
      <c r="H271" s="9"/>
      <c r="I271" s="9"/>
      <c r="J271" s="9"/>
      <c r="K271" s="9"/>
      <c r="L271" s="9"/>
      <c r="M271" s="9"/>
      <c r="N271" s="9"/>
      <c r="O271" s="9"/>
      <c r="P271" s="9"/>
      <c r="Q271" s="9"/>
      <c r="R271" s="9"/>
      <c r="S271" s="9"/>
      <c r="T271" s="9"/>
      <c r="U271" s="13"/>
      <c r="V271" s="10"/>
      <c r="W271" s="10"/>
      <c r="X271" s="10"/>
      <c r="Y271" s="10"/>
      <c r="Z271" s="10"/>
      <c r="AA271" s="10"/>
      <c r="AB271" s="10"/>
      <c r="AC271" s="18"/>
      <c r="AD271" s="29"/>
      <c r="AE271" s="10"/>
      <c r="AF271" s="10"/>
      <c r="AG271" s="10"/>
      <c r="AH271" s="10"/>
      <c r="AI271" s="10"/>
      <c r="AJ271" s="12"/>
      <c r="AK271" s="22"/>
      <c r="AL271" s="9"/>
      <c r="AM271" s="9"/>
      <c r="AN271" s="9"/>
      <c r="AO271" s="9"/>
      <c r="AP271" s="22"/>
      <c r="AQ271" s="28"/>
      <c r="AR271" s="10"/>
      <c r="AS271" s="10"/>
      <c r="AT271" s="10"/>
      <c r="AU271" s="10"/>
      <c r="AV271" s="10"/>
      <c r="AW271" s="10"/>
      <c r="AX271" s="12"/>
      <c r="AY271" s="17"/>
      <c r="AZ271" s="11"/>
      <c r="BA271" s="10"/>
      <c r="BB271" s="10"/>
      <c r="BC271" s="10"/>
      <c r="BD271" s="10"/>
      <c r="BE271" s="10"/>
      <c r="BF271" s="18"/>
      <c r="BG271" s="9"/>
      <c r="BH271" s="9"/>
      <c r="BI271" s="9"/>
      <c r="BJ271" s="9"/>
      <c r="BK271" s="18"/>
      <c r="BL271" s="12"/>
      <c r="BM271" s="10"/>
      <c r="BN271" s="10"/>
      <c r="BO271" s="10"/>
      <c r="BP271" s="13"/>
      <c r="BQ271" s="9"/>
      <c r="BR271" s="16"/>
      <c r="BS271" s="10"/>
      <c r="BT271" s="10"/>
      <c r="BU271" s="10"/>
      <c r="BV271" s="10"/>
      <c r="BW271" s="10"/>
      <c r="BX271" s="13"/>
      <c r="BY271" s="9"/>
      <c r="BZ271" s="9"/>
      <c r="CA271" s="9"/>
      <c r="CB271" s="9"/>
      <c r="CC271" s="9"/>
      <c r="CD271" s="9"/>
      <c r="CE271" s="9"/>
      <c r="CF271" s="12"/>
      <c r="CG271" s="10"/>
      <c r="CH271" s="10"/>
      <c r="CI271" s="10"/>
      <c r="CJ271" s="10"/>
      <c r="CK271" s="10"/>
      <c r="CL271" s="12"/>
      <c r="CM271" s="22"/>
      <c r="CN271" s="9"/>
      <c r="CO271" s="9"/>
      <c r="CP271" s="9"/>
      <c r="CQ271" s="9"/>
      <c r="CR271" s="9"/>
      <c r="CS271" s="9"/>
      <c r="CT271" s="11"/>
      <c r="CU271" s="10"/>
      <c r="CV271" s="10"/>
      <c r="CW271" s="10"/>
      <c r="CX271" s="10"/>
      <c r="CY271" s="10"/>
      <c r="CZ271" s="10"/>
      <c r="DA271" s="10"/>
      <c r="DB271" s="12"/>
      <c r="DC271" s="16"/>
      <c r="DD271" s="9"/>
      <c r="DE271" s="9"/>
      <c r="DF271" s="9"/>
      <c r="DG271" s="9"/>
      <c r="DH271" s="9"/>
      <c r="DI271" s="9"/>
      <c r="DJ271" s="9"/>
      <c r="DK271" s="9"/>
      <c r="DL271" s="9"/>
      <c r="DM271" s="11"/>
      <c r="DN271" s="10"/>
      <c r="DO271" s="10"/>
      <c r="DP271" s="10"/>
      <c r="DQ271" s="15"/>
      <c r="DR271" s="17"/>
      <c r="DS271" s="22"/>
      <c r="DT271" s="11"/>
      <c r="DU271" s="10"/>
      <c r="DV271" s="10"/>
      <c r="DW271" s="10"/>
      <c r="DX271" s="10"/>
      <c r="DY271" s="10"/>
      <c r="DZ271" s="9"/>
      <c r="EA271" s="9"/>
      <c r="EB271" s="9"/>
      <c r="EC271" s="9"/>
      <c r="ED271" s="9"/>
      <c r="EE271" s="9"/>
      <c r="EF271" s="9"/>
      <c r="EG271" s="9"/>
      <c r="EH271" s="9"/>
      <c r="EI271" s="9"/>
      <c r="EJ271" s="9"/>
      <c r="EK271" s="9"/>
      <c r="EL271" s="22"/>
      <c r="EM271" s="12"/>
      <c r="EN271" s="10"/>
      <c r="EO271" s="10"/>
      <c r="EP271" s="10"/>
      <c r="EQ271" s="18"/>
      <c r="ER271" s="9"/>
      <c r="ES271" s="13"/>
      <c r="ET271" s="10"/>
      <c r="EU271" s="10"/>
      <c r="EV271" s="10"/>
      <c r="EW271" s="15"/>
      <c r="EX271" s="9"/>
      <c r="EY271" s="9"/>
      <c r="EZ271" s="9"/>
      <c r="FA271" s="9"/>
      <c r="FB271" s="9"/>
      <c r="FC271" s="18"/>
      <c r="FD271" s="15"/>
      <c r="FE271" s="10"/>
      <c r="FF271" s="10"/>
      <c r="FG271" s="10"/>
      <c r="FH271" s="10"/>
      <c r="FI271" s="10"/>
      <c r="FJ271" s="10"/>
      <c r="FK271" s="13"/>
      <c r="FL271" s="22"/>
      <c r="FM271" s="10"/>
      <c r="FN271" s="10"/>
      <c r="FO271" s="10"/>
      <c r="FP271" s="10"/>
      <c r="FQ271" s="10"/>
      <c r="FR271" s="12"/>
      <c r="FS271" s="16"/>
      <c r="FT271" s="9"/>
      <c r="FU271" s="9"/>
      <c r="FV271" s="9"/>
      <c r="FW271" s="9"/>
      <c r="FX271" s="9"/>
      <c r="FY271" s="9"/>
      <c r="FZ271" s="9"/>
      <c r="GA271" s="9"/>
      <c r="GB271" s="9"/>
      <c r="GC271" s="9"/>
      <c r="GD271" s="9"/>
      <c r="GE271" s="9"/>
      <c r="GF271" s="22"/>
      <c r="GG271" s="14"/>
      <c r="GH271" s="10"/>
      <c r="GI271" s="10"/>
      <c r="GJ271" s="10"/>
      <c r="GK271" s="10"/>
      <c r="GL271" s="10"/>
      <c r="GM271" s="10"/>
      <c r="GN271" s="15"/>
      <c r="GO271" s="9"/>
      <c r="GP271" s="25"/>
      <c r="GQ271" s="10"/>
      <c r="GR271" s="10"/>
      <c r="GS271" s="10"/>
      <c r="GT271" s="11"/>
      <c r="GU271" s="17"/>
      <c r="GV271" s="9"/>
      <c r="GW271" s="9"/>
      <c r="GX271" s="9"/>
      <c r="GY271" s="9"/>
      <c r="GZ271" s="22"/>
      <c r="HA271" s="32"/>
      <c r="HB271" s="10"/>
      <c r="HC271" s="10"/>
      <c r="HD271" s="10"/>
      <c r="HE271" s="10"/>
      <c r="HF271" s="10"/>
      <c r="HG271" s="10"/>
      <c r="HH271" s="10"/>
      <c r="HI271" s="15"/>
      <c r="HJ271" s="17"/>
      <c r="HK271" s="9"/>
      <c r="HL271" s="17"/>
      <c r="HM271" s="11"/>
      <c r="HN271" s="10"/>
      <c r="HO271" s="10"/>
      <c r="HP271" s="10"/>
      <c r="HQ271" s="10"/>
      <c r="HR271" s="10"/>
      <c r="HS271" s="10"/>
      <c r="HT271" s="10"/>
      <c r="HU271" s="17"/>
      <c r="HV271" s="20"/>
      <c r="HW271" s="10"/>
      <c r="HX271" s="10"/>
      <c r="HY271" s="10"/>
      <c r="HZ271" s="10"/>
      <c r="IA271" s="10"/>
      <c r="IB271" s="16"/>
      <c r="IC271" s="9"/>
      <c r="ID271" s="9"/>
      <c r="IE271" s="9"/>
      <c r="IF271" s="9"/>
      <c r="IG271" s="9"/>
      <c r="IH271" s="9"/>
      <c r="II271" s="9"/>
      <c r="IJ271" s="9"/>
      <c r="IK271" s="9"/>
      <c r="IL271" s="9"/>
      <c r="IM271" s="9"/>
      <c r="IN271" s="9"/>
      <c r="IO271" s="9"/>
      <c r="IP271" s="9"/>
      <c r="IQ271" s="9"/>
      <c r="IR271" s="11"/>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9"/>
      <c r="JS271" s="9"/>
      <c r="JT271" s="9"/>
      <c r="JU271" s="9"/>
      <c r="JV271" s="9"/>
      <c r="JW271" s="9"/>
      <c r="JX271" s="9"/>
      <c r="JY271" s="13"/>
      <c r="JZ271" s="10"/>
      <c r="KA271" s="12"/>
      <c r="KB271" s="22"/>
      <c r="KC271" s="9"/>
      <c r="KD271" s="9"/>
      <c r="KE271" s="9"/>
      <c r="KF271" s="9"/>
      <c r="KG271" s="9"/>
      <c r="KH271" s="17"/>
      <c r="KI271" s="15"/>
      <c r="KJ271" s="10"/>
      <c r="KK271" s="10"/>
      <c r="KL271" s="10"/>
      <c r="KM271" s="10"/>
      <c r="KN271" s="10"/>
      <c r="KO271" s="12"/>
      <c r="KP271" s="9"/>
      <c r="KQ271" s="9"/>
      <c r="KR271" s="9"/>
      <c r="KS271" s="9"/>
      <c r="KT271" s="9"/>
      <c r="KU271" s="9"/>
      <c r="KV271" s="9"/>
      <c r="KW271" s="13"/>
      <c r="KX271" s="10"/>
      <c r="KY271" s="10"/>
      <c r="KZ271" s="15"/>
      <c r="LA271" s="29"/>
      <c r="LB271" s="9"/>
      <c r="LC271" s="9"/>
      <c r="LD271" s="9"/>
      <c r="LE271" s="18"/>
      <c r="LF271" s="10"/>
      <c r="LG271" s="10"/>
      <c r="LH271" s="10"/>
      <c r="LI271" s="10"/>
      <c r="LJ271" s="11"/>
      <c r="LK271" s="9"/>
      <c r="LL271" s="9"/>
      <c r="LM271" s="9"/>
      <c r="LN271" s="9"/>
      <c r="LO271" s="18"/>
      <c r="LP271" s="12"/>
      <c r="LQ271" s="10"/>
      <c r="LR271" s="10"/>
      <c r="LS271" s="10"/>
      <c r="LT271" s="12"/>
      <c r="LU271" s="17"/>
      <c r="LV271" s="9"/>
      <c r="LW271" s="9"/>
      <c r="LX271" s="9"/>
      <c r="LY271" s="22"/>
      <c r="LZ271" s="10"/>
      <c r="MA271" s="10"/>
      <c r="MB271" s="10"/>
      <c r="MC271" s="10"/>
      <c r="MD271" s="10"/>
      <c r="ME271" s="10"/>
      <c r="MF271" s="10"/>
      <c r="MG271" s="10"/>
      <c r="MH271" s="14"/>
      <c r="MI271" s="9"/>
      <c r="MJ271" s="9"/>
      <c r="MK271" s="9"/>
      <c r="ML271" s="9"/>
      <c r="MM271" s="9"/>
      <c r="MN271" s="9"/>
      <c r="MO271" s="9"/>
      <c r="MP271" s="12"/>
      <c r="MQ271" s="10"/>
      <c r="MR271" s="10"/>
      <c r="MS271" s="10"/>
      <c r="MT271" s="10"/>
      <c r="MU271" s="10"/>
      <c r="MV271" s="10"/>
      <c r="MW271" s="10"/>
      <c r="MX271" s="15"/>
      <c r="MY271" s="9"/>
      <c r="MZ271" s="9"/>
      <c r="NA271" s="9"/>
      <c r="NB271" s="9"/>
      <c r="NC271" s="9"/>
      <c r="ND271" s="9"/>
      <c r="NE271" s="9"/>
      <c r="NF271" s="13"/>
      <c r="NG271" s="10"/>
      <c r="NH271" s="10"/>
      <c r="NI271" s="10"/>
      <c r="NJ271" s="10"/>
      <c r="NK271" s="10"/>
      <c r="NL271" s="10"/>
      <c r="NM271" s="10"/>
      <c r="NN271" s="10"/>
      <c r="NO271" s="10"/>
      <c r="NP271" s="10"/>
      <c r="NQ271" s="15"/>
      <c r="NR271" s="17"/>
      <c r="NS271" s="9"/>
      <c r="NT271" s="9"/>
      <c r="NU271" s="9"/>
      <c r="NV271" s="17"/>
      <c r="NW271" s="24"/>
      <c r="NX271" s="10"/>
      <c r="NY271" s="10"/>
      <c r="NZ271" s="10"/>
      <c r="OA271" s="15"/>
      <c r="OB271" s="18"/>
      <c r="OC271" s="9"/>
      <c r="OD271" s="9"/>
      <c r="OE271" s="9"/>
      <c r="OF271" s="22"/>
      <c r="OG271" s="12"/>
      <c r="OH271" s="10"/>
      <c r="OI271" s="10"/>
      <c r="OJ271" s="10"/>
      <c r="OK271" s="10"/>
      <c r="OL271" s="10"/>
      <c r="OM271" s="10"/>
      <c r="ON271" s="10"/>
      <c r="OO271" s="10"/>
      <c r="OP271" s="10"/>
      <c r="OQ271" s="10"/>
      <c r="OR271" s="10"/>
      <c r="OS271" s="10"/>
      <c r="OT271" s="17"/>
      <c r="OU271" s="9"/>
      <c r="OV271" s="9"/>
      <c r="OW271" s="9"/>
      <c r="OX271" s="17"/>
      <c r="OY271" s="15"/>
      <c r="OZ271" s="10"/>
      <c r="PA271" s="10"/>
      <c r="PB271" s="10"/>
      <c r="PC271" s="34"/>
      <c r="PD271" s="9"/>
      <c r="PE271" s="9"/>
      <c r="PF271" s="9"/>
      <c r="PG271" s="9"/>
      <c r="PH271" s="13"/>
      <c r="PI271" s="10"/>
      <c r="PJ271" s="10"/>
      <c r="PK271" s="10"/>
      <c r="PL271" s="10"/>
      <c r="PM271" s="10"/>
      <c r="PN271" s="10"/>
      <c r="PO271" s="18"/>
      <c r="PP271" s="9"/>
      <c r="PQ271" s="9"/>
      <c r="PR271" s="9"/>
      <c r="PS271" s="9"/>
      <c r="PT271" s="9"/>
      <c r="PU271" s="9"/>
      <c r="PV271" s="18"/>
      <c r="PW271" s="10"/>
      <c r="PX271" s="12"/>
      <c r="PY271" s="18"/>
      <c r="PZ271" s="9"/>
      <c r="QA271" s="9"/>
      <c r="QB271" s="9"/>
      <c r="QC271" s="9"/>
      <c r="QD271" s="9"/>
      <c r="QE271" s="9"/>
      <c r="QF271" s="11"/>
      <c r="QG271" s="10"/>
      <c r="QH271" s="10"/>
      <c r="QI271" s="10"/>
      <c r="QJ271" s="10"/>
      <c r="QK271" s="10"/>
      <c r="QL271" s="10"/>
      <c r="QM271" s="10"/>
      <c r="QN271" s="10"/>
      <c r="QO271" s="10"/>
      <c r="QP271" s="10"/>
      <c r="QQ271" s="10"/>
      <c r="QR271" s="10"/>
      <c r="QS271" s="10"/>
      <c r="QT271" s="10"/>
      <c r="QU271" s="34"/>
      <c r="QV271" s="9"/>
      <c r="QW271" s="9"/>
      <c r="QX271" s="9"/>
      <c r="QY271" s="9"/>
      <c r="QZ271" s="9"/>
      <c r="RA271" s="9"/>
      <c r="RB271" s="9"/>
      <c r="RC271" s="10"/>
      <c r="RD271" s="10"/>
      <c r="RE271" s="11"/>
      <c r="RF271" s="9"/>
      <c r="RG271" s="9"/>
      <c r="RH271" s="9"/>
      <c r="RI271" s="9"/>
      <c r="RJ271" s="22"/>
      <c r="RK271" s="12"/>
      <c r="RL271" s="10"/>
      <c r="RM271" s="10"/>
      <c r="RN271" s="10"/>
      <c r="RO271" s="10"/>
      <c r="RP271" s="10"/>
      <c r="RQ271" s="13"/>
      <c r="RR271" s="9"/>
      <c r="RS271" s="9"/>
      <c r="RT271" s="9"/>
      <c r="RU271" s="9"/>
      <c r="RV271" s="9"/>
      <c r="RW271" s="9"/>
      <c r="RX271" s="9"/>
      <c r="RY271" s="15"/>
      <c r="RZ271" s="10"/>
      <c r="SA271" s="10"/>
      <c r="SB271" s="10"/>
      <c r="SC271" s="10"/>
      <c r="SD271" s="10"/>
      <c r="SE271" s="17"/>
      <c r="SF271" s="9"/>
      <c r="SG271" s="9"/>
      <c r="SH271" s="9"/>
      <c r="SI271" s="9"/>
      <c r="SJ271" s="9"/>
      <c r="SK271" s="9"/>
      <c r="SL271" s="16"/>
      <c r="SM271" s="10"/>
      <c r="SN271" s="10"/>
      <c r="SO271" s="12"/>
      <c r="SP271" s="13"/>
      <c r="SQ271" s="9"/>
      <c r="SR271" s="9"/>
      <c r="SS271" s="9"/>
      <c r="ST271" s="17"/>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9"/>
      <c r="TT271" s="9"/>
    </row>
    <row r="272" spans="1:540" ht="9.6" customHeight="1">
      <c r="A272" s="9"/>
      <c r="B272" s="9"/>
      <c r="C272" s="9"/>
      <c r="D272" s="9"/>
      <c r="E272" s="9"/>
      <c r="F272" s="9"/>
      <c r="G272" s="9"/>
      <c r="H272" s="9"/>
      <c r="I272" s="9"/>
      <c r="J272" s="9"/>
      <c r="K272" s="9"/>
      <c r="L272" s="9"/>
      <c r="M272" s="9"/>
      <c r="N272" s="9"/>
      <c r="O272" s="9"/>
      <c r="P272" s="9"/>
      <c r="Q272" s="9"/>
      <c r="R272" s="9"/>
      <c r="S272" s="9"/>
      <c r="T272" s="9"/>
      <c r="U272" s="9"/>
      <c r="V272" s="34"/>
      <c r="W272" s="10"/>
      <c r="X272" s="10"/>
      <c r="Y272" s="10"/>
      <c r="Z272" s="10"/>
      <c r="AA272" s="10"/>
      <c r="AB272" s="10"/>
      <c r="AC272" s="18"/>
      <c r="AD272" s="9"/>
      <c r="AE272" s="18"/>
      <c r="AF272" s="10"/>
      <c r="AG272" s="10"/>
      <c r="AH272" s="10"/>
      <c r="AI272" s="10"/>
      <c r="AJ272" s="10"/>
      <c r="AK272" s="12"/>
      <c r="AL272" s="22"/>
      <c r="AM272" s="9"/>
      <c r="AN272" s="9"/>
      <c r="AO272" s="9"/>
      <c r="AP272" s="9"/>
      <c r="AQ272" s="17"/>
      <c r="AR272" s="12"/>
      <c r="AS272" s="10"/>
      <c r="AT272" s="10"/>
      <c r="AU272" s="10"/>
      <c r="AV272" s="10"/>
      <c r="AW272" s="10"/>
      <c r="AX272" s="12"/>
      <c r="AY272" s="17"/>
      <c r="AZ272" s="9"/>
      <c r="BA272" s="17"/>
      <c r="BB272" s="13"/>
      <c r="BC272" s="10"/>
      <c r="BD272" s="10"/>
      <c r="BE272" s="10"/>
      <c r="BF272" s="22"/>
      <c r="BG272" s="9"/>
      <c r="BH272" s="9"/>
      <c r="BI272" s="9"/>
      <c r="BJ272" s="18"/>
      <c r="BK272" s="10"/>
      <c r="BL272" s="10"/>
      <c r="BM272" s="10"/>
      <c r="BN272" s="10"/>
      <c r="BO272" s="13"/>
      <c r="BP272" s="9"/>
      <c r="BQ272" s="9"/>
      <c r="BR272" s="9"/>
      <c r="BS272" s="9"/>
      <c r="BT272" s="15"/>
      <c r="BU272" s="10"/>
      <c r="BV272" s="10"/>
      <c r="BW272" s="10"/>
      <c r="BX272" s="13"/>
      <c r="BY272" s="9"/>
      <c r="BZ272" s="9"/>
      <c r="CA272" s="9"/>
      <c r="CB272" s="9"/>
      <c r="CC272" s="9"/>
      <c r="CD272" s="9"/>
      <c r="CE272" s="9"/>
      <c r="CF272" s="13"/>
      <c r="CG272" s="10"/>
      <c r="CH272" s="10"/>
      <c r="CI272" s="10"/>
      <c r="CJ272" s="10"/>
      <c r="CK272" s="10"/>
      <c r="CL272" s="10"/>
      <c r="CM272" s="16"/>
      <c r="CN272" s="9"/>
      <c r="CO272" s="9"/>
      <c r="CP272" s="9"/>
      <c r="CQ272" s="9"/>
      <c r="CR272" s="9"/>
      <c r="CS272" s="9"/>
      <c r="CT272" s="9"/>
      <c r="CU272" s="15"/>
      <c r="CV272" s="10"/>
      <c r="CW272" s="10"/>
      <c r="CX272" s="10"/>
      <c r="CY272" s="10"/>
      <c r="CZ272" s="10"/>
      <c r="DA272" s="10"/>
      <c r="DB272" s="17"/>
      <c r="DC272" s="9"/>
      <c r="DD272" s="9"/>
      <c r="DE272" s="9"/>
      <c r="DF272" s="9"/>
      <c r="DG272" s="9"/>
      <c r="DH272" s="9"/>
      <c r="DI272" s="9"/>
      <c r="DJ272" s="9"/>
      <c r="DK272" s="9"/>
      <c r="DL272" s="15"/>
      <c r="DM272" s="10"/>
      <c r="DN272" s="10"/>
      <c r="DO272" s="10"/>
      <c r="DP272" s="10"/>
      <c r="DQ272" s="17"/>
      <c r="DR272" s="9"/>
      <c r="DS272" s="9"/>
      <c r="DT272" s="9"/>
      <c r="DU272" s="29"/>
      <c r="DV272" s="10"/>
      <c r="DW272" s="10"/>
      <c r="DX272" s="10"/>
      <c r="DY272" s="10"/>
      <c r="DZ272" s="9"/>
      <c r="EA272" s="9"/>
      <c r="EB272" s="9"/>
      <c r="EC272" s="9"/>
      <c r="ED272" s="9"/>
      <c r="EE272" s="9"/>
      <c r="EF272" s="9"/>
      <c r="EG272" s="9"/>
      <c r="EH272" s="9"/>
      <c r="EI272" s="9"/>
      <c r="EJ272" s="9"/>
      <c r="EK272" s="22"/>
      <c r="EL272" s="10"/>
      <c r="EM272" s="10"/>
      <c r="EN272" s="10"/>
      <c r="EO272" s="10"/>
      <c r="EP272" s="13"/>
      <c r="EQ272" s="9"/>
      <c r="ER272" s="9"/>
      <c r="ES272" s="9"/>
      <c r="ET272" s="28"/>
      <c r="EU272" s="10"/>
      <c r="EV272" s="10"/>
      <c r="EW272" s="10"/>
      <c r="EX272" s="15"/>
      <c r="EY272" s="22"/>
      <c r="EZ272" s="9"/>
      <c r="FA272" s="9"/>
      <c r="FB272" s="9"/>
      <c r="FC272" s="9"/>
      <c r="FD272" s="18"/>
      <c r="FE272" s="10"/>
      <c r="FF272" s="10"/>
      <c r="FG272" s="10"/>
      <c r="FH272" s="10"/>
      <c r="FI272" s="10"/>
      <c r="FJ272" s="10"/>
      <c r="FK272" s="13"/>
      <c r="FL272" s="9"/>
      <c r="FM272" s="17"/>
      <c r="FN272" s="12"/>
      <c r="FO272" s="10"/>
      <c r="FP272" s="10"/>
      <c r="FQ272" s="10"/>
      <c r="FR272" s="10"/>
      <c r="FS272" s="10"/>
      <c r="FT272" s="18"/>
      <c r="FU272" s="9"/>
      <c r="FV272" s="9"/>
      <c r="FW272" s="9"/>
      <c r="FX272" s="9"/>
      <c r="FY272" s="9"/>
      <c r="FZ272" s="9"/>
      <c r="GA272" s="9"/>
      <c r="GB272" s="9"/>
      <c r="GC272" s="9"/>
      <c r="GD272" s="9"/>
      <c r="GE272" s="9"/>
      <c r="GF272" s="9"/>
      <c r="GG272" s="9"/>
      <c r="GH272" s="10"/>
      <c r="GI272" s="10"/>
      <c r="GJ272" s="10"/>
      <c r="GK272" s="10"/>
      <c r="GL272" s="10"/>
      <c r="GM272" s="10"/>
      <c r="GN272" s="15"/>
      <c r="GO272" s="9"/>
      <c r="GP272" s="17"/>
      <c r="GQ272" s="14"/>
      <c r="GR272" s="10"/>
      <c r="GS272" s="10"/>
      <c r="GT272" s="10"/>
      <c r="GU272" s="15"/>
      <c r="GV272" s="17"/>
      <c r="GW272" s="9"/>
      <c r="GX272" s="9"/>
      <c r="GY272" s="9"/>
      <c r="GZ272" s="9"/>
      <c r="HA272" s="9"/>
      <c r="HB272" s="10"/>
      <c r="HC272" s="10"/>
      <c r="HD272" s="10"/>
      <c r="HE272" s="10"/>
      <c r="HF272" s="10"/>
      <c r="HG272" s="10"/>
      <c r="HH272" s="15"/>
      <c r="HI272" s="9"/>
      <c r="HJ272" s="9"/>
      <c r="HK272" s="9"/>
      <c r="HL272" s="9"/>
      <c r="HM272" s="9"/>
      <c r="HN272" s="12"/>
      <c r="HO272" s="10"/>
      <c r="HP272" s="10"/>
      <c r="HQ272" s="10"/>
      <c r="HR272" s="10"/>
      <c r="HS272" s="10"/>
      <c r="HT272" s="10"/>
      <c r="HU272" s="17"/>
      <c r="HV272" s="9"/>
      <c r="HW272" s="17"/>
      <c r="HX272" s="16"/>
      <c r="HY272" s="10"/>
      <c r="HZ272" s="10"/>
      <c r="IA272" s="10"/>
      <c r="IB272" s="16"/>
      <c r="IC272" s="9"/>
      <c r="ID272" s="9"/>
      <c r="IE272" s="9"/>
      <c r="IF272" s="9"/>
      <c r="IG272" s="9"/>
      <c r="IH272" s="9"/>
      <c r="II272" s="9"/>
      <c r="IJ272" s="9"/>
      <c r="IK272" s="9"/>
      <c r="IL272" s="9"/>
      <c r="IM272" s="9"/>
      <c r="IN272" s="9"/>
      <c r="IO272" s="9"/>
      <c r="IP272" s="9"/>
      <c r="IQ272" s="9"/>
      <c r="IR272" s="11"/>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7"/>
      <c r="JS272" s="9"/>
      <c r="JT272" s="9"/>
      <c r="JU272" s="9"/>
      <c r="JV272" s="9"/>
      <c r="JW272" s="9"/>
      <c r="JX272" s="9"/>
      <c r="JY272" s="13"/>
      <c r="JZ272" s="10"/>
      <c r="KA272" s="10"/>
      <c r="KB272" s="13"/>
      <c r="KC272" s="9"/>
      <c r="KD272" s="9"/>
      <c r="KE272" s="9"/>
      <c r="KF272" s="9"/>
      <c r="KG272" s="9"/>
      <c r="KH272" s="9"/>
      <c r="KI272" s="16"/>
      <c r="KJ272" s="10"/>
      <c r="KK272" s="10"/>
      <c r="KL272" s="10"/>
      <c r="KM272" s="10"/>
      <c r="KN272" s="10"/>
      <c r="KO272" s="10"/>
      <c r="KP272" s="9"/>
      <c r="KQ272" s="9"/>
      <c r="KR272" s="9"/>
      <c r="KS272" s="9"/>
      <c r="KT272" s="9"/>
      <c r="KU272" s="9"/>
      <c r="KV272" s="9"/>
      <c r="KW272" s="23"/>
      <c r="KX272" s="10"/>
      <c r="KY272" s="10"/>
      <c r="KZ272" s="10"/>
      <c r="LA272" s="10"/>
      <c r="LB272" s="16"/>
      <c r="LC272" s="9"/>
      <c r="LD272" s="9"/>
      <c r="LE272" s="18"/>
      <c r="LF272" s="10"/>
      <c r="LG272" s="10"/>
      <c r="LH272" s="10"/>
      <c r="LI272" s="12"/>
      <c r="LJ272" s="9"/>
      <c r="LK272" s="9"/>
      <c r="LL272" s="9"/>
      <c r="LM272" s="9"/>
      <c r="LN272" s="9"/>
      <c r="LO272" s="13"/>
      <c r="LP272" s="10"/>
      <c r="LQ272" s="10"/>
      <c r="LR272" s="10"/>
      <c r="LS272" s="10"/>
      <c r="LT272" s="10"/>
      <c r="LU272" s="12"/>
      <c r="LV272" s="9"/>
      <c r="LW272" s="9"/>
      <c r="LX272" s="9"/>
      <c r="LY272" s="22"/>
      <c r="LZ272" s="10"/>
      <c r="MA272" s="10"/>
      <c r="MB272" s="10"/>
      <c r="MC272" s="10"/>
      <c r="MD272" s="10"/>
      <c r="ME272" s="10"/>
      <c r="MF272" s="10"/>
      <c r="MG272" s="10"/>
      <c r="MH272" s="12"/>
      <c r="MI272" s="9"/>
      <c r="MJ272" s="9"/>
      <c r="MK272" s="9"/>
      <c r="ML272" s="9"/>
      <c r="MM272" s="9"/>
      <c r="MN272" s="9"/>
      <c r="MO272" s="9"/>
      <c r="MP272" s="16"/>
      <c r="MQ272" s="10"/>
      <c r="MR272" s="10"/>
      <c r="MS272" s="10"/>
      <c r="MT272" s="10"/>
      <c r="MU272" s="10"/>
      <c r="MV272" s="10"/>
      <c r="MW272" s="10"/>
      <c r="MX272" s="12"/>
      <c r="MY272" s="9"/>
      <c r="MZ272" s="9"/>
      <c r="NA272" s="9"/>
      <c r="NB272" s="9"/>
      <c r="NC272" s="9"/>
      <c r="ND272" s="9"/>
      <c r="NE272" s="9"/>
      <c r="NF272" s="13"/>
      <c r="NG272" s="10"/>
      <c r="NH272" s="10"/>
      <c r="NI272" s="10"/>
      <c r="NJ272" s="10"/>
      <c r="NK272" s="10"/>
      <c r="NL272" s="10"/>
      <c r="NM272" s="10"/>
      <c r="NN272" s="10"/>
      <c r="NO272" s="10"/>
      <c r="NP272" s="10"/>
      <c r="NQ272" s="22"/>
      <c r="NR272" s="9"/>
      <c r="NS272" s="9"/>
      <c r="NT272" s="9"/>
      <c r="NU272" s="9"/>
      <c r="NV272" s="18"/>
      <c r="NW272" s="10"/>
      <c r="NX272" s="10"/>
      <c r="NY272" s="10"/>
      <c r="NZ272" s="10"/>
      <c r="OA272" s="10"/>
      <c r="OB272" s="12"/>
      <c r="OC272" s="22"/>
      <c r="OD272" s="9"/>
      <c r="OE272" s="9"/>
      <c r="OF272" s="22"/>
      <c r="OG272" s="12"/>
      <c r="OH272" s="10"/>
      <c r="OI272" s="10"/>
      <c r="OJ272" s="10"/>
      <c r="OK272" s="10"/>
      <c r="OL272" s="10"/>
      <c r="OM272" s="10"/>
      <c r="ON272" s="10"/>
      <c r="OO272" s="10"/>
      <c r="OP272" s="10"/>
      <c r="OQ272" s="10"/>
      <c r="OR272" s="10"/>
      <c r="OS272" s="18"/>
      <c r="OT272" s="9"/>
      <c r="OU272" s="9"/>
      <c r="OV272" s="9"/>
      <c r="OW272" s="9"/>
      <c r="OX272" s="17"/>
      <c r="OY272" s="15"/>
      <c r="OZ272" s="10"/>
      <c r="PA272" s="10"/>
      <c r="PB272" s="10"/>
      <c r="PC272" s="15"/>
      <c r="PD272" s="9"/>
      <c r="PE272" s="9"/>
      <c r="PF272" s="9"/>
      <c r="PG272" s="9"/>
      <c r="PH272" s="9"/>
      <c r="PI272" s="15"/>
      <c r="PJ272" s="10"/>
      <c r="PK272" s="10"/>
      <c r="PL272" s="10"/>
      <c r="PM272" s="10"/>
      <c r="PN272" s="10"/>
      <c r="PO272" s="22"/>
      <c r="PP272" s="9"/>
      <c r="PQ272" s="9"/>
      <c r="PR272" s="9"/>
      <c r="PS272" s="9"/>
      <c r="PT272" s="9"/>
      <c r="PU272" s="9"/>
      <c r="PV272" s="18"/>
      <c r="PW272" s="10"/>
      <c r="PX272" s="10"/>
      <c r="PY272" s="15"/>
      <c r="PZ272" s="9"/>
      <c r="QA272" s="9"/>
      <c r="QB272" s="9"/>
      <c r="QC272" s="9"/>
      <c r="QD272" s="9"/>
      <c r="QE272" s="9"/>
      <c r="QF272" s="18"/>
      <c r="QG272" s="10"/>
      <c r="QH272" s="10"/>
      <c r="QI272" s="10"/>
      <c r="QJ272" s="10"/>
      <c r="QK272" s="10"/>
      <c r="QL272" s="10"/>
      <c r="QM272" s="10"/>
      <c r="QN272" s="10"/>
      <c r="QO272" s="10"/>
      <c r="QP272" s="10"/>
      <c r="QQ272" s="10"/>
      <c r="QR272" s="10"/>
      <c r="QS272" s="10"/>
      <c r="QT272" s="10"/>
      <c r="QU272" s="13"/>
      <c r="QV272" s="9"/>
      <c r="QW272" s="9"/>
      <c r="QX272" s="9"/>
      <c r="QY272" s="9"/>
      <c r="QZ272" s="9"/>
      <c r="RA272" s="9"/>
      <c r="RB272" s="9"/>
      <c r="RC272" s="10"/>
      <c r="RD272" s="10"/>
      <c r="RE272" s="10"/>
      <c r="RF272" s="17"/>
      <c r="RG272" s="9"/>
      <c r="RH272" s="9"/>
      <c r="RI272" s="9"/>
      <c r="RJ272" s="9"/>
      <c r="RK272" s="18"/>
      <c r="RL272" s="10"/>
      <c r="RM272" s="10"/>
      <c r="RN272" s="10"/>
      <c r="RO272" s="10"/>
      <c r="RP272" s="10"/>
      <c r="RQ272" s="11"/>
      <c r="RR272" s="9"/>
      <c r="RS272" s="9"/>
      <c r="RT272" s="9"/>
      <c r="RU272" s="9"/>
      <c r="RV272" s="9"/>
      <c r="RW272" s="9"/>
      <c r="RX272" s="9"/>
      <c r="RY272" s="15"/>
      <c r="RZ272" s="10"/>
      <c r="SA272" s="10"/>
      <c r="SB272" s="10"/>
      <c r="SC272" s="10"/>
      <c r="SD272" s="10"/>
      <c r="SE272" s="17"/>
      <c r="SF272" s="9"/>
      <c r="SG272" s="9"/>
      <c r="SH272" s="9"/>
      <c r="SI272" s="9"/>
      <c r="SJ272" s="9"/>
      <c r="SK272" s="9"/>
      <c r="SL272" s="16"/>
      <c r="SM272" s="10"/>
      <c r="SN272" s="10"/>
      <c r="SO272" s="10"/>
      <c r="SP272" s="10"/>
      <c r="SQ272" s="14"/>
      <c r="SR272" s="9"/>
      <c r="SS272" s="9"/>
      <c r="ST272" s="17"/>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9"/>
      <c r="TT272" s="9"/>
    </row>
    <row r="273" spans="1:540" ht="9.6" customHeight="1">
      <c r="A273" s="9"/>
      <c r="B273" s="9"/>
      <c r="C273" s="9"/>
      <c r="D273" s="9"/>
      <c r="E273" s="9"/>
      <c r="F273" s="9"/>
      <c r="G273" s="9"/>
      <c r="H273" s="9"/>
      <c r="I273" s="9"/>
      <c r="J273" s="9"/>
      <c r="K273" s="9"/>
      <c r="L273" s="9"/>
      <c r="M273" s="9"/>
      <c r="N273" s="9"/>
      <c r="O273" s="9"/>
      <c r="P273" s="9"/>
      <c r="Q273" s="9"/>
      <c r="R273" s="9"/>
      <c r="S273" s="9"/>
      <c r="T273" s="9"/>
      <c r="U273" s="9"/>
      <c r="V273" s="26"/>
      <c r="W273" s="10"/>
      <c r="X273" s="10"/>
      <c r="Y273" s="10"/>
      <c r="Z273" s="10"/>
      <c r="AA273" s="10"/>
      <c r="AB273" s="10"/>
      <c r="AC273" s="16"/>
      <c r="AD273" s="9"/>
      <c r="AE273" s="9"/>
      <c r="AF273" s="15"/>
      <c r="AG273" s="10"/>
      <c r="AH273" s="10"/>
      <c r="AI273" s="10"/>
      <c r="AJ273" s="10"/>
      <c r="AK273" s="10"/>
      <c r="AL273" s="13"/>
      <c r="AM273" s="9"/>
      <c r="AN273" s="9"/>
      <c r="AO273" s="9"/>
      <c r="AP273" s="9"/>
      <c r="AQ273" s="17"/>
      <c r="AR273" s="12"/>
      <c r="AS273" s="10"/>
      <c r="AT273" s="10"/>
      <c r="AU273" s="10"/>
      <c r="AV273" s="10"/>
      <c r="AW273" s="10"/>
      <c r="AX273" s="12"/>
      <c r="AY273" s="17"/>
      <c r="AZ273" s="9"/>
      <c r="BA273" s="9"/>
      <c r="BB273" s="9"/>
      <c r="BC273" s="16"/>
      <c r="BD273" s="10"/>
      <c r="BE273" s="10"/>
      <c r="BF273" s="22"/>
      <c r="BG273" s="9"/>
      <c r="BH273" s="9"/>
      <c r="BI273" s="17"/>
      <c r="BJ273" s="10"/>
      <c r="BK273" s="10"/>
      <c r="BL273" s="10"/>
      <c r="BM273" s="10"/>
      <c r="BN273" s="10"/>
      <c r="BO273" s="18"/>
      <c r="BP273" s="9"/>
      <c r="BQ273" s="9"/>
      <c r="BR273" s="9"/>
      <c r="BS273" s="9"/>
      <c r="BT273" s="9"/>
      <c r="BU273" s="12"/>
      <c r="BV273" s="10"/>
      <c r="BW273" s="10"/>
      <c r="BX273" s="13"/>
      <c r="BY273" s="9"/>
      <c r="BZ273" s="9"/>
      <c r="CA273" s="9"/>
      <c r="CB273" s="9"/>
      <c r="CC273" s="9"/>
      <c r="CD273" s="9"/>
      <c r="CE273" s="9"/>
      <c r="CF273" s="22"/>
      <c r="CG273" s="10"/>
      <c r="CH273" s="10"/>
      <c r="CI273" s="10"/>
      <c r="CJ273" s="10"/>
      <c r="CK273" s="10"/>
      <c r="CL273" s="10"/>
      <c r="CM273" s="13"/>
      <c r="CN273" s="9"/>
      <c r="CO273" s="9"/>
      <c r="CP273" s="9"/>
      <c r="CQ273" s="9"/>
      <c r="CR273" s="9"/>
      <c r="CS273" s="9"/>
      <c r="CT273" s="17"/>
      <c r="CU273" s="15"/>
      <c r="CV273" s="10"/>
      <c r="CW273" s="10"/>
      <c r="CX273" s="10"/>
      <c r="CY273" s="10"/>
      <c r="CZ273" s="10"/>
      <c r="DA273" s="10"/>
      <c r="DB273" s="17"/>
      <c r="DC273" s="9"/>
      <c r="DD273" s="9"/>
      <c r="DE273" s="9"/>
      <c r="DF273" s="9"/>
      <c r="DG273" s="9"/>
      <c r="DH273" s="9"/>
      <c r="DI273" s="9"/>
      <c r="DJ273" s="9"/>
      <c r="DK273" s="20"/>
      <c r="DL273" s="10"/>
      <c r="DM273" s="10"/>
      <c r="DN273" s="10"/>
      <c r="DO273" s="10"/>
      <c r="DP273" s="19"/>
      <c r="DQ273" s="9"/>
      <c r="DR273" s="9"/>
      <c r="DS273" s="9"/>
      <c r="DT273" s="9"/>
      <c r="DU273" s="9"/>
      <c r="DV273" s="29"/>
      <c r="DW273" s="10"/>
      <c r="DX273" s="10"/>
      <c r="DY273" s="10"/>
      <c r="DZ273" s="9"/>
      <c r="EA273" s="9"/>
      <c r="EB273" s="9"/>
      <c r="EC273" s="9"/>
      <c r="ED273" s="9"/>
      <c r="EE273" s="9"/>
      <c r="EF273" s="9"/>
      <c r="EG273" s="9"/>
      <c r="EH273" s="9"/>
      <c r="EI273" s="9"/>
      <c r="EJ273" s="17"/>
      <c r="EK273" s="10"/>
      <c r="EL273" s="10"/>
      <c r="EM273" s="10"/>
      <c r="EN273" s="10"/>
      <c r="EO273" s="10"/>
      <c r="EP273" s="18"/>
      <c r="EQ273" s="9"/>
      <c r="ER273" s="9"/>
      <c r="ES273" s="9"/>
      <c r="ET273" s="13"/>
      <c r="EU273" s="10"/>
      <c r="EV273" s="10"/>
      <c r="EW273" s="10"/>
      <c r="EX273" s="10"/>
      <c r="EY273" s="11"/>
      <c r="EZ273" s="9"/>
      <c r="FA273" s="9"/>
      <c r="FB273" s="9"/>
      <c r="FC273" s="9"/>
      <c r="FD273" s="18"/>
      <c r="FE273" s="10"/>
      <c r="FF273" s="10"/>
      <c r="FG273" s="10"/>
      <c r="FH273" s="10"/>
      <c r="FI273" s="10"/>
      <c r="FJ273" s="10"/>
      <c r="FK273" s="32"/>
      <c r="FL273" s="9"/>
      <c r="FM273" s="9"/>
      <c r="FN273" s="13"/>
      <c r="FO273" s="10"/>
      <c r="FP273" s="10"/>
      <c r="FQ273" s="10"/>
      <c r="FR273" s="10"/>
      <c r="FS273" s="10"/>
      <c r="FT273" s="15"/>
      <c r="FU273" s="9"/>
      <c r="FV273" s="9"/>
      <c r="FW273" s="9"/>
      <c r="FX273" s="9"/>
      <c r="FY273" s="9"/>
      <c r="FZ273" s="9"/>
      <c r="GA273" s="9"/>
      <c r="GB273" s="9"/>
      <c r="GC273" s="9"/>
      <c r="GD273" s="9"/>
      <c r="GE273" s="9"/>
      <c r="GF273" s="9"/>
      <c r="GG273" s="9"/>
      <c r="GH273" s="10"/>
      <c r="GI273" s="10"/>
      <c r="GJ273" s="10"/>
      <c r="GK273" s="10"/>
      <c r="GL273" s="10"/>
      <c r="GM273" s="10"/>
      <c r="GN273" s="15"/>
      <c r="GO273" s="9"/>
      <c r="GP273" s="9"/>
      <c r="GQ273" s="18"/>
      <c r="GR273" s="10"/>
      <c r="GS273" s="10"/>
      <c r="GT273" s="10"/>
      <c r="GU273" s="10"/>
      <c r="GV273" s="15"/>
      <c r="GW273" s="9"/>
      <c r="GX273" s="9"/>
      <c r="GY273" s="9"/>
      <c r="GZ273" s="9"/>
      <c r="HA273" s="9"/>
      <c r="HB273" s="10"/>
      <c r="HC273" s="10"/>
      <c r="HD273" s="10"/>
      <c r="HE273" s="10"/>
      <c r="HF273" s="10"/>
      <c r="HG273" s="10"/>
      <c r="HH273" s="15"/>
      <c r="HI273" s="9"/>
      <c r="HJ273" s="9"/>
      <c r="HK273" s="9"/>
      <c r="HL273" s="9"/>
      <c r="HM273" s="9"/>
      <c r="HN273" s="12"/>
      <c r="HO273" s="10"/>
      <c r="HP273" s="10"/>
      <c r="HQ273" s="10"/>
      <c r="HR273" s="10"/>
      <c r="HS273" s="10"/>
      <c r="HT273" s="10"/>
      <c r="HU273" s="17"/>
      <c r="HV273" s="9"/>
      <c r="HW273" s="9"/>
      <c r="HX273" s="9"/>
      <c r="HY273" s="22"/>
      <c r="HZ273" s="10"/>
      <c r="IA273" s="10"/>
      <c r="IB273" s="16"/>
      <c r="IC273" s="9"/>
      <c r="ID273" s="9"/>
      <c r="IE273" s="9"/>
      <c r="IF273" s="9"/>
      <c r="IG273" s="9"/>
      <c r="IH273" s="9"/>
      <c r="II273" s="9"/>
      <c r="IJ273" s="9"/>
      <c r="IK273" s="9"/>
      <c r="IL273" s="9"/>
      <c r="IM273" s="9"/>
      <c r="IN273" s="9"/>
      <c r="IO273" s="9"/>
      <c r="IP273" s="9"/>
      <c r="IQ273" s="9"/>
      <c r="IR273" s="11"/>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7"/>
      <c r="JS273" s="9"/>
      <c r="JT273" s="9"/>
      <c r="JU273" s="9"/>
      <c r="JV273" s="9"/>
      <c r="JW273" s="9"/>
      <c r="JX273" s="9"/>
      <c r="JY273" s="13"/>
      <c r="JZ273" s="10"/>
      <c r="KA273" s="10"/>
      <c r="KB273" s="13"/>
      <c r="KC273" s="9"/>
      <c r="KD273" s="9"/>
      <c r="KE273" s="9"/>
      <c r="KF273" s="9"/>
      <c r="KG273" s="9"/>
      <c r="KH273" s="9"/>
      <c r="KI273" s="22"/>
      <c r="KJ273" s="12"/>
      <c r="KK273" s="10"/>
      <c r="KL273" s="10"/>
      <c r="KM273" s="10"/>
      <c r="KN273" s="10"/>
      <c r="KO273" s="12"/>
      <c r="KP273" s="9"/>
      <c r="KQ273" s="9"/>
      <c r="KR273" s="9"/>
      <c r="KS273" s="9"/>
      <c r="KT273" s="9"/>
      <c r="KU273" s="9"/>
      <c r="KV273" s="9"/>
      <c r="KW273" s="23"/>
      <c r="KX273" s="10"/>
      <c r="KY273" s="10"/>
      <c r="KZ273" s="10"/>
      <c r="LA273" s="10"/>
      <c r="LB273" s="10"/>
      <c r="LC273" s="18"/>
      <c r="LD273" s="9"/>
      <c r="LE273" s="18"/>
      <c r="LF273" s="10"/>
      <c r="LG273" s="10"/>
      <c r="LH273" s="10"/>
      <c r="LI273" s="22"/>
      <c r="LJ273" s="9"/>
      <c r="LK273" s="9"/>
      <c r="LL273" s="9"/>
      <c r="LM273" s="9"/>
      <c r="LN273" s="9"/>
      <c r="LO273" s="13"/>
      <c r="LP273" s="10"/>
      <c r="LQ273" s="10"/>
      <c r="LR273" s="10"/>
      <c r="LS273" s="10"/>
      <c r="LT273" s="10"/>
      <c r="LU273" s="10"/>
      <c r="LV273" s="13"/>
      <c r="LW273" s="9"/>
      <c r="LX273" s="9"/>
      <c r="LY273" s="22"/>
      <c r="LZ273" s="10"/>
      <c r="MA273" s="10"/>
      <c r="MB273" s="10"/>
      <c r="MC273" s="10"/>
      <c r="MD273" s="10"/>
      <c r="ME273" s="10"/>
      <c r="MF273" s="10"/>
      <c r="MG273" s="13"/>
      <c r="MH273" s="12"/>
      <c r="MI273" s="22"/>
      <c r="MJ273" s="9"/>
      <c r="MK273" s="9"/>
      <c r="ML273" s="9"/>
      <c r="MM273" s="9"/>
      <c r="MN273" s="9"/>
      <c r="MO273" s="9"/>
      <c r="MP273" s="16"/>
      <c r="MQ273" s="10"/>
      <c r="MR273" s="10"/>
      <c r="MS273" s="10"/>
      <c r="MT273" s="10"/>
      <c r="MU273" s="10"/>
      <c r="MV273" s="10"/>
      <c r="MW273" s="10"/>
      <c r="MX273" s="12"/>
      <c r="MY273" s="9"/>
      <c r="MZ273" s="9"/>
      <c r="NA273" s="9"/>
      <c r="NB273" s="9"/>
      <c r="NC273" s="9"/>
      <c r="ND273" s="9"/>
      <c r="NE273" s="9"/>
      <c r="NF273" s="13"/>
      <c r="NG273" s="10"/>
      <c r="NH273" s="10"/>
      <c r="NI273" s="10"/>
      <c r="NJ273" s="10"/>
      <c r="NK273" s="10"/>
      <c r="NL273" s="10"/>
      <c r="NM273" s="10"/>
      <c r="NN273" s="10"/>
      <c r="NO273" s="10"/>
      <c r="NP273" s="16"/>
      <c r="NQ273" s="9"/>
      <c r="NR273" s="9"/>
      <c r="NS273" s="9"/>
      <c r="NT273" s="9"/>
      <c r="NU273" s="9"/>
      <c r="NV273" s="18"/>
      <c r="NW273" s="10"/>
      <c r="NX273" s="10"/>
      <c r="NY273" s="10"/>
      <c r="NZ273" s="10"/>
      <c r="OA273" s="10"/>
      <c r="OB273" s="10"/>
      <c r="OC273" s="15"/>
      <c r="OD273" s="9"/>
      <c r="OE273" s="9"/>
      <c r="OF273" s="22"/>
      <c r="OG273" s="12"/>
      <c r="OH273" s="10"/>
      <c r="OI273" s="10"/>
      <c r="OJ273" s="10"/>
      <c r="OK273" s="10"/>
      <c r="OL273" s="10"/>
      <c r="OM273" s="10"/>
      <c r="ON273" s="10"/>
      <c r="OO273" s="10"/>
      <c r="OP273" s="10"/>
      <c r="OQ273" s="10"/>
      <c r="OR273" s="14"/>
      <c r="OS273" s="9"/>
      <c r="OT273" s="9"/>
      <c r="OU273" s="9"/>
      <c r="OV273" s="9"/>
      <c r="OW273" s="9"/>
      <c r="OX273" s="17"/>
      <c r="OY273" s="15"/>
      <c r="OZ273" s="10"/>
      <c r="PA273" s="10"/>
      <c r="PB273" s="10"/>
      <c r="PC273" s="11"/>
      <c r="PD273" s="9"/>
      <c r="PE273" s="9"/>
      <c r="PF273" s="9"/>
      <c r="PG273" s="9"/>
      <c r="PH273" s="9"/>
      <c r="PI273" s="9"/>
      <c r="PJ273" s="10"/>
      <c r="PK273" s="10"/>
      <c r="PL273" s="10"/>
      <c r="PM273" s="10"/>
      <c r="PN273" s="10"/>
      <c r="PO273" s="22"/>
      <c r="PP273" s="9"/>
      <c r="PQ273" s="9"/>
      <c r="PR273" s="9"/>
      <c r="PS273" s="9"/>
      <c r="PT273" s="9"/>
      <c r="PU273" s="9"/>
      <c r="PV273" s="18"/>
      <c r="PW273" s="10"/>
      <c r="PX273" s="10"/>
      <c r="PY273" s="15"/>
      <c r="PZ273" s="9"/>
      <c r="QA273" s="9"/>
      <c r="QB273" s="9"/>
      <c r="QC273" s="9"/>
      <c r="QD273" s="9"/>
      <c r="QE273" s="9"/>
      <c r="QF273" s="9"/>
      <c r="QG273" s="15"/>
      <c r="QH273" s="10"/>
      <c r="QI273" s="10"/>
      <c r="QJ273" s="10"/>
      <c r="QK273" s="10"/>
      <c r="QL273" s="10"/>
      <c r="QM273" s="10"/>
      <c r="QN273" s="10"/>
      <c r="QO273" s="10"/>
      <c r="QP273" s="10"/>
      <c r="QQ273" s="10"/>
      <c r="QR273" s="10"/>
      <c r="QS273" s="10"/>
      <c r="QT273" s="10"/>
      <c r="QU273" s="13"/>
      <c r="QV273" s="9"/>
      <c r="QW273" s="9"/>
      <c r="QX273" s="9"/>
      <c r="QY273" s="9"/>
      <c r="QZ273" s="9"/>
      <c r="RA273" s="9"/>
      <c r="RB273" s="9"/>
      <c r="RC273" s="10"/>
      <c r="RD273" s="10"/>
      <c r="RE273" s="10"/>
      <c r="RF273" s="16"/>
      <c r="RG273" s="9"/>
      <c r="RH273" s="9"/>
      <c r="RI273" s="9"/>
      <c r="RJ273" s="9"/>
      <c r="RK273" s="9"/>
      <c r="RL273" s="13"/>
      <c r="RM273" s="10"/>
      <c r="RN273" s="10"/>
      <c r="RO273" s="10"/>
      <c r="RP273" s="10"/>
      <c r="RQ273" s="11"/>
      <c r="RR273" s="9"/>
      <c r="RS273" s="9"/>
      <c r="RT273" s="9"/>
      <c r="RU273" s="9"/>
      <c r="RV273" s="9"/>
      <c r="RW273" s="9"/>
      <c r="RX273" s="9"/>
      <c r="RY273" s="15"/>
      <c r="RZ273" s="10"/>
      <c r="SA273" s="10"/>
      <c r="SB273" s="10"/>
      <c r="SC273" s="10"/>
      <c r="SD273" s="10"/>
      <c r="SE273" s="17"/>
      <c r="SF273" s="9"/>
      <c r="SG273" s="9"/>
      <c r="SH273" s="9"/>
      <c r="SI273" s="9"/>
      <c r="SJ273" s="9"/>
      <c r="SK273" s="9"/>
      <c r="SL273" s="16"/>
      <c r="SM273" s="10"/>
      <c r="SN273" s="10"/>
      <c r="SO273" s="10"/>
      <c r="SP273" s="10"/>
      <c r="SQ273" s="10"/>
      <c r="SR273" s="34"/>
      <c r="SS273" s="9"/>
      <c r="ST273" s="17"/>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9"/>
      <c r="TT273" s="9"/>
    </row>
    <row r="274" spans="1:540" ht="9.6" customHeight="1">
      <c r="A274" s="9"/>
      <c r="B274" s="9"/>
      <c r="C274" s="9"/>
      <c r="D274" s="9"/>
      <c r="E274" s="9"/>
      <c r="F274" s="9"/>
      <c r="G274" s="9"/>
      <c r="H274" s="9"/>
      <c r="I274" s="9"/>
      <c r="J274" s="9"/>
      <c r="K274" s="9"/>
      <c r="L274" s="9"/>
      <c r="M274" s="9"/>
      <c r="N274" s="9"/>
      <c r="O274" s="9"/>
      <c r="P274" s="9"/>
      <c r="Q274" s="9"/>
      <c r="R274" s="9"/>
      <c r="S274" s="9"/>
      <c r="T274" s="9"/>
      <c r="U274" s="9"/>
      <c r="V274" s="13"/>
      <c r="W274" s="10"/>
      <c r="X274" s="10"/>
      <c r="Y274" s="10"/>
      <c r="Z274" s="10"/>
      <c r="AA274" s="10"/>
      <c r="AB274" s="10"/>
      <c r="AC274" s="16"/>
      <c r="AD274" s="9"/>
      <c r="AE274" s="17"/>
      <c r="AF274" s="12"/>
      <c r="AG274" s="10"/>
      <c r="AH274" s="10"/>
      <c r="AI274" s="10"/>
      <c r="AJ274" s="10"/>
      <c r="AK274" s="10"/>
      <c r="AL274" s="15"/>
      <c r="AM274" s="9"/>
      <c r="AN274" s="9"/>
      <c r="AO274" s="9"/>
      <c r="AP274" s="9"/>
      <c r="AQ274" s="17"/>
      <c r="AR274" s="12"/>
      <c r="AS274" s="10"/>
      <c r="AT274" s="10"/>
      <c r="AU274" s="10"/>
      <c r="AV274" s="10"/>
      <c r="AW274" s="10"/>
      <c r="AX274" s="12"/>
      <c r="AY274" s="17"/>
      <c r="AZ274" s="9"/>
      <c r="BA274" s="9"/>
      <c r="BB274" s="9"/>
      <c r="BC274" s="9"/>
      <c r="BD274" s="15"/>
      <c r="BE274" s="10"/>
      <c r="BF274" s="18"/>
      <c r="BG274" s="9"/>
      <c r="BH274" s="9"/>
      <c r="BI274" s="20"/>
      <c r="BJ274" s="10"/>
      <c r="BK274" s="10"/>
      <c r="BL274" s="10"/>
      <c r="BM274" s="10"/>
      <c r="BN274" s="10"/>
      <c r="BO274" s="18"/>
      <c r="BP274" s="9"/>
      <c r="BQ274" s="9"/>
      <c r="BR274" s="9"/>
      <c r="BS274" s="9"/>
      <c r="BT274" s="9"/>
      <c r="BU274" s="18"/>
      <c r="BV274" s="10"/>
      <c r="BW274" s="10"/>
      <c r="BX274" s="13"/>
      <c r="BY274" s="9"/>
      <c r="BZ274" s="9"/>
      <c r="CA274" s="9"/>
      <c r="CB274" s="9"/>
      <c r="CC274" s="9"/>
      <c r="CD274" s="17"/>
      <c r="CE274" s="18"/>
      <c r="CF274" s="9"/>
      <c r="CG274" s="10"/>
      <c r="CH274" s="10"/>
      <c r="CI274" s="10"/>
      <c r="CJ274" s="10"/>
      <c r="CK274" s="10"/>
      <c r="CL274" s="10"/>
      <c r="CM274" s="15"/>
      <c r="CN274" s="17"/>
      <c r="CO274" s="9"/>
      <c r="CP274" s="9"/>
      <c r="CQ274" s="9"/>
      <c r="CR274" s="9"/>
      <c r="CS274" s="9"/>
      <c r="CT274" s="17"/>
      <c r="CU274" s="15"/>
      <c r="CV274" s="10"/>
      <c r="CW274" s="10"/>
      <c r="CX274" s="10"/>
      <c r="CY274" s="10"/>
      <c r="CZ274" s="10"/>
      <c r="DA274" s="10"/>
      <c r="DB274" s="17"/>
      <c r="DC274" s="9"/>
      <c r="DD274" s="9"/>
      <c r="DE274" s="9"/>
      <c r="DF274" s="9"/>
      <c r="DG274" s="9"/>
      <c r="DH274" s="9"/>
      <c r="DI274" s="9"/>
      <c r="DJ274" s="22"/>
      <c r="DK274" s="12"/>
      <c r="DL274" s="10"/>
      <c r="DM274" s="10"/>
      <c r="DN274" s="10"/>
      <c r="DO274" s="10"/>
      <c r="DP274" s="11"/>
      <c r="DQ274" s="9"/>
      <c r="DR274" s="9"/>
      <c r="DS274" s="9"/>
      <c r="DT274" s="9"/>
      <c r="DU274" s="9"/>
      <c r="DV274" s="17"/>
      <c r="DW274" s="15"/>
      <c r="DX274" s="10"/>
      <c r="DY274" s="10"/>
      <c r="DZ274" s="9"/>
      <c r="EA274" s="9"/>
      <c r="EB274" s="9"/>
      <c r="EC274" s="9"/>
      <c r="ED274" s="9"/>
      <c r="EE274" s="9"/>
      <c r="EF274" s="9"/>
      <c r="EG274" s="9"/>
      <c r="EH274" s="9"/>
      <c r="EI274" s="9"/>
      <c r="EJ274" s="13"/>
      <c r="EK274" s="10"/>
      <c r="EL274" s="10"/>
      <c r="EM274" s="10"/>
      <c r="EN274" s="10"/>
      <c r="EO274" s="10"/>
      <c r="EP274" s="23"/>
      <c r="EQ274" s="9"/>
      <c r="ER274" s="9"/>
      <c r="ES274" s="9"/>
      <c r="ET274" s="13"/>
      <c r="EU274" s="10"/>
      <c r="EV274" s="10"/>
      <c r="EW274" s="10"/>
      <c r="EX274" s="10"/>
      <c r="EY274" s="10"/>
      <c r="EZ274" s="29"/>
      <c r="FA274" s="9"/>
      <c r="FB274" s="9"/>
      <c r="FC274" s="9"/>
      <c r="FD274" s="18"/>
      <c r="FE274" s="10"/>
      <c r="FF274" s="10"/>
      <c r="FG274" s="10"/>
      <c r="FH274" s="10"/>
      <c r="FI274" s="10"/>
      <c r="FJ274" s="10"/>
      <c r="FK274" s="32"/>
      <c r="FL274" s="9"/>
      <c r="FM274" s="9"/>
      <c r="FN274" s="14"/>
      <c r="FO274" s="10"/>
      <c r="FP274" s="10"/>
      <c r="FQ274" s="10"/>
      <c r="FR274" s="10"/>
      <c r="FS274" s="10"/>
      <c r="FT274" s="24"/>
      <c r="FU274" s="17"/>
      <c r="FV274" s="9"/>
      <c r="FW274" s="9"/>
      <c r="FX274" s="9"/>
      <c r="FY274" s="9"/>
      <c r="FZ274" s="9"/>
      <c r="GA274" s="9"/>
      <c r="GB274" s="9"/>
      <c r="GC274" s="9"/>
      <c r="GD274" s="9"/>
      <c r="GE274" s="9"/>
      <c r="GF274" s="9"/>
      <c r="GG274" s="9"/>
      <c r="GH274" s="10"/>
      <c r="GI274" s="10"/>
      <c r="GJ274" s="10"/>
      <c r="GK274" s="10"/>
      <c r="GL274" s="10"/>
      <c r="GM274" s="10"/>
      <c r="GN274" s="15"/>
      <c r="GO274" s="9"/>
      <c r="GP274" s="9"/>
      <c r="GQ274" s="16"/>
      <c r="GR274" s="10"/>
      <c r="GS274" s="10"/>
      <c r="GT274" s="10"/>
      <c r="GU274" s="10"/>
      <c r="GV274" s="10"/>
      <c r="GW274" s="16"/>
      <c r="GX274" s="9"/>
      <c r="GY274" s="9"/>
      <c r="GZ274" s="9"/>
      <c r="HA274" s="9"/>
      <c r="HB274" s="10"/>
      <c r="HC274" s="10"/>
      <c r="HD274" s="10"/>
      <c r="HE274" s="10"/>
      <c r="HF274" s="10"/>
      <c r="HG274" s="10"/>
      <c r="HH274" s="15"/>
      <c r="HI274" s="9"/>
      <c r="HJ274" s="9"/>
      <c r="HK274" s="9"/>
      <c r="HL274" s="9"/>
      <c r="HM274" s="9"/>
      <c r="HN274" s="12"/>
      <c r="HO274" s="10"/>
      <c r="HP274" s="10"/>
      <c r="HQ274" s="10"/>
      <c r="HR274" s="10"/>
      <c r="HS274" s="10"/>
      <c r="HT274" s="10"/>
      <c r="HU274" s="17"/>
      <c r="HV274" s="9"/>
      <c r="HW274" s="9"/>
      <c r="HX274" s="9"/>
      <c r="HY274" s="9"/>
      <c r="HZ274" s="14"/>
      <c r="IA274" s="10"/>
      <c r="IB274" s="16"/>
      <c r="IC274" s="9"/>
      <c r="ID274" s="9"/>
      <c r="IE274" s="9"/>
      <c r="IF274" s="9"/>
      <c r="IG274" s="9"/>
      <c r="IH274" s="9"/>
      <c r="II274" s="9"/>
      <c r="IJ274" s="9"/>
      <c r="IK274" s="9"/>
      <c r="IL274" s="9"/>
      <c r="IM274" s="9"/>
      <c r="IN274" s="9"/>
      <c r="IO274" s="9"/>
      <c r="IP274" s="9"/>
      <c r="IQ274" s="9"/>
      <c r="IR274" s="11"/>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7"/>
      <c r="JS274" s="9"/>
      <c r="JT274" s="9"/>
      <c r="JU274" s="9"/>
      <c r="JV274" s="9"/>
      <c r="JW274" s="9"/>
      <c r="JX274" s="9"/>
      <c r="JY274" s="13"/>
      <c r="JZ274" s="10"/>
      <c r="KA274" s="10"/>
      <c r="KB274" s="13"/>
      <c r="KC274" s="9"/>
      <c r="KD274" s="9"/>
      <c r="KE274" s="9"/>
      <c r="KF274" s="9"/>
      <c r="KG274" s="9"/>
      <c r="KH274" s="9"/>
      <c r="KI274" s="22"/>
      <c r="KJ274" s="12"/>
      <c r="KK274" s="10"/>
      <c r="KL274" s="10"/>
      <c r="KM274" s="10"/>
      <c r="KN274" s="10"/>
      <c r="KO274" s="12"/>
      <c r="KP274" s="9"/>
      <c r="KQ274" s="9"/>
      <c r="KR274" s="9"/>
      <c r="KS274" s="9"/>
      <c r="KT274" s="9"/>
      <c r="KU274" s="9"/>
      <c r="KV274" s="9"/>
      <c r="KW274" s="23"/>
      <c r="KX274" s="10"/>
      <c r="KY274" s="10"/>
      <c r="KZ274" s="10"/>
      <c r="LA274" s="10"/>
      <c r="LB274" s="10"/>
      <c r="LC274" s="13"/>
      <c r="LD274" s="9"/>
      <c r="LE274" s="16"/>
      <c r="LF274" s="10"/>
      <c r="LG274" s="10"/>
      <c r="LH274" s="11"/>
      <c r="LI274" s="9"/>
      <c r="LJ274" s="9"/>
      <c r="LK274" s="9"/>
      <c r="LL274" s="9"/>
      <c r="LM274" s="9"/>
      <c r="LN274" s="9"/>
      <c r="LO274" s="13"/>
      <c r="LP274" s="10"/>
      <c r="LQ274" s="10"/>
      <c r="LR274" s="10"/>
      <c r="LS274" s="10"/>
      <c r="LT274" s="10"/>
      <c r="LU274" s="10"/>
      <c r="LV274" s="10"/>
      <c r="LW274" s="17"/>
      <c r="LX274" s="9"/>
      <c r="LY274" s="22"/>
      <c r="LZ274" s="10"/>
      <c r="MA274" s="10"/>
      <c r="MB274" s="10"/>
      <c r="MC274" s="10"/>
      <c r="MD274" s="10"/>
      <c r="ME274" s="10"/>
      <c r="MF274" s="10"/>
      <c r="MG274" s="17"/>
      <c r="MH274" s="12"/>
      <c r="MI274" s="16"/>
      <c r="MJ274" s="9"/>
      <c r="MK274" s="9"/>
      <c r="ML274" s="9"/>
      <c r="MM274" s="9"/>
      <c r="MN274" s="9"/>
      <c r="MO274" s="9"/>
      <c r="MP274" s="22"/>
      <c r="MQ274" s="10"/>
      <c r="MR274" s="10"/>
      <c r="MS274" s="10"/>
      <c r="MT274" s="10"/>
      <c r="MU274" s="10"/>
      <c r="MV274" s="10"/>
      <c r="MW274" s="10"/>
      <c r="MX274" s="12"/>
      <c r="MY274" s="9"/>
      <c r="MZ274" s="9"/>
      <c r="NA274" s="9"/>
      <c r="NB274" s="9"/>
      <c r="NC274" s="9"/>
      <c r="ND274" s="9"/>
      <c r="NE274" s="9"/>
      <c r="NF274" s="13"/>
      <c r="NG274" s="10"/>
      <c r="NH274" s="10"/>
      <c r="NI274" s="10"/>
      <c r="NJ274" s="10"/>
      <c r="NK274" s="10"/>
      <c r="NL274" s="10"/>
      <c r="NM274" s="10"/>
      <c r="NN274" s="10"/>
      <c r="NO274" s="15"/>
      <c r="NP274" s="17"/>
      <c r="NQ274" s="9"/>
      <c r="NR274" s="9"/>
      <c r="NS274" s="9"/>
      <c r="NT274" s="9"/>
      <c r="NU274" s="9"/>
      <c r="NV274" s="18"/>
      <c r="NW274" s="10"/>
      <c r="NX274" s="10"/>
      <c r="NY274" s="10"/>
      <c r="NZ274" s="10"/>
      <c r="OA274" s="10"/>
      <c r="OB274" s="10"/>
      <c r="OC274" s="10"/>
      <c r="OD274" s="22"/>
      <c r="OE274" s="9"/>
      <c r="OF274" s="17"/>
      <c r="OG274" s="12"/>
      <c r="OH274" s="10"/>
      <c r="OI274" s="10"/>
      <c r="OJ274" s="10"/>
      <c r="OK274" s="10"/>
      <c r="OL274" s="10"/>
      <c r="OM274" s="10"/>
      <c r="ON274" s="10"/>
      <c r="OO274" s="10"/>
      <c r="OP274" s="10"/>
      <c r="OQ274" s="10"/>
      <c r="OR274" s="18"/>
      <c r="OS274" s="9"/>
      <c r="OT274" s="9"/>
      <c r="OU274" s="9"/>
      <c r="OV274" s="9"/>
      <c r="OW274" s="9"/>
      <c r="OX274" s="17"/>
      <c r="OY274" s="15"/>
      <c r="OZ274" s="10"/>
      <c r="PA274" s="10"/>
      <c r="PB274" s="10"/>
      <c r="PC274" s="11"/>
      <c r="PD274" s="9"/>
      <c r="PE274" s="9"/>
      <c r="PF274" s="9"/>
      <c r="PG274" s="9"/>
      <c r="PH274" s="9"/>
      <c r="PI274" s="9"/>
      <c r="PJ274" s="14"/>
      <c r="PK274" s="10"/>
      <c r="PL274" s="10"/>
      <c r="PM274" s="10"/>
      <c r="PN274" s="10"/>
      <c r="PO274" s="22"/>
      <c r="PP274" s="9"/>
      <c r="PQ274" s="9"/>
      <c r="PR274" s="9"/>
      <c r="PS274" s="9"/>
      <c r="PT274" s="9"/>
      <c r="PU274" s="9"/>
      <c r="PV274" s="18"/>
      <c r="PW274" s="10"/>
      <c r="PX274" s="10"/>
      <c r="PY274" s="15"/>
      <c r="PZ274" s="9"/>
      <c r="QA274" s="9"/>
      <c r="QB274" s="9"/>
      <c r="QC274" s="9"/>
      <c r="QD274" s="9"/>
      <c r="QE274" s="9"/>
      <c r="QF274" s="9"/>
      <c r="QG274" s="15"/>
      <c r="QH274" s="10"/>
      <c r="QI274" s="10"/>
      <c r="QJ274" s="10"/>
      <c r="QK274" s="10"/>
      <c r="QL274" s="10"/>
      <c r="QM274" s="10"/>
      <c r="QN274" s="10"/>
      <c r="QO274" s="10"/>
      <c r="QP274" s="10"/>
      <c r="QQ274" s="10"/>
      <c r="QR274" s="10"/>
      <c r="QS274" s="10"/>
      <c r="QT274" s="10"/>
      <c r="QU274" s="13"/>
      <c r="QV274" s="9"/>
      <c r="QW274" s="9"/>
      <c r="QX274" s="9"/>
      <c r="QY274" s="9"/>
      <c r="QZ274" s="9"/>
      <c r="RA274" s="9"/>
      <c r="RB274" s="9"/>
      <c r="RC274" s="10"/>
      <c r="RD274" s="10"/>
      <c r="RE274" s="10"/>
      <c r="RF274" s="29"/>
      <c r="RG274" s="9"/>
      <c r="RH274" s="9"/>
      <c r="RI274" s="9"/>
      <c r="RJ274" s="9"/>
      <c r="RK274" s="9"/>
      <c r="RL274" s="22"/>
      <c r="RM274" s="12"/>
      <c r="RN274" s="10"/>
      <c r="RO274" s="10"/>
      <c r="RP274" s="10"/>
      <c r="RQ274" s="11"/>
      <c r="RR274" s="9"/>
      <c r="RS274" s="9"/>
      <c r="RT274" s="9"/>
      <c r="RU274" s="9"/>
      <c r="RV274" s="9"/>
      <c r="RW274" s="9"/>
      <c r="RX274" s="9"/>
      <c r="RY274" s="15"/>
      <c r="RZ274" s="10"/>
      <c r="SA274" s="10"/>
      <c r="SB274" s="10"/>
      <c r="SC274" s="10"/>
      <c r="SD274" s="10"/>
      <c r="SE274" s="17"/>
      <c r="SF274" s="9"/>
      <c r="SG274" s="9"/>
      <c r="SH274" s="9"/>
      <c r="SI274" s="9"/>
      <c r="SJ274" s="9"/>
      <c r="SK274" s="9"/>
      <c r="SL274" s="16"/>
      <c r="SM274" s="10"/>
      <c r="SN274" s="10"/>
      <c r="SO274" s="10"/>
      <c r="SP274" s="10"/>
      <c r="SQ274" s="10"/>
      <c r="SR274" s="15"/>
      <c r="SS274" s="9"/>
      <c r="ST274" s="17"/>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9"/>
      <c r="TT274" s="9"/>
    </row>
    <row r="275" spans="1:540" ht="9.6" customHeight="1">
      <c r="A275" s="9"/>
      <c r="B275" s="9"/>
      <c r="C275" s="9"/>
      <c r="D275" s="9"/>
      <c r="E275" s="9"/>
      <c r="F275" s="9"/>
      <c r="G275" s="9"/>
      <c r="H275" s="9"/>
      <c r="I275" s="9"/>
      <c r="J275" s="9"/>
      <c r="K275" s="9"/>
      <c r="L275" s="9"/>
      <c r="M275" s="9"/>
      <c r="N275" s="9"/>
      <c r="O275" s="9"/>
      <c r="P275" s="9"/>
      <c r="Q275" s="9"/>
      <c r="R275" s="9"/>
      <c r="S275" s="9"/>
      <c r="T275" s="9"/>
      <c r="U275" s="9"/>
      <c r="V275" s="13"/>
      <c r="W275" s="10"/>
      <c r="X275" s="10"/>
      <c r="Y275" s="10"/>
      <c r="Z275" s="10"/>
      <c r="AA275" s="10"/>
      <c r="AB275" s="10"/>
      <c r="AC275" s="16"/>
      <c r="AD275" s="9"/>
      <c r="AE275" s="17"/>
      <c r="AF275" s="12"/>
      <c r="AG275" s="10"/>
      <c r="AH275" s="10"/>
      <c r="AI275" s="10"/>
      <c r="AJ275" s="10"/>
      <c r="AK275" s="10"/>
      <c r="AL275" s="15"/>
      <c r="AM275" s="17"/>
      <c r="AN275" s="9"/>
      <c r="AO275" s="9"/>
      <c r="AP275" s="9"/>
      <c r="AQ275" s="17"/>
      <c r="AR275" s="12"/>
      <c r="AS275" s="10"/>
      <c r="AT275" s="10"/>
      <c r="AU275" s="10"/>
      <c r="AV275" s="10"/>
      <c r="AW275" s="10"/>
      <c r="AX275" s="12"/>
      <c r="AY275" s="17"/>
      <c r="AZ275" s="9"/>
      <c r="BA275" s="9"/>
      <c r="BB275" s="9"/>
      <c r="BC275" s="9"/>
      <c r="BD275" s="18"/>
      <c r="BE275" s="10"/>
      <c r="BF275" s="22"/>
      <c r="BG275" s="9"/>
      <c r="BH275" s="17"/>
      <c r="BI275" s="10"/>
      <c r="BJ275" s="10"/>
      <c r="BK275" s="10"/>
      <c r="BL275" s="10"/>
      <c r="BM275" s="10"/>
      <c r="BN275" s="10"/>
      <c r="BO275" s="18"/>
      <c r="BP275" s="9"/>
      <c r="BQ275" s="9"/>
      <c r="BR275" s="9"/>
      <c r="BS275" s="9"/>
      <c r="BT275" s="9"/>
      <c r="BU275" s="9"/>
      <c r="BV275" s="12"/>
      <c r="BW275" s="10"/>
      <c r="BX275" s="13"/>
      <c r="BY275" s="9"/>
      <c r="BZ275" s="9"/>
      <c r="CA275" s="9"/>
      <c r="CB275" s="9"/>
      <c r="CC275" s="9"/>
      <c r="CD275" s="17"/>
      <c r="CE275" s="15"/>
      <c r="CF275" s="17"/>
      <c r="CG275" s="12"/>
      <c r="CH275" s="10"/>
      <c r="CI275" s="10"/>
      <c r="CJ275" s="10"/>
      <c r="CK275" s="10"/>
      <c r="CL275" s="10"/>
      <c r="CM275" s="10"/>
      <c r="CN275" s="22"/>
      <c r="CO275" s="9"/>
      <c r="CP275" s="9"/>
      <c r="CQ275" s="9"/>
      <c r="CR275" s="9"/>
      <c r="CS275" s="9"/>
      <c r="CT275" s="17"/>
      <c r="CU275" s="15"/>
      <c r="CV275" s="10"/>
      <c r="CW275" s="10"/>
      <c r="CX275" s="10"/>
      <c r="CY275" s="10"/>
      <c r="CZ275" s="10"/>
      <c r="DA275" s="10"/>
      <c r="DB275" s="17"/>
      <c r="DC275" s="9"/>
      <c r="DD275" s="9"/>
      <c r="DE275" s="9"/>
      <c r="DF275" s="9"/>
      <c r="DG275" s="9"/>
      <c r="DH275" s="9"/>
      <c r="DI275" s="9"/>
      <c r="DJ275" s="13"/>
      <c r="DK275" s="10"/>
      <c r="DL275" s="10"/>
      <c r="DM275" s="10"/>
      <c r="DN275" s="10"/>
      <c r="DO275" s="10"/>
      <c r="DP275" s="11"/>
      <c r="DQ275" s="9"/>
      <c r="DR275" s="9"/>
      <c r="DS275" s="9"/>
      <c r="DT275" s="9"/>
      <c r="DU275" s="9"/>
      <c r="DV275" s="9"/>
      <c r="DW275" s="16"/>
      <c r="DX275" s="10"/>
      <c r="DY275" s="10"/>
      <c r="DZ275" s="9"/>
      <c r="EA275" s="9"/>
      <c r="EB275" s="9"/>
      <c r="EC275" s="9"/>
      <c r="ED275" s="9"/>
      <c r="EE275" s="9"/>
      <c r="EF275" s="9"/>
      <c r="EG275" s="9"/>
      <c r="EH275" s="9"/>
      <c r="EI275" s="17"/>
      <c r="EJ275" s="12"/>
      <c r="EK275" s="10"/>
      <c r="EL275" s="10"/>
      <c r="EM275" s="10"/>
      <c r="EN275" s="10"/>
      <c r="EO275" s="10"/>
      <c r="EP275" s="23"/>
      <c r="EQ275" s="9"/>
      <c r="ER275" s="9"/>
      <c r="ES275" s="9"/>
      <c r="ET275" s="13"/>
      <c r="EU275" s="10"/>
      <c r="EV275" s="10"/>
      <c r="EW275" s="10"/>
      <c r="EX275" s="10"/>
      <c r="EY275" s="10"/>
      <c r="EZ275" s="15"/>
      <c r="FA275" s="9"/>
      <c r="FB275" s="9"/>
      <c r="FC275" s="9"/>
      <c r="FD275" s="18"/>
      <c r="FE275" s="10"/>
      <c r="FF275" s="10"/>
      <c r="FG275" s="10"/>
      <c r="FH275" s="10"/>
      <c r="FI275" s="10"/>
      <c r="FJ275" s="10"/>
      <c r="FK275" s="32"/>
      <c r="FL275" s="9"/>
      <c r="FM275" s="9"/>
      <c r="FN275" s="14"/>
      <c r="FO275" s="10"/>
      <c r="FP275" s="10"/>
      <c r="FQ275" s="10"/>
      <c r="FR275" s="10"/>
      <c r="FS275" s="10"/>
      <c r="FT275" s="10"/>
      <c r="FU275" s="17"/>
      <c r="FV275" s="9"/>
      <c r="FW275" s="9"/>
      <c r="FX275" s="9"/>
      <c r="FY275" s="9"/>
      <c r="FZ275" s="9"/>
      <c r="GA275" s="9"/>
      <c r="GB275" s="9"/>
      <c r="GC275" s="9"/>
      <c r="GD275" s="9"/>
      <c r="GE275" s="9"/>
      <c r="GF275" s="9"/>
      <c r="GG275" s="9"/>
      <c r="GH275" s="10"/>
      <c r="GI275" s="10"/>
      <c r="GJ275" s="10"/>
      <c r="GK275" s="10"/>
      <c r="GL275" s="10"/>
      <c r="GM275" s="10"/>
      <c r="GN275" s="15"/>
      <c r="GO275" s="9"/>
      <c r="GP275" s="9"/>
      <c r="GQ275" s="16"/>
      <c r="GR275" s="10"/>
      <c r="GS275" s="10"/>
      <c r="GT275" s="10"/>
      <c r="GU275" s="10"/>
      <c r="GV275" s="10"/>
      <c r="GW275" s="12"/>
      <c r="GX275" s="9"/>
      <c r="GY275" s="9"/>
      <c r="GZ275" s="9"/>
      <c r="HA275" s="9"/>
      <c r="HB275" s="10"/>
      <c r="HC275" s="10"/>
      <c r="HD275" s="10"/>
      <c r="HE275" s="10"/>
      <c r="HF275" s="10"/>
      <c r="HG275" s="10"/>
      <c r="HH275" s="15"/>
      <c r="HI275" s="9"/>
      <c r="HJ275" s="9"/>
      <c r="HK275" s="9"/>
      <c r="HL275" s="9"/>
      <c r="HM275" s="9"/>
      <c r="HN275" s="12"/>
      <c r="HO275" s="10"/>
      <c r="HP275" s="10"/>
      <c r="HQ275" s="10"/>
      <c r="HR275" s="10"/>
      <c r="HS275" s="10"/>
      <c r="HT275" s="10"/>
      <c r="HU275" s="17"/>
      <c r="HV275" s="9"/>
      <c r="HW275" s="9"/>
      <c r="HX275" s="9"/>
      <c r="HY275" s="9"/>
      <c r="HZ275" s="18"/>
      <c r="IA275" s="10"/>
      <c r="IB275" s="16"/>
      <c r="IC275" s="9"/>
      <c r="ID275" s="9"/>
      <c r="IE275" s="9"/>
      <c r="IF275" s="9"/>
      <c r="IG275" s="9"/>
      <c r="IH275" s="9"/>
      <c r="II275" s="9"/>
      <c r="IJ275" s="9"/>
      <c r="IK275" s="9"/>
      <c r="IL275" s="9"/>
      <c r="IM275" s="9"/>
      <c r="IN275" s="9"/>
      <c r="IO275" s="9"/>
      <c r="IP275" s="9"/>
      <c r="IQ275" s="9"/>
      <c r="IR275" s="11"/>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7"/>
      <c r="JS275" s="9"/>
      <c r="JT275" s="9"/>
      <c r="JU275" s="9"/>
      <c r="JV275" s="9"/>
      <c r="JW275" s="9"/>
      <c r="JX275" s="9"/>
      <c r="JY275" s="13"/>
      <c r="JZ275" s="10"/>
      <c r="KA275" s="10"/>
      <c r="KB275" s="13"/>
      <c r="KC275" s="9"/>
      <c r="KD275" s="9"/>
      <c r="KE275" s="9"/>
      <c r="KF275" s="9"/>
      <c r="KG275" s="9"/>
      <c r="KH275" s="9"/>
      <c r="KI275" s="22"/>
      <c r="KJ275" s="12"/>
      <c r="KK275" s="10"/>
      <c r="KL275" s="10"/>
      <c r="KM275" s="10"/>
      <c r="KN275" s="10"/>
      <c r="KO275" s="12"/>
      <c r="KP275" s="9"/>
      <c r="KQ275" s="9"/>
      <c r="KR275" s="9"/>
      <c r="KS275" s="9"/>
      <c r="KT275" s="9"/>
      <c r="KU275" s="9"/>
      <c r="KV275" s="9"/>
      <c r="KW275" s="23"/>
      <c r="KX275" s="10"/>
      <c r="KY275" s="10"/>
      <c r="KZ275" s="10"/>
      <c r="LA275" s="13"/>
      <c r="LB275" s="15"/>
      <c r="LC275" s="12"/>
      <c r="LD275" s="18"/>
      <c r="LE275" s="11"/>
      <c r="LF275" s="10"/>
      <c r="LG275" s="10"/>
      <c r="LH275" s="16"/>
      <c r="LI275" s="9"/>
      <c r="LJ275" s="9"/>
      <c r="LK275" s="9"/>
      <c r="LL275" s="9"/>
      <c r="LM275" s="9"/>
      <c r="LN275" s="9"/>
      <c r="LO275" s="13"/>
      <c r="LP275" s="10"/>
      <c r="LQ275" s="10"/>
      <c r="LR275" s="10"/>
      <c r="LS275" s="10"/>
      <c r="LT275" s="10"/>
      <c r="LU275" s="10"/>
      <c r="LV275" s="10"/>
      <c r="LW275" s="16"/>
      <c r="LX275" s="9"/>
      <c r="LY275" s="22"/>
      <c r="LZ275" s="10"/>
      <c r="MA275" s="10"/>
      <c r="MB275" s="10"/>
      <c r="MC275" s="10"/>
      <c r="MD275" s="10"/>
      <c r="ME275" s="10"/>
      <c r="MF275" s="15"/>
      <c r="MG275" s="9"/>
      <c r="MH275" s="11"/>
      <c r="MI275" s="11"/>
      <c r="MJ275" s="9"/>
      <c r="MK275" s="9"/>
      <c r="ML275" s="9"/>
      <c r="MM275" s="9"/>
      <c r="MN275" s="9"/>
      <c r="MO275" s="9"/>
      <c r="MP275" s="9"/>
      <c r="MQ275" s="15"/>
      <c r="MR275" s="10"/>
      <c r="MS275" s="10"/>
      <c r="MT275" s="10"/>
      <c r="MU275" s="10"/>
      <c r="MV275" s="10"/>
      <c r="MW275" s="10"/>
      <c r="MX275" s="12"/>
      <c r="MY275" s="9"/>
      <c r="MZ275" s="9"/>
      <c r="NA275" s="9"/>
      <c r="NB275" s="9"/>
      <c r="NC275" s="9"/>
      <c r="ND275" s="9"/>
      <c r="NE275" s="9"/>
      <c r="NF275" s="13"/>
      <c r="NG275" s="10"/>
      <c r="NH275" s="10"/>
      <c r="NI275" s="10"/>
      <c r="NJ275" s="10"/>
      <c r="NK275" s="10"/>
      <c r="NL275" s="10"/>
      <c r="NM275" s="10"/>
      <c r="NN275" s="10"/>
      <c r="NO275" s="13"/>
      <c r="NP275" s="9"/>
      <c r="NQ275" s="9"/>
      <c r="NR275" s="9"/>
      <c r="NS275" s="9"/>
      <c r="NT275" s="9"/>
      <c r="NU275" s="9"/>
      <c r="NV275" s="18"/>
      <c r="NW275" s="10"/>
      <c r="NX275" s="10"/>
      <c r="NY275" s="10"/>
      <c r="NZ275" s="10"/>
      <c r="OA275" s="10"/>
      <c r="OB275" s="10"/>
      <c r="OC275" s="10"/>
      <c r="OD275" s="13"/>
      <c r="OE275" s="9"/>
      <c r="OF275" s="17"/>
      <c r="OG275" s="12"/>
      <c r="OH275" s="10"/>
      <c r="OI275" s="10"/>
      <c r="OJ275" s="10"/>
      <c r="OK275" s="10"/>
      <c r="OL275" s="10"/>
      <c r="OM275" s="10"/>
      <c r="ON275" s="10"/>
      <c r="OO275" s="10"/>
      <c r="OP275" s="10"/>
      <c r="OQ275" s="15"/>
      <c r="OR275" s="17"/>
      <c r="OS275" s="9"/>
      <c r="OT275" s="9"/>
      <c r="OU275" s="9"/>
      <c r="OV275" s="9"/>
      <c r="OW275" s="9"/>
      <c r="OX275" s="17"/>
      <c r="OY275" s="15"/>
      <c r="OZ275" s="10"/>
      <c r="PA275" s="10"/>
      <c r="PB275" s="10"/>
      <c r="PC275" s="11"/>
      <c r="PD275" s="9"/>
      <c r="PE275" s="9"/>
      <c r="PF275" s="9"/>
      <c r="PG275" s="9"/>
      <c r="PH275" s="9"/>
      <c r="PI275" s="9"/>
      <c r="PJ275" s="17"/>
      <c r="PK275" s="10"/>
      <c r="PL275" s="10"/>
      <c r="PM275" s="10"/>
      <c r="PN275" s="10"/>
      <c r="PO275" s="22"/>
      <c r="PP275" s="9"/>
      <c r="PQ275" s="9"/>
      <c r="PR275" s="9"/>
      <c r="PS275" s="9"/>
      <c r="PT275" s="9"/>
      <c r="PU275" s="9"/>
      <c r="PV275" s="18"/>
      <c r="PW275" s="10"/>
      <c r="PX275" s="10"/>
      <c r="PY275" s="15"/>
      <c r="PZ275" s="9"/>
      <c r="QA275" s="9"/>
      <c r="QB275" s="9"/>
      <c r="QC275" s="9"/>
      <c r="QD275" s="9"/>
      <c r="QE275" s="9"/>
      <c r="QF275" s="17"/>
      <c r="QG275" s="15"/>
      <c r="QH275" s="10"/>
      <c r="QI275" s="10"/>
      <c r="QJ275" s="10"/>
      <c r="QK275" s="10"/>
      <c r="QL275" s="10"/>
      <c r="QM275" s="10"/>
      <c r="QN275" s="10"/>
      <c r="QO275" s="10"/>
      <c r="QP275" s="10"/>
      <c r="QQ275" s="10"/>
      <c r="QR275" s="10"/>
      <c r="QS275" s="10"/>
      <c r="QT275" s="10"/>
      <c r="QU275" s="13"/>
      <c r="QV275" s="9"/>
      <c r="QW275" s="9"/>
      <c r="QX275" s="9"/>
      <c r="QY275" s="9"/>
      <c r="QZ275" s="9"/>
      <c r="RA275" s="9"/>
      <c r="RB275" s="9"/>
      <c r="RC275" s="10"/>
      <c r="RD275" s="10"/>
      <c r="RE275" s="10"/>
      <c r="RF275" s="29"/>
      <c r="RG275" s="9"/>
      <c r="RH275" s="9"/>
      <c r="RI275" s="9"/>
      <c r="RJ275" s="9"/>
      <c r="RK275" s="9"/>
      <c r="RL275" s="9"/>
      <c r="RM275" s="11"/>
      <c r="RN275" s="10"/>
      <c r="RO275" s="10"/>
      <c r="RP275" s="10"/>
      <c r="RQ275" s="11"/>
      <c r="RR275" s="9"/>
      <c r="RS275" s="9"/>
      <c r="RT275" s="9"/>
      <c r="RU275" s="9"/>
      <c r="RV275" s="9"/>
      <c r="RW275" s="9"/>
      <c r="RX275" s="9"/>
      <c r="RY275" s="15"/>
      <c r="RZ275" s="10"/>
      <c r="SA275" s="10"/>
      <c r="SB275" s="10"/>
      <c r="SC275" s="10"/>
      <c r="SD275" s="10"/>
      <c r="SE275" s="17"/>
      <c r="SF275" s="9"/>
      <c r="SG275" s="9"/>
      <c r="SH275" s="9"/>
      <c r="SI275" s="9"/>
      <c r="SJ275" s="9"/>
      <c r="SK275" s="9"/>
      <c r="SL275" s="16"/>
      <c r="SM275" s="10"/>
      <c r="SN275" s="10"/>
      <c r="SO275" s="10"/>
      <c r="SP275" s="14"/>
      <c r="SQ275" s="13"/>
      <c r="SR275" s="10"/>
      <c r="SS275" s="16"/>
      <c r="ST275" s="16"/>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9"/>
      <c r="TT275" s="9"/>
    </row>
    <row r="276" spans="1:540" ht="9.6" customHeight="1">
      <c r="A276" s="9"/>
      <c r="B276" s="9"/>
      <c r="C276" s="9"/>
      <c r="D276" s="9"/>
      <c r="E276" s="9"/>
      <c r="F276" s="9"/>
      <c r="G276" s="9"/>
      <c r="H276" s="9"/>
      <c r="I276" s="9"/>
      <c r="J276" s="9"/>
      <c r="K276" s="9"/>
      <c r="L276" s="9"/>
      <c r="M276" s="9"/>
      <c r="N276" s="9"/>
      <c r="O276" s="9"/>
      <c r="P276" s="9"/>
      <c r="Q276" s="9"/>
      <c r="R276" s="9"/>
      <c r="S276" s="9"/>
      <c r="T276" s="9"/>
      <c r="U276" s="9"/>
      <c r="V276" s="13"/>
      <c r="W276" s="10"/>
      <c r="X276" s="10"/>
      <c r="Y276" s="10"/>
      <c r="Z276" s="10"/>
      <c r="AA276" s="10"/>
      <c r="AB276" s="10"/>
      <c r="AC276" s="16"/>
      <c r="AD276" s="9"/>
      <c r="AE276" s="17"/>
      <c r="AF276" s="12"/>
      <c r="AG276" s="10"/>
      <c r="AH276" s="10"/>
      <c r="AI276" s="10"/>
      <c r="AJ276" s="10"/>
      <c r="AK276" s="10"/>
      <c r="AL276" s="15"/>
      <c r="AM276" s="9"/>
      <c r="AN276" s="9"/>
      <c r="AO276" s="9"/>
      <c r="AP276" s="9"/>
      <c r="AQ276" s="17"/>
      <c r="AR276" s="12"/>
      <c r="AS276" s="10"/>
      <c r="AT276" s="10"/>
      <c r="AU276" s="10"/>
      <c r="AV276" s="10"/>
      <c r="AW276" s="10"/>
      <c r="AX276" s="12"/>
      <c r="AY276" s="17"/>
      <c r="AZ276" s="9"/>
      <c r="BA276" s="9"/>
      <c r="BB276" s="13"/>
      <c r="BC276" s="34"/>
      <c r="BD276" s="9"/>
      <c r="BE276" s="18"/>
      <c r="BF276" s="9"/>
      <c r="BG276" s="9"/>
      <c r="BH276" s="16"/>
      <c r="BI276" s="10"/>
      <c r="BJ276" s="10"/>
      <c r="BK276" s="10"/>
      <c r="BL276" s="10"/>
      <c r="BM276" s="10"/>
      <c r="BN276" s="10"/>
      <c r="BO276" s="18"/>
      <c r="BP276" s="9"/>
      <c r="BQ276" s="9"/>
      <c r="BR276" s="9"/>
      <c r="BS276" s="9"/>
      <c r="BT276" s="9"/>
      <c r="BU276" s="9"/>
      <c r="BV276" s="13"/>
      <c r="BW276" s="10"/>
      <c r="BX276" s="13"/>
      <c r="BY276" s="9"/>
      <c r="BZ276" s="9"/>
      <c r="CA276" s="9"/>
      <c r="CB276" s="9"/>
      <c r="CC276" s="9"/>
      <c r="CD276" s="18"/>
      <c r="CE276" s="10"/>
      <c r="CF276" s="22"/>
      <c r="CG276" s="20"/>
      <c r="CH276" s="10"/>
      <c r="CI276" s="10"/>
      <c r="CJ276" s="10"/>
      <c r="CK276" s="10"/>
      <c r="CL276" s="10"/>
      <c r="CM276" s="10"/>
      <c r="CN276" s="18"/>
      <c r="CO276" s="9"/>
      <c r="CP276" s="9"/>
      <c r="CQ276" s="9"/>
      <c r="CR276" s="9"/>
      <c r="CS276" s="9"/>
      <c r="CT276" s="17"/>
      <c r="CU276" s="15"/>
      <c r="CV276" s="10"/>
      <c r="CW276" s="10"/>
      <c r="CX276" s="10"/>
      <c r="CY276" s="10"/>
      <c r="CZ276" s="10"/>
      <c r="DA276" s="10"/>
      <c r="DB276" s="17"/>
      <c r="DC276" s="9"/>
      <c r="DD276" s="9"/>
      <c r="DE276" s="9"/>
      <c r="DF276" s="9"/>
      <c r="DG276" s="9"/>
      <c r="DH276" s="9"/>
      <c r="DI276" s="9"/>
      <c r="DJ276" s="12"/>
      <c r="DK276" s="10"/>
      <c r="DL276" s="10"/>
      <c r="DM276" s="10"/>
      <c r="DN276" s="10"/>
      <c r="DO276" s="10"/>
      <c r="DP276" s="11"/>
      <c r="DQ276" s="9"/>
      <c r="DR276" s="9"/>
      <c r="DS276" s="9"/>
      <c r="DT276" s="9"/>
      <c r="DU276" s="9"/>
      <c r="DV276" s="9"/>
      <c r="DW276" s="22"/>
      <c r="DX276" s="10"/>
      <c r="DY276" s="10"/>
      <c r="DZ276" s="9"/>
      <c r="EA276" s="9"/>
      <c r="EB276" s="9"/>
      <c r="EC276" s="9"/>
      <c r="ED276" s="9"/>
      <c r="EE276" s="9"/>
      <c r="EF276" s="9"/>
      <c r="EG276" s="9"/>
      <c r="EH276" s="9"/>
      <c r="EI276" s="16"/>
      <c r="EJ276" s="10"/>
      <c r="EK276" s="10"/>
      <c r="EL276" s="10"/>
      <c r="EM276" s="10"/>
      <c r="EN276" s="10"/>
      <c r="EO276" s="10"/>
      <c r="EP276" s="23"/>
      <c r="EQ276" s="9"/>
      <c r="ER276" s="9"/>
      <c r="ES276" s="9"/>
      <c r="ET276" s="13"/>
      <c r="EU276" s="10"/>
      <c r="EV276" s="10"/>
      <c r="EW276" s="10"/>
      <c r="EX276" s="10"/>
      <c r="EY276" s="10"/>
      <c r="EZ276" s="10"/>
      <c r="FA276" s="22"/>
      <c r="FB276" s="9"/>
      <c r="FC276" s="9"/>
      <c r="FD276" s="18"/>
      <c r="FE276" s="10"/>
      <c r="FF276" s="10"/>
      <c r="FG276" s="10"/>
      <c r="FH276" s="10"/>
      <c r="FI276" s="10"/>
      <c r="FJ276" s="10"/>
      <c r="FK276" s="32"/>
      <c r="FL276" s="9"/>
      <c r="FM276" s="9"/>
      <c r="FN276" s="14"/>
      <c r="FO276" s="10"/>
      <c r="FP276" s="10"/>
      <c r="FQ276" s="10"/>
      <c r="FR276" s="10"/>
      <c r="FS276" s="10"/>
      <c r="FT276" s="15"/>
      <c r="FU276" s="9"/>
      <c r="FV276" s="9"/>
      <c r="FW276" s="9"/>
      <c r="FX276" s="9"/>
      <c r="FY276" s="9"/>
      <c r="FZ276" s="9"/>
      <c r="GA276" s="9"/>
      <c r="GB276" s="9"/>
      <c r="GC276" s="9"/>
      <c r="GD276" s="9"/>
      <c r="GE276" s="9"/>
      <c r="GF276" s="9"/>
      <c r="GG276" s="9"/>
      <c r="GH276" s="10"/>
      <c r="GI276" s="10"/>
      <c r="GJ276" s="10"/>
      <c r="GK276" s="10"/>
      <c r="GL276" s="10"/>
      <c r="GM276" s="10"/>
      <c r="GN276" s="15"/>
      <c r="GO276" s="9"/>
      <c r="GP276" s="9"/>
      <c r="GQ276" s="16"/>
      <c r="GR276" s="10"/>
      <c r="GS276" s="10"/>
      <c r="GT276" s="10"/>
      <c r="GU276" s="10"/>
      <c r="GV276" s="10"/>
      <c r="GW276" s="10"/>
      <c r="GX276" s="22"/>
      <c r="GY276" s="9"/>
      <c r="GZ276" s="9"/>
      <c r="HA276" s="9"/>
      <c r="HB276" s="10"/>
      <c r="HC276" s="10"/>
      <c r="HD276" s="10"/>
      <c r="HE276" s="10"/>
      <c r="HF276" s="10"/>
      <c r="HG276" s="10"/>
      <c r="HH276" s="15"/>
      <c r="HI276" s="9"/>
      <c r="HJ276" s="9"/>
      <c r="HK276" s="9"/>
      <c r="HL276" s="9"/>
      <c r="HM276" s="9"/>
      <c r="HN276" s="12"/>
      <c r="HO276" s="10"/>
      <c r="HP276" s="10"/>
      <c r="HQ276" s="10"/>
      <c r="HR276" s="10"/>
      <c r="HS276" s="10"/>
      <c r="HT276" s="10"/>
      <c r="HU276" s="17"/>
      <c r="HV276" s="9"/>
      <c r="HW276" s="9"/>
      <c r="HX276" s="13"/>
      <c r="HY276" s="11"/>
      <c r="HZ276" s="9"/>
      <c r="IA276" s="18"/>
      <c r="IB276" s="17"/>
      <c r="IC276" s="9"/>
      <c r="ID276" s="9"/>
      <c r="IE276" s="9"/>
      <c r="IF276" s="9"/>
      <c r="IG276" s="9"/>
      <c r="IH276" s="9"/>
      <c r="II276" s="9"/>
      <c r="IJ276" s="9"/>
      <c r="IK276" s="9"/>
      <c r="IL276" s="9"/>
      <c r="IM276" s="9"/>
      <c r="IN276" s="9"/>
      <c r="IO276" s="9"/>
      <c r="IP276" s="9"/>
      <c r="IQ276" s="9"/>
      <c r="IR276" s="11"/>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7"/>
      <c r="JS276" s="9"/>
      <c r="JT276" s="9"/>
      <c r="JU276" s="9"/>
      <c r="JV276" s="9"/>
      <c r="JW276" s="9"/>
      <c r="JX276" s="9"/>
      <c r="JY276" s="13"/>
      <c r="JZ276" s="10"/>
      <c r="KA276" s="10"/>
      <c r="KB276" s="13"/>
      <c r="KC276" s="9"/>
      <c r="KD276" s="9"/>
      <c r="KE276" s="9"/>
      <c r="KF276" s="9"/>
      <c r="KG276" s="9"/>
      <c r="KH276" s="9"/>
      <c r="KI276" s="18"/>
      <c r="KJ276" s="10"/>
      <c r="KK276" s="10"/>
      <c r="KL276" s="10"/>
      <c r="KM276" s="10"/>
      <c r="KN276" s="10"/>
      <c r="KO276" s="12"/>
      <c r="KP276" s="9"/>
      <c r="KQ276" s="9"/>
      <c r="KR276" s="9"/>
      <c r="KS276" s="9"/>
      <c r="KT276" s="9"/>
      <c r="KU276" s="9"/>
      <c r="KV276" s="9"/>
      <c r="KW276" s="23"/>
      <c r="KX276" s="10"/>
      <c r="KY276" s="10"/>
      <c r="KZ276" s="15"/>
      <c r="LA276" s="9"/>
      <c r="LB276" s="18"/>
      <c r="LC276" s="10"/>
      <c r="LD276" s="10"/>
      <c r="LE276" s="10"/>
      <c r="LF276" s="10"/>
      <c r="LG276" s="12"/>
      <c r="LH276" s="22"/>
      <c r="LI276" s="9"/>
      <c r="LJ276" s="9"/>
      <c r="LK276" s="9"/>
      <c r="LL276" s="9"/>
      <c r="LM276" s="9"/>
      <c r="LN276" s="9"/>
      <c r="LO276" s="13"/>
      <c r="LP276" s="10"/>
      <c r="LQ276" s="10"/>
      <c r="LR276" s="10"/>
      <c r="LS276" s="10"/>
      <c r="LT276" s="10"/>
      <c r="LU276" s="10"/>
      <c r="LV276" s="10"/>
      <c r="LW276" s="11"/>
      <c r="LX276" s="9"/>
      <c r="LY276" s="18"/>
      <c r="LZ276" s="10"/>
      <c r="MA276" s="10"/>
      <c r="MB276" s="10"/>
      <c r="MC276" s="10"/>
      <c r="MD276" s="10"/>
      <c r="ME276" s="10"/>
      <c r="MF276" s="11"/>
      <c r="MG276" s="9"/>
      <c r="MH276" s="13"/>
      <c r="MI276" s="15"/>
      <c r="MJ276" s="9"/>
      <c r="MK276" s="9"/>
      <c r="ML276" s="9"/>
      <c r="MM276" s="9"/>
      <c r="MN276" s="9"/>
      <c r="MO276" s="9"/>
      <c r="MP276" s="9"/>
      <c r="MQ276" s="13"/>
      <c r="MR276" s="10"/>
      <c r="MS276" s="10"/>
      <c r="MT276" s="10"/>
      <c r="MU276" s="10"/>
      <c r="MV276" s="10"/>
      <c r="MW276" s="10"/>
      <c r="MX276" s="12"/>
      <c r="MY276" s="9"/>
      <c r="MZ276" s="9"/>
      <c r="NA276" s="9"/>
      <c r="NB276" s="9"/>
      <c r="NC276" s="9"/>
      <c r="ND276" s="9"/>
      <c r="NE276" s="9"/>
      <c r="NF276" s="13"/>
      <c r="NG276" s="10"/>
      <c r="NH276" s="10"/>
      <c r="NI276" s="10"/>
      <c r="NJ276" s="10"/>
      <c r="NK276" s="10"/>
      <c r="NL276" s="10"/>
      <c r="NM276" s="10"/>
      <c r="NN276" s="10"/>
      <c r="NO276" s="18"/>
      <c r="NP276" s="9"/>
      <c r="NQ276" s="9"/>
      <c r="NR276" s="9"/>
      <c r="NS276" s="9"/>
      <c r="NT276" s="9"/>
      <c r="NU276" s="9"/>
      <c r="NV276" s="18"/>
      <c r="NW276" s="10"/>
      <c r="NX276" s="10"/>
      <c r="NY276" s="10"/>
      <c r="NZ276" s="10"/>
      <c r="OA276" s="10"/>
      <c r="OB276" s="10"/>
      <c r="OC276" s="10"/>
      <c r="OD276" s="12"/>
      <c r="OE276" s="9"/>
      <c r="OF276" s="18"/>
      <c r="OG276" s="10"/>
      <c r="OH276" s="10"/>
      <c r="OI276" s="10"/>
      <c r="OJ276" s="10"/>
      <c r="OK276" s="10"/>
      <c r="OL276" s="10"/>
      <c r="OM276" s="10"/>
      <c r="ON276" s="10"/>
      <c r="OO276" s="10"/>
      <c r="OP276" s="10"/>
      <c r="OQ276" s="13"/>
      <c r="OR276" s="9"/>
      <c r="OS276" s="9"/>
      <c r="OT276" s="9"/>
      <c r="OU276" s="9"/>
      <c r="OV276" s="9"/>
      <c r="OW276" s="9"/>
      <c r="OX276" s="17"/>
      <c r="OY276" s="15"/>
      <c r="OZ276" s="10"/>
      <c r="PA276" s="10"/>
      <c r="PB276" s="10"/>
      <c r="PC276" s="11"/>
      <c r="PD276" s="9"/>
      <c r="PE276" s="9"/>
      <c r="PF276" s="9"/>
      <c r="PG276" s="9"/>
      <c r="PH276" s="9"/>
      <c r="PI276" s="9"/>
      <c r="PJ276" s="9"/>
      <c r="PK276" s="12"/>
      <c r="PL276" s="10"/>
      <c r="PM276" s="10"/>
      <c r="PN276" s="10"/>
      <c r="PO276" s="22"/>
      <c r="PP276" s="9"/>
      <c r="PQ276" s="9"/>
      <c r="PR276" s="9"/>
      <c r="PS276" s="9"/>
      <c r="PT276" s="9"/>
      <c r="PU276" s="9"/>
      <c r="PV276" s="18"/>
      <c r="PW276" s="10"/>
      <c r="PX276" s="10"/>
      <c r="PY276" s="15"/>
      <c r="PZ276" s="9"/>
      <c r="QA276" s="9"/>
      <c r="QB276" s="9"/>
      <c r="QC276" s="9"/>
      <c r="QD276" s="9"/>
      <c r="QE276" s="9"/>
      <c r="QF276" s="18"/>
      <c r="QG276" s="10"/>
      <c r="QH276" s="10"/>
      <c r="QI276" s="10"/>
      <c r="QJ276" s="10"/>
      <c r="QK276" s="10"/>
      <c r="QL276" s="10"/>
      <c r="QM276" s="10"/>
      <c r="QN276" s="10"/>
      <c r="QO276" s="10"/>
      <c r="QP276" s="10"/>
      <c r="QQ276" s="10"/>
      <c r="QR276" s="10"/>
      <c r="QS276" s="10"/>
      <c r="QT276" s="10"/>
      <c r="QU276" s="13"/>
      <c r="QV276" s="9"/>
      <c r="QW276" s="9"/>
      <c r="QX276" s="9"/>
      <c r="QY276" s="9"/>
      <c r="QZ276" s="9"/>
      <c r="RA276" s="9"/>
      <c r="RB276" s="9"/>
      <c r="RC276" s="10"/>
      <c r="RD276" s="10"/>
      <c r="RE276" s="10"/>
      <c r="RF276" s="29"/>
      <c r="RG276" s="9"/>
      <c r="RH276" s="9"/>
      <c r="RI276" s="9"/>
      <c r="RJ276" s="9"/>
      <c r="RK276" s="9"/>
      <c r="RL276" s="9"/>
      <c r="RM276" s="16"/>
      <c r="RN276" s="10"/>
      <c r="RO276" s="10"/>
      <c r="RP276" s="10"/>
      <c r="RQ276" s="11"/>
      <c r="RR276" s="9"/>
      <c r="RS276" s="9"/>
      <c r="RT276" s="9"/>
      <c r="RU276" s="9"/>
      <c r="RV276" s="9"/>
      <c r="RW276" s="9"/>
      <c r="RX276" s="9"/>
      <c r="RY276" s="15"/>
      <c r="RZ276" s="10"/>
      <c r="SA276" s="10"/>
      <c r="SB276" s="10"/>
      <c r="SC276" s="10"/>
      <c r="SD276" s="10"/>
      <c r="SE276" s="17"/>
      <c r="SF276" s="9"/>
      <c r="SG276" s="9"/>
      <c r="SH276" s="9"/>
      <c r="SI276" s="9"/>
      <c r="SJ276" s="9"/>
      <c r="SK276" s="9"/>
      <c r="SL276" s="16"/>
      <c r="SM276" s="10"/>
      <c r="SN276" s="10"/>
      <c r="SO276" s="10"/>
      <c r="SP276" s="17"/>
      <c r="SQ276" s="17"/>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9"/>
      <c r="TT276" s="9"/>
    </row>
    <row r="277" spans="1:540" ht="9.6" customHeight="1">
      <c r="A277" s="9"/>
      <c r="B277" s="9"/>
      <c r="C277" s="9"/>
      <c r="D277" s="9"/>
      <c r="E277" s="9"/>
      <c r="F277" s="9"/>
      <c r="G277" s="9"/>
      <c r="H277" s="9"/>
      <c r="I277" s="9"/>
      <c r="J277" s="9"/>
      <c r="K277" s="9"/>
      <c r="L277" s="9"/>
      <c r="M277" s="9"/>
      <c r="N277" s="9"/>
      <c r="O277" s="9"/>
      <c r="P277" s="9"/>
      <c r="Q277" s="9"/>
      <c r="R277" s="9"/>
      <c r="S277" s="9"/>
      <c r="T277" s="9"/>
      <c r="U277" s="9"/>
      <c r="V277" s="13"/>
      <c r="W277" s="10"/>
      <c r="X277" s="10"/>
      <c r="Y277" s="10"/>
      <c r="Z277" s="10"/>
      <c r="AA277" s="10"/>
      <c r="AB277" s="10"/>
      <c r="AC277" s="16"/>
      <c r="AD277" s="9"/>
      <c r="AE277" s="17"/>
      <c r="AF277" s="12"/>
      <c r="AG277" s="10"/>
      <c r="AH277" s="10"/>
      <c r="AI277" s="10"/>
      <c r="AJ277" s="10"/>
      <c r="AK277" s="10"/>
      <c r="AL277" s="18"/>
      <c r="AM277" s="9"/>
      <c r="AN277" s="9"/>
      <c r="AO277" s="9"/>
      <c r="AP277" s="9"/>
      <c r="AQ277" s="17"/>
      <c r="AR277" s="12"/>
      <c r="AS277" s="10"/>
      <c r="AT277" s="10"/>
      <c r="AU277" s="10"/>
      <c r="AV277" s="10"/>
      <c r="AW277" s="10"/>
      <c r="AX277" s="12"/>
      <c r="AY277" s="17"/>
      <c r="AZ277" s="9"/>
      <c r="BA277" s="22"/>
      <c r="BB277" s="10"/>
      <c r="BC277" s="37"/>
      <c r="BD277" s="9"/>
      <c r="BE277" s="9"/>
      <c r="BF277" s="9"/>
      <c r="BG277" s="9"/>
      <c r="BH277" s="11"/>
      <c r="BI277" s="10"/>
      <c r="BJ277" s="10"/>
      <c r="BK277" s="10"/>
      <c r="BL277" s="10"/>
      <c r="BM277" s="10"/>
      <c r="BN277" s="10"/>
      <c r="BO277" s="18"/>
      <c r="BP277" s="9"/>
      <c r="BQ277" s="9"/>
      <c r="BR277" s="9"/>
      <c r="BS277" s="9"/>
      <c r="BT277" s="9"/>
      <c r="BU277" s="9"/>
      <c r="BV277" s="22"/>
      <c r="BW277" s="15"/>
      <c r="BX277" s="22"/>
      <c r="BY277" s="9"/>
      <c r="BZ277" s="9"/>
      <c r="CA277" s="9"/>
      <c r="CB277" s="9"/>
      <c r="CC277" s="9"/>
      <c r="CD277" s="16"/>
      <c r="CE277" s="10"/>
      <c r="CF277" s="22"/>
      <c r="CG277" s="16"/>
      <c r="CH277" s="10"/>
      <c r="CI277" s="10"/>
      <c r="CJ277" s="10"/>
      <c r="CK277" s="10"/>
      <c r="CL277" s="10"/>
      <c r="CM277" s="10"/>
      <c r="CN277" s="13"/>
      <c r="CO277" s="9"/>
      <c r="CP277" s="9"/>
      <c r="CQ277" s="9"/>
      <c r="CR277" s="9"/>
      <c r="CS277" s="9"/>
      <c r="CT277" s="17"/>
      <c r="CU277" s="15"/>
      <c r="CV277" s="10"/>
      <c r="CW277" s="10"/>
      <c r="CX277" s="10"/>
      <c r="CY277" s="10"/>
      <c r="CZ277" s="10"/>
      <c r="DA277" s="10"/>
      <c r="DB277" s="17"/>
      <c r="DC277" s="9"/>
      <c r="DD277" s="9"/>
      <c r="DE277" s="9"/>
      <c r="DF277" s="9"/>
      <c r="DG277" s="9"/>
      <c r="DH277" s="9"/>
      <c r="DI277" s="17"/>
      <c r="DJ277" s="10"/>
      <c r="DK277" s="10"/>
      <c r="DL277" s="10"/>
      <c r="DM277" s="10"/>
      <c r="DN277" s="10"/>
      <c r="DO277" s="10"/>
      <c r="DP277" s="11"/>
      <c r="DQ277" s="9"/>
      <c r="DR277" s="9"/>
      <c r="DS277" s="9"/>
      <c r="DT277" s="9"/>
      <c r="DU277" s="9"/>
      <c r="DV277" s="9"/>
      <c r="DW277" s="9"/>
      <c r="DX277" s="11"/>
      <c r="DY277" s="11"/>
      <c r="DZ277" s="9"/>
      <c r="EA277" s="9"/>
      <c r="EB277" s="9"/>
      <c r="EC277" s="9"/>
      <c r="ED277" s="9"/>
      <c r="EE277" s="9"/>
      <c r="EF277" s="9"/>
      <c r="EG277" s="9"/>
      <c r="EH277" s="9"/>
      <c r="EI277" s="13"/>
      <c r="EJ277" s="10"/>
      <c r="EK277" s="10"/>
      <c r="EL277" s="10"/>
      <c r="EM277" s="10"/>
      <c r="EN277" s="10"/>
      <c r="EO277" s="10"/>
      <c r="EP277" s="23"/>
      <c r="EQ277" s="9"/>
      <c r="ER277" s="9"/>
      <c r="ES277" s="9"/>
      <c r="ET277" s="13"/>
      <c r="EU277" s="10"/>
      <c r="EV277" s="10"/>
      <c r="EW277" s="10"/>
      <c r="EX277" s="10"/>
      <c r="EY277" s="10"/>
      <c r="EZ277" s="10"/>
      <c r="FA277" s="16"/>
      <c r="FB277" s="9"/>
      <c r="FC277" s="9"/>
      <c r="FD277" s="18"/>
      <c r="FE277" s="10"/>
      <c r="FF277" s="10"/>
      <c r="FG277" s="10"/>
      <c r="FH277" s="10"/>
      <c r="FI277" s="10"/>
      <c r="FJ277" s="10"/>
      <c r="FK277" s="32"/>
      <c r="FL277" s="9"/>
      <c r="FM277" s="9"/>
      <c r="FN277" s="14"/>
      <c r="FO277" s="10"/>
      <c r="FP277" s="10"/>
      <c r="FQ277" s="10"/>
      <c r="FR277" s="10"/>
      <c r="FS277" s="10"/>
      <c r="FT277" s="13"/>
      <c r="FU277" s="9"/>
      <c r="FV277" s="9"/>
      <c r="FW277" s="9"/>
      <c r="FX277" s="9"/>
      <c r="FY277" s="9"/>
      <c r="FZ277" s="9"/>
      <c r="GA277" s="9"/>
      <c r="GB277" s="9"/>
      <c r="GC277" s="9"/>
      <c r="GD277" s="9"/>
      <c r="GE277" s="9"/>
      <c r="GF277" s="9"/>
      <c r="GG277" s="9"/>
      <c r="GH277" s="10"/>
      <c r="GI277" s="10"/>
      <c r="GJ277" s="10"/>
      <c r="GK277" s="10"/>
      <c r="GL277" s="10"/>
      <c r="GM277" s="10"/>
      <c r="GN277" s="15"/>
      <c r="GO277" s="9"/>
      <c r="GP277" s="9"/>
      <c r="GQ277" s="16"/>
      <c r="GR277" s="10"/>
      <c r="GS277" s="10"/>
      <c r="GT277" s="10"/>
      <c r="GU277" s="10"/>
      <c r="GV277" s="10"/>
      <c r="GW277" s="10"/>
      <c r="GX277" s="34"/>
      <c r="GY277" s="9"/>
      <c r="GZ277" s="9"/>
      <c r="HA277" s="9"/>
      <c r="HB277" s="10"/>
      <c r="HC277" s="10"/>
      <c r="HD277" s="10"/>
      <c r="HE277" s="10"/>
      <c r="HF277" s="10"/>
      <c r="HG277" s="10"/>
      <c r="HH277" s="15"/>
      <c r="HI277" s="9"/>
      <c r="HJ277" s="9"/>
      <c r="HK277" s="9"/>
      <c r="HL277" s="9"/>
      <c r="HM277" s="9"/>
      <c r="HN277" s="12"/>
      <c r="HO277" s="10"/>
      <c r="HP277" s="10"/>
      <c r="HQ277" s="10"/>
      <c r="HR277" s="10"/>
      <c r="HS277" s="10"/>
      <c r="HT277" s="10"/>
      <c r="HU277" s="17"/>
      <c r="HV277" s="9"/>
      <c r="HW277" s="22"/>
      <c r="HX277" s="12"/>
      <c r="HY277" s="10"/>
      <c r="HZ277" s="9"/>
      <c r="IA277" s="9"/>
      <c r="IB277" s="9"/>
      <c r="IC277" s="9"/>
      <c r="ID277" s="9"/>
      <c r="IE277" s="9"/>
      <c r="IF277" s="9"/>
      <c r="IG277" s="9"/>
      <c r="IH277" s="9"/>
      <c r="II277" s="9"/>
      <c r="IJ277" s="9"/>
      <c r="IK277" s="9"/>
      <c r="IL277" s="9"/>
      <c r="IM277" s="9"/>
      <c r="IN277" s="9"/>
      <c r="IO277" s="9"/>
      <c r="IP277" s="9"/>
      <c r="IQ277" s="9"/>
      <c r="IR277" s="11"/>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7"/>
      <c r="JS277" s="9"/>
      <c r="JT277" s="9"/>
      <c r="JU277" s="9"/>
      <c r="JV277" s="9"/>
      <c r="JW277" s="9"/>
      <c r="JX277" s="9"/>
      <c r="JY277" s="13"/>
      <c r="JZ277" s="10"/>
      <c r="KA277" s="10"/>
      <c r="KB277" s="13"/>
      <c r="KC277" s="9"/>
      <c r="KD277" s="9"/>
      <c r="KE277" s="9"/>
      <c r="KF277" s="9"/>
      <c r="KG277" s="9"/>
      <c r="KH277" s="17"/>
      <c r="KI277" s="15"/>
      <c r="KJ277" s="10"/>
      <c r="KK277" s="10"/>
      <c r="KL277" s="10"/>
      <c r="KM277" s="10"/>
      <c r="KN277" s="10"/>
      <c r="KO277" s="12"/>
      <c r="KP277" s="9"/>
      <c r="KQ277" s="9"/>
      <c r="KR277" s="9"/>
      <c r="KS277" s="9"/>
      <c r="KT277" s="9"/>
      <c r="KU277" s="9"/>
      <c r="KV277" s="9"/>
      <c r="KW277" s="23"/>
      <c r="KX277" s="10"/>
      <c r="KY277" s="10"/>
      <c r="KZ277" s="16"/>
      <c r="LA277" s="9"/>
      <c r="LB277" s="18"/>
      <c r="LC277" s="10"/>
      <c r="LD277" s="10"/>
      <c r="LE277" s="10"/>
      <c r="LF277" s="10"/>
      <c r="LG277" s="11"/>
      <c r="LH277" s="9"/>
      <c r="LI277" s="9"/>
      <c r="LJ277" s="9"/>
      <c r="LK277" s="9"/>
      <c r="LL277" s="9"/>
      <c r="LM277" s="9"/>
      <c r="LN277" s="9"/>
      <c r="LO277" s="13"/>
      <c r="LP277" s="10"/>
      <c r="LQ277" s="10"/>
      <c r="LR277" s="10"/>
      <c r="LS277" s="10"/>
      <c r="LT277" s="10"/>
      <c r="LU277" s="10"/>
      <c r="LV277" s="10"/>
      <c r="LW277" s="10"/>
      <c r="LX277" s="15"/>
      <c r="LY277" s="10"/>
      <c r="LZ277" s="10"/>
      <c r="MA277" s="10"/>
      <c r="MB277" s="10"/>
      <c r="MC277" s="10"/>
      <c r="MD277" s="10"/>
      <c r="ME277" s="10"/>
      <c r="MF277" s="16"/>
      <c r="MG277" s="9"/>
      <c r="MH277" s="12"/>
      <c r="MI277" s="24"/>
      <c r="MJ277" s="22"/>
      <c r="MK277" s="9"/>
      <c r="ML277" s="9"/>
      <c r="MM277" s="9"/>
      <c r="MN277" s="9"/>
      <c r="MO277" s="9"/>
      <c r="MP277" s="9"/>
      <c r="MQ277" s="16"/>
      <c r="MR277" s="10"/>
      <c r="MS277" s="10"/>
      <c r="MT277" s="10"/>
      <c r="MU277" s="10"/>
      <c r="MV277" s="10"/>
      <c r="MW277" s="10"/>
      <c r="MX277" s="12"/>
      <c r="MY277" s="9"/>
      <c r="MZ277" s="9"/>
      <c r="NA277" s="9"/>
      <c r="NB277" s="9"/>
      <c r="NC277" s="9"/>
      <c r="ND277" s="9"/>
      <c r="NE277" s="9"/>
      <c r="NF277" s="13"/>
      <c r="NG277" s="10"/>
      <c r="NH277" s="10"/>
      <c r="NI277" s="10"/>
      <c r="NJ277" s="10"/>
      <c r="NK277" s="10"/>
      <c r="NL277" s="10"/>
      <c r="NM277" s="10"/>
      <c r="NN277" s="12"/>
      <c r="NO277" s="9"/>
      <c r="NP277" s="9"/>
      <c r="NQ277" s="9"/>
      <c r="NR277" s="9"/>
      <c r="NS277" s="9"/>
      <c r="NT277" s="9"/>
      <c r="NU277" s="9"/>
      <c r="NV277" s="18"/>
      <c r="NW277" s="10"/>
      <c r="NX277" s="10"/>
      <c r="NY277" s="10"/>
      <c r="NZ277" s="10"/>
      <c r="OA277" s="10"/>
      <c r="OB277" s="10"/>
      <c r="OC277" s="10"/>
      <c r="OD277" s="10"/>
      <c r="OE277" s="15"/>
      <c r="OF277" s="12"/>
      <c r="OG277" s="10"/>
      <c r="OH277" s="10"/>
      <c r="OI277" s="10"/>
      <c r="OJ277" s="10"/>
      <c r="OK277" s="10"/>
      <c r="OL277" s="10"/>
      <c r="OM277" s="10"/>
      <c r="ON277" s="10"/>
      <c r="OO277" s="10"/>
      <c r="OP277" s="10"/>
      <c r="OQ277" s="29"/>
      <c r="OR277" s="9"/>
      <c r="OS277" s="9"/>
      <c r="OT277" s="9"/>
      <c r="OU277" s="9"/>
      <c r="OV277" s="9"/>
      <c r="OW277" s="9"/>
      <c r="OX277" s="17"/>
      <c r="OY277" s="15"/>
      <c r="OZ277" s="10"/>
      <c r="PA277" s="10"/>
      <c r="PB277" s="10"/>
      <c r="PC277" s="11"/>
      <c r="PD277" s="9"/>
      <c r="PE277" s="9"/>
      <c r="PF277" s="9"/>
      <c r="PG277" s="9"/>
      <c r="PH277" s="9"/>
      <c r="PI277" s="9"/>
      <c r="PJ277" s="9"/>
      <c r="PK277" s="28"/>
      <c r="PL277" s="10"/>
      <c r="PM277" s="10"/>
      <c r="PN277" s="10"/>
      <c r="PO277" s="22"/>
      <c r="PP277" s="9"/>
      <c r="PQ277" s="9"/>
      <c r="PR277" s="9"/>
      <c r="PS277" s="9"/>
      <c r="PT277" s="9"/>
      <c r="PU277" s="9"/>
      <c r="PV277" s="18"/>
      <c r="PW277" s="10"/>
      <c r="PX277" s="10"/>
      <c r="PY277" s="15"/>
      <c r="PZ277" s="9"/>
      <c r="QA277" s="9"/>
      <c r="QB277" s="9"/>
      <c r="QC277" s="9"/>
      <c r="QD277" s="9"/>
      <c r="QE277" s="9"/>
      <c r="QF277" s="14"/>
      <c r="QG277" s="10"/>
      <c r="QH277" s="10"/>
      <c r="QI277" s="10"/>
      <c r="QJ277" s="10"/>
      <c r="QK277" s="10"/>
      <c r="QL277" s="10"/>
      <c r="QM277" s="10"/>
      <c r="QN277" s="10"/>
      <c r="QO277" s="10"/>
      <c r="QP277" s="10"/>
      <c r="QQ277" s="10"/>
      <c r="QR277" s="10"/>
      <c r="QS277" s="10"/>
      <c r="QT277" s="10"/>
      <c r="QU277" s="13"/>
      <c r="QV277" s="9"/>
      <c r="QW277" s="9"/>
      <c r="QX277" s="9"/>
      <c r="QY277" s="9"/>
      <c r="QZ277" s="9"/>
      <c r="RA277" s="9"/>
      <c r="RB277" s="9"/>
      <c r="RC277" s="10"/>
      <c r="RD277" s="10"/>
      <c r="RE277" s="10"/>
      <c r="RF277" s="29"/>
      <c r="RG277" s="9"/>
      <c r="RH277" s="9"/>
      <c r="RI277" s="9"/>
      <c r="RJ277" s="9"/>
      <c r="RK277" s="9"/>
      <c r="RL277" s="9"/>
      <c r="RM277" s="18"/>
      <c r="RN277" s="10"/>
      <c r="RO277" s="10"/>
      <c r="RP277" s="10"/>
      <c r="RQ277" s="11"/>
      <c r="RR277" s="9"/>
      <c r="RS277" s="9"/>
      <c r="RT277" s="9"/>
      <c r="RU277" s="9"/>
      <c r="RV277" s="9"/>
      <c r="RW277" s="9"/>
      <c r="RX277" s="9"/>
      <c r="RY277" s="15"/>
      <c r="RZ277" s="10"/>
      <c r="SA277" s="10"/>
      <c r="SB277" s="10"/>
      <c r="SC277" s="10"/>
      <c r="SD277" s="10"/>
      <c r="SE277" s="17"/>
      <c r="SF277" s="9"/>
      <c r="SG277" s="9"/>
      <c r="SH277" s="9"/>
      <c r="SI277" s="9"/>
      <c r="SJ277" s="9"/>
      <c r="SK277" s="9"/>
      <c r="SL277" s="16"/>
      <c r="SM277" s="10"/>
      <c r="SN277" s="10"/>
      <c r="SO277" s="13"/>
      <c r="SP277" s="9"/>
      <c r="SQ277" s="2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9"/>
      <c r="TT277" s="9"/>
    </row>
    <row r="278" spans="1:540" ht="9.6" customHeight="1">
      <c r="A278" s="9"/>
      <c r="B278" s="9"/>
      <c r="C278" s="9"/>
      <c r="D278" s="9"/>
      <c r="E278" s="9"/>
      <c r="F278" s="9"/>
      <c r="G278" s="9"/>
      <c r="H278" s="9"/>
      <c r="I278" s="9"/>
      <c r="J278" s="9"/>
      <c r="K278" s="9"/>
      <c r="L278" s="9"/>
      <c r="M278" s="9"/>
      <c r="N278" s="9"/>
      <c r="O278" s="9"/>
      <c r="P278" s="9"/>
      <c r="Q278" s="9"/>
      <c r="R278" s="9"/>
      <c r="S278" s="9"/>
      <c r="T278" s="9"/>
      <c r="U278" s="9"/>
      <c r="V278" s="13"/>
      <c r="W278" s="10"/>
      <c r="X278" s="10"/>
      <c r="Y278" s="10"/>
      <c r="Z278" s="10"/>
      <c r="AA278" s="10"/>
      <c r="AB278" s="10"/>
      <c r="AC278" s="16"/>
      <c r="AD278" s="9"/>
      <c r="AE278" s="9"/>
      <c r="AF278" s="12"/>
      <c r="AG278" s="10"/>
      <c r="AH278" s="10"/>
      <c r="AI278" s="10"/>
      <c r="AJ278" s="10"/>
      <c r="AK278" s="14"/>
      <c r="AL278" s="9"/>
      <c r="AM278" s="9"/>
      <c r="AN278" s="9"/>
      <c r="AO278" s="9"/>
      <c r="AP278" s="9"/>
      <c r="AQ278" s="17"/>
      <c r="AR278" s="12"/>
      <c r="AS278" s="10"/>
      <c r="AT278" s="10"/>
      <c r="AU278" s="10"/>
      <c r="AV278" s="10"/>
      <c r="AW278" s="10"/>
      <c r="AX278" s="12"/>
      <c r="AY278" s="17"/>
      <c r="AZ278" s="22"/>
      <c r="BA278" s="28"/>
      <c r="BB278" s="10"/>
      <c r="BC278" s="20"/>
      <c r="BD278" s="9"/>
      <c r="BE278" s="9"/>
      <c r="BF278" s="9"/>
      <c r="BG278" s="17"/>
      <c r="BH278" s="15"/>
      <c r="BI278" s="10"/>
      <c r="BJ278" s="10"/>
      <c r="BK278" s="10"/>
      <c r="BL278" s="10"/>
      <c r="BM278" s="10"/>
      <c r="BN278" s="10"/>
      <c r="BO278" s="18"/>
      <c r="BP278" s="9"/>
      <c r="BQ278" s="9"/>
      <c r="BR278" s="9"/>
      <c r="BS278" s="9"/>
      <c r="BT278" s="9"/>
      <c r="BU278" s="9"/>
      <c r="BV278" s="9"/>
      <c r="BW278" s="9"/>
      <c r="BX278" s="9"/>
      <c r="BY278" s="9"/>
      <c r="BZ278" s="9"/>
      <c r="CA278" s="9"/>
      <c r="CB278" s="9"/>
      <c r="CC278" s="9"/>
      <c r="CD278" s="14"/>
      <c r="CE278" s="12"/>
      <c r="CF278" s="17"/>
      <c r="CG278" s="22"/>
      <c r="CH278" s="10"/>
      <c r="CI278" s="10"/>
      <c r="CJ278" s="10"/>
      <c r="CK278" s="10"/>
      <c r="CL278" s="10"/>
      <c r="CM278" s="10"/>
      <c r="CN278" s="15"/>
      <c r="CO278" s="9"/>
      <c r="CP278" s="9"/>
      <c r="CQ278" s="9"/>
      <c r="CR278" s="9"/>
      <c r="CS278" s="9"/>
      <c r="CT278" s="17"/>
      <c r="CU278" s="15"/>
      <c r="CV278" s="10"/>
      <c r="CW278" s="10"/>
      <c r="CX278" s="10"/>
      <c r="CY278" s="10"/>
      <c r="CZ278" s="10"/>
      <c r="DA278" s="10"/>
      <c r="DB278" s="17"/>
      <c r="DC278" s="9"/>
      <c r="DD278" s="9"/>
      <c r="DE278" s="9"/>
      <c r="DF278" s="9"/>
      <c r="DG278" s="9"/>
      <c r="DH278" s="9"/>
      <c r="DI278" s="18"/>
      <c r="DJ278" s="10"/>
      <c r="DK278" s="10"/>
      <c r="DL278" s="10"/>
      <c r="DM278" s="10"/>
      <c r="DN278" s="10"/>
      <c r="DO278" s="10"/>
      <c r="DP278" s="11"/>
      <c r="DQ278" s="9"/>
      <c r="DR278" s="9"/>
      <c r="DS278" s="9"/>
      <c r="DT278" s="9"/>
      <c r="DU278" s="9"/>
      <c r="DV278" s="9"/>
      <c r="DW278" s="9"/>
      <c r="DX278" s="9"/>
      <c r="DY278" s="9"/>
      <c r="DZ278" s="9"/>
      <c r="EA278" s="9"/>
      <c r="EB278" s="9"/>
      <c r="EC278" s="9"/>
      <c r="ED278" s="9"/>
      <c r="EE278" s="9"/>
      <c r="EF278" s="9"/>
      <c r="EG278" s="9"/>
      <c r="EH278" s="9"/>
      <c r="EI278" s="14"/>
      <c r="EJ278" s="10"/>
      <c r="EK278" s="10"/>
      <c r="EL278" s="10"/>
      <c r="EM278" s="10"/>
      <c r="EN278" s="10"/>
      <c r="EO278" s="10"/>
      <c r="EP278" s="23"/>
      <c r="EQ278" s="9"/>
      <c r="ER278" s="9"/>
      <c r="ES278" s="9"/>
      <c r="ET278" s="13"/>
      <c r="EU278" s="10"/>
      <c r="EV278" s="10"/>
      <c r="EW278" s="10"/>
      <c r="EX278" s="10"/>
      <c r="EY278" s="10"/>
      <c r="EZ278" s="10"/>
      <c r="FA278" s="16"/>
      <c r="FB278" s="9"/>
      <c r="FC278" s="9"/>
      <c r="FD278" s="18"/>
      <c r="FE278" s="10"/>
      <c r="FF278" s="10"/>
      <c r="FG278" s="10"/>
      <c r="FH278" s="10"/>
      <c r="FI278" s="10"/>
      <c r="FJ278" s="10"/>
      <c r="FK278" s="32"/>
      <c r="FL278" s="9"/>
      <c r="FM278" s="9"/>
      <c r="FN278" s="14"/>
      <c r="FO278" s="10"/>
      <c r="FP278" s="10"/>
      <c r="FQ278" s="10"/>
      <c r="FR278" s="10"/>
      <c r="FS278" s="15"/>
      <c r="FT278" s="22"/>
      <c r="FU278" s="9"/>
      <c r="FV278" s="9"/>
      <c r="FW278" s="9"/>
      <c r="FX278" s="9"/>
      <c r="FY278" s="9"/>
      <c r="FZ278" s="9"/>
      <c r="GA278" s="9"/>
      <c r="GB278" s="9"/>
      <c r="GC278" s="9"/>
      <c r="GD278" s="9"/>
      <c r="GE278" s="9"/>
      <c r="GF278" s="9"/>
      <c r="GG278" s="9"/>
      <c r="GH278" s="10"/>
      <c r="GI278" s="10"/>
      <c r="GJ278" s="10"/>
      <c r="GK278" s="10"/>
      <c r="GL278" s="10"/>
      <c r="GM278" s="10"/>
      <c r="GN278" s="15"/>
      <c r="GO278" s="9"/>
      <c r="GP278" s="9"/>
      <c r="GQ278" s="16"/>
      <c r="GR278" s="10"/>
      <c r="GS278" s="10"/>
      <c r="GT278" s="10"/>
      <c r="GU278" s="10"/>
      <c r="GV278" s="10"/>
      <c r="GW278" s="10"/>
      <c r="GX278" s="20"/>
      <c r="GY278" s="9"/>
      <c r="GZ278" s="9"/>
      <c r="HA278" s="9"/>
      <c r="HB278" s="10"/>
      <c r="HC278" s="10"/>
      <c r="HD278" s="10"/>
      <c r="HE278" s="10"/>
      <c r="HF278" s="10"/>
      <c r="HG278" s="10"/>
      <c r="HH278" s="15"/>
      <c r="HI278" s="9"/>
      <c r="HJ278" s="9"/>
      <c r="HK278" s="9"/>
      <c r="HL278" s="9"/>
      <c r="HM278" s="9"/>
      <c r="HN278" s="12"/>
      <c r="HO278" s="10"/>
      <c r="HP278" s="10"/>
      <c r="HQ278" s="10"/>
      <c r="HR278" s="10"/>
      <c r="HS278" s="10"/>
      <c r="HT278" s="10"/>
      <c r="HU278" s="17"/>
      <c r="HV278" s="17"/>
      <c r="HW278" s="11"/>
      <c r="HX278" s="10"/>
      <c r="HY278" s="10"/>
      <c r="HZ278" s="9"/>
      <c r="IA278" s="9"/>
      <c r="IB278" s="9"/>
      <c r="IC278" s="9"/>
      <c r="ID278" s="9"/>
      <c r="IE278" s="9"/>
      <c r="IF278" s="9"/>
      <c r="IG278" s="9"/>
      <c r="IH278" s="9"/>
      <c r="II278" s="9"/>
      <c r="IJ278" s="9"/>
      <c r="IK278" s="9"/>
      <c r="IL278" s="9"/>
      <c r="IM278" s="9"/>
      <c r="IN278" s="9"/>
      <c r="IO278" s="9"/>
      <c r="IP278" s="9"/>
      <c r="IQ278" s="9"/>
      <c r="IR278" s="11"/>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7"/>
      <c r="JS278" s="9"/>
      <c r="JT278" s="9"/>
      <c r="JU278" s="9"/>
      <c r="JV278" s="9"/>
      <c r="JW278" s="9"/>
      <c r="JX278" s="9"/>
      <c r="JY278" s="13"/>
      <c r="JZ278" s="10"/>
      <c r="KA278" s="10"/>
      <c r="KB278" s="16"/>
      <c r="KC278" s="9"/>
      <c r="KD278" s="9"/>
      <c r="KE278" s="9"/>
      <c r="KF278" s="9"/>
      <c r="KG278" s="9"/>
      <c r="KH278" s="14"/>
      <c r="KI278" s="10"/>
      <c r="KJ278" s="10"/>
      <c r="KK278" s="10"/>
      <c r="KL278" s="10"/>
      <c r="KM278" s="10"/>
      <c r="KN278" s="10"/>
      <c r="KO278" s="12"/>
      <c r="KP278" s="9"/>
      <c r="KQ278" s="9"/>
      <c r="KR278" s="9"/>
      <c r="KS278" s="9"/>
      <c r="KT278" s="9"/>
      <c r="KU278" s="9"/>
      <c r="KV278" s="9"/>
      <c r="KW278" s="13"/>
      <c r="KX278" s="10"/>
      <c r="KY278" s="16"/>
      <c r="KZ278" s="9"/>
      <c r="LA278" s="9"/>
      <c r="LB278" s="18"/>
      <c r="LC278" s="10"/>
      <c r="LD278" s="10"/>
      <c r="LE278" s="10"/>
      <c r="LF278" s="10"/>
      <c r="LG278" s="11"/>
      <c r="LH278" s="9"/>
      <c r="LI278" s="9"/>
      <c r="LJ278" s="9"/>
      <c r="LK278" s="9"/>
      <c r="LL278" s="9"/>
      <c r="LM278" s="9"/>
      <c r="LN278" s="9"/>
      <c r="LO278" s="13"/>
      <c r="LP278" s="10"/>
      <c r="LQ278" s="10"/>
      <c r="LR278" s="10"/>
      <c r="LS278" s="10"/>
      <c r="LT278" s="10"/>
      <c r="LU278" s="10"/>
      <c r="LV278" s="10"/>
      <c r="LW278" s="10"/>
      <c r="LX278" s="10"/>
      <c r="LY278" s="10"/>
      <c r="LZ278" s="10"/>
      <c r="MA278" s="10"/>
      <c r="MB278" s="10"/>
      <c r="MC278" s="10"/>
      <c r="MD278" s="10"/>
      <c r="ME278" s="12"/>
      <c r="MF278" s="18"/>
      <c r="MG278" s="9"/>
      <c r="MH278" s="10"/>
      <c r="MI278" s="10"/>
      <c r="MJ278" s="18"/>
      <c r="MK278" s="9"/>
      <c r="ML278" s="9"/>
      <c r="MM278" s="9"/>
      <c r="MN278" s="9"/>
      <c r="MO278" s="9"/>
      <c r="MP278" s="9"/>
      <c r="MQ278" s="18"/>
      <c r="MR278" s="10"/>
      <c r="MS278" s="10"/>
      <c r="MT278" s="10"/>
      <c r="MU278" s="10"/>
      <c r="MV278" s="10"/>
      <c r="MW278" s="10"/>
      <c r="MX278" s="12"/>
      <c r="MY278" s="9"/>
      <c r="MZ278" s="9"/>
      <c r="NA278" s="9"/>
      <c r="NB278" s="9"/>
      <c r="NC278" s="9"/>
      <c r="ND278" s="9"/>
      <c r="NE278" s="9"/>
      <c r="NF278" s="13"/>
      <c r="NG278" s="10"/>
      <c r="NH278" s="10"/>
      <c r="NI278" s="10"/>
      <c r="NJ278" s="10"/>
      <c r="NK278" s="10"/>
      <c r="NL278" s="10"/>
      <c r="NM278" s="10"/>
      <c r="NN278" s="12"/>
      <c r="NO278" s="9"/>
      <c r="NP278" s="9"/>
      <c r="NQ278" s="9"/>
      <c r="NR278" s="9"/>
      <c r="NS278" s="9"/>
      <c r="NT278" s="9"/>
      <c r="NU278" s="9"/>
      <c r="NV278" s="18"/>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9"/>
      <c r="OS278" s="9"/>
      <c r="OT278" s="9"/>
      <c r="OU278" s="9"/>
      <c r="OV278" s="9"/>
      <c r="OW278" s="9"/>
      <c r="OX278" s="17"/>
      <c r="OY278" s="15"/>
      <c r="OZ278" s="10"/>
      <c r="PA278" s="10"/>
      <c r="PB278" s="10"/>
      <c r="PC278" s="11"/>
      <c r="PD278" s="9"/>
      <c r="PE278" s="9"/>
      <c r="PF278" s="9"/>
      <c r="PG278" s="9"/>
      <c r="PH278" s="9"/>
      <c r="PI278" s="9"/>
      <c r="PJ278" s="9"/>
      <c r="PK278" s="13"/>
      <c r="PL278" s="10"/>
      <c r="PM278" s="10"/>
      <c r="PN278" s="10"/>
      <c r="PO278" s="22"/>
      <c r="PP278" s="9"/>
      <c r="PQ278" s="9"/>
      <c r="PR278" s="9"/>
      <c r="PS278" s="9"/>
      <c r="PT278" s="9"/>
      <c r="PU278" s="9"/>
      <c r="PV278" s="18"/>
      <c r="PW278" s="10"/>
      <c r="PX278" s="10"/>
      <c r="PY278" s="13"/>
      <c r="PZ278" s="9"/>
      <c r="QA278" s="9"/>
      <c r="QB278" s="9"/>
      <c r="QC278" s="9"/>
      <c r="QD278" s="9"/>
      <c r="QE278" s="13"/>
      <c r="QF278" s="10"/>
      <c r="QG278" s="10"/>
      <c r="QH278" s="10"/>
      <c r="QI278" s="10"/>
      <c r="QJ278" s="10"/>
      <c r="QK278" s="10"/>
      <c r="QL278" s="10"/>
      <c r="QM278" s="10"/>
      <c r="QN278" s="10"/>
      <c r="QO278" s="10"/>
      <c r="QP278" s="10"/>
      <c r="QQ278" s="10"/>
      <c r="QR278" s="10"/>
      <c r="QS278" s="10"/>
      <c r="QT278" s="10"/>
      <c r="QU278" s="13"/>
      <c r="QV278" s="9"/>
      <c r="QW278" s="9"/>
      <c r="QX278" s="9"/>
      <c r="QY278" s="9"/>
      <c r="QZ278" s="9"/>
      <c r="RA278" s="9"/>
      <c r="RB278" s="9"/>
      <c r="RC278" s="10"/>
      <c r="RD278" s="10"/>
      <c r="RE278" s="10"/>
      <c r="RF278" s="29"/>
      <c r="RG278" s="9"/>
      <c r="RH278" s="9"/>
      <c r="RI278" s="9"/>
      <c r="RJ278" s="9"/>
      <c r="RK278" s="9"/>
      <c r="RL278" s="9"/>
      <c r="RM278" s="22"/>
      <c r="RN278" s="10"/>
      <c r="RO278" s="10"/>
      <c r="RP278" s="10"/>
      <c r="RQ278" s="11"/>
      <c r="RR278" s="9"/>
      <c r="RS278" s="9"/>
      <c r="RT278" s="9"/>
      <c r="RU278" s="9"/>
      <c r="RV278" s="9"/>
      <c r="RW278" s="9"/>
      <c r="RX278" s="9"/>
      <c r="RY278" s="15"/>
      <c r="RZ278" s="10"/>
      <c r="SA278" s="10"/>
      <c r="SB278" s="10"/>
      <c r="SC278" s="10"/>
      <c r="SD278" s="10"/>
      <c r="SE278" s="17"/>
      <c r="SF278" s="9"/>
      <c r="SG278" s="9"/>
      <c r="SH278" s="9"/>
      <c r="SI278" s="9"/>
      <c r="SJ278" s="9"/>
      <c r="SK278" s="9"/>
      <c r="SL278" s="16"/>
      <c r="SM278" s="10"/>
      <c r="SN278" s="13"/>
      <c r="SO278" s="17"/>
      <c r="SP278" s="9"/>
      <c r="SQ278" s="2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9"/>
      <c r="TT278" s="9"/>
    </row>
    <row r="279" spans="1:540" ht="9.6" customHeight="1">
      <c r="A279" s="9"/>
      <c r="B279" s="9"/>
      <c r="C279" s="9"/>
      <c r="D279" s="9"/>
      <c r="E279" s="9"/>
      <c r="F279" s="9"/>
      <c r="G279" s="9"/>
      <c r="H279" s="9"/>
      <c r="I279" s="9"/>
      <c r="J279" s="9"/>
      <c r="K279" s="9"/>
      <c r="L279" s="9"/>
      <c r="M279" s="9"/>
      <c r="N279" s="9"/>
      <c r="O279" s="9"/>
      <c r="P279" s="9"/>
      <c r="Q279" s="9"/>
      <c r="R279" s="9"/>
      <c r="S279" s="9"/>
      <c r="T279" s="9"/>
      <c r="U279" s="9"/>
      <c r="V279" s="13"/>
      <c r="W279" s="10"/>
      <c r="X279" s="10"/>
      <c r="Y279" s="10"/>
      <c r="Z279" s="10"/>
      <c r="AA279" s="10"/>
      <c r="AB279" s="10"/>
      <c r="AC279" s="18"/>
      <c r="AD279" s="17"/>
      <c r="AE279" s="14"/>
      <c r="AF279" s="10"/>
      <c r="AG279" s="10"/>
      <c r="AH279" s="10"/>
      <c r="AI279" s="25"/>
      <c r="AJ279" s="16"/>
      <c r="AK279" s="9"/>
      <c r="AL279" s="9"/>
      <c r="AM279" s="9"/>
      <c r="AN279" s="9"/>
      <c r="AO279" s="9"/>
      <c r="AP279" s="9"/>
      <c r="AQ279" s="17"/>
      <c r="AR279" s="12"/>
      <c r="AS279" s="10"/>
      <c r="AT279" s="10"/>
      <c r="AU279" s="10"/>
      <c r="AV279" s="10"/>
      <c r="AW279" s="10"/>
      <c r="AX279" s="12"/>
      <c r="AY279" s="17"/>
      <c r="AZ279" s="15"/>
      <c r="BA279" s="10"/>
      <c r="BB279" s="10"/>
      <c r="BC279" s="20"/>
      <c r="BD279" s="9"/>
      <c r="BE279" s="9"/>
      <c r="BF279" s="9"/>
      <c r="BG279" s="17"/>
      <c r="BH279" s="12"/>
      <c r="BI279" s="10"/>
      <c r="BJ279" s="10"/>
      <c r="BK279" s="10"/>
      <c r="BL279" s="10"/>
      <c r="BM279" s="10"/>
      <c r="BN279" s="10"/>
      <c r="BO279" s="18"/>
      <c r="BP279" s="9"/>
      <c r="BQ279" s="9"/>
      <c r="BR279" s="9"/>
      <c r="BS279" s="9"/>
      <c r="BT279" s="9"/>
      <c r="BU279" s="9"/>
      <c r="BV279" s="9"/>
      <c r="BW279" s="9"/>
      <c r="BX279" s="9"/>
      <c r="BY279" s="9"/>
      <c r="BZ279" s="9"/>
      <c r="CA279" s="9"/>
      <c r="CB279" s="9"/>
      <c r="CC279" s="9"/>
      <c r="CD279" s="10"/>
      <c r="CE279" s="11"/>
      <c r="CF279" s="9"/>
      <c r="CG279" s="9"/>
      <c r="CH279" s="25"/>
      <c r="CI279" s="10"/>
      <c r="CJ279" s="10"/>
      <c r="CK279" s="10"/>
      <c r="CL279" s="10"/>
      <c r="CM279" s="10"/>
      <c r="CN279" s="24"/>
      <c r="CO279" s="17"/>
      <c r="CP279" s="9"/>
      <c r="CQ279" s="9"/>
      <c r="CR279" s="9"/>
      <c r="CS279" s="9"/>
      <c r="CT279" s="17"/>
      <c r="CU279" s="15"/>
      <c r="CV279" s="10"/>
      <c r="CW279" s="10"/>
      <c r="CX279" s="10"/>
      <c r="CY279" s="10"/>
      <c r="CZ279" s="10"/>
      <c r="DA279" s="10"/>
      <c r="DB279" s="17"/>
      <c r="DC279" s="9"/>
      <c r="DD279" s="9"/>
      <c r="DE279" s="9"/>
      <c r="DF279" s="9"/>
      <c r="DG279" s="9"/>
      <c r="DH279" s="9"/>
      <c r="DI279" s="29"/>
      <c r="DJ279" s="10"/>
      <c r="DK279" s="10"/>
      <c r="DL279" s="10"/>
      <c r="DM279" s="10"/>
      <c r="DN279" s="10"/>
      <c r="DO279" s="10"/>
      <c r="DP279" s="11"/>
      <c r="DQ279" s="9"/>
      <c r="DR279" s="9"/>
      <c r="DS279" s="9"/>
      <c r="DT279" s="9"/>
      <c r="DU279" s="9"/>
      <c r="DV279" s="9"/>
      <c r="DW279" s="9"/>
      <c r="DX279" s="9"/>
      <c r="DY279" s="9"/>
      <c r="DZ279" s="9"/>
      <c r="EA279" s="9"/>
      <c r="EB279" s="9"/>
      <c r="EC279" s="9"/>
      <c r="ED279" s="9"/>
      <c r="EE279" s="9"/>
      <c r="EF279" s="9"/>
      <c r="EG279" s="9"/>
      <c r="EH279" s="9"/>
      <c r="EI279" s="11"/>
      <c r="EJ279" s="10"/>
      <c r="EK279" s="10"/>
      <c r="EL279" s="10"/>
      <c r="EM279" s="10"/>
      <c r="EN279" s="10"/>
      <c r="EO279" s="10"/>
      <c r="EP279" s="23"/>
      <c r="EQ279" s="9"/>
      <c r="ER279" s="9"/>
      <c r="ES279" s="9"/>
      <c r="ET279" s="13"/>
      <c r="EU279" s="10"/>
      <c r="EV279" s="10"/>
      <c r="EW279" s="10"/>
      <c r="EX279" s="10"/>
      <c r="EY279" s="10"/>
      <c r="EZ279" s="10"/>
      <c r="FA279" s="20"/>
      <c r="FB279" s="9"/>
      <c r="FC279" s="9"/>
      <c r="FD279" s="18"/>
      <c r="FE279" s="10"/>
      <c r="FF279" s="10"/>
      <c r="FG279" s="10"/>
      <c r="FH279" s="10"/>
      <c r="FI279" s="10"/>
      <c r="FJ279" s="10"/>
      <c r="FK279" s="13"/>
      <c r="FL279" s="9"/>
      <c r="FM279" s="16"/>
      <c r="FN279" s="10"/>
      <c r="FO279" s="10"/>
      <c r="FP279" s="10"/>
      <c r="FQ279" s="15"/>
      <c r="FR279" s="20"/>
      <c r="FS279" s="22"/>
      <c r="FT279" s="9"/>
      <c r="FU279" s="9"/>
      <c r="FV279" s="9"/>
      <c r="FW279" s="9"/>
      <c r="FX279" s="9"/>
      <c r="FY279" s="9"/>
      <c r="FZ279" s="9"/>
      <c r="GA279" s="9"/>
      <c r="GB279" s="9"/>
      <c r="GC279" s="9"/>
      <c r="GD279" s="9"/>
      <c r="GE279" s="9"/>
      <c r="GF279" s="9"/>
      <c r="GG279" s="9"/>
      <c r="GH279" s="10"/>
      <c r="GI279" s="10"/>
      <c r="GJ279" s="10"/>
      <c r="GK279" s="10"/>
      <c r="GL279" s="10"/>
      <c r="GM279" s="10"/>
      <c r="GN279" s="15"/>
      <c r="GO279" s="9"/>
      <c r="GP279" s="9"/>
      <c r="GQ279" s="16"/>
      <c r="GR279" s="10"/>
      <c r="GS279" s="10"/>
      <c r="GT279" s="10"/>
      <c r="GU279" s="10"/>
      <c r="GV279" s="10"/>
      <c r="GW279" s="10"/>
      <c r="GX279" s="11"/>
      <c r="GY279" s="9"/>
      <c r="GZ279" s="9"/>
      <c r="HA279" s="9"/>
      <c r="HB279" s="10"/>
      <c r="HC279" s="10"/>
      <c r="HD279" s="10"/>
      <c r="HE279" s="10"/>
      <c r="HF279" s="10"/>
      <c r="HG279" s="10"/>
      <c r="HH279" s="15"/>
      <c r="HI279" s="9"/>
      <c r="HJ279" s="9"/>
      <c r="HK279" s="9"/>
      <c r="HL279" s="9"/>
      <c r="HM279" s="9"/>
      <c r="HN279" s="12"/>
      <c r="HO279" s="10"/>
      <c r="HP279" s="10"/>
      <c r="HQ279" s="10"/>
      <c r="HR279" s="10"/>
      <c r="HS279" s="10"/>
      <c r="HT279" s="10"/>
      <c r="HU279" s="9"/>
      <c r="HV279" s="15"/>
      <c r="HW279" s="10"/>
      <c r="HX279" s="10"/>
      <c r="HY279" s="24"/>
      <c r="HZ279" s="9"/>
      <c r="IA279" s="9"/>
      <c r="IB279" s="9"/>
      <c r="IC279" s="9"/>
      <c r="ID279" s="9"/>
      <c r="IE279" s="9"/>
      <c r="IF279" s="9"/>
      <c r="IG279" s="9"/>
      <c r="IH279" s="9"/>
      <c r="II279" s="9"/>
      <c r="IJ279" s="9"/>
      <c r="IK279" s="9"/>
      <c r="IL279" s="9"/>
      <c r="IM279" s="9"/>
      <c r="IN279" s="9"/>
      <c r="IO279" s="9"/>
      <c r="IP279" s="9"/>
      <c r="IQ279" s="9"/>
      <c r="IR279" s="11"/>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7"/>
      <c r="JS279" s="9"/>
      <c r="JT279" s="9"/>
      <c r="JU279" s="9"/>
      <c r="JV279" s="9"/>
      <c r="JW279" s="9"/>
      <c r="JX279" s="9"/>
      <c r="JY279" s="13"/>
      <c r="JZ279" s="10"/>
      <c r="KA279" s="16"/>
      <c r="KB279" s="17"/>
      <c r="KC279" s="9"/>
      <c r="KD279" s="9"/>
      <c r="KE279" s="22"/>
      <c r="KF279" s="16"/>
      <c r="KG279" s="15"/>
      <c r="KH279" s="10"/>
      <c r="KI279" s="10"/>
      <c r="KJ279" s="10"/>
      <c r="KK279" s="10"/>
      <c r="KL279" s="10"/>
      <c r="KM279" s="10"/>
      <c r="KN279" s="10"/>
      <c r="KO279" s="12"/>
      <c r="KP279" s="9"/>
      <c r="KQ279" s="9"/>
      <c r="KR279" s="9"/>
      <c r="KS279" s="9"/>
      <c r="KT279" s="9"/>
      <c r="KU279" s="9"/>
      <c r="KV279" s="9"/>
      <c r="KW279" s="13"/>
      <c r="KX279" s="15"/>
      <c r="KY279" s="9"/>
      <c r="KZ279" s="9"/>
      <c r="LA279" s="9"/>
      <c r="LB279" s="18"/>
      <c r="LC279" s="10"/>
      <c r="LD279" s="10"/>
      <c r="LE279" s="10"/>
      <c r="LF279" s="10"/>
      <c r="LG279" s="11"/>
      <c r="LH279" s="9"/>
      <c r="LI279" s="9"/>
      <c r="LJ279" s="9"/>
      <c r="LK279" s="9"/>
      <c r="LL279" s="9"/>
      <c r="LM279" s="9"/>
      <c r="LN279" s="9"/>
      <c r="LO279" s="13"/>
      <c r="LP279" s="10"/>
      <c r="LQ279" s="10"/>
      <c r="LR279" s="10"/>
      <c r="LS279" s="10"/>
      <c r="LT279" s="10"/>
      <c r="LU279" s="10"/>
      <c r="LV279" s="10"/>
      <c r="LW279" s="10"/>
      <c r="LX279" s="10"/>
      <c r="LY279" s="10"/>
      <c r="LZ279" s="10"/>
      <c r="MA279" s="10"/>
      <c r="MB279" s="10"/>
      <c r="MC279" s="10"/>
      <c r="MD279" s="10"/>
      <c r="ME279" s="15"/>
      <c r="MF279" s="17"/>
      <c r="MG279" s="18"/>
      <c r="MH279" s="10"/>
      <c r="MI279" s="10"/>
      <c r="MJ279" s="16"/>
      <c r="MK279" s="9"/>
      <c r="ML279" s="9"/>
      <c r="MM279" s="9"/>
      <c r="MN279" s="9"/>
      <c r="MO279" s="9"/>
      <c r="MP279" s="9"/>
      <c r="MQ279" s="17"/>
      <c r="MR279" s="12"/>
      <c r="MS279" s="10"/>
      <c r="MT279" s="10"/>
      <c r="MU279" s="10"/>
      <c r="MV279" s="10"/>
      <c r="MW279" s="10"/>
      <c r="MX279" s="12"/>
      <c r="MY279" s="9"/>
      <c r="MZ279" s="9"/>
      <c r="NA279" s="9"/>
      <c r="NB279" s="9"/>
      <c r="NC279" s="9"/>
      <c r="ND279" s="9"/>
      <c r="NE279" s="9"/>
      <c r="NF279" s="13"/>
      <c r="NG279" s="10"/>
      <c r="NH279" s="10"/>
      <c r="NI279" s="10"/>
      <c r="NJ279" s="10"/>
      <c r="NK279" s="10"/>
      <c r="NL279" s="10"/>
      <c r="NM279" s="10"/>
      <c r="NN279" s="12"/>
      <c r="NO279" s="9"/>
      <c r="NP279" s="9"/>
      <c r="NQ279" s="9"/>
      <c r="NR279" s="9"/>
      <c r="NS279" s="9"/>
      <c r="NT279" s="9"/>
      <c r="NU279" s="9"/>
      <c r="NV279" s="18"/>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9"/>
      <c r="OS279" s="9"/>
      <c r="OT279" s="9"/>
      <c r="OU279" s="9"/>
      <c r="OV279" s="9"/>
      <c r="OW279" s="9"/>
      <c r="OX279" s="17"/>
      <c r="OY279" s="15"/>
      <c r="OZ279" s="10"/>
      <c r="PA279" s="10"/>
      <c r="PB279" s="10"/>
      <c r="PC279" s="11"/>
      <c r="PD279" s="9"/>
      <c r="PE279" s="9"/>
      <c r="PF279" s="9"/>
      <c r="PG279" s="9"/>
      <c r="PH279" s="9"/>
      <c r="PI279" s="9"/>
      <c r="PJ279" s="9"/>
      <c r="PK279" s="13"/>
      <c r="PL279" s="10"/>
      <c r="PM279" s="10"/>
      <c r="PN279" s="10"/>
      <c r="PO279" s="22"/>
      <c r="PP279" s="9"/>
      <c r="PQ279" s="9"/>
      <c r="PR279" s="9"/>
      <c r="PS279" s="9"/>
      <c r="PT279" s="9"/>
      <c r="PU279" s="9"/>
      <c r="PV279" s="18"/>
      <c r="PW279" s="10"/>
      <c r="PX279" s="16"/>
      <c r="PY279" s="17"/>
      <c r="PZ279" s="9"/>
      <c r="QA279" s="9"/>
      <c r="QB279" s="17"/>
      <c r="QC279" s="16"/>
      <c r="QD279" s="15"/>
      <c r="QE279" s="10"/>
      <c r="QF279" s="10"/>
      <c r="QG279" s="10"/>
      <c r="QH279" s="10"/>
      <c r="QI279" s="10"/>
      <c r="QJ279" s="10"/>
      <c r="QK279" s="10"/>
      <c r="QL279" s="10"/>
      <c r="QM279" s="10"/>
      <c r="QN279" s="10"/>
      <c r="QO279" s="10"/>
      <c r="QP279" s="10"/>
      <c r="QQ279" s="10"/>
      <c r="QR279" s="10"/>
      <c r="QS279" s="10"/>
      <c r="QT279" s="10"/>
      <c r="QU279" s="13"/>
      <c r="QV279" s="9"/>
      <c r="QW279" s="9"/>
      <c r="QX279" s="9"/>
      <c r="QY279" s="9"/>
      <c r="QZ279" s="9"/>
      <c r="RA279" s="9"/>
      <c r="RB279" s="9"/>
      <c r="RC279" s="10"/>
      <c r="RD279" s="10"/>
      <c r="RE279" s="10"/>
      <c r="RF279" s="29"/>
      <c r="RG279" s="9"/>
      <c r="RH279" s="9"/>
      <c r="RI279" s="9"/>
      <c r="RJ279" s="9"/>
      <c r="RK279" s="9"/>
      <c r="RL279" s="9"/>
      <c r="RM279" s="17"/>
      <c r="RN279" s="12"/>
      <c r="RO279" s="10"/>
      <c r="RP279" s="10"/>
      <c r="RQ279" s="11"/>
      <c r="RR279" s="9"/>
      <c r="RS279" s="9"/>
      <c r="RT279" s="9"/>
      <c r="RU279" s="9"/>
      <c r="RV279" s="9"/>
      <c r="RW279" s="9"/>
      <c r="RX279" s="9"/>
      <c r="RY279" s="15"/>
      <c r="RZ279" s="10"/>
      <c r="SA279" s="10"/>
      <c r="SB279" s="10"/>
      <c r="SC279" s="10"/>
      <c r="SD279" s="10"/>
      <c r="SE279" s="17"/>
      <c r="SF279" s="9"/>
      <c r="SG279" s="9"/>
      <c r="SH279" s="9"/>
      <c r="SI279" s="9"/>
      <c r="SJ279" s="9"/>
      <c r="SK279" s="9"/>
      <c r="SL279" s="16"/>
      <c r="SM279" s="10"/>
      <c r="SN279" s="9"/>
      <c r="SO279" s="9"/>
      <c r="SP279" s="9"/>
      <c r="SQ279" s="2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9"/>
      <c r="TT279" s="9"/>
    </row>
    <row r="280" spans="1:540" ht="9.6" customHeight="1">
      <c r="A280" s="9"/>
      <c r="B280" s="9"/>
      <c r="C280" s="9"/>
      <c r="D280" s="9"/>
      <c r="E280" s="9"/>
      <c r="F280" s="9"/>
      <c r="G280" s="9"/>
      <c r="H280" s="9"/>
      <c r="I280" s="9"/>
      <c r="J280" s="9"/>
      <c r="K280" s="9"/>
      <c r="L280" s="9"/>
      <c r="M280" s="9"/>
      <c r="N280" s="9"/>
      <c r="O280" s="9"/>
      <c r="P280" s="9"/>
      <c r="Q280" s="9"/>
      <c r="R280" s="9"/>
      <c r="S280" s="9"/>
      <c r="T280" s="9"/>
      <c r="U280" s="9"/>
      <c r="V280" s="13"/>
      <c r="W280" s="10"/>
      <c r="X280" s="10"/>
      <c r="Y280" s="10"/>
      <c r="Z280" s="10"/>
      <c r="AA280" s="10"/>
      <c r="AB280" s="10"/>
      <c r="AC280" s="18"/>
      <c r="AD280" s="16"/>
      <c r="AE280" s="10"/>
      <c r="AF280" s="10"/>
      <c r="AG280" s="10"/>
      <c r="AH280" s="15"/>
      <c r="AI280" s="18"/>
      <c r="AJ280" s="9"/>
      <c r="AK280" s="9"/>
      <c r="AL280" s="9"/>
      <c r="AM280" s="9"/>
      <c r="AN280" s="9"/>
      <c r="AO280" s="9"/>
      <c r="AP280" s="9"/>
      <c r="AQ280" s="17"/>
      <c r="AR280" s="12"/>
      <c r="AS280" s="10"/>
      <c r="AT280" s="10"/>
      <c r="AU280" s="10"/>
      <c r="AV280" s="10"/>
      <c r="AW280" s="10"/>
      <c r="AX280" s="15"/>
      <c r="AY280" s="17"/>
      <c r="AZ280" s="10"/>
      <c r="BA280" s="10"/>
      <c r="BB280" s="10"/>
      <c r="BC280" s="20"/>
      <c r="BD280" s="9"/>
      <c r="BE280" s="9"/>
      <c r="BF280" s="9"/>
      <c r="BG280" s="17"/>
      <c r="BH280" s="12"/>
      <c r="BI280" s="10"/>
      <c r="BJ280" s="10"/>
      <c r="BK280" s="10"/>
      <c r="BL280" s="10"/>
      <c r="BM280" s="10"/>
      <c r="BN280" s="10"/>
      <c r="BO280" s="18"/>
      <c r="BP280" s="9"/>
      <c r="BQ280" s="9"/>
      <c r="BR280" s="9"/>
      <c r="BS280" s="9"/>
      <c r="BT280" s="9"/>
      <c r="BU280" s="9"/>
      <c r="BV280" s="9"/>
      <c r="BW280" s="9"/>
      <c r="BX280" s="9"/>
      <c r="BY280" s="9"/>
      <c r="BZ280" s="9"/>
      <c r="CA280" s="9"/>
      <c r="CB280" s="9"/>
      <c r="CC280" s="17"/>
      <c r="CD280" s="10"/>
      <c r="CE280" s="34"/>
      <c r="CF280" s="9"/>
      <c r="CG280" s="9"/>
      <c r="CH280" s="15"/>
      <c r="CI280" s="10"/>
      <c r="CJ280" s="10"/>
      <c r="CK280" s="10"/>
      <c r="CL280" s="10"/>
      <c r="CM280" s="10"/>
      <c r="CN280" s="10"/>
      <c r="CO280" s="17"/>
      <c r="CP280" s="9"/>
      <c r="CQ280" s="9"/>
      <c r="CR280" s="9"/>
      <c r="CS280" s="9"/>
      <c r="CT280" s="17"/>
      <c r="CU280" s="15"/>
      <c r="CV280" s="10"/>
      <c r="CW280" s="10"/>
      <c r="CX280" s="10"/>
      <c r="CY280" s="10"/>
      <c r="CZ280" s="10"/>
      <c r="DA280" s="10"/>
      <c r="DB280" s="17"/>
      <c r="DC280" s="9"/>
      <c r="DD280" s="9"/>
      <c r="DE280" s="9"/>
      <c r="DF280" s="9"/>
      <c r="DG280" s="9"/>
      <c r="DH280" s="9"/>
      <c r="DI280" s="29"/>
      <c r="DJ280" s="10"/>
      <c r="DK280" s="10"/>
      <c r="DL280" s="10"/>
      <c r="DM280" s="10"/>
      <c r="DN280" s="10"/>
      <c r="DO280" s="10"/>
      <c r="DP280" s="11"/>
      <c r="DQ280" s="9"/>
      <c r="DR280" s="9"/>
      <c r="DS280" s="9"/>
      <c r="DT280" s="9"/>
      <c r="DU280" s="9"/>
      <c r="DV280" s="9"/>
      <c r="DW280" s="9"/>
      <c r="DX280" s="9"/>
      <c r="DY280" s="9"/>
      <c r="DZ280" s="9"/>
      <c r="EA280" s="9"/>
      <c r="EB280" s="9"/>
      <c r="EC280" s="9"/>
      <c r="ED280" s="9"/>
      <c r="EE280" s="9"/>
      <c r="EF280" s="9"/>
      <c r="EG280" s="9"/>
      <c r="EH280" s="9"/>
      <c r="EI280" s="11"/>
      <c r="EJ280" s="10"/>
      <c r="EK280" s="10"/>
      <c r="EL280" s="10"/>
      <c r="EM280" s="10"/>
      <c r="EN280" s="10"/>
      <c r="EO280" s="10"/>
      <c r="EP280" s="23"/>
      <c r="EQ280" s="9"/>
      <c r="ER280" s="9"/>
      <c r="ES280" s="9"/>
      <c r="ET280" s="13"/>
      <c r="EU280" s="10"/>
      <c r="EV280" s="10"/>
      <c r="EW280" s="10"/>
      <c r="EX280" s="10"/>
      <c r="EY280" s="10"/>
      <c r="EZ280" s="10"/>
      <c r="FA280" s="13"/>
      <c r="FB280" s="9"/>
      <c r="FC280" s="9"/>
      <c r="FD280" s="18"/>
      <c r="FE280" s="10"/>
      <c r="FF280" s="10"/>
      <c r="FG280" s="10"/>
      <c r="FH280" s="10"/>
      <c r="FI280" s="10"/>
      <c r="FJ280" s="10"/>
      <c r="FK280" s="13"/>
      <c r="FL280" s="18"/>
      <c r="FM280" s="10"/>
      <c r="FN280" s="10"/>
      <c r="FO280" s="10"/>
      <c r="FP280" s="15"/>
      <c r="FQ280" s="16"/>
      <c r="FR280" s="9"/>
      <c r="FS280" s="9"/>
      <c r="FT280" s="9"/>
      <c r="FU280" s="9"/>
      <c r="FV280" s="9"/>
      <c r="FW280" s="9"/>
      <c r="FX280" s="9"/>
      <c r="FY280" s="9"/>
      <c r="FZ280" s="9"/>
      <c r="GA280" s="9"/>
      <c r="GB280" s="9"/>
      <c r="GC280" s="9"/>
      <c r="GD280" s="9"/>
      <c r="GE280" s="9"/>
      <c r="GF280" s="9"/>
      <c r="GG280" s="9"/>
      <c r="GH280" s="10"/>
      <c r="GI280" s="10"/>
      <c r="GJ280" s="10"/>
      <c r="GK280" s="10"/>
      <c r="GL280" s="10"/>
      <c r="GM280" s="10"/>
      <c r="GN280" s="15"/>
      <c r="GO280" s="9"/>
      <c r="GP280" s="9"/>
      <c r="GQ280" s="16"/>
      <c r="GR280" s="10"/>
      <c r="GS280" s="10"/>
      <c r="GT280" s="10"/>
      <c r="GU280" s="10"/>
      <c r="GV280" s="10"/>
      <c r="GW280" s="10"/>
      <c r="GX280" s="15"/>
      <c r="GY280" s="9"/>
      <c r="GZ280" s="9"/>
      <c r="HA280" s="9"/>
      <c r="HB280" s="10"/>
      <c r="HC280" s="10"/>
      <c r="HD280" s="10"/>
      <c r="HE280" s="10"/>
      <c r="HF280" s="10"/>
      <c r="HG280" s="10"/>
      <c r="HH280" s="15"/>
      <c r="HI280" s="9"/>
      <c r="HJ280" s="9"/>
      <c r="HK280" s="9"/>
      <c r="HL280" s="9"/>
      <c r="HM280" s="9"/>
      <c r="HN280" s="12"/>
      <c r="HO280" s="10"/>
      <c r="HP280" s="10"/>
      <c r="HQ280" s="10"/>
      <c r="HR280" s="10"/>
      <c r="HS280" s="10"/>
      <c r="HT280" s="10"/>
      <c r="HU280" s="9"/>
      <c r="HV280" s="10"/>
      <c r="HW280" s="10"/>
      <c r="HX280" s="10"/>
      <c r="HY280" s="24"/>
      <c r="HZ280" s="9"/>
      <c r="IA280" s="9"/>
      <c r="IB280" s="9"/>
      <c r="IC280" s="9"/>
      <c r="ID280" s="9"/>
      <c r="IE280" s="9"/>
      <c r="IF280" s="9"/>
      <c r="IG280" s="9"/>
      <c r="IH280" s="9"/>
      <c r="II280" s="9"/>
      <c r="IJ280" s="9"/>
      <c r="IK280" s="9"/>
      <c r="IL280" s="9"/>
      <c r="IM280" s="9"/>
      <c r="IN280" s="9"/>
      <c r="IO280" s="9"/>
      <c r="IP280" s="9"/>
      <c r="IQ280" s="9"/>
      <c r="IR280" s="11"/>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7"/>
      <c r="JS280" s="9"/>
      <c r="JT280" s="9"/>
      <c r="JU280" s="9"/>
      <c r="JV280" s="9"/>
      <c r="JW280" s="9"/>
      <c r="JX280" s="9"/>
      <c r="JY280" s="14"/>
      <c r="JZ280" s="14"/>
      <c r="KA280" s="9"/>
      <c r="KB280" s="9"/>
      <c r="KC280" s="9"/>
      <c r="KD280" s="9"/>
      <c r="KE280" s="16"/>
      <c r="KF280" s="15"/>
      <c r="KG280" s="10"/>
      <c r="KH280" s="10"/>
      <c r="KI280" s="10"/>
      <c r="KJ280" s="10"/>
      <c r="KK280" s="10"/>
      <c r="KL280" s="10"/>
      <c r="KM280" s="10"/>
      <c r="KN280" s="10"/>
      <c r="KO280" s="12"/>
      <c r="KP280" s="9"/>
      <c r="KQ280" s="9"/>
      <c r="KR280" s="9"/>
      <c r="KS280" s="9"/>
      <c r="KT280" s="9"/>
      <c r="KU280" s="9"/>
      <c r="KV280" s="9"/>
      <c r="KW280" s="13"/>
      <c r="KX280" s="12"/>
      <c r="KY280" s="9"/>
      <c r="KZ280" s="9"/>
      <c r="LA280" s="9"/>
      <c r="LB280" s="18"/>
      <c r="LC280" s="10"/>
      <c r="LD280" s="10"/>
      <c r="LE280" s="10"/>
      <c r="LF280" s="10"/>
      <c r="LG280" s="11"/>
      <c r="LH280" s="9"/>
      <c r="LI280" s="9"/>
      <c r="LJ280" s="9"/>
      <c r="LK280" s="9"/>
      <c r="LL280" s="9"/>
      <c r="LM280" s="9"/>
      <c r="LN280" s="9"/>
      <c r="LO280" s="13"/>
      <c r="LP280" s="10"/>
      <c r="LQ280" s="10"/>
      <c r="LR280" s="10"/>
      <c r="LS280" s="10"/>
      <c r="LT280" s="10"/>
      <c r="LU280" s="10"/>
      <c r="LV280" s="10"/>
      <c r="LW280" s="10"/>
      <c r="LX280" s="10"/>
      <c r="LY280" s="10"/>
      <c r="LZ280" s="10"/>
      <c r="MA280" s="10"/>
      <c r="MB280" s="10"/>
      <c r="MC280" s="10"/>
      <c r="MD280" s="10"/>
      <c r="ME280" s="14"/>
      <c r="MF280" s="9"/>
      <c r="MG280" s="13"/>
      <c r="MH280" s="10"/>
      <c r="MI280" s="10"/>
      <c r="MJ280" s="14"/>
      <c r="MK280" s="9"/>
      <c r="ML280" s="9"/>
      <c r="MM280" s="9"/>
      <c r="MN280" s="9"/>
      <c r="MO280" s="9"/>
      <c r="MP280" s="9"/>
      <c r="MQ280" s="9"/>
      <c r="MR280" s="14"/>
      <c r="MS280" s="10"/>
      <c r="MT280" s="10"/>
      <c r="MU280" s="10"/>
      <c r="MV280" s="10"/>
      <c r="MW280" s="10"/>
      <c r="MX280" s="12"/>
      <c r="MY280" s="9"/>
      <c r="MZ280" s="9"/>
      <c r="NA280" s="9"/>
      <c r="NB280" s="9"/>
      <c r="NC280" s="9"/>
      <c r="ND280" s="9"/>
      <c r="NE280" s="9"/>
      <c r="NF280" s="13"/>
      <c r="NG280" s="10"/>
      <c r="NH280" s="10"/>
      <c r="NI280" s="10"/>
      <c r="NJ280" s="10"/>
      <c r="NK280" s="10"/>
      <c r="NL280" s="10"/>
      <c r="NM280" s="10"/>
      <c r="NN280" s="12"/>
      <c r="NO280" s="9"/>
      <c r="NP280" s="9"/>
      <c r="NQ280" s="9"/>
      <c r="NR280" s="9"/>
      <c r="NS280" s="9"/>
      <c r="NT280" s="9"/>
      <c r="NU280" s="9"/>
      <c r="NV280" s="18"/>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9"/>
      <c r="OS280" s="9"/>
      <c r="OT280" s="9"/>
      <c r="OU280" s="9"/>
      <c r="OV280" s="9"/>
      <c r="OW280" s="9"/>
      <c r="OX280" s="17"/>
      <c r="OY280" s="15"/>
      <c r="OZ280" s="10"/>
      <c r="PA280" s="10"/>
      <c r="PB280" s="10"/>
      <c r="PC280" s="11"/>
      <c r="PD280" s="9"/>
      <c r="PE280" s="9"/>
      <c r="PF280" s="9"/>
      <c r="PG280" s="9"/>
      <c r="PH280" s="9"/>
      <c r="PI280" s="9"/>
      <c r="PJ280" s="9"/>
      <c r="PK280" s="13"/>
      <c r="PL280" s="10"/>
      <c r="PM280" s="10"/>
      <c r="PN280" s="10"/>
      <c r="PO280" s="22"/>
      <c r="PP280" s="9"/>
      <c r="PQ280" s="9"/>
      <c r="PR280" s="9"/>
      <c r="PS280" s="9"/>
      <c r="PT280" s="9"/>
      <c r="PU280" s="9"/>
      <c r="PV280" s="18"/>
      <c r="PW280" s="12"/>
      <c r="PX280" s="9"/>
      <c r="PY280" s="9"/>
      <c r="PZ280" s="9"/>
      <c r="QA280" s="9"/>
      <c r="QB280" s="22"/>
      <c r="QC280" s="11"/>
      <c r="QD280" s="10"/>
      <c r="QE280" s="10"/>
      <c r="QF280" s="10"/>
      <c r="QG280" s="10"/>
      <c r="QH280" s="10"/>
      <c r="QI280" s="10"/>
      <c r="QJ280" s="10"/>
      <c r="QK280" s="10"/>
      <c r="QL280" s="10"/>
      <c r="QM280" s="10"/>
      <c r="QN280" s="10"/>
      <c r="QO280" s="10"/>
      <c r="QP280" s="10"/>
      <c r="QQ280" s="10"/>
      <c r="QR280" s="10"/>
      <c r="QS280" s="10"/>
      <c r="QT280" s="10"/>
      <c r="QU280" s="13"/>
      <c r="QV280" s="9"/>
      <c r="QW280" s="9"/>
      <c r="QX280" s="9"/>
      <c r="QY280" s="9"/>
      <c r="QZ280" s="9"/>
      <c r="RA280" s="9"/>
      <c r="RB280" s="9"/>
      <c r="RC280" s="10"/>
      <c r="RD280" s="10"/>
      <c r="RE280" s="10"/>
      <c r="RF280" s="29"/>
      <c r="RG280" s="9"/>
      <c r="RH280" s="9"/>
      <c r="RI280" s="9"/>
      <c r="RJ280" s="9"/>
      <c r="RK280" s="9"/>
      <c r="RL280" s="9"/>
      <c r="RM280" s="17"/>
      <c r="RN280" s="12"/>
      <c r="RO280" s="10"/>
      <c r="RP280" s="10"/>
      <c r="RQ280" s="11"/>
      <c r="RR280" s="9"/>
      <c r="RS280" s="9"/>
      <c r="RT280" s="9"/>
      <c r="RU280" s="9"/>
      <c r="RV280" s="9"/>
      <c r="RW280" s="9"/>
      <c r="RX280" s="9"/>
      <c r="RY280" s="15"/>
      <c r="RZ280" s="10"/>
      <c r="SA280" s="10"/>
      <c r="SB280" s="10"/>
      <c r="SC280" s="10"/>
      <c r="SD280" s="10"/>
      <c r="SE280" s="17"/>
      <c r="SF280" s="9"/>
      <c r="SG280" s="9"/>
      <c r="SH280" s="9"/>
      <c r="SI280" s="9"/>
      <c r="SJ280" s="9"/>
      <c r="SK280" s="9"/>
      <c r="SL280" s="16"/>
      <c r="SM280" s="10"/>
      <c r="SN280" s="17"/>
      <c r="SO280" s="9"/>
      <c r="SP280" s="9"/>
      <c r="SQ280" s="2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9"/>
      <c r="TT280" s="9"/>
    </row>
    <row r="281" spans="1:540" ht="9.6" customHeight="1">
      <c r="A281" s="9"/>
      <c r="B281" s="9"/>
      <c r="C281" s="9"/>
      <c r="D281" s="9"/>
      <c r="E281" s="9"/>
      <c r="F281" s="9"/>
      <c r="G281" s="9"/>
      <c r="H281" s="9"/>
      <c r="I281" s="9"/>
      <c r="J281" s="9"/>
      <c r="K281" s="9"/>
      <c r="L281" s="9"/>
      <c r="M281" s="9"/>
      <c r="N281" s="9"/>
      <c r="O281" s="9"/>
      <c r="P281" s="9"/>
      <c r="Q281" s="9"/>
      <c r="R281" s="9"/>
      <c r="S281" s="9"/>
      <c r="T281" s="9"/>
      <c r="U281" s="9"/>
      <c r="V281" s="13"/>
      <c r="W281" s="10"/>
      <c r="X281" s="10"/>
      <c r="Y281" s="10"/>
      <c r="Z281" s="10"/>
      <c r="AA281" s="10"/>
      <c r="AB281" s="10"/>
      <c r="AC281" s="18"/>
      <c r="AD281" s="18"/>
      <c r="AE281" s="12"/>
      <c r="AF281" s="10"/>
      <c r="AG281" s="10"/>
      <c r="AH281" s="10"/>
      <c r="AI281" s="10"/>
      <c r="AJ281" s="10"/>
      <c r="AK281" s="18"/>
      <c r="AL281" s="9"/>
      <c r="AM281" s="9"/>
      <c r="AN281" s="9"/>
      <c r="AO281" s="9"/>
      <c r="AP281" s="9"/>
      <c r="AQ281" s="17"/>
      <c r="AR281" s="12"/>
      <c r="AS281" s="10"/>
      <c r="AT281" s="10"/>
      <c r="AU281" s="10"/>
      <c r="AV281" s="10"/>
      <c r="AW281" s="10"/>
      <c r="AX281" s="12"/>
      <c r="AY281" s="17"/>
      <c r="AZ281" s="9"/>
      <c r="BA281" s="15"/>
      <c r="BB281" s="10"/>
      <c r="BC281" s="20"/>
      <c r="BD281" s="9"/>
      <c r="BE281" s="9"/>
      <c r="BF281" s="9"/>
      <c r="BG281" s="17"/>
      <c r="BH281" s="12"/>
      <c r="BI281" s="10"/>
      <c r="BJ281" s="10"/>
      <c r="BK281" s="10"/>
      <c r="BL281" s="10"/>
      <c r="BM281" s="10"/>
      <c r="BN281" s="10"/>
      <c r="BO281" s="18"/>
      <c r="BP281" s="9"/>
      <c r="BQ281" s="9"/>
      <c r="BR281" s="9"/>
      <c r="BS281" s="9"/>
      <c r="BT281" s="9"/>
      <c r="BU281" s="9"/>
      <c r="BV281" s="9"/>
      <c r="BW281" s="9"/>
      <c r="BX281" s="9"/>
      <c r="BY281" s="9"/>
      <c r="BZ281" s="9"/>
      <c r="CA281" s="9"/>
      <c r="CB281" s="9"/>
      <c r="CC281" s="29"/>
      <c r="CD281" s="10"/>
      <c r="CE281" s="18"/>
      <c r="CF281" s="9"/>
      <c r="CG281" s="9"/>
      <c r="CH281" s="13"/>
      <c r="CI281" s="10"/>
      <c r="CJ281" s="10"/>
      <c r="CK281" s="10"/>
      <c r="CL281" s="10"/>
      <c r="CM281" s="10"/>
      <c r="CN281" s="10"/>
      <c r="CO281" s="13"/>
      <c r="CP281" s="9"/>
      <c r="CQ281" s="9"/>
      <c r="CR281" s="9"/>
      <c r="CS281" s="9"/>
      <c r="CT281" s="17"/>
      <c r="CU281" s="15"/>
      <c r="CV281" s="10"/>
      <c r="CW281" s="10"/>
      <c r="CX281" s="10"/>
      <c r="CY281" s="10"/>
      <c r="CZ281" s="10"/>
      <c r="DA281" s="10"/>
      <c r="DB281" s="17"/>
      <c r="DC281" s="9"/>
      <c r="DD281" s="9"/>
      <c r="DE281" s="9"/>
      <c r="DF281" s="9"/>
      <c r="DG281" s="9"/>
      <c r="DH281" s="9"/>
      <c r="DI281" s="29"/>
      <c r="DJ281" s="10"/>
      <c r="DK281" s="10"/>
      <c r="DL281" s="10"/>
      <c r="DM281" s="10"/>
      <c r="DN281" s="10"/>
      <c r="DO281" s="10"/>
      <c r="DP281" s="11"/>
      <c r="DQ281" s="9"/>
      <c r="DR281" s="9"/>
      <c r="DS281" s="9"/>
      <c r="DT281" s="9"/>
      <c r="DU281" s="9"/>
      <c r="DV281" s="9"/>
      <c r="DW281" s="9"/>
      <c r="DX281" s="9"/>
      <c r="DY281" s="9"/>
      <c r="DZ281" s="9"/>
      <c r="EA281" s="9"/>
      <c r="EB281" s="9"/>
      <c r="EC281" s="9"/>
      <c r="ED281" s="9"/>
      <c r="EE281" s="9"/>
      <c r="EF281" s="9"/>
      <c r="EG281" s="9"/>
      <c r="EH281" s="9"/>
      <c r="EI281" s="11"/>
      <c r="EJ281" s="10"/>
      <c r="EK281" s="10"/>
      <c r="EL281" s="10"/>
      <c r="EM281" s="10"/>
      <c r="EN281" s="10"/>
      <c r="EO281" s="10"/>
      <c r="EP281" s="23"/>
      <c r="EQ281" s="9"/>
      <c r="ER281" s="9"/>
      <c r="ES281" s="9"/>
      <c r="ET281" s="13"/>
      <c r="EU281" s="10"/>
      <c r="EV281" s="10"/>
      <c r="EW281" s="10"/>
      <c r="EX281" s="10"/>
      <c r="EY281" s="10"/>
      <c r="EZ281" s="10"/>
      <c r="FA281" s="13"/>
      <c r="FB281" s="9"/>
      <c r="FC281" s="9"/>
      <c r="FD281" s="18"/>
      <c r="FE281" s="10"/>
      <c r="FF281" s="10"/>
      <c r="FG281" s="10"/>
      <c r="FH281" s="10"/>
      <c r="FI281" s="10"/>
      <c r="FJ281" s="10"/>
      <c r="FK281" s="13"/>
      <c r="FL281" s="17"/>
      <c r="FM281" s="15"/>
      <c r="FN281" s="10"/>
      <c r="FO281" s="10"/>
      <c r="FP281" s="10"/>
      <c r="FQ281" s="10"/>
      <c r="FR281" s="10"/>
      <c r="FS281" s="26"/>
      <c r="FT281" s="9"/>
      <c r="FU281" s="9"/>
      <c r="FV281" s="9"/>
      <c r="FW281" s="9"/>
      <c r="FX281" s="9"/>
      <c r="FY281" s="9"/>
      <c r="FZ281" s="9"/>
      <c r="GA281" s="9"/>
      <c r="GB281" s="9"/>
      <c r="GC281" s="9"/>
      <c r="GD281" s="9"/>
      <c r="GE281" s="9"/>
      <c r="GF281" s="9"/>
      <c r="GG281" s="9"/>
      <c r="GH281" s="10"/>
      <c r="GI281" s="10"/>
      <c r="GJ281" s="10"/>
      <c r="GK281" s="10"/>
      <c r="GL281" s="10"/>
      <c r="GM281" s="10"/>
      <c r="GN281" s="15"/>
      <c r="GO281" s="9"/>
      <c r="GP281" s="9"/>
      <c r="GQ281" s="16"/>
      <c r="GR281" s="10"/>
      <c r="GS281" s="10"/>
      <c r="GT281" s="10"/>
      <c r="GU281" s="10"/>
      <c r="GV281" s="10"/>
      <c r="GW281" s="10"/>
      <c r="GX281" s="14"/>
      <c r="GY281" s="9"/>
      <c r="GZ281" s="9"/>
      <c r="HA281" s="9"/>
      <c r="HB281" s="10"/>
      <c r="HC281" s="10"/>
      <c r="HD281" s="10"/>
      <c r="HE281" s="10"/>
      <c r="HF281" s="10"/>
      <c r="HG281" s="10"/>
      <c r="HH281" s="15"/>
      <c r="HI281" s="9"/>
      <c r="HJ281" s="9"/>
      <c r="HK281" s="9"/>
      <c r="HL281" s="9"/>
      <c r="HM281" s="9"/>
      <c r="HN281" s="12"/>
      <c r="HO281" s="10"/>
      <c r="HP281" s="10"/>
      <c r="HQ281" s="10"/>
      <c r="HR281" s="10"/>
      <c r="HS281" s="10"/>
      <c r="HT281" s="10"/>
      <c r="HU281" s="17"/>
      <c r="HV281" s="9"/>
      <c r="HW281" s="11"/>
      <c r="HX281" s="10"/>
      <c r="HY281" s="10"/>
      <c r="HZ281" s="9"/>
      <c r="IA281" s="9"/>
      <c r="IB281" s="9"/>
      <c r="IC281" s="9"/>
      <c r="ID281" s="9"/>
      <c r="IE281" s="9"/>
      <c r="IF281" s="9"/>
      <c r="IG281" s="9"/>
      <c r="IH281" s="9"/>
      <c r="II281" s="9"/>
      <c r="IJ281" s="9"/>
      <c r="IK281" s="9"/>
      <c r="IL281" s="9"/>
      <c r="IM281" s="9"/>
      <c r="IN281" s="9"/>
      <c r="IO281" s="9"/>
      <c r="IP281" s="9"/>
      <c r="IQ281" s="9"/>
      <c r="IR281" s="11"/>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7"/>
      <c r="JS281" s="9"/>
      <c r="JT281" s="9"/>
      <c r="JU281" s="9"/>
      <c r="JV281" s="9"/>
      <c r="JW281" s="9"/>
      <c r="JX281" s="9"/>
      <c r="JY281" s="13"/>
      <c r="JZ281" s="10"/>
      <c r="KA281" s="29"/>
      <c r="KB281" s="9"/>
      <c r="KC281" s="9"/>
      <c r="KD281" s="9"/>
      <c r="KE281" s="9"/>
      <c r="KF281" s="9"/>
      <c r="KG281" s="9"/>
      <c r="KH281" s="19"/>
      <c r="KI281" s="10"/>
      <c r="KJ281" s="10"/>
      <c r="KK281" s="10"/>
      <c r="KL281" s="10"/>
      <c r="KM281" s="10"/>
      <c r="KN281" s="10"/>
      <c r="KO281" s="12"/>
      <c r="KP281" s="9"/>
      <c r="KQ281" s="9"/>
      <c r="KR281" s="9"/>
      <c r="KS281" s="9"/>
      <c r="KT281" s="9"/>
      <c r="KU281" s="9"/>
      <c r="KV281" s="9"/>
      <c r="KW281" s="26"/>
      <c r="KX281" s="10"/>
      <c r="KY281" s="15"/>
      <c r="KZ281" s="17"/>
      <c r="LA281" s="9"/>
      <c r="LB281" s="18"/>
      <c r="LC281" s="10"/>
      <c r="LD281" s="10"/>
      <c r="LE281" s="10"/>
      <c r="LF281" s="10"/>
      <c r="LG281" s="11"/>
      <c r="LH281" s="9"/>
      <c r="LI281" s="9"/>
      <c r="LJ281" s="9"/>
      <c r="LK281" s="9"/>
      <c r="LL281" s="9"/>
      <c r="LM281" s="9"/>
      <c r="LN281" s="9"/>
      <c r="LO281" s="13"/>
      <c r="LP281" s="10"/>
      <c r="LQ281" s="10"/>
      <c r="LR281" s="10"/>
      <c r="LS281" s="10"/>
      <c r="LT281" s="10"/>
      <c r="LU281" s="10"/>
      <c r="LV281" s="10"/>
      <c r="LW281" s="10"/>
      <c r="LX281" s="10"/>
      <c r="LY281" s="10"/>
      <c r="LZ281" s="10"/>
      <c r="MA281" s="10"/>
      <c r="MB281" s="10"/>
      <c r="MC281" s="10"/>
      <c r="MD281" s="10"/>
      <c r="ME281" s="13"/>
      <c r="MF281" s="9"/>
      <c r="MG281" s="12"/>
      <c r="MH281" s="10"/>
      <c r="MI281" s="10"/>
      <c r="MJ281" s="15"/>
      <c r="MK281" s="17"/>
      <c r="ML281" s="9"/>
      <c r="MM281" s="9"/>
      <c r="MN281" s="9"/>
      <c r="MO281" s="9"/>
      <c r="MP281" s="9"/>
      <c r="MQ281" s="9"/>
      <c r="MR281" s="13"/>
      <c r="MS281" s="10"/>
      <c r="MT281" s="10"/>
      <c r="MU281" s="10"/>
      <c r="MV281" s="10"/>
      <c r="MW281" s="10"/>
      <c r="MX281" s="12"/>
      <c r="MY281" s="9"/>
      <c r="MZ281" s="9"/>
      <c r="NA281" s="9"/>
      <c r="NB281" s="9"/>
      <c r="NC281" s="9"/>
      <c r="ND281" s="9"/>
      <c r="NE281" s="9"/>
      <c r="NF281" s="13"/>
      <c r="NG281" s="10"/>
      <c r="NH281" s="10"/>
      <c r="NI281" s="10"/>
      <c r="NJ281" s="10"/>
      <c r="NK281" s="10"/>
      <c r="NL281" s="10"/>
      <c r="NM281" s="10"/>
      <c r="NN281" s="12"/>
      <c r="NO281" s="9"/>
      <c r="NP281" s="9"/>
      <c r="NQ281" s="9"/>
      <c r="NR281" s="9"/>
      <c r="NS281" s="9"/>
      <c r="NT281" s="9"/>
      <c r="NU281" s="9"/>
      <c r="NV281" s="18"/>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9"/>
      <c r="OS281" s="9"/>
      <c r="OT281" s="9"/>
      <c r="OU281" s="9"/>
      <c r="OV281" s="9"/>
      <c r="OW281" s="9"/>
      <c r="OX281" s="17"/>
      <c r="OY281" s="15"/>
      <c r="OZ281" s="10"/>
      <c r="PA281" s="10"/>
      <c r="PB281" s="10"/>
      <c r="PC281" s="11"/>
      <c r="PD281" s="9"/>
      <c r="PE281" s="9"/>
      <c r="PF281" s="9"/>
      <c r="PG281" s="9"/>
      <c r="PH281" s="9"/>
      <c r="PI281" s="9"/>
      <c r="PJ281" s="9"/>
      <c r="PK281" s="13"/>
      <c r="PL281" s="10"/>
      <c r="PM281" s="10"/>
      <c r="PN281" s="10"/>
      <c r="PO281" s="22"/>
      <c r="PP281" s="9"/>
      <c r="PQ281" s="9"/>
      <c r="PR281" s="9"/>
      <c r="PS281" s="9"/>
      <c r="PT281" s="9"/>
      <c r="PU281" s="9"/>
      <c r="PV281" s="18"/>
      <c r="PW281" s="10"/>
      <c r="PX281" s="16"/>
      <c r="PY281" s="9"/>
      <c r="PZ281" s="9"/>
      <c r="QA281" s="9"/>
      <c r="QB281" s="9"/>
      <c r="QC281" s="9"/>
      <c r="QD281" s="9"/>
      <c r="QE281" s="13"/>
      <c r="QF281" s="10"/>
      <c r="QG281" s="10"/>
      <c r="QH281" s="10"/>
      <c r="QI281" s="10"/>
      <c r="QJ281" s="10"/>
      <c r="QK281" s="10"/>
      <c r="QL281" s="10"/>
      <c r="QM281" s="10"/>
      <c r="QN281" s="10"/>
      <c r="QO281" s="10"/>
      <c r="QP281" s="10"/>
      <c r="QQ281" s="10"/>
      <c r="QR281" s="10"/>
      <c r="QS281" s="10"/>
      <c r="QT281" s="10"/>
      <c r="QU281" s="13"/>
      <c r="QV281" s="9"/>
      <c r="QW281" s="9"/>
      <c r="QX281" s="9"/>
      <c r="QY281" s="9"/>
      <c r="QZ281" s="9"/>
      <c r="RA281" s="9"/>
      <c r="RB281" s="9"/>
      <c r="RC281" s="10"/>
      <c r="RD281" s="10"/>
      <c r="RE281" s="10"/>
      <c r="RF281" s="29"/>
      <c r="RG281" s="9"/>
      <c r="RH281" s="9"/>
      <c r="RI281" s="9"/>
      <c r="RJ281" s="9"/>
      <c r="RK281" s="9"/>
      <c r="RL281" s="9"/>
      <c r="RM281" s="22"/>
      <c r="RN281" s="10"/>
      <c r="RO281" s="10"/>
      <c r="RP281" s="10"/>
      <c r="RQ281" s="11"/>
      <c r="RR281" s="9"/>
      <c r="RS281" s="9"/>
      <c r="RT281" s="9"/>
      <c r="RU281" s="9"/>
      <c r="RV281" s="9"/>
      <c r="RW281" s="9"/>
      <c r="RX281" s="9"/>
      <c r="RY281" s="15"/>
      <c r="RZ281" s="10"/>
      <c r="SA281" s="10"/>
      <c r="SB281" s="10"/>
      <c r="SC281" s="10"/>
      <c r="SD281" s="10"/>
      <c r="SE281" s="17"/>
      <c r="SF281" s="9"/>
      <c r="SG281" s="9"/>
      <c r="SH281" s="9"/>
      <c r="SI281" s="9"/>
      <c r="SJ281" s="9"/>
      <c r="SK281" s="9"/>
      <c r="SL281" s="16"/>
      <c r="SM281" s="10"/>
      <c r="SN281" s="10"/>
      <c r="SO281" s="18"/>
      <c r="SP281" s="9"/>
      <c r="SQ281" s="2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9"/>
      <c r="TT281" s="9"/>
    </row>
    <row r="282" spans="1:540" ht="9.6" customHeight="1">
      <c r="A282" s="9"/>
      <c r="B282" s="9"/>
      <c r="C282" s="9"/>
      <c r="D282" s="9"/>
      <c r="E282" s="9"/>
      <c r="F282" s="9"/>
      <c r="G282" s="9"/>
      <c r="H282" s="9"/>
      <c r="I282" s="9"/>
      <c r="J282" s="9"/>
      <c r="K282" s="9"/>
      <c r="L282" s="9"/>
      <c r="M282" s="9"/>
      <c r="N282" s="9"/>
      <c r="O282" s="9"/>
      <c r="P282" s="9"/>
      <c r="Q282" s="9"/>
      <c r="R282" s="9"/>
      <c r="S282" s="9"/>
      <c r="T282" s="9"/>
      <c r="U282" s="9"/>
      <c r="V282" s="13"/>
      <c r="W282" s="10"/>
      <c r="X282" s="10"/>
      <c r="Y282" s="10"/>
      <c r="Z282" s="10"/>
      <c r="AA282" s="10"/>
      <c r="AB282" s="10"/>
      <c r="AC282" s="16"/>
      <c r="AD282" s="9"/>
      <c r="AE282" s="17"/>
      <c r="AF282" s="12"/>
      <c r="AG282" s="10"/>
      <c r="AH282" s="10"/>
      <c r="AI282" s="10"/>
      <c r="AJ282" s="10"/>
      <c r="AK282" s="10"/>
      <c r="AL282" s="18"/>
      <c r="AM282" s="9"/>
      <c r="AN282" s="9"/>
      <c r="AO282" s="9"/>
      <c r="AP282" s="9"/>
      <c r="AQ282" s="17"/>
      <c r="AR282" s="12"/>
      <c r="AS282" s="10"/>
      <c r="AT282" s="10"/>
      <c r="AU282" s="10"/>
      <c r="AV282" s="10"/>
      <c r="AW282" s="10"/>
      <c r="AX282" s="12"/>
      <c r="AY282" s="17"/>
      <c r="AZ282" s="9"/>
      <c r="BA282" s="22"/>
      <c r="BB282" s="10"/>
      <c r="BC282" s="20"/>
      <c r="BD282" s="9"/>
      <c r="BE282" s="9"/>
      <c r="BF282" s="9"/>
      <c r="BG282" s="17"/>
      <c r="BH282" s="15"/>
      <c r="BI282" s="10"/>
      <c r="BJ282" s="10"/>
      <c r="BK282" s="10"/>
      <c r="BL282" s="10"/>
      <c r="BM282" s="10"/>
      <c r="BN282" s="10"/>
      <c r="BO282" s="18"/>
      <c r="BP282" s="9"/>
      <c r="BQ282" s="9"/>
      <c r="BR282" s="9"/>
      <c r="BS282" s="9"/>
      <c r="BT282" s="9"/>
      <c r="BU282" s="9"/>
      <c r="BV282" s="9"/>
      <c r="BW282" s="9"/>
      <c r="BX282" s="9"/>
      <c r="BY282" s="9"/>
      <c r="BZ282" s="9"/>
      <c r="CA282" s="9"/>
      <c r="CB282" s="9"/>
      <c r="CC282" s="36"/>
      <c r="CD282" s="12"/>
      <c r="CE282" s="17"/>
      <c r="CF282" s="9"/>
      <c r="CG282" s="9"/>
      <c r="CH282" s="18"/>
      <c r="CI282" s="10"/>
      <c r="CJ282" s="10"/>
      <c r="CK282" s="10"/>
      <c r="CL282" s="10"/>
      <c r="CM282" s="10"/>
      <c r="CN282" s="10"/>
      <c r="CO282" s="15"/>
      <c r="CP282" s="9"/>
      <c r="CQ282" s="9"/>
      <c r="CR282" s="9"/>
      <c r="CS282" s="9"/>
      <c r="CT282" s="17"/>
      <c r="CU282" s="15"/>
      <c r="CV282" s="10"/>
      <c r="CW282" s="10"/>
      <c r="CX282" s="10"/>
      <c r="CY282" s="10"/>
      <c r="CZ282" s="10"/>
      <c r="DA282" s="10"/>
      <c r="DB282" s="17"/>
      <c r="DC282" s="9"/>
      <c r="DD282" s="9"/>
      <c r="DE282" s="9"/>
      <c r="DF282" s="9"/>
      <c r="DG282" s="9"/>
      <c r="DH282" s="9"/>
      <c r="DI282" s="18"/>
      <c r="DJ282" s="10"/>
      <c r="DK282" s="10"/>
      <c r="DL282" s="10"/>
      <c r="DM282" s="10"/>
      <c r="DN282" s="10"/>
      <c r="DO282" s="10"/>
      <c r="DP282" s="11"/>
      <c r="DQ282" s="9"/>
      <c r="DR282" s="9"/>
      <c r="DS282" s="9"/>
      <c r="DT282" s="9"/>
      <c r="DU282" s="9"/>
      <c r="DV282" s="9"/>
      <c r="DW282" s="9"/>
      <c r="DX282" s="9"/>
      <c r="DY282" s="9"/>
      <c r="DZ282" s="9"/>
      <c r="EA282" s="9"/>
      <c r="EB282" s="9"/>
      <c r="EC282" s="9"/>
      <c r="ED282" s="9"/>
      <c r="EE282" s="9"/>
      <c r="EF282" s="9"/>
      <c r="EG282" s="9"/>
      <c r="EH282" s="9"/>
      <c r="EI282" s="14"/>
      <c r="EJ282" s="10"/>
      <c r="EK282" s="10"/>
      <c r="EL282" s="10"/>
      <c r="EM282" s="10"/>
      <c r="EN282" s="10"/>
      <c r="EO282" s="10"/>
      <c r="EP282" s="23"/>
      <c r="EQ282" s="9"/>
      <c r="ER282" s="9"/>
      <c r="ES282" s="9"/>
      <c r="ET282" s="13"/>
      <c r="EU282" s="10"/>
      <c r="EV282" s="10"/>
      <c r="EW282" s="10"/>
      <c r="EX282" s="10"/>
      <c r="EY282" s="10"/>
      <c r="EZ282" s="10"/>
      <c r="FA282" s="16"/>
      <c r="FB282" s="9"/>
      <c r="FC282" s="9"/>
      <c r="FD282" s="18"/>
      <c r="FE282" s="10"/>
      <c r="FF282" s="10"/>
      <c r="FG282" s="10"/>
      <c r="FH282" s="10"/>
      <c r="FI282" s="10"/>
      <c r="FJ282" s="10"/>
      <c r="FK282" s="32"/>
      <c r="FL282" s="9"/>
      <c r="FM282" s="9"/>
      <c r="FN282" s="11"/>
      <c r="FO282" s="10"/>
      <c r="FP282" s="10"/>
      <c r="FQ282" s="10"/>
      <c r="FR282" s="10"/>
      <c r="FS282" s="10"/>
      <c r="FT282" s="13"/>
      <c r="FU282" s="9"/>
      <c r="FV282" s="9"/>
      <c r="FW282" s="9"/>
      <c r="FX282" s="9"/>
      <c r="FY282" s="9"/>
      <c r="FZ282" s="9"/>
      <c r="GA282" s="9"/>
      <c r="GB282" s="9"/>
      <c r="GC282" s="9"/>
      <c r="GD282" s="9"/>
      <c r="GE282" s="9"/>
      <c r="GF282" s="9"/>
      <c r="GG282" s="9"/>
      <c r="GH282" s="10"/>
      <c r="GI282" s="10"/>
      <c r="GJ282" s="10"/>
      <c r="GK282" s="10"/>
      <c r="GL282" s="10"/>
      <c r="GM282" s="10"/>
      <c r="GN282" s="15"/>
      <c r="GO282" s="9"/>
      <c r="GP282" s="9"/>
      <c r="GQ282" s="16"/>
      <c r="GR282" s="10"/>
      <c r="GS282" s="10"/>
      <c r="GT282" s="10"/>
      <c r="GU282" s="10"/>
      <c r="GV282" s="10"/>
      <c r="GW282" s="10"/>
      <c r="GX282" s="13"/>
      <c r="GY282" s="9"/>
      <c r="GZ282" s="9"/>
      <c r="HA282" s="9"/>
      <c r="HB282" s="10"/>
      <c r="HC282" s="10"/>
      <c r="HD282" s="10"/>
      <c r="HE282" s="10"/>
      <c r="HF282" s="10"/>
      <c r="HG282" s="10"/>
      <c r="HH282" s="15"/>
      <c r="HI282" s="9"/>
      <c r="HJ282" s="9"/>
      <c r="HK282" s="9"/>
      <c r="HL282" s="9"/>
      <c r="HM282" s="9"/>
      <c r="HN282" s="12"/>
      <c r="HO282" s="10"/>
      <c r="HP282" s="10"/>
      <c r="HQ282" s="10"/>
      <c r="HR282" s="10"/>
      <c r="HS282" s="10"/>
      <c r="HT282" s="10"/>
      <c r="HU282" s="17"/>
      <c r="HV282" s="9"/>
      <c r="HW282" s="17"/>
      <c r="HX282" s="12"/>
      <c r="HY282" s="10"/>
      <c r="HZ282" s="9"/>
      <c r="IA282" s="9"/>
      <c r="IB282" s="9"/>
      <c r="IC282" s="9"/>
      <c r="ID282" s="9"/>
      <c r="IE282" s="9"/>
      <c r="IF282" s="9"/>
      <c r="IG282" s="9"/>
      <c r="IH282" s="9"/>
      <c r="II282" s="9"/>
      <c r="IJ282" s="9"/>
      <c r="IK282" s="9"/>
      <c r="IL282" s="9"/>
      <c r="IM282" s="9"/>
      <c r="IN282" s="9"/>
      <c r="IO282" s="9"/>
      <c r="IP282" s="9"/>
      <c r="IQ282" s="9"/>
      <c r="IR282" s="11"/>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7"/>
      <c r="JS282" s="9"/>
      <c r="JT282" s="9"/>
      <c r="JU282" s="9"/>
      <c r="JV282" s="9"/>
      <c r="JW282" s="9"/>
      <c r="JX282" s="9"/>
      <c r="JY282" s="13"/>
      <c r="JZ282" s="10"/>
      <c r="KA282" s="10"/>
      <c r="KB282" s="16"/>
      <c r="KC282" s="9"/>
      <c r="KD282" s="9"/>
      <c r="KE282" s="9"/>
      <c r="KF282" s="9"/>
      <c r="KG282" s="9"/>
      <c r="KH282" s="9"/>
      <c r="KI282" s="11"/>
      <c r="KJ282" s="10"/>
      <c r="KK282" s="10"/>
      <c r="KL282" s="10"/>
      <c r="KM282" s="10"/>
      <c r="KN282" s="10"/>
      <c r="KO282" s="12"/>
      <c r="KP282" s="9"/>
      <c r="KQ282" s="9"/>
      <c r="KR282" s="9"/>
      <c r="KS282" s="9"/>
      <c r="KT282" s="9"/>
      <c r="KU282" s="9"/>
      <c r="KV282" s="9"/>
      <c r="KW282" s="23"/>
      <c r="KX282" s="10"/>
      <c r="KY282" s="10"/>
      <c r="KZ282" s="13"/>
      <c r="LA282" s="9"/>
      <c r="LB282" s="18"/>
      <c r="LC282" s="10"/>
      <c r="LD282" s="10"/>
      <c r="LE282" s="10"/>
      <c r="LF282" s="10"/>
      <c r="LG282" s="11"/>
      <c r="LH282" s="9"/>
      <c r="LI282" s="9"/>
      <c r="LJ282" s="9"/>
      <c r="LK282" s="9"/>
      <c r="LL282" s="9"/>
      <c r="LM282" s="9"/>
      <c r="LN282" s="9"/>
      <c r="LO282" s="13"/>
      <c r="LP282" s="10"/>
      <c r="LQ282" s="10"/>
      <c r="LR282" s="10"/>
      <c r="LS282" s="10"/>
      <c r="LT282" s="10"/>
      <c r="LU282" s="10"/>
      <c r="LV282" s="10"/>
      <c r="LW282" s="10"/>
      <c r="LX282" s="10"/>
      <c r="LY282" s="10"/>
      <c r="LZ282" s="10"/>
      <c r="MA282" s="10"/>
      <c r="MB282" s="10"/>
      <c r="MC282" s="10"/>
      <c r="MD282" s="10"/>
      <c r="ME282" s="9"/>
      <c r="MF282" s="22"/>
      <c r="MG282" s="10"/>
      <c r="MH282" s="10"/>
      <c r="MI282" s="10"/>
      <c r="MJ282" s="10"/>
      <c r="MK282" s="22"/>
      <c r="ML282" s="9"/>
      <c r="MM282" s="9"/>
      <c r="MN282" s="9"/>
      <c r="MO282" s="9"/>
      <c r="MP282" s="9"/>
      <c r="MQ282" s="9"/>
      <c r="MR282" s="18"/>
      <c r="MS282" s="10"/>
      <c r="MT282" s="10"/>
      <c r="MU282" s="10"/>
      <c r="MV282" s="10"/>
      <c r="MW282" s="10"/>
      <c r="MX282" s="12"/>
      <c r="MY282" s="9"/>
      <c r="MZ282" s="9"/>
      <c r="NA282" s="9"/>
      <c r="NB282" s="9"/>
      <c r="NC282" s="9"/>
      <c r="ND282" s="9"/>
      <c r="NE282" s="9"/>
      <c r="NF282" s="13"/>
      <c r="NG282" s="10"/>
      <c r="NH282" s="10"/>
      <c r="NI282" s="10"/>
      <c r="NJ282" s="10"/>
      <c r="NK282" s="10"/>
      <c r="NL282" s="10"/>
      <c r="NM282" s="10"/>
      <c r="NN282" s="12"/>
      <c r="NO282" s="9"/>
      <c r="NP282" s="9"/>
      <c r="NQ282" s="9"/>
      <c r="NR282" s="9"/>
      <c r="NS282" s="9"/>
      <c r="NT282" s="9"/>
      <c r="NU282" s="9"/>
      <c r="NV282" s="18"/>
      <c r="NW282" s="10"/>
      <c r="NX282" s="10"/>
      <c r="NY282" s="10"/>
      <c r="NZ282" s="10"/>
      <c r="OA282" s="10"/>
      <c r="OB282" s="10"/>
      <c r="OC282" s="10"/>
      <c r="OD282" s="10"/>
      <c r="OE282" s="10"/>
      <c r="OF282" s="10"/>
      <c r="OG282" s="10"/>
      <c r="OH282" s="10"/>
      <c r="OI282" s="10"/>
      <c r="OJ282" s="10"/>
      <c r="OK282" s="10"/>
      <c r="OL282" s="10"/>
      <c r="OM282" s="10"/>
      <c r="ON282" s="10"/>
      <c r="OO282" s="10"/>
      <c r="OP282" s="10"/>
      <c r="OQ282" s="18"/>
      <c r="OR282" s="9"/>
      <c r="OS282" s="9"/>
      <c r="OT282" s="9"/>
      <c r="OU282" s="9"/>
      <c r="OV282" s="9"/>
      <c r="OW282" s="9"/>
      <c r="OX282" s="17"/>
      <c r="OY282" s="15"/>
      <c r="OZ282" s="10"/>
      <c r="PA282" s="10"/>
      <c r="PB282" s="10"/>
      <c r="PC282" s="11"/>
      <c r="PD282" s="9"/>
      <c r="PE282" s="9"/>
      <c r="PF282" s="9"/>
      <c r="PG282" s="9"/>
      <c r="PH282" s="9"/>
      <c r="PI282" s="9"/>
      <c r="PJ282" s="9"/>
      <c r="PK282" s="13"/>
      <c r="PL282" s="10"/>
      <c r="PM282" s="10"/>
      <c r="PN282" s="10"/>
      <c r="PO282" s="22"/>
      <c r="PP282" s="9"/>
      <c r="PQ282" s="9"/>
      <c r="PR282" s="9"/>
      <c r="PS282" s="9"/>
      <c r="PT282" s="9"/>
      <c r="PU282" s="9"/>
      <c r="PV282" s="18"/>
      <c r="PW282" s="10"/>
      <c r="PX282" s="10"/>
      <c r="PY282" s="13"/>
      <c r="PZ282" s="9"/>
      <c r="QA282" s="9"/>
      <c r="QB282" s="9"/>
      <c r="QC282" s="9"/>
      <c r="QD282" s="9"/>
      <c r="QE282" s="9"/>
      <c r="QF282" s="13"/>
      <c r="QG282" s="10"/>
      <c r="QH282" s="10"/>
      <c r="QI282" s="10"/>
      <c r="QJ282" s="10"/>
      <c r="QK282" s="10"/>
      <c r="QL282" s="10"/>
      <c r="QM282" s="10"/>
      <c r="QN282" s="10"/>
      <c r="QO282" s="10"/>
      <c r="QP282" s="10"/>
      <c r="QQ282" s="10"/>
      <c r="QR282" s="10"/>
      <c r="QS282" s="10"/>
      <c r="QT282" s="10"/>
      <c r="QU282" s="13"/>
      <c r="QV282" s="9"/>
      <c r="QW282" s="9"/>
      <c r="QX282" s="9"/>
      <c r="QY282" s="9"/>
      <c r="QZ282" s="9"/>
      <c r="RA282" s="9"/>
      <c r="RB282" s="9"/>
      <c r="RC282" s="10"/>
      <c r="RD282" s="10"/>
      <c r="RE282" s="10"/>
      <c r="RF282" s="29"/>
      <c r="RG282" s="9"/>
      <c r="RH282" s="9"/>
      <c r="RI282" s="9"/>
      <c r="RJ282" s="9"/>
      <c r="RK282" s="9"/>
      <c r="RL282" s="9"/>
      <c r="RM282" s="18"/>
      <c r="RN282" s="10"/>
      <c r="RO282" s="10"/>
      <c r="RP282" s="10"/>
      <c r="RQ282" s="11"/>
      <c r="RR282" s="9"/>
      <c r="RS282" s="9"/>
      <c r="RT282" s="9"/>
      <c r="RU282" s="9"/>
      <c r="RV282" s="9"/>
      <c r="RW282" s="9"/>
      <c r="RX282" s="9"/>
      <c r="RY282" s="15"/>
      <c r="RZ282" s="10"/>
      <c r="SA282" s="10"/>
      <c r="SB282" s="10"/>
      <c r="SC282" s="10"/>
      <c r="SD282" s="10"/>
      <c r="SE282" s="17"/>
      <c r="SF282" s="9"/>
      <c r="SG282" s="9"/>
      <c r="SH282" s="9"/>
      <c r="SI282" s="9"/>
      <c r="SJ282" s="9"/>
      <c r="SK282" s="9"/>
      <c r="SL282" s="16"/>
      <c r="SM282" s="10"/>
      <c r="SN282" s="10"/>
      <c r="SO282" s="15"/>
      <c r="SP282" s="9"/>
      <c r="SQ282" s="2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9"/>
      <c r="TT282" s="9"/>
    </row>
    <row r="283" spans="1:540" ht="9.6" customHeight="1">
      <c r="A283" s="9"/>
      <c r="B283" s="9"/>
      <c r="C283" s="9"/>
      <c r="D283" s="9"/>
      <c r="E283" s="9"/>
      <c r="F283" s="9"/>
      <c r="G283" s="9"/>
      <c r="H283" s="9"/>
      <c r="I283" s="9"/>
      <c r="J283" s="9"/>
      <c r="K283" s="9"/>
      <c r="L283" s="9"/>
      <c r="M283" s="9"/>
      <c r="N283" s="9"/>
      <c r="O283" s="9"/>
      <c r="P283" s="9"/>
      <c r="Q283" s="9"/>
      <c r="R283" s="9"/>
      <c r="S283" s="9"/>
      <c r="T283" s="9"/>
      <c r="U283" s="9"/>
      <c r="V283" s="13"/>
      <c r="W283" s="10"/>
      <c r="X283" s="10"/>
      <c r="Y283" s="10"/>
      <c r="Z283" s="10"/>
      <c r="AA283" s="10"/>
      <c r="AB283" s="10"/>
      <c r="AC283" s="16"/>
      <c r="AD283" s="9"/>
      <c r="AE283" s="9"/>
      <c r="AF283" s="15"/>
      <c r="AG283" s="10"/>
      <c r="AH283" s="10"/>
      <c r="AI283" s="10"/>
      <c r="AJ283" s="10"/>
      <c r="AK283" s="10"/>
      <c r="AL283" s="14"/>
      <c r="AM283" s="9"/>
      <c r="AN283" s="9"/>
      <c r="AO283" s="9"/>
      <c r="AP283" s="9"/>
      <c r="AQ283" s="17"/>
      <c r="AR283" s="12"/>
      <c r="AS283" s="10"/>
      <c r="AT283" s="10"/>
      <c r="AU283" s="10"/>
      <c r="AV283" s="10"/>
      <c r="AW283" s="10"/>
      <c r="AX283" s="12"/>
      <c r="AY283" s="17"/>
      <c r="AZ283" s="9"/>
      <c r="BA283" s="9"/>
      <c r="BB283" s="11"/>
      <c r="BC283" s="16"/>
      <c r="BD283" s="9"/>
      <c r="BE283" s="22"/>
      <c r="BF283" s="17"/>
      <c r="BG283" s="9"/>
      <c r="BH283" s="15"/>
      <c r="BI283" s="10"/>
      <c r="BJ283" s="10"/>
      <c r="BK283" s="10"/>
      <c r="BL283" s="10"/>
      <c r="BM283" s="10"/>
      <c r="BN283" s="10"/>
      <c r="BO283" s="18"/>
      <c r="BP283" s="9"/>
      <c r="BQ283" s="9"/>
      <c r="BR283" s="9"/>
      <c r="BS283" s="9"/>
      <c r="BT283" s="9"/>
      <c r="BU283" s="9"/>
      <c r="BV283" s="9"/>
      <c r="BW283" s="9"/>
      <c r="BX283" s="9"/>
      <c r="BY283" s="9"/>
      <c r="BZ283" s="9"/>
      <c r="CA283" s="9"/>
      <c r="CB283" s="9"/>
      <c r="CC283" s="10"/>
      <c r="CD283" s="11"/>
      <c r="CE283" s="9"/>
      <c r="CF283" s="22"/>
      <c r="CG283" s="22"/>
      <c r="CH283" s="18"/>
      <c r="CI283" s="10"/>
      <c r="CJ283" s="10"/>
      <c r="CK283" s="10"/>
      <c r="CL283" s="10"/>
      <c r="CM283" s="10"/>
      <c r="CN283" s="10"/>
      <c r="CO283" s="10"/>
      <c r="CP283" s="9"/>
      <c r="CQ283" s="9"/>
      <c r="CR283" s="9"/>
      <c r="CS283" s="9"/>
      <c r="CT283" s="17"/>
      <c r="CU283" s="15"/>
      <c r="CV283" s="10"/>
      <c r="CW283" s="10"/>
      <c r="CX283" s="10"/>
      <c r="CY283" s="10"/>
      <c r="CZ283" s="10"/>
      <c r="DA283" s="10"/>
      <c r="DB283" s="17"/>
      <c r="DC283" s="9"/>
      <c r="DD283" s="9"/>
      <c r="DE283" s="9"/>
      <c r="DF283" s="9"/>
      <c r="DG283" s="18"/>
      <c r="DH283" s="16"/>
      <c r="DI283" s="17"/>
      <c r="DJ283" s="10"/>
      <c r="DK283" s="10"/>
      <c r="DL283" s="10"/>
      <c r="DM283" s="10"/>
      <c r="DN283" s="10"/>
      <c r="DO283" s="10"/>
      <c r="DP283" s="11"/>
      <c r="DQ283" s="9"/>
      <c r="DR283" s="9"/>
      <c r="DS283" s="9"/>
      <c r="DT283" s="9"/>
      <c r="DU283" s="9"/>
      <c r="DV283" s="9"/>
      <c r="DW283" s="9"/>
      <c r="DX283" s="9"/>
      <c r="DY283" s="9"/>
      <c r="DZ283" s="9"/>
      <c r="EA283" s="9"/>
      <c r="EB283" s="9"/>
      <c r="EC283" s="9"/>
      <c r="ED283" s="9"/>
      <c r="EE283" s="9"/>
      <c r="EF283" s="9"/>
      <c r="EG283" s="9"/>
      <c r="EH283" s="9"/>
      <c r="EI283" s="13"/>
      <c r="EJ283" s="10"/>
      <c r="EK283" s="10"/>
      <c r="EL283" s="10"/>
      <c r="EM283" s="10"/>
      <c r="EN283" s="10"/>
      <c r="EO283" s="10"/>
      <c r="EP283" s="23"/>
      <c r="EQ283" s="9"/>
      <c r="ER283" s="9"/>
      <c r="ES283" s="9"/>
      <c r="ET283" s="13"/>
      <c r="EU283" s="10"/>
      <c r="EV283" s="10"/>
      <c r="EW283" s="10"/>
      <c r="EX283" s="10"/>
      <c r="EY283" s="10"/>
      <c r="EZ283" s="10"/>
      <c r="FA283" s="18"/>
      <c r="FB283" s="9"/>
      <c r="FC283" s="9"/>
      <c r="FD283" s="18"/>
      <c r="FE283" s="10"/>
      <c r="FF283" s="10"/>
      <c r="FG283" s="10"/>
      <c r="FH283" s="10"/>
      <c r="FI283" s="10"/>
      <c r="FJ283" s="10"/>
      <c r="FK283" s="32"/>
      <c r="FL283" s="9"/>
      <c r="FM283" s="9"/>
      <c r="FN283" s="13"/>
      <c r="FO283" s="10"/>
      <c r="FP283" s="10"/>
      <c r="FQ283" s="10"/>
      <c r="FR283" s="10"/>
      <c r="FS283" s="10"/>
      <c r="FT283" s="25"/>
      <c r="FU283" s="17"/>
      <c r="FV283" s="9"/>
      <c r="FW283" s="9"/>
      <c r="FX283" s="9"/>
      <c r="FY283" s="9"/>
      <c r="FZ283" s="9"/>
      <c r="GA283" s="9"/>
      <c r="GB283" s="9"/>
      <c r="GC283" s="9"/>
      <c r="GD283" s="9"/>
      <c r="GE283" s="9"/>
      <c r="GF283" s="9"/>
      <c r="GG283" s="9"/>
      <c r="GH283" s="10"/>
      <c r="GI283" s="10"/>
      <c r="GJ283" s="10"/>
      <c r="GK283" s="10"/>
      <c r="GL283" s="10"/>
      <c r="GM283" s="10"/>
      <c r="GN283" s="15"/>
      <c r="GO283" s="9"/>
      <c r="GP283" s="9"/>
      <c r="GQ283" s="16"/>
      <c r="GR283" s="10"/>
      <c r="GS283" s="10"/>
      <c r="GT283" s="10"/>
      <c r="GU283" s="10"/>
      <c r="GV283" s="10"/>
      <c r="GW283" s="10"/>
      <c r="GX283" s="16"/>
      <c r="GY283" s="9"/>
      <c r="GZ283" s="9"/>
      <c r="HA283" s="9"/>
      <c r="HB283" s="10"/>
      <c r="HC283" s="10"/>
      <c r="HD283" s="10"/>
      <c r="HE283" s="10"/>
      <c r="HF283" s="10"/>
      <c r="HG283" s="10"/>
      <c r="HH283" s="15"/>
      <c r="HI283" s="9"/>
      <c r="HJ283" s="9"/>
      <c r="HK283" s="9"/>
      <c r="HL283" s="9"/>
      <c r="HM283" s="9"/>
      <c r="HN283" s="12"/>
      <c r="HO283" s="10"/>
      <c r="HP283" s="10"/>
      <c r="HQ283" s="10"/>
      <c r="HR283" s="10"/>
      <c r="HS283" s="10"/>
      <c r="HT283" s="10"/>
      <c r="HU283" s="17"/>
      <c r="HV283" s="9"/>
      <c r="HW283" s="9"/>
      <c r="HX283" s="14"/>
      <c r="HY283" s="11"/>
      <c r="HZ283" s="9"/>
      <c r="IA283" s="17"/>
      <c r="IB283" s="17"/>
      <c r="IC283" s="9"/>
      <c r="ID283" s="9"/>
      <c r="IE283" s="9"/>
      <c r="IF283" s="9"/>
      <c r="IG283" s="9"/>
      <c r="IH283" s="9"/>
      <c r="II283" s="9"/>
      <c r="IJ283" s="9"/>
      <c r="IK283" s="9"/>
      <c r="IL283" s="9"/>
      <c r="IM283" s="9"/>
      <c r="IN283" s="9"/>
      <c r="IO283" s="9"/>
      <c r="IP283" s="9"/>
      <c r="IQ283" s="9"/>
      <c r="IR283" s="11"/>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7"/>
      <c r="JS283" s="9"/>
      <c r="JT283" s="9"/>
      <c r="JU283" s="9"/>
      <c r="JV283" s="9"/>
      <c r="JW283" s="9"/>
      <c r="JX283" s="9"/>
      <c r="JY283" s="13"/>
      <c r="JZ283" s="10"/>
      <c r="KA283" s="10"/>
      <c r="KB283" s="13"/>
      <c r="KC283" s="9"/>
      <c r="KD283" s="9"/>
      <c r="KE283" s="9"/>
      <c r="KF283" s="9"/>
      <c r="KG283" s="9"/>
      <c r="KH283" s="9"/>
      <c r="KI283" s="18"/>
      <c r="KJ283" s="10"/>
      <c r="KK283" s="10"/>
      <c r="KL283" s="10"/>
      <c r="KM283" s="10"/>
      <c r="KN283" s="10"/>
      <c r="KO283" s="12"/>
      <c r="KP283" s="9"/>
      <c r="KQ283" s="9"/>
      <c r="KR283" s="9"/>
      <c r="KS283" s="9"/>
      <c r="KT283" s="9"/>
      <c r="KU283" s="9"/>
      <c r="KV283" s="9"/>
      <c r="KW283" s="23"/>
      <c r="KX283" s="10"/>
      <c r="KY283" s="10"/>
      <c r="KZ283" s="15"/>
      <c r="LA283" s="9"/>
      <c r="LB283" s="22"/>
      <c r="LC283" s="10"/>
      <c r="LD283" s="10"/>
      <c r="LE283" s="10"/>
      <c r="LF283" s="10"/>
      <c r="LG283" s="11"/>
      <c r="LH283" s="9"/>
      <c r="LI283" s="9"/>
      <c r="LJ283" s="9"/>
      <c r="LK283" s="9"/>
      <c r="LL283" s="9"/>
      <c r="LM283" s="9"/>
      <c r="LN283" s="9"/>
      <c r="LO283" s="13"/>
      <c r="LP283" s="10"/>
      <c r="LQ283" s="10"/>
      <c r="LR283" s="10"/>
      <c r="LS283" s="10"/>
      <c r="LT283" s="10"/>
      <c r="LU283" s="10"/>
      <c r="LV283" s="10"/>
      <c r="LW283" s="10"/>
      <c r="LX283" s="10"/>
      <c r="LY283" s="10"/>
      <c r="LZ283" s="10"/>
      <c r="MA283" s="10"/>
      <c r="MB283" s="10"/>
      <c r="MC283" s="10"/>
      <c r="MD283" s="12"/>
      <c r="ME283" s="9"/>
      <c r="MF283" s="16"/>
      <c r="MG283" s="10"/>
      <c r="MH283" s="15"/>
      <c r="MI283" s="12"/>
      <c r="MJ283" s="12"/>
      <c r="MK283" s="18"/>
      <c r="ML283" s="9"/>
      <c r="MM283" s="9"/>
      <c r="MN283" s="9"/>
      <c r="MO283" s="9"/>
      <c r="MP283" s="9"/>
      <c r="MQ283" s="9"/>
      <c r="MR283" s="22"/>
      <c r="MS283" s="10"/>
      <c r="MT283" s="10"/>
      <c r="MU283" s="10"/>
      <c r="MV283" s="10"/>
      <c r="MW283" s="10"/>
      <c r="MX283" s="12"/>
      <c r="MY283" s="9"/>
      <c r="MZ283" s="9"/>
      <c r="NA283" s="9"/>
      <c r="NB283" s="9"/>
      <c r="NC283" s="9"/>
      <c r="ND283" s="9"/>
      <c r="NE283" s="9"/>
      <c r="NF283" s="13"/>
      <c r="NG283" s="10"/>
      <c r="NH283" s="10"/>
      <c r="NI283" s="10"/>
      <c r="NJ283" s="10"/>
      <c r="NK283" s="10"/>
      <c r="NL283" s="15"/>
      <c r="NM283" s="13"/>
      <c r="NN283" s="10"/>
      <c r="NO283" s="9"/>
      <c r="NP283" s="9"/>
      <c r="NQ283" s="9"/>
      <c r="NR283" s="9"/>
      <c r="NS283" s="9"/>
      <c r="NT283" s="9"/>
      <c r="NU283" s="9"/>
      <c r="NV283" s="18"/>
      <c r="NW283" s="10"/>
      <c r="NX283" s="10"/>
      <c r="NY283" s="10"/>
      <c r="NZ283" s="10"/>
      <c r="OA283" s="10"/>
      <c r="OB283" s="10"/>
      <c r="OC283" s="10"/>
      <c r="OD283" s="10"/>
      <c r="OE283" s="10"/>
      <c r="OF283" s="10"/>
      <c r="OG283" s="10"/>
      <c r="OH283" s="10"/>
      <c r="OI283" s="10"/>
      <c r="OJ283" s="10"/>
      <c r="OK283" s="10"/>
      <c r="OL283" s="10"/>
      <c r="OM283" s="10"/>
      <c r="ON283" s="10"/>
      <c r="OO283" s="10"/>
      <c r="OP283" s="10"/>
      <c r="OQ283" s="16"/>
      <c r="OR283" s="9"/>
      <c r="OS283" s="9"/>
      <c r="OT283" s="9"/>
      <c r="OU283" s="9"/>
      <c r="OV283" s="9"/>
      <c r="OW283" s="9"/>
      <c r="OX283" s="17"/>
      <c r="OY283" s="15"/>
      <c r="OZ283" s="10"/>
      <c r="PA283" s="10"/>
      <c r="PB283" s="10"/>
      <c r="PC283" s="11"/>
      <c r="PD283" s="9"/>
      <c r="PE283" s="9"/>
      <c r="PF283" s="9"/>
      <c r="PG283" s="9"/>
      <c r="PH283" s="9"/>
      <c r="PI283" s="9"/>
      <c r="PJ283" s="9"/>
      <c r="PK283" s="15"/>
      <c r="PL283" s="10"/>
      <c r="PM283" s="10"/>
      <c r="PN283" s="10"/>
      <c r="PO283" s="22"/>
      <c r="PP283" s="9"/>
      <c r="PQ283" s="9"/>
      <c r="PR283" s="9"/>
      <c r="PS283" s="9"/>
      <c r="PT283" s="9"/>
      <c r="PU283" s="9"/>
      <c r="PV283" s="18"/>
      <c r="PW283" s="10"/>
      <c r="PX283" s="10"/>
      <c r="PY283" s="15"/>
      <c r="PZ283" s="9"/>
      <c r="QA283" s="9"/>
      <c r="QB283" s="9"/>
      <c r="QC283" s="9"/>
      <c r="QD283" s="9"/>
      <c r="QE283" s="9"/>
      <c r="QF283" s="22"/>
      <c r="QG283" s="12"/>
      <c r="QH283" s="10"/>
      <c r="QI283" s="10"/>
      <c r="QJ283" s="10"/>
      <c r="QK283" s="10"/>
      <c r="QL283" s="10"/>
      <c r="QM283" s="10"/>
      <c r="QN283" s="10"/>
      <c r="QO283" s="10"/>
      <c r="QP283" s="10"/>
      <c r="QQ283" s="10"/>
      <c r="QR283" s="10"/>
      <c r="QS283" s="10"/>
      <c r="QT283" s="10"/>
      <c r="QU283" s="13"/>
      <c r="QV283" s="9"/>
      <c r="QW283" s="9"/>
      <c r="QX283" s="9"/>
      <c r="QY283" s="9"/>
      <c r="QZ283" s="9"/>
      <c r="RA283" s="9"/>
      <c r="RB283" s="9"/>
      <c r="RC283" s="10"/>
      <c r="RD283" s="10"/>
      <c r="RE283" s="10"/>
      <c r="RF283" s="29"/>
      <c r="RG283" s="9"/>
      <c r="RH283" s="9"/>
      <c r="RI283" s="9"/>
      <c r="RJ283" s="9"/>
      <c r="RK283" s="9"/>
      <c r="RL283" s="9"/>
      <c r="RM283" s="16"/>
      <c r="RN283" s="10"/>
      <c r="RO283" s="10"/>
      <c r="RP283" s="10"/>
      <c r="RQ283" s="11"/>
      <c r="RR283" s="9"/>
      <c r="RS283" s="9"/>
      <c r="RT283" s="9"/>
      <c r="RU283" s="9"/>
      <c r="RV283" s="9"/>
      <c r="RW283" s="9"/>
      <c r="RX283" s="9"/>
      <c r="RY283" s="15"/>
      <c r="RZ283" s="10"/>
      <c r="SA283" s="10"/>
      <c r="SB283" s="10"/>
      <c r="SC283" s="10"/>
      <c r="SD283" s="10"/>
      <c r="SE283" s="17"/>
      <c r="SF283" s="9"/>
      <c r="SG283" s="9"/>
      <c r="SH283" s="9"/>
      <c r="SI283" s="9"/>
      <c r="SJ283" s="9"/>
      <c r="SK283" s="9"/>
      <c r="SL283" s="16"/>
      <c r="SM283" s="10"/>
      <c r="SN283" s="10"/>
      <c r="SO283" s="10"/>
      <c r="SP283" s="9"/>
      <c r="SQ283" s="17"/>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9"/>
      <c r="TT283" s="9"/>
    </row>
    <row r="284" spans="1:540" ht="9.6" customHeight="1">
      <c r="A284" s="9"/>
      <c r="B284" s="9"/>
      <c r="C284" s="9"/>
      <c r="D284" s="9"/>
      <c r="E284" s="9"/>
      <c r="F284" s="9"/>
      <c r="G284" s="9"/>
      <c r="H284" s="9"/>
      <c r="I284" s="9"/>
      <c r="J284" s="9"/>
      <c r="K284" s="9"/>
      <c r="L284" s="9"/>
      <c r="M284" s="9"/>
      <c r="N284" s="9"/>
      <c r="O284" s="9"/>
      <c r="P284" s="9"/>
      <c r="Q284" s="9"/>
      <c r="R284" s="9"/>
      <c r="S284" s="9"/>
      <c r="T284" s="9"/>
      <c r="U284" s="9"/>
      <c r="V284" s="13"/>
      <c r="W284" s="10"/>
      <c r="X284" s="10"/>
      <c r="Y284" s="10"/>
      <c r="Z284" s="10"/>
      <c r="AA284" s="10"/>
      <c r="AB284" s="10"/>
      <c r="AC284" s="16"/>
      <c r="AD284" s="9"/>
      <c r="AE284" s="17"/>
      <c r="AF284" s="12"/>
      <c r="AG284" s="10"/>
      <c r="AH284" s="10"/>
      <c r="AI284" s="10"/>
      <c r="AJ284" s="10"/>
      <c r="AK284" s="10"/>
      <c r="AL284" s="15"/>
      <c r="AM284" s="9"/>
      <c r="AN284" s="9"/>
      <c r="AO284" s="9"/>
      <c r="AP284" s="9"/>
      <c r="AQ284" s="17"/>
      <c r="AR284" s="12"/>
      <c r="AS284" s="10"/>
      <c r="AT284" s="10"/>
      <c r="AU284" s="10"/>
      <c r="AV284" s="10"/>
      <c r="AW284" s="10"/>
      <c r="AX284" s="12"/>
      <c r="AY284" s="17"/>
      <c r="AZ284" s="9"/>
      <c r="BA284" s="9"/>
      <c r="BB284" s="17"/>
      <c r="BC284" s="9"/>
      <c r="BD284" s="9"/>
      <c r="BE284" s="10"/>
      <c r="BF284" s="13"/>
      <c r="BG284" s="9"/>
      <c r="BH284" s="13"/>
      <c r="BI284" s="10"/>
      <c r="BJ284" s="10"/>
      <c r="BK284" s="10"/>
      <c r="BL284" s="10"/>
      <c r="BM284" s="10"/>
      <c r="BN284" s="10"/>
      <c r="BO284" s="18"/>
      <c r="BP284" s="9"/>
      <c r="BQ284" s="9"/>
      <c r="BR284" s="9"/>
      <c r="BS284" s="9"/>
      <c r="BT284" s="9"/>
      <c r="BU284" s="9"/>
      <c r="BV284" s="17"/>
      <c r="BW284" s="13"/>
      <c r="BX284" s="22"/>
      <c r="BY284" s="9"/>
      <c r="BZ284" s="9"/>
      <c r="CA284" s="9"/>
      <c r="CB284" s="22"/>
      <c r="CC284" s="10"/>
      <c r="CD284" s="20"/>
      <c r="CE284" s="16"/>
      <c r="CF284" s="10"/>
      <c r="CG284" s="10"/>
      <c r="CH284" s="10"/>
      <c r="CI284" s="10"/>
      <c r="CJ284" s="10"/>
      <c r="CK284" s="10"/>
      <c r="CL284" s="10"/>
      <c r="CM284" s="10"/>
      <c r="CN284" s="10"/>
      <c r="CO284" s="10"/>
      <c r="CP284" s="22"/>
      <c r="CQ284" s="9"/>
      <c r="CR284" s="9"/>
      <c r="CS284" s="9"/>
      <c r="CT284" s="17"/>
      <c r="CU284" s="15"/>
      <c r="CV284" s="10"/>
      <c r="CW284" s="10"/>
      <c r="CX284" s="10"/>
      <c r="CY284" s="10"/>
      <c r="CZ284" s="10"/>
      <c r="DA284" s="10"/>
      <c r="DB284" s="17"/>
      <c r="DC284" s="9"/>
      <c r="DD284" s="9"/>
      <c r="DE284" s="9"/>
      <c r="DF284" s="9"/>
      <c r="DG284" s="11"/>
      <c r="DH284" s="10"/>
      <c r="DI284" s="9"/>
      <c r="DJ284" s="10"/>
      <c r="DK284" s="10"/>
      <c r="DL284" s="10"/>
      <c r="DM284" s="10"/>
      <c r="DN284" s="10"/>
      <c r="DO284" s="10"/>
      <c r="DP284" s="11"/>
      <c r="DQ284" s="9"/>
      <c r="DR284" s="9"/>
      <c r="DS284" s="9"/>
      <c r="DT284" s="9"/>
      <c r="DU284" s="9"/>
      <c r="DV284" s="9"/>
      <c r="DW284" s="9"/>
      <c r="DX284" s="18"/>
      <c r="DY284" s="20"/>
      <c r="DZ284" s="9"/>
      <c r="EA284" s="9"/>
      <c r="EB284" s="9"/>
      <c r="EC284" s="9"/>
      <c r="ED284" s="9"/>
      <c r="EE284" s="9"/>
      <c r="EF284" s="9"/>
      <c r="EG284" s="9"/>
      <c r="EH284" s="9"/>
      <c r="EI284" s="16"/>
      <c r="EJ284" s="10"/>
      <c r="EK284" s="10"/>
      <c r="EL284" s="10"/>
      <c r="EM284" s="10"/>
      <c r="EN284" s="10"/>
      <c r="EO284" s="10"/>
      <c r="EP284" s="23"/>
      <c r="EQ284" s="9"/>
      <c r="ER284" s="9"/>
      <c r="ES284" s="9"/>
      <c r="ET284" s="13"/>
      <c r="EU284" s="10"/>
      <c r="EV284" s="10"/>
      <c r="EW284" s="10"/>
      <c r="EX284" s="10"/>
      <c r="EY284" s="10"/>
      <c r="EZ284" s="10"/>
      <c r="FA284" s="17"/>
      <c r="FB284" s="9"/>
      <c r="FC284" s="9"/>
      <c r="FD284" s="18"/>
      <c r="FE284" s="10"/>
      <c r="FF284" s="10"/>
      <c r="FG284" s="10"/>
      <c r="FH284" s="10"/>
      <c r="FI284" s="10"/>
      <c r="FJ284" s="10"/>
      <c r="FK284" s="32"/>
      <c r="FL284" s="9"/>
      <c r="FM284" s="9"/>
      <c r="FN284" s="14"/>
      <c r="FO284" s="10"/>
      <c r="FP284" s="10"/>
      <c r="FQ284" s="10"/>
      <c r="FR284" s="10"/>
      <c r="FS284" s="10"/>
      <c r="FT284" s="12"/>
      <c r="FU284" s="17"/>
      <c r="FV284" s="9"/>
      <c r="FW284" s="9"/>
      <c r="FX284" s="9"/>
      <c r="FY284" s="9"/>
      <c r="FZ284" s="9"/>
      <c r="GA284" s="9"/>
      <c r="GB284" s="9"/>
      <c r="GC284" s="9"/>
      <c r="GD284" s="9"/>
      <c r="GE284" s="9"/>
      <c r="GF284" s="9"/>
      <c r="GG284" s="9"/>
      <c r="GH284" s="10"/>
      <c r="GI284" s="10"/>
      <c r="GJ284" s="10"/>
      <c r="GK284" s="10"/>
      <c r="GL284" s="10"/>
      <c r="GM284" s="10"/>
      <c r="GN284" s="15"/>
      <c r="GO284" s="9"/>
      <c r="GP284" s="9"/>
      <c r="GQ284" s="16"/>
      <c r="GR284" s="10"/>
      <c r="GS284" s="10"/>
      <c r="GT284" s="10"/>
      <c r="GU284" s="10"/>
      <c r="GV284" s="10"/>
      <c r="GW284" s="10"/>
      <c r="GX284" s="17"/>
      <c r="GY284" s="9"/>
      <c r="GZ284" s="9"/>
      <c r="HA284" s="9"/>
      <c r="HB284" s="10"/>
      <c r="HC284" s="10"/>
      <c r="HD284" s="10"/>
      <c r="HE284" s="10"/>
      <c r="HF284" s="10"/>
      <c r="HG284" s="10"/>
      <c r="HH284" s="15"/>
      <c r="HI284" s="9"/>
      <c r="HJ284" s="9"/>
      <c r="HK284" s="9"/>
      <c r="HL284" s="9"/>
      <c r="HM284" s="9"/>
      <c r="HN284" s="12"/>
      <c r="HO284" s="10"/>
      <c r="HP284" s="10"/>
      <c r="HQ284" s="10"/>
      <c r="HR284" s="10"/>
      <c r="HS284" s="10"/>
      <c r="HT284" s="10"/>
      <c r="HU284" s="17"/>
      <c r="HV284" s="9"/>
      <c r="HW284" s="9"/>
      <c r="HX284" s="17"/>
      <c r="HY284" s="9"/>
      <c r="HZ284" s="17"/>
      <c r="IA284" s="12"/>
      <c r="IB284" s="13"/>
      <c r="IC284" s="9"/>
      <c r="ID284" s="9"/>
      <c r="IE284" s="9"/>
      <c r="IF284" s="9"/>
      <c r="IG284" s="9"/>
      <c r="IH284" s="9"/>
      <c r="II284" s="9"/>
      <c r="IJ284" s="9"/>
      <c r="IK284" s="9"/>
      <c r="IL284" s="9"/>
      <c r="IM284" s="9"/>
      <c r="IN284" s="9"/>
      <c r="IO284" s="9"/>
      <c r="IP284" s="9"/>
      <c r="IQ284" s="9"/>
      <c r="IR284" s="11"/>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7"/>
      <c r="JS284" s="9"/>
      <c r="JT284" s="9"/>
      <c r="JU284" s="9"/>
      <c r="JV284" s="9"/>
      <c r="JW284" s="9"/>
      <c r="JX284" s="9"/>
      <c r="JY284" s="13"/>
      <c r="JZ284" s="10"/>
      <c r="KA284" s="10"/>
      <c r="KB284" s="13"/>
      <c r="KC284" s="9"/>
      <c r="KD284" s="9"/>
      <c r="KE284" s="9"/>
      <c r="KF284" s="9"/>
      <c r="KG284" s="9"/>
      <c r="KH284" s="9"/>
      <c r="KI284" s="18"/>
      <c r="KJ284" s="10"/>
      <c r="KK284" s="10"/>
      <c r="KL284" s="10"/>
      <c r="KM284" s="10"/>
      <c r="KN284" s="10"/>
      <c r="KO284" s="12"/>
      <c r="KP284" s="9"/>
      <c r="KQ284" s="9"/>
      <c r="KR284" s="9"/>
      <c r="KS284" s="9"/>
      <c r="KT284" s="9"/>
      <c r="KU284" s="9"/>
      <c r="KV284" s="9"/>
      <c r="KW284" s="23"/>
      <c r="KX284" s="10"/>
      <c r="KY284" s="10"/>
      <c r="KZ284" s="10"/>
      <c r="LA284" s="14"/>
      <c r="LB284" s="15"/>
      <c r="LC284" s="10"/>
      <c r="LD284" s="13"/>
      <c r="LE284" s="13"/>
      <c r="LF284" s="10"/>
      <c r="LG284" s="12"/>
      <c r="LH284" s="22"/>
      <c r="LI284" s="9"/>
      <c r="LJ284" s="9"/>
      <c r="LK284" s="9"/>
      <c r="LL284" s="9"/>
      <c r="LM284" s="9"/>
      <c r="LN284" s="9"/>
      <c r="LO284" s="13"/>
      <c r="LP284" s="10"/>
      <c r="LQ284" s="10"/>
      <c r="LR284" s="10"/>
      <c r="LS284" s="10"/>
      <c r="LT284" s="10"/>
      <c r="LU284" s="10"/>
      <c r="LV284" s="10"/>
      <c r="LW284" s="10"/>
      <c r="LX284" s="10"/>
      <c r="LY284" s="10"/>
      <c r="LZ284" s="10"/>
      <c r="MA284" s="10"/>
      <c r="MB284" s="10"/>
      <c r="MC284" s="10"/>
      <c r="MD284" s="13"/>
      <c r="ME284" s="9"/>
      <c r="MF284" s="15"/>
      <c r="MG284" s="15"/>
      <c r="MH284" s="9"/>
      <c r="MI284" s="9"/>
      <c r="MJ284" s="17"/>
      <c r="MK284" s="9"/>
      <c r="ML284" s="9"/>
      <c r="MM284" s="9"/>
      <c r="MN284" s="9"/>
      <c r="MO284" s="9"/>
      <c r="MP284" s="9"/>
      <c r="MQ284" s="9"/>
      <c r="MR284" s="9"/>
      <c r="MS284" s="15"/>
      <c r="MT284" s="10"/>
      <c r="MU284" s="10"/>
      <c r="MV284" s="10"/>
      <c r="MW284" s="10"/>
      <c r="MX284" s="12"/>
      <c r="MY284" s="9"/>
      <c r="MZ284" s="9"/>
      <c r="NA284" s="9"/>
      <c r="NB284" s="9"/>
      <c r="NC284" s="9"/>
      <c r="ND284" s="9"/>
      <c r="NE284" s="9"/>
      <c r="NF284" s="13"/>
      <c r="NG284" s="10"/>
      <c r="NH284" s="10"/>
      <c r="NI284" s="10"/>
      <c r="NJ284" s="10"/>
      <c r="NK284" s="10"/>
      <c r="NL284" s="33"/>
      <c r="NM284" s="9"/>
      <c r="NN284" s="10"/>
      <c r="NO284" s="18"/>
      <c r="NP284" s="9"/>
      <c r="NQ284" s="9"/>
      <c r="NR284" s="9"/>
      <c r="NS284" s="9"/>
      <c r="NT284" s="9"/>
      <c r="NU284" s="9"/>
      <c r="NV284" s="18"/>
      <c r="NW284" s="10"/>
      <c r="NX284" s="10"/>
      <c r="NY284" s="10"/>
      <c r="NZ284" s="10"/>
      <c r="OA284" s="10"/>
      <c r="OB284" s="10"/>
      <c r="OC284" s="10"/>
      <c r="OD284" s="10"/>
      <c r="OE284" s="10"/>
      <c r="OF284" s="10"/>
      <c r="OG284" s="10"/>
      <c r="OH284" s="10"/>
      <c r="OI284" s="10"/>
      <c r="OJ284" s="10"/>
      <c r="OK284" s="10"/>
      <c r="OL284" s="10"/>
      <c r="OM284" s="10"/>
      <c r="ON284" s="10"/>
      <c r="OO284" s="10"/>
      <c r="OP284" s="10"/>
      <c r="OQ284" s="15"/>
      <c r="OR284" s="9"/>
      <c r="OS284" s="9"/>
      <c r="OT284" s="9"/>
      <c r="OU284" s="9"/>
      <c r="OV284" s="9"/>
      <c r="OW284" s="9"/>
      <c r="OX284" s="17"/>
      <c r="OY284" s="15"/>
      <c r="OZ284" s="10"/>
      <c r="PA284" s="10"/>
      <c r="PB284" s="10"/>
      <c r="PC284" s="11"/>
      <c r="PD284" s="9"/>
      <c r="PE284" s="9"/>
      <c r="PF284" s="9"/>
      <c r="PG284" s="9"/>
      <c r="PH284" s="9"/>
      <c r="PI284" s="9"/>
      <c r="PJ284" s="9"/>
      <c r="PK284" s="10"/>
      <c r="PL284" s="10"/>
      <c r="PM284" s="10"/>
      <c r="PN284" s="10"/>
      <c r="PO284" s="22"/>
      <c r="PP284" s="9"/>
      <c r="PQ284" s="9"/>
      <c r="PR284" s="9"/>
      <c r="PS284" s="9"/>
      <c r="PT284" s="9"/>
      <c r="PU284" s="9"/>
      <c r="PV284" s="18"/>
      <c r="PW284" s="10"/>
      <c r="PX284" s="10"/>
      <c r="PY284" s="15"/>
      <c r="PZ284" s="9"/>
      <c r="QA284" s="9"/>
      <c r="QB284" s="9"/>
      <c r="QC284" s="9"/>
      <c r="QD284" s="9"/>
      <c r="QE284" s="9"/>
      <c r="QF284" s="17"/>
      <c r="QG284" s="15"/>
      <c r="QH284" s="10"/>
      <c r="QI284" s="10"/>
      <c r="QJ284" s="10"/>
      <c r="QK284" s="10"/>
      <c r="QL284" s="10"/>
      <c r="QM284" s="10"/>
      <c r="QN284" s="10"/>
      <c r="QO284" s="10"/>
      <c r="QP284" s="10"/>
      <c r="QQ284" s="10"/>
      <c r="QR284" s="10"/>
      <c r="QS284" s="10"/>
      <c r="QT284" s="10"/>
      <c r="QU284" s="13"/>
      <c r="QV284" s="9"/>
      <c r="QW284" s="9"/>
      <c r="QX284" s="9"/>
      <c r="QY284" s="9"/>
      <c r="QZ284" s="9"/>
      <c r="RA284" s="9"/>
      <c r="RB284" s="9"/>
      <c r="RC284" s="10"/>
      <c r="RD284" s="10"/>
      <c r="RE284" s="10"/>
      <c r="RF284" s="29"/>
      <c r="RG284" s="9"/>
      <c r="RH284" s="9"/>
      <c r="RI284" s="9"/>
      <c r="RJ284" s="9"/>
      <c r="RK284" s="9"/>
      <c r="RL284" s="9"/>
      <c r="RM284" s="14"/>
      <c r="RN284" s="10"/>
      <c r="RO284" s="10"/>
      <c r="RP284" s="10"/>
      <c r="RQ284" s="11"/>
      <c r="RR284" s="9"/>
      <c r="RS284" s="9"/>
      <c r="RT284" s="9"/>
      <c r="RU284" s="9"/>
      <c r="RV284" s="9"/>
      <c r="RW284" s="9"/>
      <c r="RX284" s="9"/>
      <c r="RY284" s="15"/>
      <c r="RZ284" s="10"/>
      <c r="SA284" s="10"/>
      <c r="SB284" s="10"/>
      <c r="SC284" s="10"/>
      <c r="SD284" s="10"/>
      <c r="SE284" s="17"/>
      <c r="SF284" s="9"/>
      <c r="SG284" s="9"/>
      <c r="SH284" s="9"/>
      <c r="SI284" s="9"/>
      <c r="SJ284" s="9"/>
      <c r="SK284" s="9"/>
      <c r="SL284" s="16"/>
      <c r="SM284" s="10"/>
      <c r="SN284" s="10"/>
      <c r="SO284" s="10"/>
      <c r="SP284" s="15"/>
      <c r="SQ284" s="15"/>
      <c r="SR284" s="10"/>
      <c r="SS284" s="14"/>
      <c r="ST284" s="16"/>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9"/>
      <c r="TT284" s="9"/>
    </row>
    <row r="285" spans="1:540" ht="9.6" customHeight="1">
      <c r="A285" s="9"/>
      <c r="B285" s="9"/>
      <c r="C285" s="9"/>
      <c r="D285" s="9"/>
      <c r="E285" s="9"/>
      <c r="F285" s="9"/>
      <c r="G285" s="9"/>
      <c r="H285" s="9"/>
      <c r="I285" s="9"/>
      <c r="J285" s="9"/>
      <c r="K285" s="9"/>
      <c r="L285" s="9"/>
      <c r="M285" s="9"/>
      <c r="N285" s="9"/>
      <c r="O285" s="9"/>
      <c r="P285" s="9"/>
      <c r="Q285" s="9"/>
      <c r="R285" s="9"/>
      <c r="S285" s="9"/>
      <c r="T285" s="9"/>
      <c r="U285" s="9"/>
      <c r="V285" s="13"/>
      <c r="W285" s="10"/>
      <c r="X285" s="10"/>
      <c r="Y285" s="10"/>
      <c r="Z285" s="10"/>
      <c r="AA285" s="10"/>
      <c r="AB285" s="10"/>
      <c r="AC285" s="16"/>
      <c r="AD285" s="9"/>
      <c r="AE285" s="17"/>
      <c r="AF285" s="12"/>
      <c r="AG285" s="10"/>
      <c r="AH285" s="10"/>
      <c r="AI285" s="10"/>
      <c r="AJ285" s="10"/>
      <c r="AK285" s="10"/>
      <c r="AL285" s="15"/>
      <c r="AM285" s="9"/>
      <c r="AN285" s="9"/>
      <c r="AO285" s="9"/>
      <c r="AP285" s="9"/>
      <c r="AQ285" s="17"/>
      <c r="AR285" s="12"/>
      <c r="AS285" s="10"/>
      <c r="AT285" s="10"/>
      <c r="AU285" s="10"/>
      <c r="AV285" s="10"/>
      <c r="AW285" s="10"/>
      <c r="AX285" s="12"/>
      <c r="AY285" s="17"/>
      <c r="AZ285" s="9"/>
      <c r="BA285" s="9"/>
      <c r="BB285" s="9"/>
      <c r="BC285" s="9"/>
      <c r="BD285" s="34"/>
      <c r="BE285" s="10"/>
      <c r="BF285" s="21"/>
      <c r="BG285" s="9"/>
      <c r="BH285" s="17"/>
      <c r="BI285" s="10"/>
      <c r="BJ285" s="10"/>
      <c r="BK285" s="10"/>
      <c r="BL285" s="10"/>
      <c r="BM285" s="10"/>
      <c r="BN285" s="10"/>
      <c r="BO285" s="18"/>
      <c r="BP285" s="9"/>
      <c r="BQ285" s="9"/>
      <c r="BR285" s="9"/>
      <c r="BS285" s="9"/>
      <c r="BT285" s="9"/>
      <c r="BU285" s="9"/>
      <c r="BV285" s="29"/>
      <c r="BW285" s="10"/>
      <c r="BX285" s="13"/>
      <c r="BY285" s="9"/>
      <c r="BZ285" s="9"/>
      <c r="CA285" s="9"/>
      <c r="CB285" s="14"/>
      <c r="CC285" s="10"/>
      <c r="CD285" s="17"/>
      <c r="CE285" s="16"/>
      <c r="CF285" s="14"/>
      <c r="CG285" s="14"/>
      <c r="CH285" s="14"/>
      <c r="CI285" s="15"/>
      <c r="CJ285" s="10"/>
      <c r="CK285" s="10"/>
      <c r="CL285" s="10"/>
      <c r="CM285" s="10"/>
      <c r="CN285" s="10"/>
      <c r="CO285" s="10"/>
      <c r="CP285" s="13"/>
      <c r="CQ285" s="9"/>
      <c r="CR285" s="9"/>
      <c r="CS285" s="9"/>
      <c r="CT285" s="17"/>
      <c r="CU285" s="15"/>
      <c r="CV285" s="10"/>
      <c r="CW285" s="10"/>
      <c r="CX285" s="10"/>
      <c r="CY285" s="10"/>
      <c r="CZ285" s="10"/>
      <c r="DA285" s="10"/>
      <c r="DB285" s="17"/>
      <c r="DC285" s="9"/>
      <c r="DD285" s="9"/>
      <c r="DE285" s="9"/>
      <c r="DF285" s="22"/>
      <c r="DG285" s="10"/>
      <c r="DH285" s="10"/>
      <c r="DI285" s="9"/>
      <c r="DJ285" s="13"/>
      <c r="DK285" s="10"/>
      <c r="DL285" s="10"/>
      <c r="DM285" s="10"/>
      <c r="DN285" s="10"/>
      <c r="DO285" s="10"/>
      <c r="DP285" s="11"/>
      <c r="DQ285" s="9"/>
      <c r="DR285" s="9"/>
      <c r="DS285" s="9"/>
      <c r="DT285" s="9"/>
      <c r="DU285" s="9"/>
      <c r="DV285" s="9"/>
      <c r="DW285" s="17"/>
      <c r="DX285" s="12"/>
      <c r="DY285" s="10"/>
      <c r="DZ285" s="9"/>
      <c r="EA285" s="9"/>
      <c r="EB285" s="9"/>
      <c r="EC285" s="9"/>
      <c r="ED285" s="9"/>
      <c r="EE285" s="9"/>
      <c r="EF285" s="9"/>
      <c r="EG285" s="9"/>
      <c r="EH285" s="9"/>
      <c r="EI285" s="9"/>
      <c r="EJ285" s="15"/>
      <c r="EK285" s="10"/>
      <c r="EL285" s="10"/>
      <c r="EM285" s="10"/>
      <c r="EN285" s="10"/>
      <c r="EO285" s="10"/>
      <c r="EP285" s="23"/>
      <c r="EQ285" s="9"/>
      <c r="ER285" s="9"/>
      <c r="ES285" s="9"/>
      <c r="ET285" s="13"/>
      <c r="EU285" s="10"/>
      <c r="EV285" s="10"/>
      <c r="EW285" s="10"/>
      <c r="EX285" s="10"/>
      <c r="EY285" s="10"/>
      <c r="EZ285" s="14"/>
      <c r="FA285" s="9"/>
      <c r="FB285" s="9"/>
      <c r="FC285" s="9"/>
      <c r="FD285" s="18"/>
      <c r="FE285" s="10"/>
      <c r="FF285" s="10"/>
      <c r="FG285" s="10"/>
      <c r="FH285" s="10"/>
      <c r="FI285" s="10"/>
      <c r="FJ285" s="10"/>
      <c r="FK285" s="32"/>
      <c r="FL285" s="9"/>
      <c r="FM285" s="9"/>
      <c r="FN285" s="14"/>
      <c r="FO285" s="10"/>
      <c r="FP285" s="10"/>
      <c r="FQ285" s="10"/>
      <c r="FR285" s="10"/>
      <c r="FS285" s="10"/>
      <c r="FT285" s="12"/>
      <c r="FU285" s="17"/>
      <c r="FV285" s="9"/>
      <c r="FW285" s="9"/>
      <c r="FX285" s="9"/>
      <c r="FY285" s="9"/>
      <c r="FZ285" s="9"/>
      <c r="GA285" s="9"/>
      <c r="GB285" s="9"/>
      <c r="GC285" s="9"/>
      <c r="GD285" s="9"/>
      <c r="GE285" s="9"/>
      <c r="GF285" s="9"/>
      <c r="GG285" s="9"/>
      <c r="GH285" s="10"/>
      <c r="GI285" s="10"/>
      <c r="GJ285" s="10"/>
      <c r="GK285" s="10"/>
      <c r="GL285" s="10"/>
      <c r="GM285" s="10"/>
      <c r="GN285" s="15"/>
      <c r="GO285" s="9"/>
      <c r="GP285" s="9"/>
      <c r="GQ285" s="16"/>
      <c r="GR285" s="10"/>
      <c r="GS285" s="10"/>
      <c r="GT285" s="10"/>
      <c r="GU285" s="10"/>
      <c r="GV285" s="10"/>
      <c r="GW285" s="14"/>
      <c r="GX285" s="9"/>
      <c r="GY285" s="9"/>
      <c r="GZ285" s="9"/>
      <c r="HA285" s="9"/>
      <c r="HB285" s="10"/>
      <c r="HC285" s="10"/>
      <c r="HD285" s="10"/>
      <c r="HE285" s="10"/>
      <c r="HF285" s="10"/>
      <c r="HG285" s="10"/>
      <c r="HH285" s="15"/>
      <c r="HI285" s="9"/>
      <c r="HJ285" s="9"/>
      <c r="HK285" s="9"/>
      <c r="HL285" s="9"/>
      <c r="HM285" s="9"/>
      <c r="HN285" s="12"/>
      <c r="HO285" s="10"/>
      <c r="HP285" s="10"/>
      <c r="HQ285" s="10"/>
      <c r="HR285" s="10"/>
      <c r="HS285" s="10"/>
      <c r="HT285" s="10"/>
      <c r="HU285" s="17"/>
      <c r="HV285" s="9"/>
      <c r="HW285" s="9"/>
      <c r="HX285" s="9"/>
      <c r="HY285" s="9"/>
      <c r="HZ285" s="16"/>
      <c r="IA285" s="10"/>
      <c r="IB285" s="11"/>
      <c r="IC285" s="9"/>
      <c r="ID285" s="9"/>
      <c r="IE285" s="9"/>
      <c r="IF285" s="9"/>
      <c r="IG285" s="9"/>
      <c r="IH285" s="9"/>
      <c r="II285" s="9"/>
      <c r="IJ285" s="9"/>
      <c r="IK285" s="9"/>
      <c r="IL285" s="9"/>
      <c r="IM285" s="9"/>
      <c r="IN285" s="9"/>
      <c r="IO285" s="9"/>
      <c r="IP285" s="9"/>
      <c r="IQ285" s="9"/>
      <c r="IR285" s="11"/>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7"/>
      <c r="JS285" s="9"/>
      <c r="JT285" s="9"/>
      <c r="JU285" s="9"/>
      <c r="JV285" s="9"/>
      <c r="JW285" s="9"/>
      <c r="JX285" s="9"/>
      <c r="JY285" s="13"/>
      <c r="JZ285" s="10"/>
      <c r="KA285" s="10"/>
      <c r="KB285" s="13"/>
      <c r="KC285" s="9"/>
      <c r="KD285" s="9"/>
      <c r="KE285" s="9"/>
      <c r="KF285" s="9"/>
      <c r="KG285" s="9"/>
      <c r="KH285" s="9"/>
      <c r="KI285" s="18"/>
      <c r="KJ285" s="10"/>
      <c r="KK285" s="10"/>
      <c r="KL285" s="10"/>
      <c r="KM285" s="10"/>
      <c r="KN285" s="10"/>
      <c r="KO285" s="12"/>
      <c r="KP285" s="9"/>
      <c r="KQ285" s="9"/>
      <c r="KR285" s="9"/>
      <c r="KS285" s="9"/>
      <c r="KT285" s="9"/>
      <c r="KU285" s="9"/>
      <c r="KV285" s="9"/>
      <c r="KW285" s="23"/>
      <c r="KX285" s="10"/>
      <c r="KY285" s="10"/>
      <c r="KZ285" s="10"/>
      <c r="LA285" s="10"/>
      <c r="LB285" s="10"/>
      <c r="LC285" s="15"/>
      <c r="LD285" s="9"/>
      <c r="LE285" s="22"/>
      <c r="LF285" s="10"/>
      <c r="LG285" s="10"/>
      <c r="LH285" s="16"/>
      <c r="LI285" s="9"/>
      <c r="LJ285" s="9"/>
      <c r="LK285" s="9"/>
      <c r="LL285" s="9"/>
      <c r="LM285" s="9"/>
      <c r="LN285" s="9"/>
      <c r="LO285" s="13"/>
      <c r="LP285" s="10"/>
      <c r="LQ285" s="10"/>
      <c r="LR285" s="10"/>
      <c r="LS285" s="10"/>
      <c r="LT285" s="10"/>
      <c r="LU285" s="10"/>
      <c r="LV285" s="10"/>
      <c r="LW285" s="15"/>
      <c r="LX285" s="9"/>
      <c r="LY285" s="18"/>
      <c r="LZ285" s="10"/>
      <c r="MA285" s="10"/>
      <c r="MB285" s="10"/>
      <c r="MC285" s="10"/>
      <c r="MD285" s="17"/>
      <c r="ME285" s="17"/>
      <c r="MF285" s="12"/>
      <c r="MG285" s="18"/>
      <c r="MH285" s="22"/>
      <c r="MI285" s="22"/>
      <c r="MJ285" s="22"/>
      <c r="MK285" s="18"/>
      <c r="ML285" s="9"/>
      <c r="MM285" s="9"/>
      <c r="MN285" s="9"/>
      <c r="MO285" s="9"/>
      <c r="MP285" s="9"/>
      <c r="MQ285" s="9"/>
      <c r="MR285" s="9"/>
      <c r="MS285" s="13"/>
      <c r="MT285" s="10"/>
      <c r="MU285" s="10"/>
      <c r="MV285" s="10"/>
      <c r="MW285" s="10"/>
      <c r="MX285" s="12"/>
      <c r="MY285" s="9"/>
      <c r="MZ285" s="9"/>
      <c r="NA285" s="9"/>
      <c r="NB285" s="9"/>
      <c r="NC285" s="9"/>
      <c r="ND285" s="9"/>
      <c r="NE285" s="9"/>
      <c r="NF285" s="13"/>
      <c r="NG285" s="10"/>
      <c r="NH285" s="10"/>
      <c r="NI285" s="10"/>
      <c r="NJ285" s="10"/>
      <c r="NK285" s="12"/>
      <c r="NL285" s="17"/>
      <c r="NM285" s="9"/>
      <c r="NN285" s="10"/>
      <c r="NO285" s="14"/>
      <c r="NP285" s="9"/>
      <c r="NQ285" s="9"/>
      <c r="NR285" s="9"/>
      <c r="NS285" s="9"/>
      <c r="NT285" s="9"/>
      <c r="NU285" s="9"/>
      <c r="NV285" s="18"/>
      <c r="NW285" s="10"/>
      <c r="NX285" s="10"/>
      <c r="NY285" s="10"/>
      <c r="NZ285" s="10"/>
      <c r="OA285" s="10"/>
      <c r="OB285" s="10"/>
      <c r="OC285" s="10"/>
      <c r="OD285" s="10"/>
      <c r="OE285" s="9"/>
      <c r="OF285" s="17"/>
      <c r="OG285" s="10"/>
      <c r="OH285" s="10"/>
      <c r="OI285" s="10"/>
      <c r="OJ285" s="10"/>
      <c r="OK285" s="10"/>
      <c r="OL285" s="10"/>
      <c r="OM285" s="10"/>
      <c r="ON285" s="10"/>
      <c r="OO285" s="10"/>
      <c r="OP285" s="10"/>
      <c r="OQ285" s="12"/>
      <c r="OR285" s="22"/>
      <c r="OS285" s="9"/>
      <c r="OT285" s="9"/>
      <c r="OU285" s="9"/>
      <c r="OV285" s="9"/>
      <c r="OW285" s="9"/>
      <c r="OX285" s="17"/>
      <c r="OY285" s="15"/>
      <c r="OZ285" s="10"/>
      <c r="PA285" s="10"/>
      <c r="PB285" s="10"/>
      <c r="PC285" s="11"/>
      <c r="PD285" s="9"/>
      <c r="PE285" s="9"/>
      <c r="PF285" s="9"/>
      <c r="PG285" s="9"/>
      <c r="PH285" s="9"/>
      <c r="PI285" s="9"/>
      <c r="PJ285" s="18"/>
      <c r="PK285" s="10"/>
      <c r="PL285" s="10"/>
      <c r="PM285" s="10"/>
      <c r="PN285" s="10"/>
      <c r="PO285" s="22"/>
      <c r="PP285" s="9"/>
      <c r="PQ285" s="9"/>
      <c r="PR285" s="9"/>
      <c r="PS285" s="9"/>
      <c r="PT285" s="9"/>
      <c r="PU285" s="9"/>
      <c r="PV285" s="18"/>
      <c r="PW285" s="10"/>
      <c r="PX285" s="10"/>
      <c r="PY285" s="15"/>
      <c r="PZ285" s="9"/>
      <c r="QA285" s="9"/>
      <c r="QB285" s="9"/>
      <c r="QC285" s="9"/>
      <c r="QD285" s="9"/>
      <c r="QE285" s="9"/>
      <c r="QF285" s="17"/>
      <c r="QG285" s="12"/>
      <c r="QH285" s="10"/>
      <c r="QI285" s="10"/>
      <c r="QJ285" s="10"/>
      <c r="QK285" s="10"/>
      <c r="QL285" s="10"/>
      <c r="QM285" s="10"/>
      <c r="QN285" s="10"/>
      <c r="QO285" s="10"/>
      <c r="QP285" s="10"/>
      <c r="QQ285" s="10"/>
      <c r="QR285" s="10"/>
      <c r="QS285" s="10"/>
      <c r="QT285" s="10"/>
      <c r="QU285" s="13"/>
      <c r="QV285" s="9"/>
      <c r="QW285" s="9"/>
      <c r="QX285" s="9"/>
      <c r="QY285" s="9"/>
      <c r="QZ285" s="9"/>
      <c r="RA285" s="9"/>
      <c r="RB285" s="9"/>
      <c r="RC285" s="10"/>
      <c r="RD285" s="10"/>
      <c r="RE285" s="10"/>
      <c r="RF285" s="29"/>
      <c r="RG285" s="9"/>
      <c r="RH285" s="9"/>
      <c r="RI285" s="9"/>
      <c r="RJ285" s="9"/>
      <c r="RK285" s="9"/>
      <c r="RL285" s="22"/>
      <c r="RM285" s="12"/>
      <c r="RN285" s="10"/>
      <c r="RO285" s="10"/>
      <c r="RP285" s="10"/>
      <c r="RQ285" s="11"/>
      <c r="RR285" s="9"/>
      <c r="RS285" s="9"/>
      <c r="RT285" s="9"/>
      <c r="RU285" s="9"/>
      <c r="RV285" s="9"/>
      <c r="RW285" s="9"/>
      <c r="RX285" s="9"/>
      <c r="RY285" s="15"/>
      <c r="RZ285" s="10"/>
      <c r="SA285" s="10"/>
      <c r="SB285" s="10"/>
      <c r="SC285" s="10"/>
      <c r="SD285" s="10"/>
      <c r="SE285" s="17"/>
      <c r="SF285" s="9"/>
      <c r="SG285" s="9"/>
      <c r="SH285" s="9"/>
      <c r="SI285" s="9"/>
      <c r="SJ285" s="9"/>
      <c r="SK285" s="9"/>
      <c r="SL285" s="16"/>
      <c r="SM285" s="10"/>
      <c r="SN285" s="10"/>
      <c r="SO285" s="10"/>
      <c r="SP285" s="10"/>
      <c r="SQ285" s="10"/>
      <c r="SR285" s="10"/>
      <c r="SS285" s="22"/>
      <c r="ST285" s="9"/>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9"/>
      <c r="TT285" s="9"/>
    </row>
    <row r="286" spans="1:540" ht="9.6" customHeight="1">
      <c r="A286" s="9"/>
      <c r="B286" s="9"/>
      <c r="C286" s="9"/>
      <c r="D286" s="9"/>
      <c r="E286" s="9"/>
      <c r="F286" s="9"/>
      <c r="G286" s="9"/>
      <c r="H286" s="9"/>
      <c r="I286" s="9"/>
      <c r="J286" s="9"/>
      <c r="K286" s="9"/>
      <c r="L286" s="9"/>
      <c r="M286" s="9"/>
      <c r="N286" s="9"/>
      <c r="O286" s="9"/>
      <c r="P286" s="9"/>
      <c r="Q286" s="9"/>
      <c r="R286" s="9"/>
      <c r="S286" s="9"/>
      <c r="T286" s="9"/>
      <c r="U286" s="9"/>
      <c r="V286" s="13"/>
      <c r="W286" s="10"/>
      <c r="X286" s="10"/>
      <c r="Y286" s="10"/>
      <c r="Z286" s="10"/>
      <c r="AA286" s="10"/>
      <c r="AB286" s="10"/>
      <c r="AC286" s="16"/>
      <c r="AD286" s="9"/>
      <c r="AE286" s="17"/>
      <c r="AF286" s="12"/>
      <c r="AG286" s="10"/>
      <c r="AH286" s="10"/>
      <c r="AI286" s="10"/>
      <c r="AJ286" s="10"/>
      <c r="AK286" s="10"/>
      <c r="AL286" s="15"/>
      <c r="AM286" s="9"/>
      <c r="AN286" s="17"/>
      <c r="AO286" s="9"/>
      <c r="AP286" s="9"/>
      <c r="AQ286" s="17"/>
      <c r="AR286" s="12"/>
      <c r="AS286" s="10"/>
      <c r="AT286" s="10"/>
      <c r="AU286" s="10"/>
      <c r="AV286" s="10"/>
      <c r="AW286" s="10"/>
      <c r="AX286" s="12"/>
      <c r="AY286" s="17"/>
      <c r="AZ286" s="9"/>
      <c r="BA286" s="9"/>
      <c r="BB286" s="9"/>
      <c r="BC286" s="9"/>
      <c r="BD286" s="12"/>
      <c r="BE286" s="10"/>
      <c r="BF286" s="13"/>
      <c r="BG286" s="9"/>
      <c r="BH286" s="9"/>
      <c r="BI286" s="14"/>
      <c r="BJ286" s="10"/>
      <c r="BK286" s="10"/>
      <c r="BL286" s="10"/>
      <c r="BM286" s="10"/>
      <c r="BN286" s="10"/>
      <c r="BO286" s="18"/>
      <c r="BP286" s="9"/>
      <c r="BQ286" s="9"/>
      <c r="BR286" s="9"/>
      <c r="BS286" s="9"/>
      <c r="BT286" s="9"/>
      <c r="BU286" s="9"/>
      <c r="BV286" s="15"/>
      <c r="BW286" s="10"/>
      <c r="BX286" s="18"/>
      <c r="BY286" s="9"/>
      <c r="BZ286" s="9"/>
      <c r="CA286" s="9"/>
      <c r="CB286" s="15"/>
      <c r="CC286" s="10"/>
      <c r="CD286" s="9"/>
      <c r="CE286" s="9"/>
      <c r="CF286" s="9"/>
      <c r="CG286" s="9"/>
      <c r="CH286" s="9"/>
      <c r="CI286" s="18"/>
      <c r="CJ286" s="10"/>
      <c r="CK286" s="10"/>
      <c r="CL286" s="10"/>
      <c r="CM286" s="10"/>
      <c r="CN286" s="10"/>
      <c r="CO286" s="10"/>
      <c r="CP286" s="15"/>
      <c r="CQ286" s="9"/>
      <c r="CR286" s="9"/>
      <c r="CS286" s="9"/>
      <c r="CT286" s="17"/>
      <c r="CU286" s="15"/>
      <c r="CV286" s="10"/>
      <c r="CW286" s="10"/>
      <c r="CX286" s="10"/>
      <c r="CY286" s="10"/>
      <c r="CZ286" s="10"/>
      <c r="DA286" s="10"/>
      <c r="DB286" s="17"/>
      <c r="DC286" s="9"/>
      <c r="DD286" s="9"/>
      <c r="DE286" s="9"/>
      <c r="DF286" s="13"/>
      <c r="DG286" s="10"/>
      <c r="DH286" s="10"/>
      <c r="DI286" s="9"/>
      <c r="DJ286" s="18"/>
      <c r="DK286" s="10"/>
      <c r="DL286" s="10"/>
      <c r="DM286" s="10"/>
      <c r="DN286" s="10"/>
      <c r="DO286" s="10"/>
      <c r="DP286" s="11"/>
      <c r="DQ286" s="9"/>
      <c r="DR286" s="9"/>
      <c r="DS286" s="9"/>
      <c r="DT286" s="9"/>
      <c r="DU286" s="9"/>
      <c r="DV286" s="9"/>
      <c r="DW286" s="18"/>
      <c r="DX286" s="10"/>
      <c r="DY286" s="15"/>
      <c r="DZ286" s="9"/>
      <c r="EA286" s="9"/>
      <c r="EB286" s="9"/>
      <c r="EC286" s="9"/>
      <c r="ED286" s="9"/>
      <c r="EE286" s="9"/>
      <c r="EF286" s="9"/>
      <c r="EG286" s="9"/>
      <c r="EH286" s="9"/>
      <c r="EI286" s="9"/>
      <c r="EJ286" s="16"/>
      <c r="EK286" s="10"/>
      <c r="EL286" s="10"/>
      <c r="EM286" s="10"/>
      <c r="EN286" s="10"/>
      <c r="EO286" s="10"/>
      <c r="EP286" s="16"/>
      <c r="EQ286" s="9"/>
      <c r="ER286" s="9"/>
      <c r="ES286" s="9"/>
      <c r="ET286" s="13"/>
      <c r="EU286" s="10"/>
      <c r="EV286" s="10"/>
      <c r="EW286" s="10"/>
      <c r="EX286" s="10"/>
      <c r="EY286" s="10"/>
      <c r="EZ286" s="22"/>
      <c r="FA286" s="9"/>
      <c r="FB286" s="9"/>
      <c r="FC286" s="9"/>
      <c r="FD286" s="18"/>
      <c r="FE286" s="10"/>
      <c r="FF286" s="10"/>
      <c r="FG286" s="10"/>
      <c r="FH286" s="10"/>
      <c r="FI286" s="10"/>
      <c r="FJ286" s="10"/>
      <c r="FK286" s="32"/>
      <c r="FL286" s="9"/>
      <c r="FM286" s="9"/>
      <c r="FN286" s="14"/>
      <c r="FO286" s="10"/>
      <c r="FP286" s="10"/>
      <c r="FQ286" s="10"/>
      <c r="FR286" s="10"/>
      <c r="FS286" s="10"/>
      <c r="FT286" s="12"/>
      <c r="FU286" s="9"/>
      <c r="FV286" s="17"/>
      <c r="FW286" s="9"/>
      <c r="FX286" s="9"/>
      <c r="FY286" s="9"/>
      <c r="FZ286" s="9"/>
      <c r="GA286" s="9"/>
      <c r="GB286" s="9"/>
      <c r="GC286" s="9"/>
      <c r="GD286" s="9"/>
      <c r="GE286" s="9"/>
      <c r="GF286" s="9"/>
      <c r="GG286" s="9"/>
      <c r="GH286" s="10"/>
      <c r="GI286" s="10"/>
      <c r="GJ286" s="10"/>
      <c r="GK286" s="10"/>
      <c r="GL286" s="10"/>
      <c r="GM286" s="10"/>
      <c r="GN286" s="15"/>
      <c r="GO286" s="9"/>
      <c r="GP286" s="9"/>
      <c r="GQ286" s="16"/>
      <c r="GR286" s="10"/>
      <c r="GS286" s="10"/>
      <c r="GT286" s="10"/>
      <c r="GU286" s="10"/>
      <c r="GV286" s="10"/>
      <c r="GW286" s="18"/>
      <c r="GX286" s="9"/>
      <c r="GY286" s="9"/>
      <c r="GZ286" s="9"/>
      <c r="HA286" s="9"/>
      <c r="HB286" s="10"/>
      <c r="HC286" s="10"/>
      <c r="HD286" s="10"/>
      <c r="HE286" s="10"/>
      <c r="HF286" s="10"/>
      <c r="HG286" s="10"/>
      <c r="HH286" s="15"/>
      <c r="HI286" s="9"/>
      <c r="HJ286" s="9"/>
      <c r="HK286" s="9"/>
      <c r="HL286" s="9"/>
      <c r="HM286" s="9"/>
      <c r="HN286" s="12"/>
      <c r="HO286" s="10"/>
      <c r="HP286" s="10"/>
      <c r="HQ286" s="10"/>
      <c r="HR286" s="10"/>
      <c r="HS286" s="10"/>
      <c r="HT286" s="10"/>
      <c r="HU286" s="17"/>
      <c r="HV286" s="9"/>
      <c r="HW286" s="9"/>
      <c r="HX286" s="9"/>
      <c r="HY286" s="9"/>
      <c r="HZ286" s="15"/>
      <c r="IA286" s="10"/>
      <c r="IB286" s="14"/>
      <c r="IC286" s="9"/>
      <c r="ID286" s="9"/>
      <c r="IE286" s="9"/>
      <c r="IF286" s="9"/>
      <c r="IG286" s="9"/>
      <c r="IH286" s="9"/>
      <c r="II286" s="9"/>
      <c r="IJ286" s="9"/>
      <c r="IK286" s="9"/>
      <c r="IL286" s="9"/>
      <c r="IM286" s="9"/>
      <c r="IN286" s="9"/>
      <c r="IO286" s="9"/>
      <c r="IP286" s="9"/>
      <c r="IQ286" s="9"/>
      <c r="IR286" s="11"/>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7"/>
      <c r="JS286" s="9"/>
      <c r="JT286" s="9"/>
      <c r="JU286" s="9"/>
      <c r="JV286" s="9"/>
      <c r="JW286" s="9"/>
      <c r="JX286" s="9"/>
      <c r="JY286" s="13"/>
      <c r="JZ286" s="10"/>
      <c r="KA286" s="10"/>
      <c r="KB286" s="13"/>
      <c r="KC286" s="9"/>
      <c r="KD286" s="9"/>
      <c r="KE286" s="9"/>
      <c r="KF286" s="9"/>
      <c r="KG286" s="9"/>
      <c r="KH286" s="9"/>
      <c r="KI286" s="18"/>
      <c r="KJ286" s="10"/>
      <c r="KK286" s="10"/>
      <c r="KL286" s="10"/>
      <c r="KM286" s="10"/>
      <c r="KN286" s="10"/>
      <c r="KO286" s="12"/>
      <c r="KP286" s="9"/>
      <c r="KQ286" s="9"/>
      <c r="KR286" s="9"/>
      <c r="KS286" s="9"/>
      <c r="KT286" s="9"/>
      <c r="KU286" s="9"/>
      <c r="KV286" s="9"/>
      <c r="KW286" s="23"/>
      <c r="KX286" s="10"/>
      <c r="KY286" s="10"/>
      <c r="KZ286" s="10"/>
      <c r="LA286" s="10"/>
      <c r="LB286" s="10"/>
      <c r="LC286" s="13"/>
      <c r="LD286" s="9"/>
      <c r="LE286" s="17"/>
      <c r="LF286" s="10"/>
      <c r="LG286" s="10"/>
      <c r="LH286" s="11"/>
      <c r="LI286" s="9"/>
      <c r="LJ286" s="9"/>
      <c r="LK286" s="9"/>
      <c r="LL286" s="9"/>
      <c r="LM286" s="9"/>
      <c r="LN286" s="9"/>
      <c r="LO286" s="13"/>
      <c r="LP286" s="10"/>
      <c r="LQ286" s="10"/>
      <c r="LR286" s="10"/>
      <c r="LS286" s="10"/>
      <c r="LT286" s="10"/>
      <c r="LU286" s="10"/>
      <c r="LV286" s="10"/>
      <c r="LW286" s="13"/>
      <c r="LX286" s="9"/>
      <c r="LY286" s="18"/>
      <c r="LZ286" s="10"/>
      <c r="MA286" s="10"/>
      <c r="MB286" s="10"/>
      <c r="MC286" s="10"/>
      <c r="MD286" s="9"/>
      <c r="ME286" s="18"/>
      <c r="MF286" s="12"/>
      <c r="MG286" s="10"/>
      <c r="MH286" s="10"/>
      <c r="MI286" s="10"/>
      <c r="MJ286" s="10"/>
      <c r="MK286" s="10"/>
      <c r="ML286" s="9"/>
      <c r="MM286" s="9"/>
      <c r="MN286" s="9"/>
      <c r="MO286" s="9"/>
      <c r="MP286" s="9"/>
      <c r="MQ286" s="9"/>
      <c r="MR286" s="9"/>
      <c r="MS286" s="18"/>
      <c r="MT286" s="10"/>
      <c r="MU286" s="10"/>
      <c r="MV286" s="10"/>
      <c r="MW286" s="10"/>
      <c r="MX286" s="12"/>
      <c r="MY286" s="9"/>
      <c r="MZ286" s="9"/>
      <c r="NA286" s="9"/>
      <c r="NB286" s="9"/>
      <c r="NC286" s="9"/>
      <c r="ND286" s="9"/>
      <c r="NE286" s="9"/>
      <c r="NF286" s="13"/>
      <c r="NG286" s="10"/>
      <c r="NH286" s="10"/>
      <c r="NI286" s="10"/>
      <c r="NJ286" s="10"/>
      <c r="NK286" s="13"/>
      <c r="NL286" s="9"/>
      <c r="NM286" s="9"/>
      <c r="NN286" s="10"/>
      <c r="NO286" s="15"/>
      <c r="NP286" s="17"/>
      <c r="NQ286" s="9"/>
      <c r="NR286" s="9"/>
      <c r="NS286" s="9"/>
      <c r="NT286" s="9"/>
      <c r="NU286" s="9"/>
      <c r="NV286" s="18"/>
      <c r="NW286" s="10"/>
      <c r="NX286" s="10"/>
      <c r="NY286" s="10"/>
      <c r="NZ286" s="10"/>
      <c r="OA286" s="10"/>
      <c r="OB286" s="10"/>
      <c r="OC286" s="10"/>
      <c r="OD286" s="11"/>
      <c r="OE286" s="9"/>
      <c r="OF286" s="18"/>
      <c r="OG286" s="10"/>
      <c r="OH286" s="10"/>
      <c r="OI286" s="10"/>
      <c r="OJ286" s="10"/>
      <c r="OK286" s="10"/>
      <c r="OL286" s="10"/>
      <c r="OM286" s="10"/>
      <c r="ON286" s="10"/>
      <c r="OO286" s="10"/>
      <c r="OP286" s="10"/>
      <c r="OQ286" s="10"/>
      <c r="OR286" s="34"/>
      <c r="OS286" s="9"/>
      <c r="OT286" s="9"/>
      <c r="OU286" s="9"/>
      <c r="OV286" s="9"/>
      <c r="OW286" s="9"/>
      <c r="OX286" s="17"/>
      <c r="OY286" s="15"/>
      <c r="OZ286" s="10"/>
      <c r="PA286" s="10"/>
      <c r="PB286" s="10"/>
      <c r="PC286" s="11"/>
      <c r="PD286" s="9"/>
      <c r="PE286" s="9"/>
      <c r="PF286" s="9"/>
      <c r="PG286" s="9"/>
      <c r="PH286" s="9"/>
      <c r="PI286" s="9"/>
      <c r="PJ286" s="12"/>
      <c r="PK286" s="10"/>
      <c r="PL286" s="10"/>
      <c r="PM286" s="10"/>
      <c r="PN286" s="10"/>
      <c r="PO286" s="22"/>
      <c r="PP286" s="9"/>
      <c r="PQ286" s="9"/>
      <c r="PR286" s="9"/>
      <c r="PS286" s="9"/>
      <c r="PT286" s="9"/>
      <c r="PU286" s="9"/>
      <c r="PV286" s="18"/>
      <c r="PW286" s="10"/>
      <c r="PX286" s="10"/>
      <c r="PY286" s="15"/>
      <c r="PZ286" s="9"/>
      <c r="QA286" s="9"/>
      <c r="QB286" s="9"/>
      <c r="QC286" s="9"/>
      <c r="QD286" s="9"/>
      <c r="QE286" s="9"/>
      <c r="QF286" s="17"/>
      <c r="QG286" s="12"/>
      <c r="QH286" s="10"/>
      <c r="QI286" s="10"/>
      <c r="QJ286" s="10"/>
      <c r="QK286" s="10"/>
      <c r="QL286" s="10"/>
      <c r="QM286" s="10"/>
      <c r="QN286" s="10"/>
      <c r="QO286" s="10"/>
      <c r="QP286" s="10"/>
      <c r="QQ286" s="10"/>
      <c r="QR286" s="10"/>
      <c r="QS286" s="10"/>
      <c r="QT286" s="10"/>
      <c r="QU286" s="13"/>
      <c r="QV286" s="9"/>
      <c r="QW286" s="9"/>
      <c r="QX286" s="9"/>
      <c r="QY286" s="9"/>
      <c r="QZ286" s="9"/>
      <c r="RA286" s="9"/>
      <c r="RB286" s="9"/>
      <c r="RC286" s="10"/>
      <c r="RD286" s="10"/>
      <c r="RE286" s="10"/>
      <c r="RF286" s="16"/>
      <c r="RG286" s="9"/>
      <c r="RH286" s="9"/>
      <c r="RI286" s="9"/>
      <c r="RJ286" s="9"/>
      <c r="RK286" s="9"/>
      <c r="RL286" s="13"/>
      <c r="RM286" s="10"/>
      <c r="RN286" s="10"/>
      <c r="RO286" s="10"/>
      <c r="RP286" s="10"/>
      <c r="RQ286" s="11"/>
      <c r="RR286" s="9"/>
      <c r="RS286" s="9"/>
      <c r="RT286" s="9"/>
      <c r="RU286" s="9"/>
      <c r="RV286" s="9"/>
      <c r="RW286" s="9"/>
      <c r="RX286" s="9"/>
      <c r="RY286" s="15"/>
      <c r="RZ286" s="10"/>
      <c r="SA286" s="10"/>
      <c r="SB286" s="10"/>
      <c r="SC286" s="10"/>
      <c r="SD286" s="10"/>
      <c r="SE286" s="17"/>
      <c r="SF286" s="9"/>
      <c r="SG286" s="9"/>
      <c r="SH286" s="9"/>
      <c r="SI286" s="9"/>
      <c r="SJ286" s="9"/>
      <c r="SK286" s="9"/>
      <c r="SL286" s="16"/>
      <c r="SM286" s="10"/>
      <c r="SN286" s="10"/>
      <c r="SO286" s="10"/>
      <c r="SP286" s="10"/>
      <c r="SQ286" s="10"/>
      <c r="SR286" s="15"/>
      <c r="SS286" s="9"/>
      <c r="ST286" s="9"/>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9"/>
      <c r="TT286" s="9"/>
    </row>
    <row r="287" spans="1:540" ht="9.6" customHeight="1">
      <c r="A287" s="9"/>
      <c r="B287" s="9"/>
      <c r="C287" s="9"/>
      <c r="D287" s="9"/>
      <c r="E287" s="9"/>
      <c r="F287" s="9"/>
      <c r="G287" s="9"/>
      <c r="H287" s="9"/>
      <c r="I287" s="9"/>
      <c r="J287" s="9"/>
      <c r="K287" s="9"/>
      <c r="L287" s="9"/>
      <c r="M287" s="9"/>
      <c r="N287" s="9"/>
      <c r="O287" s="9"/>
      <c r="P287" s="9"/>
      <c r="Q287" s="9"/>
      <c r="R287" s="9"/>
      <c r="S287" s="9"/>
      <c r="T287" s="9"/>
      <c r="U287" s="9"/>
      <c r="V287" s="16"/>
      <c r="W287" s="10"/>
      <c r="X287" s="10"/>
      <c r="Y287" s="10"/>
      <c r="Z287" s="10"/>
      <c r="AA287" s="10"/>
      <c r="AB287" s="10"/>
      <c r="AC287" s="18"/>
      <c r="AD287" s="9"/>
      <c r="AE287" s="9"/>
      <c r="AF287" s="15"/>
      <c r="AG287" s="10"/>
      <c r="AH287" s="10"/>
      <c r="AI287" s="10"/>
      <c r="AJ287" s="10"/>
      <c r="AK287" s="10"/>
      <c r="AL287" s="14"/>
      <c r="AM287" s="13"/>
      <c r="AN287" s="15"/>
      <c r="AO287" s="9"/>
      <c r="AP287" s="9"/>
      <c r="AQ287" s="17"/>
      <c r="AR287" s="15"/>
      <c r="AS287" s="10"/>
      <c r="AT287" s="10"/>
      <c r="AU287" s="10"/>
      <c r="AV287" s="10"/>
      <c r="AW287" s="10"/>
      <c r="AX287" s="12"/>
      <c r="AY287" s="17"/>
      <c r="AZ287" s="9"/>
      <c r="BA287" s="9"/>
      <c r="BB287" s="9"/>
      <c r="BC287" s="14"/>
      <c r="BD287" s="10"/>
      <c r="BE287" s="10"/>
      <c r="BF287" s="13"/>
      <c r="BG287" s="9"/>
      <c r="BH287" s="9"/>
      <c r="BI287" s="22"/>
      <c r="BJ287" s="10"/>
      <c r="BK287" s="10"/>
      <c r="BL287" s="10"/>
      <c r="BM287" s="10"/>
      <c r="BN287" s="10"/>
      <c r="BO287" s="18"/>
      <c r="BP287" s="9"/>
      <c r="BQ287" s="9"/>
      <c r="BR287" s="9"/>
      <c r="BS287" s="9"/>
      <c r="BT287" s="9"/>
      <c r="BU287" s="13"/>
      <c r="BV287" s="10"/>
      <c r="BW287" s="28"/>
      <c r="BX287" s="9"/>
      <c r="BY287" s="9"/>
      <c r="BZ287" s="9"/>
      <c r="CA287" s="18"/>
      <c r="CB287" s="10"/>
      <c r="CC287" s="10"/>
      <c r="CD287" s="9"/>
      <c r="CE287" s="9"/>
      <c r="CF287" s="9"/>
      <c r="CG287" s="9"/>
      <c r="CH287" s="9"/>
      <c r="CI287" s="17"/>
      <c r="CJ287" s="12"/>
      <c r="CK287" s="10"/>
      <c r="CL287" s="10"/>
      <c r="CM287" s="10"/>
      <c r="CN287" s="10"/>
      <c r="CO287" s="10"/>
      <c r="CP287" s="15"/>
      <c r="CQ287" s="9"/>
      <c r="CR287" s="9"/>
      <c r="CS287" s="9"/>
      <c r="CT287" s="17"/>
      <c r="CU287" s="15"/>
      <c r="CV287" s="10"/>
      <c r="CW287" s="10"/>
      <c r="CX287" s="10"/>
      <c r="CY287" s="10"/>
      <c r="CZ287" s="10"/>
      <c r="DA287" s="10"/>
      <c r="DB287" s="17"/>
      <c r="DC287" s="9"/>
      <c r="DD287" s="9"/>
      <c r="DE287" s="18"/>
      <c r="DF287" s="10"/>
      <c r="DG287" s="10"/>
      <c r="DH287" s="10"/>
      <c r="DI287" s="9"/>
      <c r="DJ287" s="9"/>
      <c r="DK287" s="11"/>
      <c r="DL287" s="10"/>
      <c r="DM287" s="10"/>
      <c r="DN287" s="10"/>
      <c r="DO287" s="10"/>
      <c r="DP287" s="15"/>
      <c r="DQ287" s="9"/>
      <c r="DR287" s="9"/>
      <c r="DS287" s="9"/>
      <c r="DT287" s="9"/>
      <c r="DU287" s="9"/>
      <c r="DV287" s="17"/>
      <c r="DW287" s="12"/>
      <c r="DX287" s="10"/>
      <c r="DY287" s="18"/>
      <c r="DZ287" s="9"/>
      <c r="EA287" s="9"/>
      <c r="EB287" s="9"/>
      <c r="EC287" s="9"/>
      <c r="ED287" s="9"/>
      <c r="EE287" s="9"/>
      <c r="EF287" s="9"/>
      <c r="EG287" s="9"/>
      <c r="EH287" s="9"/>
      <c r="EI287" s="9"/>
      <c r="EJ287" s="9"/>
      <c r="EK287" s="19"/>
      <c r="EL287" s="10"/>
      <c r="EM287" s="10"/>
      <c r="EN287" s="10"/>
      <c r="EO287" s="10"/>
      <c r="EP287" s="16"/>
      <c r="EQ287" s="9"/>
      <c r="ER287" s="9"/>
      <c r="ES287" s="9"/>
      <c r="ET287" s="14"/>
      <c r="EU287" s="10"/>
      <c r="EV287" s="10"/>
      <c r="EW287" s="10"/>
      <c r="EX287" s="10"/>
      <c r="EY287" s="13"/>
      <c r="EZ287" s="9"/>
      <c r="FA287" s="9"/>
      <c r="FB287" s="9"/>
      <c r="FC287" s="9"/>
      <c r="FD287" s="18"/>
      <c r="FE287" s="10"/>
      <c r="FF287" s="10"/>
      <c r="FG287" s="10"/>
      <c r="FH287" s="10"/>
      <c r="FI287" s="10"/>
      <c r="FJ287" s="10"/>
      <c r="FK287" s="13"/>
      <c r="FL287" s="9"/>
      <c r="FM287" s="9"/>
      <c r="FN287" s="14"/>
      <c r="FO287" s="10"/>
      <c r="FP287" s="10"/>
      <c r="FQ287" s="10"/>
      <c r="FR287" s="10"/>
      <c r="FS287" s="10"/>
      <c r="FT287" s="15"/>
      <c r="FU287" s="18"/>
      <c r="FV287" s="12"/>
      <c r="FW287" s="18"/>
      <c r="FX287" s="9"/>
      <c r="FY287" s="9"/>
      <c r="FZ287" s="9"/>
      <c r="GA287" s="9"/>
      <c r="GB287" s="9"/>
      <c r="GC287" s="9"/>
      <c r="GD287" s="9"/>
      <c r="GE287" s="9"/>
      <c r="GF287" s="9"/>
      <c r="GG287" s="9"/>
      <c r="GH287" s="10"/>
      <c r="GI287" s="10"/>
      <c r="GJ287" s="10"/>
      <c r="GK287" s="10"/>
      <c r="GL287" s="10"/>
      <c r="GM287" s="10"/>
      <c r="GN287" s="15"/>
      <c r="GO287" s="9"/>
      <c r="GP287" s="9"/>
      <c r="GQ287" s="18"/>
      <c r="GR287" s="10"/>
      <c r="GS287" s="10"/>
      <c r="GT287" s="10"/>
      <c r="GU287" s="10"/>
      <c r="GV287" s="13"/>
      <c r="GW287" s="9"/>
      <c r="GX287" s="9"/>
      <c r="GY287" s="9"/>
      <c r="GZ287" s="9"/>
      <c r="HA287" s="9"/>
      <c r="HB287" s="10"/>
      <c r="HC287" s="10"/>
      <c r="HD287" s="10"/>
      <c r="HE287" s="10"/>
      <c r="HF287" s="10"/>
      <c r="HG287" s="10"/>
      <c r="HH287" s="15"/>
      <c r="HI287" s="9"/>
      <c r="HJ287" s="9"/>
      <c r="HK287" s="9"/>
      <c r="HL287" s="9"/>
      <c r="HM287" s="9"/>
      <c r="HN287" s="12"/>
      <c r="HO287" s="10"/>
      <c r="HP287" s="10"/>
      <c r="HQ287" s="10"/>
      <c r="HR287" s="10"/>
      <c r="HS287" s="10"/>
      <c r="HT287" s="10"/>
      <c r="HU287" s="17"/>
      <c r="HV287" s="9"/>
      <c r="HW287" s="9"/>
      <c r="HX287" s="9"/>
      <c r="HY287" s="11"/>
      <c r="HZ287" s="10"/>
      <c r="IA287" s="10"/>
      <c r="IB287" s="14"/>
      <c r="IC287" s="9"/>
      <c r="ID287" s="9"/>
      <c r="IE287" s="9"/>
      <c r="IF287" s="9"/>
      <c r="IG287" s="9"/>
      <c r="IH287" s="9"/>
      <c r="II287" s="9"/>
      <c r="IJ287" s="9"/>
      <c r="IK287" s="9"/>
      <c r="IL287" s="9"/>
      <c r="IM287" s="9"/>
      <c r="IN287" s="9"/>
      <c r="IO287" s="9"/>
      <c r="IP287" s="9"/>
      <c r="IQ287" s="9"/>
      <c r="IR287" s="11"/>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7"/>
      <c r="JS287" s="9"/>
      <c r="JT287" s="9"/>
      <c r="JU287" s="9"/>
      <c r="JV287" s="9"/>
      <c r="JW287" s="9"/>
      <c r="JX287" s="9"/>
      <c r="JY287" s="13"/>
      <c r="JZ287" s="10"/>
      <c r="KA287" s="10"/>
      <c r="KB287" s="13"/>
      <c r="KC287" s="9"/>
      <c r="KD287" s="9"/>
      <c r="KE287" s="9"/>
      <c r="KF287" s="9"/>
      <c r="KG287" s="9"/>
      <c r="KH287" s="9"/>
      <c r="KI287" s="29"/>
      <c r="KJ287" s="25"/>
      <c r="KK287" s="16"/>
      <c r="KL287" s="12"/>
      <c r="KM287" s="10"/>
      <c r="KN287" s="10"/>
      <c r="KO287" s="12"/>
      <c r="KP287" s="9"/>
      <c r="KQ287" s="9"/>
      <c r="KR287" s="9"/>
      <c r="KS287" s="9"/>
      <c r="KT287" s="9"/>
      <c r="KU287" s="9"/>
      <c r="KV287" s="9"/>
      <c r="KW287" s="23"/>
      <c r="KX287" s="10"/>
      <c r="KY287" s="10"/>
      <c r="KZ287" s="10"/>
      <c r="LA287" s="10"/>
      <c r="LB287" s="15"/>
      <c r="LC287" s="17"/>
      <c r="LD287" s="9"/>
      <c r="LE287" s="17"/>
      <c r="LF287" s="10"/>
      <c r="LG287" s="10"/>
      <c r="LH287" s="10"/>
      <c r="LI287" s="18"/>
      <c r="LJ287" s="9"/>
      <c r="LK287" s="9"/>
      <c r="LL287" s="9"/>
      <c r="LM287" s="9"/>
      <c r="LN287" s="9"/>
      <c r="LO287" s="13"/>
      <c r="LP287" s="10"/>
      <c r="LQ287" s="10"/>
      <c r="LR287" s="10"/>
      <c r="LS287" s="10"/>
      <c r="LT287" s="10"/>
      <c r="LU287" s="10"/>
      <c r="LV287" s="12"/>
      <c r="LW287" s="17"/>
      <c r="LX287" s="9"/>
      <c r="LY287" s="14"/>
      <c r="LZ287" s="10"/>
      <c r="MA287" s="10"/>
      <c r="MB287" s="10"/>
      <c r="MC287" s="14"/>
      <c r="MD287" s="9"/>
      <c r="ME287" s="16"/>
      <c r="MF287" s="10"/>
      <c r="MG287" s="10"/>
      <c r="MH287" s="10"/>
      <c r="MI287" s="10"/>
      <c r="MJ287" s="10"/>
      <c r="MK287" s="10"/>
      <c r="ML287" s="18"/>
      <c r="MM287" s="9"/>
      <c r="MN287" s="9"/>
      <c r="MO287" s="9"/>
      <c r="MP287" s="9"/>
      <c r="MQ287" s="9"/>
      <c r="MR287" s="9"/>
      <c r="MS287" s="9"/>
      <c r="MT287" s="10"/>
      <c r="MU287" s="10"/>
      <c r="MV287" s="10"/>
      <c r="MW287" s="10"/>
      <c r="MX287" s="12"/>
      <c r="MY287" s="9"/>
      <c r="MZ287" s="9"/>
      <c r="NA287" s="9"/>
      <c r="NB287" s="9"/>
      <c r="NC287" s="9"/>
      <c r="ND287" s="9"/>
      <c r="NE287" s="9"/>
      <c r="NF287" s="13"/>
      <c r="NG287" s="10"/>
      <c r="NH287" s="10"/>
      <c r="NI287" s="10"/>
      <c r="NJ287" s="10"/>
      <c r="NK287" s="9"/>
      <c r="NL287" s="9"/>
      <c r="NM287" s="9"/>
      <c r="NN287" s="10"/>
      <c r="NO287" s="10"/>
      <c r="NP287" s="16"/>
      <c r="NQ287" s="9"/>
      <c r="NR287" s="9"/>
      <c r="NS287" s="9"/>
      <c r="NT287" s="9"/>
      <c r="NU287" s="9"/>
      <c r="NV287" s="18"/>
      <c r="NW287" s="10"/>
      <c r="NX287" s="10"/>
      <c r="NY287" s="10"/>
      <c r="NZ287" s="10"/>
      <c r="OA287" s="10"/>
      <c r="OB287" s="10"/>
      <c r="OC287" s="10"/>
      <c r="OD287" s="17"/>
      <c r="OE287" s="9"/>
      <c r="OF287" s="13"/>
      <c r="OG287" s="10"/>
      <c r="OH287" s="10"/>
      <c r="OI287" s="10"/>
      <c r="OJ287" s="10"/>
      <c r="OK287" s="10"/>
      <c r="OL287" s="10"/>
      <c r="OM287" s="10"/>
      <c r="ON287" s="10"/>
      <c r="OO287" s="10"/>
      <c r="OP287" s="10"/>
      <c r="OQ287" s="10"/>
      <c r="OR287" s="12"/>
      <c r="OS287" s="17"/>
      <c r="OT287" s="9"/>
      <c r="OU287" s="9"/>
      <c r="OV287" s="9"/>
      <c r="OW287" s="9"/>
      <c r="OX287" s="17"/>
      <c r="OY287" s="15"/>
      <c r="OZ287" s="10"/>
      <c r="PA287" s="10"/>
      <c r="PB287" s="10"/>
      <c r="PC287" s="15"/>
      <c r="PD287" s="9"/>
      <c r="PE287" s="9"/>
      <c r="PF287" s="9"/>
      <c r="PG287" s="9"/>
      <c r="PH287" s="9"/>
      <c r="PI287" s="16"/>
      <c r="PJ287" s="10"/>
      <c r="PK287" s="10"/>
      <c r="PL287" s="10"/>
      <c r="PM287" s="10"/>
      <c r="PN287" s="10"/>
      <c r="PO287" s="22"/>
      <c r="PP287" s="9"/>
      <c r="PQ287" s="9"/>
      <c r="PR287" s="9"/>
      <c r="PS287" s="9"/>
      <c r="PT287" s="9"/>
      <c r="PU287" s="9"/>
      <c r="PV287" s="18"/>
      <c r="PW287" s="10"/>
      <c r="PX287" s="10"/>
      <c r="PY287" s="15"/>
      <c r="PZ287" s="9"/>
      <c r="QA287" s="9"/>
      <c r="QB287" s="9"/>
      <c r="QC287" s="9"/>
      <c r="QD287" s="9"/>
      <c r="QE287" s="9"/>
      <c r="QF287" s="22"/>
      <c r="QG287" s="12"/>
      <c r="QH287" s="16"/>
      <c r="QI287" s="11"/>
      <c r="QJ287" s="10"/>
      <c r="QK287" s="10"/>
      <c r="QL287" s="10"/>
      <c r="QM287" s="10"/>
      <c r="QN287" s="10"/>
      <c r="QO287" s="10"/>
      <c r="QP287" s="10"/>
      <c r="QQ287" s="10"/>
      <c r="QR287" s="10"/>
      <c r="QS287" s="10"/>
      <c r="QT287" s="10"/>
      <c r="QU287" s="13"/>
      <c r="QV287" s="9"/>
      <c r="QW287" s="9"/>
      <c r="QX287" s="9"/>
      <c r="QY287" s="9"/>
      <c r="QZ287" s="9"/>
      <c r="RA287" s="9"/>
      <c r="RB287" s="9"/>
      <c r="RC287" s="10"/>
      <c r="RD287" s="10"/>
      <c r="RE287" s="10"/>
      <c r="RF287" s="22"/>
      <c r="RG287" s="9"/>
      <c r="RH287" s="9"/>
      <c r="RI287" s="9"/>
      <c r="RJ287" s="9"/>
      <c r="RK287" s="22"/>
      <c r="RL287" s="12"/>
      <c r="RM287" s="10"/>
      <c r="RN287" s="10"/>
      <c r="RO287" s="10"/>
      <c r="RP287" s="10"/>
      <c r="RQ287" s="11"/>
      <c r="RR287" s="9"/>
      <c r="RS287" s="9"/>
      <c r="RT287" s="9"/>
      <c r="RU287" s="9"/>
      <c r="RV287" s="9"/>
      <c r="RW287" s="9"/>
      <c r="RX287" s="9"/>
      <c r="RY287" s="15"/>
      <c r="RZ287" s="10"/>
      <c r="SA287" s="10"/>
      <c r="SB287" s="10"/>
      <c r="SC287" s="10"/>
      <c r="SD287" s="10"/>
      <c r="SE287" s="17"/>
      <c r="SF287" s="9"/>
      <c r="SG287" s="9"/>
      <c r="SH287" s="9"/>
      <c r="SI287" s="9"/>
      <c r="SJ287" s="9"/>
      <c r="SK287" s="9"/>
      <c r="SL287" s="16"/>
      <c r="SM287" s="10"/>
      <c r="SN287" s="10"/>
      <c r="SO287" s="10"/>
      <c r="SP287" s="10"/>
      <c r="SQ287" s="10"/>
      <c r="SR287" s="18"/>
      <c r="SS287" s="9"/>
      <c r="ST287" s="9"/>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9"/>
      <c r="TT287" s="9"/>
    </row>
    <row r="288" spans="1:540" ht="9.6" customHeight="1">
      <c r="A288" s="9"/>
      <c r="B288" s="9"/>
      <c r="C288" s="9"/>
      <c r="D288" s="9"/>
      <c r="E288" s="9"/>
      <c r="F288" s="9"/>
      <c r="G288" s="9"/>
      <c r="H288" s="9"/>
      <c r="I288" s="9"/>
      <c r="J288" s="9"/>
      <c r="K288" s="9"/>
      <c r="L288" s="9"/>
      <c r="M288" s="9"/>
      <c r="N288" s="9"/>
      <c r="O288" s="9"/>
      <c r="P288" s="9"/>
      <c r="Q288" s="9"/>
      <c r="R288" s="9"/>
      <c r="S288" s="9"/>
      <c r="T288" s="9"/>
      <c r="U288" s="9"/>
      <c r="V288" s="14"/>
      <c r="W288" s="10"/>
      <c r="X288" s="10"/>
      <c r="Y288" s="10"/>
      <c r="Z288" s="10"/>
      <c r="AA288" s="10"/>
      <c r="AB288" s="10"/>
      <c r="AC288" s="13"/>
      <c r="AD288" s="9"/>
      <c r="AE288" s="9"/>
      <c r="AF288" s="11"/>
      <c r="AG288" s="10"/>
      <c r="AH288" s="10"/>
      <c r="AI288" s="10"/>
      <c r="AJ288" s="10"/>
      <c r="AK288" s="10"/>
      <c r="AL288" s="10"/>
      <c r="AM288" s="10"/>
      <c r="AN288" s="12"/>
      <c r="AO288" s="9"/>
      <c r="AP288" s="9"/>
      <c r="AQ288" s="22"/>
      <c r="AR288" s="12"/>
      <c r="AS288" s="10"/>
      <c r="AT288" s="10"/>
      <c r="AU288" s="10"/>
      <c r="AV288" s="10"/>
      <c r="AW288" s="10"/>
      <c r="AX288" s="12"/>
      <c r="AY288" s="17"/>
      <c r="AZ288" s="9"/>
      <c r="BA288" s="34"/>
      <c r="BB288" s="35"/>
      <c r="BC288" s="10"/>
      <c r="BD288" s="10"/>
      <c r="BE288" s="10"/>
      <c r="BF288" s="13"/>
      <c r="BG288" s="9"/>
      <c r="BH288" s="9"/>
      <c r="BI288" s="9"/>
      <c r="BJ288" s="18"/>
      <c r="BK288" s="10"/>
      <c r="BL288" s="10"/>
      <c r="BM288" s="10"/>
      <c r="BN288" s="10"/>
      <c r="BO288" s="15"/>
      <c r="BP288" s="9"/>
      <c r="BQ288" s="9"/>
      <c r="BR288" s="9"/>
      <c r="BS288" s="17"/>
      <c r="BT288" s="28"/>
      <c r="BU288" s="10"/>
      <c r="BV288" s="10"/>
      <c r="BW288" s="22"/>
      <c r="BX288" s="9"/>
      <c r="BY288" s="9"/>
      <c r="BZ288" s="22"/>
      <c r="CA288" s="35"/>
      <c r="CB288" s="10"/>
      <c r="CC288" s="10"/>
      <c r="CD288" s="22"/>
      <c r="CE288" s="9"/>
      <c r="CF288" s="9"/>
      <c r="CG288" s="9"/>
      <c r="CH288" s="9"/>
      <c r="CI288" s="17"/>
      <c r="CJ288" s="12"/>
      <c r="CK288" s="10"/>
      <c r="CL288" s="10"/>
      <c r="CM288" s="10"/>
      <c r="CN288" s="10"/>
      <c r="CO288" s="10"/>
      <c r="CP288" s="10"/>
      <c r="CQ288" s="29"/>
      <c r="CR288" s="9"/>
      <c r="CS288" s="9"/>
      <c r="CT288" s="17"/>
      <c r="CU288" s="15"/>
      <c r="CV288" s="10"/>
      <c r="CW288" s="10"/>
      <c r="CX288" s="10"/>
      <c r="CY288" s="10"/>
      <c r="CZ288" s="10"/>
      <c r="DA288" s="10"/>
      <c r="DB288" s="17"/>
      <c r="DC288" s="17"/>
      <c r="DD288" s="13"/>
      <c r="DE288" s="10"/>
      <c r="DF288" s="10"/>
      <c r="DG288" s="10"/>
      <c r="DH288" s="10"/>
      <c r="DI288" s="17"/>
      <c r="DJ288" s="9"/>
      <c r="DK288" s="9"/>
      <c r="DL288" s="15"/>
      <c r="DM288" s="10"/>
      <c r="DN288" s="10"/>
      <c r="DO288" s="10"/>
      <c r="DP288" s="10"/>
      <c r="DQ288" s="18"/>
      <c r="DR288" s="9"/>
      <c r="DS288" s="9"/>
      <c r="DT288" s="9"/>
      <c r="DU288" s="16"/>
      <c r="DV288" s="10"/>
      <c r="DW288" s="10"/>
      <c r="DX288" s="23"/>
      <c r="DY288" s="9"/>
      <c r="DZ288" s="9"/>
      <c r="EA288" s="9"/>
      <c r="EB288" s="9"/>
      <c r="EC288" s="9"/>
      <c r="ED288" s="9"/>
      <c r="EE288" s="9"/>
      <c r="EF288" s="9"/>
      <c r="EG288" s="9"/>
      <c r="EH288" s="9"/>
      <c r="EI288" s="9"/>
      <c r="EJ288" s="9"/>
      <c r="EK288" s="9"/>
      <c r="EL288" s="19"/>
      <c r="EM288" s="10"/>
      <c r="EN288" s="10"/>
      <c r="EO288" s="10"/>
      <c r="EP288" s="15"/>
      <c r="EQ288" s="9"/>
      <c r="ER288" s="9"/>
      <c r="ES288" s="9"/>
      <c r="ET288" s="12"/>
      <c r="EU288" s="10"/>
      <c r="EV288" s="10"/>
      <c r="EW288" s="10"/>
      <c r="EX288" s="20"/>
      <c r="EY288" s="9"/>
      <c r="EZ288" s="9"/>
      <c r="FA288" s="9"/>
      <c r="FB288" s="9"/>
      <c r="FC288" s="9"/>
      <c r="FD288" s="16"/>
      <c r="FE288" s="10"/>
      <c r="FF288" s="10"/>
      <c r="FG288" s="10"/>
      <c r="FH288" s="10"/>
      <c r="FI288" s="10"/>
      <c r="FJ288" s="10"/>
      <c r="FK288" s="15"/>
      <c r="FL288" s="17"/>
      <c r="FM288" s="9"/>
      <c r="FN288" s="29"/>
      <c r="FO288" s="10"/>
      <c r="FP288" s="10"/>
      <c r="FQ288" s="10"/>
      <c r="FR288" s="10"/>
      <c r="FS288" s="10"/>
      <c r="FT288" s="10"/>
      <c r="FU288" s="10"/>
      <c r="FV288" s="10"/>
      <c r="FW288" s="22"/>
      <c r="FX288" s="9"/>
      <c r="FY288" s="9"/>
      <c r="FZ288" s="9"/>
      <c r="GA288" s="9"/>
      <c r="GB288" s="9"/>
      <c r="GC288" s="9"/>
      <c r="GD288" s="9"/>
      <c r="GE288" s="9"/>
      <c r="GF288" s="9"/>
      <c r="GG288" s="17"/>
      <c r="GH288" s="10"/>
      <c r="GI288" s="10"/>
      <c r="GJ288" s="10"/>
      <c r="GK288" s="10"/>
      <c r="GL288" s="10"/>
      <c r="GM288" s="10"/>
      <c r="GN288" s="15"/>
      <c r="GO288" s="9"/>
      <c r="GP288" s="22"/>
      <c r="GQ288" s="15"/>
      <c r="GR288" s="10"/>
      <c r="GS288" s="10"/>
      <c r="GT288" s="10"/>
      <c r="GU288" s="13"/>
      <c r="GV288" s="9"/>
      <c r="GW288" s="9"/>
      <c r="GX288" s="9"/>
      <c r="GY288" s="9"/>
      <c r="GZ288" s="9"/>
      <c r="HA288" s="17"/>
      <c r="HB288" s="10"/>
      <c r="HC288" s="10"/>
      <c r="HD288" s="10"/>
      <c r="HE288" s="10"/>
      <c r="HF288" s="10"/>
      <c r="HG288" s="10"/>
      <c r="HH288" s="24"/>
      <c r="HI288" s="9"/>
      <c r="HJ288" s="9"/>
      <c r="HK288" s="9"/>
      <c r="HL288" s="9"/>
      <c r="HM288" s="9"/>
      <c r="HN288" s="10"/>
      <c r="HO288" s="10"/>
      <c r="HP288" s="10"/>
      <c r="HQ288" s="10"/>
      <c r="HR288" s="10"/>
      <c r="HS288" s="10"/>
      <c r="HT288" s="10"/>
      <c r="HU288" s="17"/>
      <c r="HV288" s="17"/>
      <c r="HW288" s="16"/>
      <c r="HX288" s="15"/>
      <c r="HY288" s="10"/>
      <c r="HZ288" s="10"/>
      <c r="IA288" s="10"/>
      <c r="IB288" s="14"/>
      <c r="IC288" s="9"/>
      <c r="ID288" s="9"/>
      <c r="IE288" s="9"/>
      <c r="IF288" s="9"/>
      <c r="IG288" s="9"/>
      <c r="IH288" s="9"/>
      <c r="II288" s="9"/>
      <c r="IJ288" s="9"/>
      <c r="IK288" s="9"/>
      <c r="IL288" s="9"/>
      <c r="IM288" s="9"/>
      <c r="IN288" s="9"/>
      <c r="IO288" s="9"/>
      <c r="IP288" s="9"/>
      <c r="IQ288" s="9"/>
      <c r="IR288" s="11"/>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7"/>
      <c r="JS288" s="9"/>
      <c r="JT288" s="9"/>
      <c r="JU288" s="9"/>
      <c r="JV288" s="9"/>
      <c r="JW288" s="9"/>
      <c r="JX288" s="9"/>
      <c r="JY288" s="13"/>
      <c r="JZ288" s="10"/>
      <c r="KA288" s="10"/>
      <c r="KB288" s="14"/>
      <c r="KC288" s="9"/>
      <c r="KD288" s="9"/>
      <c r="KE288" s="9"/>
      <c r="KF288" s="9"/>
      <c r="KG288" s="9"/>
      <c r="KH288" s="9"/>
      <c r="KI288" s="17"/>
      <c r="KJ288" s="17"/>
      <c r="KK288" s="9"/>
      <c r="KL288" s="20"/>
      <c r="KM288" s="10"/>
      <c r="KN288" s="10"/>
      <c r="KO288" s="10"/>
      <c r="KP288" s="17"/>
      <c r="KQ288" s="9"/>
      <c r="KR288" s="9"/>
      <c r="KS288" s="9"/>
      <c r="KT288" s="9"/>
      <c r="KU288" s="9"/>
      <c r="KV288" s="9"/>
      <c r="KW288" s="23"/>
      <c r="KX288" s="10"/>
      <c r="KY288" s="10"/>
      <c r="KZ288" s="10"/>
      <c r="LA288" s="15"/>
      <c r="LB288" s="17"/>
      <c r="LC288" s="9"/>
      <c r="LD288" s="9"/>
      <c r="LE288" s="17"/>
      <c r="LF288" s="10"/>
      <c r="LG288" s="10"/>
      <c r="LH288" s="10"/>
      <c r="LI288" s="12"/>
      <c r="LJ288" s="9"/>
      <c r="LK288" s="9"/>
      <c r="LL288" s="9"/>
      <c r="LM288" s="9"/>
      <c r="LN288" s="9"/>
      <c r="LO288" s="16"/>
      <c r="LP288" s="10"/>
      <c r="LQ288" s="10"/>
      <c r="LR288" s="10"/>
      <c r="LS288" s="10"/>
      <c r="LT288" s="10"/>
      <c r="LU288" s="10"/>
      <c r="LV288" s="22"/>
      <c r="LW288" s="9"/>
      <c r="LX288" s="18"/>
      <c r="LY288" s="10"/>
      <c r="LZ288" s="10"/>
      <c r="MA288" s="10"/>
      <c r="MB288" s="10"/>
      <c r="MC288" s="22"/>
      <c r="MD288" s="9"/>
      <c r="ME288" s="23"/>
      <c r="MF288" s="10"/>
      <c r="MG288" s="10"/>
      <c r="MH288" s="10"/>
      <c r="MI288" s="10"/>
      <c r="MJ288" s="10"/>
      <c r="MK288" s="10"/>
      <c r="ML288" s="13"/>
      <c r="MM288" s="9"/>
      <c r="MN288" s="9"/>
      <c r="MO288" s="9"/>
      <c r="MP288" s="9"/>
      <c r="MQ288" s="9"/>
      <c r="MR288" s="9"/>
      <c r="MS288" s="9"/>
      <c r="MT288" s="12"/>
      <c r="MU288" s="10"/>
      <c r="MV288" s="10"/>
      <c r="MW288" s="10"/>
      <c r="MX288" s="10"/>
      <c r="MY288" s="9"/>
      <c r="MZ288" s="9"/>
      <c r="NA288" s="9"/>
      <c r="NB288" s="9"/>
      <c r="NC288" s="9"/>
      <c r="ND288" s="9"/>
      <c r="NE288" s="9"/>
      <c r="NF288" s="13"/>
      <c r="NG288" s="10"/>
      <c r="NH288" s="10"/>
      <c r="NI288" s="10"/>
      <c r="NJ288" s="17"/>
      <c r="NK288" s="9"/>
      <c r="NL288" s="9"/>
      <c r="NM288" s="9"/>
      <c r="NN288" s="10"/>
      <c r="NO288" s="10"/>
      <c r="NP288" s="10"/>
      <c r="NQ288" s="17"/>
      <c r="NR288" s="9"/>
      <c r="NS288" s="9"/>
      <c r="NT288" s="9"/>
      <c r="NU288" s="9"/>
      <c r="NV288" s="18"/>
      <c r="NW288" s="10"/>
      <c r="NX288" s="10"/>
      <c r="NY288" s="10"/>
      <c r="NZ288" s="10"/>
      <c r="OA288" s="10"/>
      <c r="OB288" s="10"/>
      <c r="OC288" s="18"/>
      <c r="OD288" s="9"/>
      <c r="OE288" s="17"/>
      <c r="OF288" s="12"/>
      <c r="OG288" s="10"/>
      <c r="OH288" s="10"/>
      <c r="OI288" s="10"/>
      <c r="OJ288" s="10"/>
      <c r="OK288" s="10"/>
      <c r="OL288" s="10"/>
      <c r="OM288" s="10"/>
      <c r="ON288" s="10"/>
      <c r="OO288" s="10"/>
      <c r="OP288" s="10"/>
      <c r="OQ288" s="10"/>
      <c r="OR288" s="10"/>
      <c r="OS288" s="15"/>
      <c r="OT288" s="9"/>
      <c r="OU288" s="9"/>
      <c r="OV288" s="9"/>
      <c r="OW288" s="9"/>
      <c r="OX288" s="9"/>
      <c r="OY288" s="27"/>
      <c r="OZ288" s="10"/>
      <c r="PA288" s="10"/>
      <c r="PB288" s="10"/>
      <c r="PC288" s="13"/>
      <c r="PD288" s="9"/>
      <c r="PE288" s="9"/>
      <c r="PF288" s="9"/>
      <c r="PG288" s="9"/>
      <c r="PH288" s="17"/>
      <c r="PI288" s="12"/>
      <c r="PJ288" s="10"/>
      <c r="PK288" s="10"/>
      <c r="PL288" s="10"/>
      <c r="PM288" s="10"/>
      <c r="PN288" s="10"/>
      <c r="PO288" s="22"/>
      <c r="PP288" s="9"/>
      <c r="PQ288" s="9"/>
      <c r="PR288" s="9"/>
      <c r="PS288" s="9"/>
      <c r="PT288" s="9"/>
      <c r="PU288" s="9"/>
      <c r="PV288" s="18"/>
      <c r="PW288" s="10"/>
      <c r="PX288" s="10"/>
      <c r="PY288" s="12"/>
      <c r="PZ288" s="9"/>
      <c r="QA288" s="9"/>
      <c r="QB288" s="9"/>
      <c r="QC288" s="9"/>
      <c r="QD288" s="9"/>
      <c r="QE288" s="9"/>
      <c r="QF288" s="9"/>
      <c r="QG288" s="22"/>
      <c r="QH288" s="9"/>
      <c r="QI288" s="18"/>
      <c r="QJ288" s="10"/>
      <c r="QK288" s="10"/>
      <c r="QL288" s="10"/>
      <c r="QM288" s="10"/>
      <c r="QN288" s="10"/>
      <c r="QO288" s="10"/>
      <c r="QP288" s="10"/>
      <c r="QQ288" s="10"/>
      <c r="QR288" s="10"/>
      <c r="QS288" s="10"/>
      <c r="QT288" s="10"/>
      <c r="QU288" s="13"/>
      <c r="QV288" s="9"/>
      <c r="QW288" s="9"/>
      <c r="QX288" s="9"/>
      <c r="QY288" s="9"/>
      <c r="QZ288" s="9"/>
      <c r="RA288" s="9"/>
      <c r="RB288" s="9"/>
      <c r="RC288" s="10"/>
      <c r="RD288" s="10"/>
      <c r="RE288" s="10"/>
      <c r="RF288" s="17"/>
      <c r="RG288" s="9"/>
      <c r="RH288" s="9"/>
      <c r="RI288" s="9"/>
      <c r="RJ288" s="9"/>
      <c r="RK288" s="15"/>
      <c r="RL288" s="10"/>
      <c r="RM288" s="10"/>
      <c r="RN288" s="10"/>
      <c r="RO288" s="10"/>
      <c r="RP288" s="10"/>
      <c r="RQ288" s="11"/>
      <c r="RR288" s="9"/>
      <c r="RS288" s="9"/>
      <c r="RT288" s="9"/>
      <c r="RU288" s="9"/>
      <c r="RV288" s="9"/>
      <c r="RW288" s="9"/>
      <c r="RX288" s="9"/>
      <c r="RY288" s="15"/>
      <c r="RZ288" s="10"/>
      <c r="SA288" s="10"/>
      <c r="SB288" s="10"/>
      <c r="SC288" s="10"/>
      <c r="SD288" s="10"/>
      <c r="SE288" s="17"/>
      <c r="SF288" s="9"/>
      <c r="SG288" s="9"/>
      <c r="SH288" s="9"/>
      <c r="SI288" s="9"/>
      <c r="SJ288" s="9"/>
      <c r="SK288" s="9"/>
      <c r="SL288" s="16"/>
      <c r="SM288" s="10"/>
      <c r="SN288" s="10"/>
      <c r="SO288" s="10"/>
      <c r="SP288" s="12"/>
      <c r="SQ288" s="22"/>
      <c r="SR288" s="9"/>
      <c r="SS288" s="9"/>
      <c r="ST288" s="9"/>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9"/>
      <c r="TT288" s="9"/>
    </row>
    <row r="289" spans="1:540" ht="9.6" customHeight="1">
      <c r="A289" s="9"/>
      <c r="B289" s="9"/>
      <c r="C289" s="9"/>
      <c r="D289" s="9"/>
      <c r="E289" s="9"/>
      <c r="F289" s="9"/>
      <c r="G289" s="9"/>
      <c r="H289" s="9"/>
      <c r="I289" s="9"/>
      <c r="J289" s="9"/>
      <c r="K289" s="9"/>
      <c r="L289" s="9"/>
      <c r="M289" s="9"/>
      <c r="N289" s="9"/>
      <c r="O289" s="9"/>
      <c r="P289" s="9"/>
      <c r="Q289" s="9"/>
      <c r="R289" s="9"/>
      <c r="S289" s="9"/>
      <c r="T289" s="9"/>
      <c r="U289" s="12"/>
      <c r="V289" s="10"/>
      <c r="W289" s="10"/>
      <c r="X289" s="10"/>
      <c r="Y289" s="10"/>
      <c r="Z289" s="10"/>
      <c r="AA289" s="10"/>
      <c r="AB289" s="10"/>
      <c r="AC289" s="10"/>
      <c r="AD289" s="10"/>
      <c r="AE289" s="18"/>
      <c r="AF289" s="9"/>
      <c r="AG289" s="10"/>
      <c r="AH289" s="10"/>
      <c r="AI289" s="10"/>
      <c r="AJ289" s="10"/>
      <c r="AK289" s="10"/>
      <c r="AL289" s="10"/>
      <c r="AM289" s="10"/>
      <c r="AN289" s="22"/>
      <c r="AO289" s="9"/>
      <c r="AP289" s="16"/>
      <c r="AQ289" s="10"/>
      <c r="AR289" s="10"/>
      <c r="AS289" s="10"/>
      <c r="AT289" s="10"/>
      <c r="AU289" s="10"/>
      <c r="AV289" s="10"/>
      <c r="AW289" s="10"/>
      <c r="AX289" s="12"/>
      <c r="AY289" s="17"/>
      <c r="AZ289" s="10"/>
      <c r="BA289" s="10"/>
      <c r="BB289" s="10"/>
      <c r="BC289" s="10"/>
      <c r="BD289" s="10"/>
      <c r="BE289" s="10"/>
      <c r="BF289" s="13"/>
      <c r="BG289" s="9"/>
      <c r="BH289" s="9"/>
      <c r="BI289" s="9"/>
      <c r="BJ289" s="9"/>
      <c r="BK289" s="22"/>
      <c r="BL289" s="12"/>
      <c r="BM289" s="10"/>
      <c r="BN289" s="10"/>
      <c r="BO289" s="10"/>
      <c r="BP289" s="10"/>
      <c r="BQ289" s="9"/>
      <c r="BR289" s="28"/>
      <c r="BS289" s="10"/>
      <c r="BT289" s="10"/>
      <c r="BU289" s="12"/>
      <c r="BV289" s="17"/>
      <c r="BW289" s="9"/>
      <c r="BX289" s="9"/>
      <c r="BY289" s="13"/>
      <c r="BZ289" s="10"/>
      <c r="CA289" s="10"/>
      <c r="CB289" s="10"/>
      <c r="CC289" s="10"/>
      <c r="CD289" s="10"/>
      <c r="CE289" s="13"/>
      <c r="CF289" s="9"/>
      <c r="CG289" s="9"/>
      <c r="CH289" s="22"/>
      <c r="CI289" s="10"/>
      <c r="CJ289" s="10"/>
      <c r="CK289" s="10"/>
      <c r="CL289" s="10"/>
      <c r="CM289" s="10"/>
      <c r="CN289" s="10"/>
      <c r="CO289" s="10"/>
      <c r="CP289" s="10"/>
      <c r="CQ289" s="10"/>
      <c r="CR289" s="16"/>
      <c r="CS289" s="9"/>
      <c r="CT289" s="10"/>
      <c r="CU289" s="10"/>
      <c r="CV289" s="10"/>
      <c r="CW289" s="10"/>
      <c r="CX289" s="10"/>
      <c r="CY289" s="10"/>
      <c r="CZ289" s="10"/>
      <c r="DA289" s="10"/>
      <c r="DB289" s="17"/>
      <c r="DC289" s="15"/>
      <c r="DD289" s="10"/>
      <c r="DE289" s="10"/>
      <c r="DF289" s="10"/>
      <c r="DG289" s="10"/>
      <c r="DH289" s="10"/>
      <c r="DI289" s="17"/>
      <c r="DJ289" s="9"/>
      <c r="DK289" s="9"/>
      <c r="DL289" s="9"/>
      <c r="DM289" s="14"/>
      <c r="DN289" s="10"/>
      <c r="DO289" s="10"/>
      <c r="DP289" s="10"/>
      <c r="DQ289" s="10"/>
      <c r="DR289" s="16"/>
      <c r="DS289" s="18"/>
      <c r="DT289" s="10"/>
      <c r="DU289" s="10"/>
      <c r="DV289" s="10"/>
      <c r="DW289" s="23"/>
      <c r="DX289" s="9"/>
      <c r="DY289" s="9"/>
      <c r="DZ289" s="9"/>
      <c r="EA289" s="9"/>
      <c r="EB289" s="9"/>
      <c r="EC289" s="9"/>
      <c r="ED289" s="9"/>
      <c r="EE289" s="9"/>
      <c r="EF289" s="9"/>
      <c r="EG289" s="9"/>
      <c r="EH289" s="9"/>
      <c r="EI289" s="9"/>
      <c r="EJ289" s="9"/>
      <c r="EK289" s="9"/>
      <c r="EL289" s="9"/>
      <c r="EM289" s="14"/>
      <c r="EN289" s="10"/>
      <c r="EO289" s="10"/>
      <c r="EP289" s="10"/>
      <c r="EQ289" s="14"/>
      <c r="ER289" s="9"/>
      <c r="ES289" s="10"/>
      <c r="ET289" s="10"/>
      <c r="EU289" s="10"/>
      <c r="EV289" s="10"/>
      <c r="EW289" s="34"/>
      <c r="EX289" s="9"/>
      <c r="EY289" s="9"/>
      <c r="EZ289" s="9"/>
      <c r="FA289" s="9"/>
      <c r="FB289" s="9"/>
      <c r="FC289" s="14"/>
      <c r="FD289" s="10"/>
      <c r="FE289" s="10"/>
      <c r="FF289" s="10"/>
      <c r="FG289" s="10"/>
      <c r="FH289" s="10"/>
      <c r="FI289" s="10"/>
      <c r="FJ289" s="10"/>
      <c r="FK289" s="10"/>
      <c r="FL289" s="10"/>
      <c r="FM289" s="16"/>
      <c r="FN289" s="9"/>
      <c r="FO289" s="14"/>
      <c r="FP289" s="10"/>
      <c r="FQ289" s="10"/>
      <c r="FR289" s="10"/>
      <c r="FS289" s="10"/>
      <c r="FT289" s="10"/>
      <c r="FU289" s="10"/>
      <c r="FV289" s="30"/>
      <c r="FW289" s="9"/>
      <c r="FX289" s="9"/>
      <c r="FY289" s="9"/>
      <c r="FZ289" s="9"/>
      <c r="GA289" s="9"/>
      <c r="GB289" s="9"/>
      <c r="GC289" s="9"/>
      <c r="GD289" s="9"/>
      <c r="GE289" s="9"/>
      <c r="GF289" s="16"/>
      <c r="GG289" s="10"/>
      <c r="GH289" s="10"/>
      <c r="GI289" s="10"/>
      <c r="GJ289" s="10"/>
      <c r="GK289" s="10"/>
      <c r="GL289" s="10"/>
      <c r="GM289" s="10"/>
      <c r="GN289" s="15"/>
      <c r="GO289" s="9"/>
      <c r="GP289" s="10"/>
      <c r="GQ289" s="10"/>
      <c r="GR289" s="10"/>
      <c r="GS289" s="12"/>
      <c r="GT289" s="18"/>
      <c r="GU289" s="9"/>
      <c r="GV289" s="9"/>
      <c r="GW289" s="9"/>
      <c r="GX289" s="9"/>
      <c r="GY289" s="9"/>
      <c r="GZ289" s="33"/>
      <c r="HA289" s="10"/>
      <c r="HB289" s="10"/>
      <c r="HC289" s="10"/>
      <c r="HD289" s="10"/>
      <c r="HE289" s="10"/>
      <c r="HF289" s="10"/>
      <c r="HG289" s="10"/>
      <c r="HH289" s="10"/>
      <c r="HI289" s="10"/>
      <c r="HJ289" s="18"/>
      <c r="HK289" s="9"/>
      <c r="HL289" s="22"/>
      <c r="HM289" s="10"/>
      <c r="HN289" s="10"/>
      <c r="HO289" s="10"/>
      <c r="HP289" s="10"/>
      <c r="HQ289" s="10"/>
      <c r="HR289" s="10"/>
      <c r="HS289" s="10"/>
      <c r="HT289" s="10"/>
      <c r="HU289" s="9"/>
      <c r="HV289" s="15"/>
      <c r="HW289" s="10"/>
      <c r="HX289" s="10"/>
      <c r="HY289" s="10"/>
      <c r="HZ289" s="10"/>
      <c r="IA289" s="10"/>
      <c r="IB289" s="11"/>
      <c r="IC289" s="9"/>
      <c r="ID289" s="9"/>
      <c r="IE289" s="9"/>
      <c r="IF289" s="9"/>
      <c r="IG289" s="9"/>
      <c r="IH289" s="9"/>
      <c r="II289" s="9"/>
      <c r="IJ289" s="9"/>
      <c r="IK289" s="9"/>
      <c r="IL289" s="9"/>
      <c r="IM289" s="9"/>
      <c r="IN289" s="9"/>
      <c r="IO289" s="9"/>
      <c r="IP289" s="9"/>
      <c r="IQ289" s="9"/>
      <c r="IR289" s="11"/>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2"/>
      <c r="JQ289" s="21"/>
      <c r="JR289" s="9"/>
      <c r="JS289" s="9"/>
      <c r="JT289" s="9"/>
      <c r="JU289" s="9"/>
      <c r="JV289" s="9"/>
      <c r="JW289" s="9"/>
      <c r="JX289" s="9"/>
      <c r="JY289" s="22"/>
      <c r="JZ289" s="11"/>
      <c r="KA289" s="10"/>
      <c r="KB289" s="10"/>
      <c r="KC289" s="17"/>
      <c r="KD289" s="9"/>
      <c r="KE289" s="9"/>
      <c r="KF289" s="9"/>
      <c r="KG289" s="9"/>
      <c r="KH289" s="9"/>
      <c r="KI289" s="9"/>
      <c r="KJ289" s="9"/>
      <c r="KK289" s="17"/>
      <c r="KL289" s="10"/>
      <c r="KM289" s="10"/>
      <c r="KN289" s="12"/>
      <c r="KO289" s="16"/>
      <c r="KP289" s="9"/>
      <c r="KQ289" s="9"/>
      <c r="KR289" s="9"/>
      <c r="KS289" s="9"/>
      <c r="KT289" s="9"/>
      <c r="KU289" s="9"/>
      <c r="KV289" s="9"/>
      <c r="KW289" s="13"/>
      <c r="KX289" s="10"/>
      <c r="KY289" s="13"/>
      <c r="KZ289" s="18"/>
      <c r="LA289" s="9"/>
      <c r="LB289" s="9"/>
      <c r="LC289" s="9"/>
      <c r="LD289" s="9"/>
      <c r="LE289" s="17"/>
      <c r="LF289" s="10"/>
      <c r="LG289" s="10"/>
      <c r="LH289" s="10"/>
      <c r="LI289" s="10"/>
      <c r="LJ289" s="15"/>
      <c r="LK289" s="17"/>
      <c r="LL289" s="9"/>
      <c r="LM289" s="9"/>
      <c r="LN289" s="9"/>
      <c r="LO289" s="9"/>
      <c r="LP289" s="13"/>
      <c r="LQ289" s="10"/>
      <c r="LR289" s="10"/>
      <c r="LS289" s="15"/>
      <c r="LT289" s="16"/>
      <c r="LU289" s="9"/>
      <c r="LV289" s="9"/>
      <c r="LW289" s="18"/>
      <c r="LX289" s="12"/>
      <c r="LY289" s="10"/>
      <c r="LZ289" s="10"/>
      <c r="MA289" s="14"/>
      <c r="MB289" s="22"/>
      <c r="MC289" s="9"/>
      <c r="MD289" s="9"/>
      <c r="ME289" s="17"/>
      <c r="MF289" s="13"/>
      <c r="MG289" s="10"/>
      <c r="MH289" s="10"/>
      <c r="MI289" s="10"/>
      <c r="MJ289" s="10"/>
      <c r="MK289" s="24"/>
      <c r="ML289" s="18"/>
      <c r="MM289" s="9"/>
      <c r="MN289" s="9"/>
      <c r="MO289" s="9"/>
      <c r="MP289" s="9"/>
      <c r="MQ289" s="9"/>
      <c r="MR289" s="9"/>
      <c r="MS289" s="9"/>
      <c r="MT289" s="22"/>
      <c r="MU289" s="10"/>
      <c r="MV289" s="10"/>
      <c r="MW289" s="12"/>
      <c r="MX289" s="29"/>
      <c r="MY289" s="9"/>
      <c r="MZ289" s="9"/>
      <c r="NA289" s="9"/>
      <c r="NB289" s="9"/>
      <c r="NC289" s="9"/>
      <c r="ND289" s="9"/>
      <c r="NE289" s="9"/>
      <c r="NF289" s="32"/>
      <c r="NG289" s="10"/>
      <c r="NH289" s="16"/>
      <c r="NI289" s="17"/>
      <c r="NJ289" s="9"/>
      <c r="NK289" s="9"/>
      <c r="NL289" s="9"/>
      <c r="NM289" s="9"/>
      <c r="NN289" s="10"/>
      <c r="NO289" s="10"/>
      <c r="NP289" s="10"/>
      <c r="NQ289" s="12"/>
      <c r="NR289" s="17"/>
      <c r="NS289" s="9"/>
      <c r="NT289" s="9"/>
      <c r="NU289" s="9"/>
      <c r="NV289" s="9"/>
      <c r="NW289" s="16"/>
      <c r="NX289" s="12"/>
      <c r="NY289" s="10"/>
      <c r="NZ289" s="15"/>
      <c r="OA289" s="13"/>
      <c r="OB289" s="17"/>
      <c r="OC289" s="9"/>
      <c r="OD289" s="17"/>
      <c r="OE289" s="15"/>
      <c r="OF289" s="10"/>
      <c r="OG289" s="10"/>
      <c r="OH289" s="10"/>
      <c r="OI289" s="10"/>
      <c r="OJ289" s="10"/>
      <c r="OK289" s="10"/>
      <c r="OL289" s="10"/>
      <c r="OM289" s="10"/>
      <c r="ON289" s="10"/>
      <c r="OO289" s="10"/>
      <c r="OP289" s="10"/>
      <c r="OQ289" s="10"/>
      <c r="OR289" s="10"/>
      <c r="OS289" s="10"/>
      <c r="OT289" s="31"/>
      <c r="OU289" s="9"/>
      <c r="OV289" s="9"/>
      <c r="OW289" s="9"/>
      <c r="OX289" s="9"/>
      <c r="OY289" s="30"/>
      <c r="OZ289" s="12"/>
      <c r="PA289" s="10"/>
      <c r="PB289" s="12"/>
      <c r="PC289" s="9"/>
      <c r="PD289" s="9"/>
      <c r="PE289" s="9"/>
      <c r="PF289" s="9"/>
      <c r="PG289" s="18"/>
      <c r="PH289" s="10"/>
      <c r="PI289" s="10"/>
      <c r="PJ289" s="10"/>
      <c r="PK289" s="10"/>
      <c r="PL289" s="10"/>
      <c r="PM289" s="10"/>
      <c r="PN289" s="13"/>
      <c r="PO289" s="9"/>
      <c r="PP289" s="9"/>
      <c r="PQ289" s="9"/>
      <c r="PR289" s="9"/>
      <c r="PS289" s="9"/>
      <c r="PT289" s="9"/>
      <c r="PU289" s="9"/>
      <c r="PV289" s="9"/>
      <c r="PW289" s="14"/>
      <c r="PX289" s="12"/>
      <c r="PY289" s="10"/>
      <c r="PZ289" s="22"/>
      <c r="QA289" s="9"/>
      <c r="QB289" s="9"/>
      <c r="QC289" s="9"/>
      <c r="QD289" s="9"/>
      <c r="QE289" s="9"/>
      <c r="QF289" s="9"/>
      <c r="QG289" s="9"/>
      <c r="QH289" s="9"/>
      <c r="QI289" s="15"/>
      <c r="QJ289" s="10"/>
      <c r="QK289" s="10"/>
      <c r="QL289" s="10"/>
      <c r="QM289" s="10"/>
      <c r="QN289" s="10"/>
      <c r="QO289" s="10"/>
      <c r="QP289" s="10"/>
      <c r="QQ289" s="10"/>
      <c r="QR289" s="10"/>
      <c r="QS289" s="10"/>
      <c r="QT289" s="15"/>
      <c r="QU289" s="22"/>
      <c r="QV289" s="9"/>
      <c r="QW289" s="9"/>
      <c r="QX289" s="9"/>
      <c r="QY289" s="9"/>
      <c r="QZ289" s="9"/>
      <c r="RA289" s="9"/>
      <c r="RB289" s="9"/>
      <c r="RC289" s="10"/>
      <c r="RD289" s="15"/>
      <c r="RE289" s="18"/>
      <c r="RF289" s="9"/>
      <c r="RG289" s="9"/>
      <c r="RH289" s="9"/>
      <c r="RI289" s="17"/>
      <c r="RJ289" s="15"/>
      <c r="RK289" s="10"/>
      <c r="RL289" s="10"/>
      <c r="RM289" s="10"/>
      <c r="RN289" s="10"/>
      <c r="RO289" s="10"/>
      <c r="RP289" s="15"/>
      <c r="RQ289" s="18"/>
      <c r="RR289" s="9"/>
      <c r="RS289" s="9"/>
      <c r="RT289" s="9"/>
      <c r="RU289" s="9"/>
      <c r="RV289" s="9"/>
      <c r="RW289" s="9"/>
      <c r="RX289" s="9"/>
      <c r="RY289" s="16"/>
      <c r="RZ289" s="15"/>
      <c r="SA289" s="10"/>
      <c r="SB289" s="10"/>
      <c r="SC289" s="10"/>
      <c r="SD289" s="13"/>
      <c r="SE289" s="9"/>
      <c r="SF289" s="9"/>
      <c r="SG289" s="9"/>
      <c r="SH289" s="9"/>
      <c r="SI289" s="9"/>
      <c r="SJ289" s="9"/>
      <c r="SK289" s="9"/>
      <c r="SL289" s="16"/>
      <c r="SM289" s="10"/>
      <c r="SN289" s="15"/>
      <c r="SO289" s="29"/>
      <c r="SP289" s="9"/>
      <c r="SQ289" s="9"/>
      <c r="SR289" s="9"/>
      <c r="SS289" s="9"/>
      <c r="ST289" s="9"/>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9"/>
      <c r="TT289" s="9"/>
    </row>
    <row r="290" spans="1:540" ht="9.6" customHeight="1">
      <c r="A290" s="9"/>
      <c r="B290" s="9"/>
      <c r="C290" s="9"/>
      <c r="D290" s="9"/>
      <c r="E290" s="9"/>
      <c r="F290" s="9"/>
      <c r="G290" s="9"/>
      <c r="H290" s="9"/>
      <c r="I290" s="9"/>
      <c r="J290" s="9"/>
      <c r="K290" s="9"/>
      <c r="L290" s="9"/>
      <c r="M290" s="9"/>
      <c r="N290" s="9"/>
      <c r="O290" s="9"/>
      <c r="P290" s="9"/>
      <c r="Q290" s="9"/>
      <c r="R290" s="9"/>
      <c r="S290" s="9"/>
      <c r="T290" s="9"/>
      <c r="U290" s="13"/>
      <c r="V290" s="15"/>
      <c r="W290" s="14"/>
      <c r="X290" s="14"/>
      <c r="Y290" s="14"/>
      <c r="Z290" s="14"/>
      <c r="AA290" s="14"/>
      <c r="AB290" s="14"/>
      <c r="AC290" s="14"/>
      <c r="AD290" s="13"/>
      <c r="AE290" s="17"/>
      <c r="AF290" s="9"/>
      <c r="AG290" s="18"/>
      <c r="AH290" s="15"/>
      <c r="AI290" s="24"/>
      <c r="AJ290" s="10"/>
      <c r="AK290" s="10"/>
      <c r="AL290" s="11"/>
      <c r="AM290" s="18"/>
      <c r="AN290" s="9"/>
      <c r="AO290" s="9"/>
      <c r="AP290" s="22"/>
      <c r="AQ290" s="14"/>
      <c r="AR290" s="14"/>
      <c r="AS290" s="14"/>
      <c r="AT290" s="14"/>
      <c r="AU290" s="14"/>
      <c r="AV290" s="14"/>
      <c r="AW290" s="14"/>
      <c r="AX290" s="13"/>
      <c r="AY290" s="17"/>
      <c r="AZ290" s="13"/>
      <c r="BA290" s="14"/>
      <c r="BB290" s="14"/>
      <c r="BC290" s="14"/>
      <c r="BD290" s="14"/>
      <c r="BE290" s="14"/>
      <c r="BF290" s="16"/>
      <c r="BG290" s="9"/>
      <c r="BH290" s="9"/>
      <c r="BI290" s="9"/>
      <c r="BJ290" s="9"/>
      <c r="BK290" s="9"/>
      <c r="BL290" s="17"/>
      <c r="BM290" s="16"/>
      <c r="BN290" s="15"/>
      <c r="BO290" s="15"/>
      <c r="BP290" s="10"/>
      <c r="BQ290" s="9"/>
      <c r="BR290" s="28"/>
      <c r="BS290" s="27"/>
      <c r="BT290" s="13"/>
      <c r="BU290" s="17"/>
      <c r="BV290" s="9"/>
      <c r="BW290" s="9"/>
      <c r="BX290" s="9"/>
      <c r="BY290" s="18"/>
      <c r="BZ290" s="11"/>
      <c r="CA290" s="14"/>
      <c r="CB290" s="14"/>
      <c r="CC290" s="14"/>
      <c r="CD290" s="14"/>
      <c r="CE290" s="18"/>
      <c r="CF290" s="9"/>
      <c r="CG290" s="9"/>
      <c r="CH290" s="17"/>
      <c r="CI290" s="13"/>
      <c r="CJ290" s="14"/>
      <c r="CK290" s="14"/>
      <c r="CL290" s="14"/>
      <c r="CM290" s="14"/>
      <c r="CN290" s="14"/>
      <c r="CO290" s="14"/>
      <c r="CP290" s="14"/>
      <c r="CQ290" s="14"/>
      <c r="CR290" s="18"/>
      <c r="CS290" s="9"/>
      <c r="CT290" s="11"/>
      <c r="CU290" s="14"/>
      <c r="CV290" s="14"/>
      <c r="CW290" s="14"/>
      <c r="CX290" s="14"/>
      <c r="CY290" s="14"/>
      <c r="CZ290" s="14"/>
      <c r="DA290" s="14"/>
      <c r="DB290" s="17"/>
      <c r="DC290" s="13"/>
      <c r="DD290" s="15"/>
      <c r="DE290" s="14"/>
      <c r="DF290" s="14"/>
      <c r="DG290" s="14"/>
      <c r="DH290" s="14"/>
      <c r="DI290" s="9"/>
      <c r="DJ290" s="9"/>
      <c r="DK290" s="9"/>
      <c r="DL290" s="9"/>
      <c r="DM290" s="9"/>
      <c r="DN290" s="18"/>
      <c r="DO290" s="13"/>
      <c r="DP290" s="15"/>
      <c r="DQ290" s="12"/>
      <c r="DR290" s="16"/>
      <c r="DS290" s="18"/>
      <c r="DT290" s="12"/>
      <c r="DU290" s="15"/>
      <c r="DV290" s="18"/>
      <c r="DW290" s="9"/>
      <c r="DX290" s="9"/>
      <c r="DY290" s="9"/>
      <c r="DZ290" s="9"/>
      <c r="EA290" s="9"/>
      <c r="EB290" s="9"/>
      <c r="EC290" s="9"/>
      <c r="ED290" s="9"/>
      <c r="EE290" s="9"/>
      <c r="EF290" s="9"/>
      <c r="EG290" s="9"/>
      <c r="EH290" s="9"/>
      <c r="EI290" s="9"/>
      <c r="EJ290" s="9"/>
      <c r="EK290" s="9"/>
      <c r="EL290" s="9"/>
      <c r="EM290" s="9"/>
      <c r="EN290" s="22"/>
      <c r="EO290" s="14"/>
      <c r="EP290" s="15"/>
      <c r="EQ290" s="14"/>
      <c r="ER290" s="9"/>
      <c r="ES290" s="12"/>
      <c r="ET290" s="15"/>
      <c r="EU290" s="13"/>
      <c r="EV290" s="22"/>
      <c r="EW290" s="9"/>
      <c r="EX290" s="9"/>
      <c r="EY290" s="9"/>
      <c r="EZ290" s="9"/>
      <c r="FA290" s="9"/>
      <c r="FB290" s="9"/>
      <c r="FC290" s="18"/>
      <c r="FD290" s="11"/>
      <c r="FE290" s="14"/>
      <c r="FF290" s="14"/>
      <c r="FG290" s="14"/>
      <c r="FH290" s="14"/>
      <c r="FI290" s="14"/>
      <c r="FJ290" s="14"/>
      <c r="FK290" s="14"/>
      <c r="FL290" s="15"/>
      <c r="FM290" s="17"/>
      <c r="FN290" s="9"/>
      <c r="FO290" s="17"/>
      <c r="FP290" s="14"/>
      <c r="FQ290" s="12"/>
      <c r="FR290" s="10"/>
      <c r="FS290" s="10"/>
      <c r="FT290" s="15"/>
      <c r="FU290" s="16"/>
      <c r="FV290" s="9"/>
      <c r="FW290" s="9"/>
      <c r="FX290" s="9"/>
      <c r="FY290" s="9"/>
      <c r="FZ290" s="9"/>
      <c r="GA290" s="9"/>
      <c r="GB290" s="9"/>
      <c r="GC290" s="9"/>
      <c r="GD290" s="9"/>
      <c r="GE290" s="9"/>
      <c r="GF290" s="18"/>
      <c r="GG290" s="11"/>
      <c r="GH290" s="14"/>
      <c r="GI290" s="14"/>
      <c r="GJ290" s="14"/>
      <c r="GK290" s="14"/>
      <c r="GL290" s="14"/>
      <c r="GM290" s="11"/>
      <c r="GN290" s="13"/>
      <c r="GO290" s="9"/>
      <c r="GP290" s="14"/>
      <c r="GQ290" s="14"/>
      <c r="GR290" s="16"/>
      <c r="GS290" s="17"/>
      <c r="GT290" s="9"/>
      <c r="GU290" s="9"/>
      <c r="GV290" s="9"/>
      <c r="GW290" s="9"/>
      <c r="GX290" s="9"/>
      <c r="GY290" s="9"/>
      <c r="GZ290" s="22"/>
      <c r="HA290" s="11"/>
      <c r="HB290" s="14"/>
      <c r="HC290" s="14"/>
      <c r="HD290" s="14"/>
      <c r="HE290" s="14"/>
      <c r="HF290" s="14"/>
      <c r="HG290" s="14"/>
      <c r="HH290" s="14"/>
      <c r="HI290" s="15"/>
      <c r="HJ290" s="17"/>
      <c r="HK290" s="9"/>
      <c r="HL290" s="17"/>
      <c r="HM290" s="14"/>
      <c r="HN290" s="14"/>
      <c r="HO290" s="14"/>
      <c r="HP290" s="14"/>
      <c r="HQ290" s="14"/>
      <c r="HR290" s="14"/>
      <c r="HS290" s="14"/>
      <c r="HT290" s="14"/>
      <c r="HU290" s="9"/>
      <c r="HV290" s="13"/>
      <c r="HW290" s="15"/>
      <c r="HX290" s="14"/>
      <c r="HY290" s="14"/>
      <c r="HZ290" s="14"/>
      <c r="IA290" s="15"/>
      <c r="IB290" s="16"/>
      <c r="IC290" s="9"/>
      <c r="ID290" s="9"/>
      <c r="IE290" s="9"/>
      <c r="IF290" s="9"/>
      <c r="IG290" s="9"/>
      <c r="IH290" s="9"/>
      <c r="II290" s="9"/>
      <c r="IJ290" s="9"/>
      <c r="IK290" s="9"/>
      <c r="IL290" s="9"/>
      <c r="IM290" s="9"/>
      <c r="IN290" s="9"/>
      <c r="IO290" s="9"/>
      <c r="IP290" s="9"/>
      <c r="IQ290" s="9"/>
      <c r="IR290" s="11"/>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6"/>
      <c r="JQ290" s="9"/>
      <c r="JR290" s="9"/>
      <c r="JS290" s="9"/>
      <c r="JT290" s="9"/>
      <c r="JU290" s="9"/>
      <c r="JV290" s="9"/>
      <c r="JW290" s="9"/>
      <c r="JX290" s="9"/>
      <c r="JY290" s="9"/>
      <c r="JZ290" s="9"/>
      <c r="KA290" s="13"/>
      <c r="KB290" s="10"/>
      <c r="KC290" s="14"/>
      <c r="KD290" s="9"/>
      <c r="KE290" s="9"/>
      <c r="KF290" s="9"/>
      <c r="KG290" s="9"/>
      <c r="KH290" s="9"/>
      <c r="KI290" s="9"/>
      <c r="KJ290" s="9"/>
      <c r="KK290" s="15"/>
      <c r="KL290" s="10"/>
      <c r="KM290" s="10"/>
      <c r="KN290" s="16"/>
      <c r="KO290" s="9"/>
      <c r="KP290" s="9"/>
      <c r="KQ290" s="9"/>
      <c r="KR290" s="9"/>
      <c r="KS290" s="9"/>
      <c r="KT290" s="9"/>
      <c r="KU290" s="9"/>
      <c r="KV290" s="9"/>
      <c r="KW290" s="26"/>
      <c r="KX290" s="15"/>
      <c r="KY290" s="9"/>
      <c r="KZ290" s="9"/>
      <c r="LA290" s="9"/>
      <c r="LB290" s="9"/>
      <c r="LC290" s="9"/>
      <c r="LD290" s="9"/>
      <c r="LE290" s="9"/>
      <c r="LF290" s="10"/>
      <c r="LG290" s="10"/>
      <c r="LH290" s="10"/>
      <c r="LI290" s="10"/>
      <c r="LJ290" s="10"/>
      <c r="LK290" s="15"/>
      <c r="LL290" s="18"/>
      <c r="LM290" s="9"/>
      <c r="LN290" s="9"/>
      <c r="LO290" s="9"/>
      <c r="LP290" s="9"/>
      <c r="LQ290" s="13"/>
      <c r="LR290" s="15"/>
      <c r="LS290" s="9"/>
      <c r="LT290" s="9"/>
      <c r="LU290" s="9"/>
      <c r="LV290" s="18"/>
      <c r="LW290" s="25"/>
      <c r="LX290" s="10"/>
      <c r="LY290" s="10"/>
      <c r="LZ290" s="15"/>
      <c r="MA290" s="9"/>
      <c r="MB290" s="9"/>
      <c r="MC290" s="9"/>
      <c r="MD290" s="9"/>
      <c r="ME290" s="9"/>
      <c r="MF290" s="9"/>
      <c r="MG290" s="16"/>
      <c r="MH290" s="10"/>
      <c r="MI290" s="10"/>
      <c r="MJ290" s="10"/>
      <c r="MK290" s="22"/>
      <c r="ML290" s="9"/>
      <c r="MM290" s="9"/>
      <c r="MN290" s="9"/>
      <c r="MO290" s="9"/>
      <c r="MP290" s="9"/>
      <c r="MQ290" s="9"/>
      <c r="MR290" s="9"/>
      <c r="MS290" s="9"/>
      <c r="MT290" s="9"/>
      <c r="MU290" s="18"/>
      <c r="MV290" s="10"/>
      <c r="MW290" s="18"/>
      <c r="MX290" s="9"/>
      <c r="MY290" s="9"/>
      <c r="MZ290" s="9"/>
      <c r="NA290" s="9"/>
      <c r="NB290" s="9"/>
      <c r="NC290" s="9"/>
      <c r="ND290" s="9"/>
      <c r="NE290" s="9"/>
      <c r="NF290" s="13"/>
      <c r="NG290" s="15"/>
      <c r="NH290" s="9"/>
      <c r="NI290" s="9"/>
      <c r="NJ290" s="9"/>
      <c r="NK290" s="9"/>
      <c r="NL290" s="9"/>
      <c r="NM290" s="9"/>
      <c r="NN290" s="24"/>
      <c r="NO290" s="10"/>
      <c r="NP290" s="10"/>
      <c r="NQ290" s="10"/>
      <c r="NR290" s="24"/>
      <c r="NS290" s="16"/>
      <c r="NT290" s="9"/>
      <c r="NU290" s="9"/>
      <c r="NV290" s="9"/>
      <c r="NW290" s="9"/>
      <c r="NX290" s="16"/>
      <c r="NY290" s="15"/>
      <c r="NZ290" s="9"/>
      <c r="OA290" s="9"/>
      <c r="OB290" s="9"/>
      <c r="OC290" s="17"/>
      <c r="OD290" s="15"/>
      <c r="OE290" s="10"/>
      <c r="OF290" s="10"/>
      <c r="OG290" s="10"/>
      <c r="OH290" s="10"/>
      <c r="OI290" s="10"/>
      <c r="OJ290" s="10"/>
      <c r="OK290" s="10"/>
      <c r="OL290" s="10"/>
      <c r="OM290" s="10"/>
      <c r="ON290" s="10"/>
      <c r="OO290" s="10"/>
      <c r="OP290" s="10"/>
      <c r="OQ290" s="10"/>
      <c r="OR290" s="10"/>
      <c r="OS290" s="10"/>
      <c r="OT290" s="10"/>
      <c r="OU290" s="15"/>
      <c r="OV290" s="18"/>
      <c r="OW290" s="9"/>
      <c r="OX290" s="9"/>
      <c r="OY290" s="9"/>
      <c r="OZ290" s="13"/>
      <c r="PA290" s="10"/>
      <c r="PB290" s="17"/>
      <c r="PC290" s="9"/>
      <c r="PD290" s="9"/>
      <c r="PE290" s="17"/>
      <c r="PF290" s="16"/>
      <c r="PG290" s="10"/>
      <c r="PH290" s="10"/>
      <c r="PI290" s="10"/>
      <c r="PJ290" s="10"/>
      <c r="PK290" s="10"/>
      <c r="PL290" s="10"/>
      <c r="PM290" s="13"/>
      <c r="PN290" s="9"/>
      <c r="PO290" s="9"/>
      <c r="PP290" s="9"/>
      <c r="PQ290" s="9"/>
      <c r="PR290" s="9"/>
      <c r="PS290" s="9"/>
      <c r="PT290" s="9"/>
      <c r="PU290" s="9"/>
      <c r="PV290" s="9"/>
      <c r="PW290" s="9"/>
      <c r="PX290" s="18"/>
      <c r="PY290" s="10"/>
      <c r="PZ290" s="12"/>
      <c r="QA290" s="9"/>
      <c r="QB290" s="9"/>
      <c r="QC290" s="9"/>
      <c r="QD290" s="9"/>
      <c r="QE290" s="9"/>
      <c r="QF290" s="9"/>
      <c r="QG290" s="9"/>
      <c r="QH290" s="14"/>
      <c r="QI290" s="10"/>
      <c r="QJ290" s="10"/>
      <c r="QK290" s="10"/>
      <c r="QL290" s="10"/>
      <c r="QM290" s="10"/>
      <c r="QN290" s="10"/>
      <c r="QO290" s="10"/>
      <c r="QP290" s="10"/>
      <c r="QQ290" s="10"/>
      <c r="QR290" s="10"/>
      <c r="QS290" s="15"/>
      <c r="QT290" s="9"/>
      <c r="QU290" s="9"/>
      <c r="QV290" s="9"/>
      <c r="QW290" s="9"/>
      <c r="QX290" s="9"/>
      <c r="QY290" s="9"/>
      <c r="QZ290" s="9"/>
      <c r="RA290" s="9"/>
      <c r="RB290" s="9"/>
      <c r="RC290" s="10"/>
      <c r="RD290" s="16"/>
      <c r="RE290" s="9"/>
      <c r="RF290" s="9"/>
      <c r="RG290" s="17"/>
      <c r="RH290" s="16"/>
      <c r="RI290" s="12"/>
      <c r="RJ290" s="10"/>
      <c r="RK290" s="10"/>
      <c r="RL290" s="10"/>
      <c r="RM290" s="10"/>
      <c r="RN290" s="10"/>
      <c r="RO290" s="12"/>
      <c r="RP290" s="17"/>
      <c r="RQ290" s="9"/>
      <c r="RR290" s="9"/>
      <c r="RS290" s="9"/>
      <c r="RT290" s="9"/>
      <c r="RU290" s="9"/>
      <c r="RV290" s="9"/>
      <c r="RW290" s="9"/>
      <c r="RX290" s="9"/>
      <c r="RY290" s="9"/>
      <c r="RZ290" s="17"/>
      <c r="SA290" s="10"/>
      <c r="SB290" s="10"/>
      <c r="SC290" s="13"/>
      <c r="SD290" s="9"/>
      <c r="SE290" s="9"/>
      <c r="SF290" s="9"/>
      <c r="SG290" s="9"/>
      <c r="SH290" s="9"/>
      <c r="SI290" s="9"/>
      <c r="SJ290" s="9"/>
      <c r="SK290" s="9"/>
      <c r="SL290" s="18"/>
      <c r="SM290" s="10"/>
      <c r="SN290" s="17"/>
      <c r="SO290" s="9"/>
      <c r="SP290" s="9"/>
      <c r="SQ290" s="9"/>
      <c r="SR290" s="9"/>
      <c r="SS290" s="9"/>
      <c r="ST290" s="9"/>
      <c r="SU290" s="12"/>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9"/>
      <c r="TT290" s="9"/>
    </row>
    <row r="291" spans="1:540" ht="9.6" customHeight="1">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22"/>
      <c r="AJ291" s="18"/>
      <c r="AK291" s="18"/>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17"/>
      <c r="BP291" s="18"/>
      <c r="BQ291" s="9"/>
      <c r="BR291" s="17"/>
      <c r="BS291" s="17"/>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17"/>
      <c r="DQ291" s="18"/>
      <c r="DR291" s="17"/>
      <c r="DS291" s="17"/>
      <c r="DT291" s="22"/>
      <c r="DU291" s="9"/>
      <c r="DV291" s="9"/>
      <c r="DW291" s="9"/>
      <c r="DX291" s="9"/>
      <c r="DY291" s="9"/>
      <c r="DZ291" s="9"/>
      <c r="EA291" s="9"/>
      <c r="EB291" s="9"/>
      <c r="EC291" s="9"/>
      <c r="ED291" s="9"/>
      <c r="EE291" s="9"/>
      <c r="EF291" s="9"/>
      <c r="EG291" s="9"/>
      <c r="EH291" s="9"/>
      <c r="EI291" s="9"/>
      <c r="EJ291" s="9"/>
      <c r="EK291" s="9"/>
      <c r="EL291" s="9"/>
      <c r="EM291" s="9"/>
      <c r="EN291" s="9"/>
      <c r="EO291" s="9"/>
      <c r="EP291" s="17"/>
      <c r="EQ291" s="17"/>
      <c r="ER291" s="9"/>
      <c r="ES291" s="18"/>
      <c r="ET291" s="9"/>
      <c r="EU291" s="9"/>
      <c r="EV291" s="9"/>
      <c r="EW291" s="9"/>
      <c r="EX291" s="9"/>
      <c r="EY291" s="9"/>
      <c r="EZ291" s="9"/>
      <c r="FA291" s="9"/>
      <c r="FB291" s="9"/>
      <c r="FC291" s="9"/>
      <c r="FD291" s="9"/>
      <c r="FE291" s="9"/>
      <c r="FF291" s="9"/>
      <c r="FG291" s="9"/>
      <c r="FH291" s="9"/>
      <c r="FI291" s="9"/>
      <c r="FJ291" s="9"/>
      <c r="FK291" s="9"/>
      <c r="FL291" s="9"/>
      <c r="FM291" s="9"/>
      <c r="FN291" s="9"/>
      <c r="FO291" s="9"/>
      <c r="FP291" s="9"/>
      <c r="FQ291" s="22"/>
      <c r="FR291" s="18"/>
      <c r="FS291" s="18"/>
      <c r="FT291" s="17"/>
      <c r="FU291" s="9"/>
      <c r="FV291" s="9"/>
      <c r="FW291" s="9"/>
      <c r="FX291" s="9"/>
      <c r="FY291" s="9"/>
      <c r="FZ291" s="9"/>
      <c r="GA291" s="9"/>
      <c r="GB291" s="9"/>
      <c r="GC291" s="9"/>
      <c r="GD291" s="9"/>
      <c r="GE291" s="9"/>
      <c r="GF291" s="9"/>
      <c r="GG291" s="9"/>
      <c r="GH291" s="9"/>
      <c r="GI291" s="9"/>
      <c r="GJ291" s="9"/>
      <c r="GK291" s="9"/>
      <c r="GL291" s="9"/>
      <c r="GM291" s="9"/>
      <c r="GN291" s="9"/>
      <c r="GO291" s="9"/>
      <c r="GP291" s="9"/>
      <c r="GQ291" s="9"/>
      <c r="GR291" s="9"/>
      <c r="GS291" s="9"/>
      <c r="GT291" s="9"/>
      <c r="GU291" s="9"/>
      <c r="GV291" s="9"/>
      <c r="GW291" s="9"/>
      <c r="GX291" s="9"/>
      <c r="GY291" s="9"/>
      <c r="GZ291" s="9"/>
      <c r="HA291" s="9"/>
      <c r="HB291" s="9"/>
      <c r="HC291" s="9"/>
      <c r="HD291" s="9"/>
      <c r="HE291" s="9"/>
      <c r="HF291" s="9"/>
      <c r="HG291" s="9"/>
      <c r="HH291" s="9"/>
      <c r="HI291" s="9"/>
      <c r="HJ291" s="9"/>
      <c r="HK291" s="9"/>
      <c r="HL291" s="9"/>
      <c r="HM291" s="9"/>
      <c r="HN291" s="9"/>
      <c r="HO291" s="9"/>
      <c r="HP291" s="9"/>
      <c r="HQ291" s="9"/>
      <c r="HR291" s="9"/>
      <c r="HS291" s="9"/>
      <c r="HT291" s="9"/>
      <c r="HU291" s="9"/>
      <c r="HV291" s="9"/>
      <c r="HW291" s="9"/>
      <c r="HX291" s="9"/>
      <c r="HY291" s="9"/>
      <c r="HZ291" s="9"/>
      <c r="IA291" s="9"/>
      <c r="IB291" s="9"/>
      <c r="IC291" s="9"/>
      <c r="ID291" s="9"/>
      <c r="IE291" s="9"/>
      <c r="IF291" s="9"/>
      <c r="IG291" s="9"/>
      <c r="IH291" s="9"/>
      <c r="II291" s="9"/>
      <c r="IJ291" s="9"/>
      <c r="IK291" s="9"/>
      <c r="IL291" s="9"/>
      <c r="IM291" s="9"/>
      <c r="IN291" s="9"/>
      <c r="IO291" s="9"/>
      <c r="IP291" s="9"/>
      <c r="IQ291" s="9"/>
      <c r="IR291" s="11"/>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5"/>
      <c r="JQ291" s="13"/>
      <c r="JR291" s="13"/>
      <c r="JS291" s="13"/>
      <c r="JT291" s="13"/>
      <c r="JU291" s="13"/>
      <c r="JV291" s="13"/>
      <c r="JW291" s="13"/>
      <c r="JX291" s="13"/>
      <c r="JY291" s="13"/>
      <c r="JZ291" s="13"/>
      <c r="KA291" s="15"/>
      <c r="KB291" s="10"/>
      <c r="KC291" s="10"/>
      <c r="KD291" s="14"/>
      <c r="KE291" s="16"/>
      <c r="KF291" s="17"/>
      <c r="KG291" s="9"/>
      <c r="KH291" s="17"/>
      <c r="KI291" s="16"/>
      <c r="KJ291" s="15"/>
      <c r="KK291" s="10"/>
      <c r="KL291" s="10"/>
      <c r="KM291" s="10"/>
      <c r="KN291" s="15"/>
      <c r="KO291" s="13"/>
      <c r="KP291" s="13"/>
      <c r="KQ291" s="13"/>
      <c r="KR291" s="13"/>
      <c r="KS291" s="13"/>
      <c r="KT291" s="13"/>
      <c r="KU291" s="13"/>
      <c r="KV291" s="13"/>
      <c r="KW291" s="15"/>
      <c r="KX291" s="12"/>
      <c r="KY291" s="13"/>
      <c r="KZ291" s="13"/>
      <c r="LA291" s="13"/>
      <c r="LB291" s="13"/>
      <c r="LC291" s="13"/>
      <c r="LD291" s="13"/>
      <c r="LE291" s="13"/>
      <c r="LF291" s="10"/>
      <c r="LG291" s="10"/>
      <c r="LH291" s="10"/>
      <c r="LI291" s="10"/>
      <c r="LJ291" s="10"/>
      <c r="LK291" s="10"/>
      <c r="LL291" s="10"/>
      <c r="LM291" s="11"/>
      <c r="LN291" s="23"/>
      <c r="LO291" s="22"/>
      <c r="LP291" s="9"/>
      <c r="LQ291" s="21"/>
      <c r="LR291" s="19"/>
      <c r="LS291" s="9"/>
      <c r="LT291" s="18"/>
      <c r="LU291" s="14"/>
      <c r="LV291" s="10"/>
      <c r="LW291" s="10"/>
      <c r="LX291" s="10"/>
      <c r="LY291" s="10"/>
      <c r="LZ291" s="10"/>
      <c r="MA291" s="20"/>
      <c r="MB291" s="13"/>
      <c r="MC291" s="13"/>
      <c r="MD291" s="13"/>
      <c r="ME291" s="13"/>
      <c r="MF291" s="13"/>
      <c r="MG291" s="15"/>
      <c r="MH291" s="10"/>
      <c r="MI291" s="10"/>
      <c r="MJ291" s="10"/>
      <c r="MK291" s="14"/>
      <c r="ML291" s="13"/>
      <c r="MM291" s="13"/>
      <c r="MN291" s="13"/>
      <c r="MO291" s="13"/>
      <c r="MP291" s="13"/>
      <c r="MQ291" s="13"/>
      <c r="MR291" s="13"/>
      <c r="MS291" s="13"/>
      <c r="MT291" s="13"/>
      <c r="MU291" s="11"/>
      <c r="MV291" s="10"/>
      <c r="MW291" s="19"/>
      <c r="MX291" s="13"/>
      <c r="MY291" s="13"/>
      <c r="MZ291" s="13"/>
      <c r="NA291" s="13"/>
      <c r="NB291" s="13"/>
      <c r="NC291" s="13"/>
      <c r="ND291" s="13"/>
      <c r="NE291" s="13"/>
      <c r="NF291" s="15"/>
      <c r="NG291" s="10"/>
      <c r="NH291" s="13"/>
      <c r="NI291" s="13"/>
      <c r="NJ291" s="13"/>
      <c r="NK291" s="13"/>
      <c r="NL291" s="13"/>
      <c r="NM291" s="13"/>
      <c r="NN291" s="10"/>
      <c r="NO291" s="10"/>
      <c r="NP291" s="10"/>
      <c r="NQ291" s="10"/>
      <c r="NR291" s="10"/>
      <c r="NS291" s="10"/>
      <c r="NT291" s="15"/>
      <c r="NU291" s="13"/>
      <c r="NV291" s="18"/>
      <c r="NW291" s="17"/>
      <c r="NX291" s="16"/>
      <c r="NY291" s="15"/>
      <c r="NZ291" s="9"/>
      <c r="OA291" s="18"/>
      <c r="OB291" s="14"/>
      <c r="OC291" s="12"/>
      <c r="OD291" s="10"/>
      <c r="OE291" s="10"/>
      <c r="OF291" s="10"/>
      <c r="OG291" s="10"/>
      <c r="OH291" s="10"/>
      <c r="OI291" s="10"/>
      <c r="OJ291" s="10"/>
      <c r="OK291" s="10"/>
      <c r="OL291" s="10"/>
      <c r="OM291" s="10"/>
      <c r="ON291" s="10"/>
      <c r="OO291" s="10"/>
      <c r="OP291" s="10"/>
      <c r="OQ291" s="10"/>
      <c r="OR291" s="10"/>
      <c r="OS291" s="10"/>
      <c r="OT291" s="10"/>
      <c r="OU291" s="10"/>
      <c r="OV291" s="10"/>
      <c r="OW291" s="19"/>
      <c r="OX291" s="13"/>
      <c r="OY291" s="17"/>
      <c r="OZ291" s="16"/>
      <c r="PA291" s="10"/>
      <c r="PB291" s="17"/>
      <c r="PC291" s="18"/>
      <c r="PD291" s="14"/>
      <c r="PE291" s="15"/>
      <c r="PF291" s="10"/>
      <c r="PG291" s="10"/>
      <c r="PH291" s="10"/>
      <c r="PI291" s="10"/>
      <c r="PJ291" s="10"/>
      <c r="PK291" s="10"/>
      <c r="PL291" s="10"/>
      <c r="PM291" s="12"/>
      <c r="PN291" s="13"/>
      <c r="PO291" s="13"/>
      <c r="PP291" s="13"/>
      <c r="PQ291" s="13"/>
      <c r="PR291" s="13"/>
      <c r="PS291" s="13"/>
      <c r="PT291" s="13"/>
      <c r="PU291" s="13"/>
      <c r="PV291" s="13"/>
      <c r="PW291" s="13"/>
      <c r="PX291" s="15"/>
      <c r="PY291" s="10"/>
      <c r="PZ291" s="10"/>
      <c r="QA291" s="15"/>
      <c r="QB291" s="16"/>
      <c r="QC291" s="17"/>
      <c r="QD291" s="9"/>
      <c r="QE291" s="17"/>
      <c r="QF291" s="16"/>
      <c r="QG291" s="15"/>
      <c r="QH291" s="10"/>
      <c r="QI291" s="10"/>
      <c r="QJ291" s="10"/>
      <c r="QK291" s="10"/>
      <c r="QL291" s="10"/>
      <c r="QM291" s="10"/>
      <c r="QN291" s="10"/>
      <c r="QO291" s="10"/>
      <c r="QP291" s="10"/>
      <c r="QQ291" s="10"/>
      <c r="QR291" s="10"/>
      <c r="QS291" s="10"/>
      <c r="QT291" s="14"/>
      <c r="QU291" s="13"/>
      <c r="QV291" s="13"/>
      <c r="QW291" s="13"/>
      <c r="QX291" s="13"/>
      <c r="QY291" s="13"/>
      <c r="QZ291" s="13"/>
      <c r="RA291" s="13"/>
      <c r="RB291" s="13"/>
      <c r="RC291" s="10"/>
      <c r="RD291" s="15"/>
      <c r="RE291" s="13"/>
      <c r="RF291" s="14"/>
      <c r="RG291" s="15"/>
      <c r="RH291" s="10"/>
      <c r="RI291" s="10"/>
      <c r="RJ291" s="10"/>
      <c r="RK291" s="10"/>
      <c r="RL291" s="10"/>
      <c r="RM291" s="10"/>
      <c r="RN291" s="10"/>
      <c r="RO291" s="10"/>
      <c r="RP291" s="14"/>
      <c r="RQ291" s="13"/>
      <c r="RR291" s="13"/>
      <c r="RS291" s="13"/>
      <c r="RT291" s="13"/>
      <c r="RU291" s="13"/>
      <c r="RV291" s="13"/>
      <c r="RW291" s="13"/>
      <c r="RX291" s="13"/>
      <c r="RY291" s="13"/>
      <c r="RZ291" s="14"/>
      <c r="SA291" s="10"/>
      <c r="SB291" s="10"/>
      <c r="SC291" s="12"/>
      <c r="SD291" s="13"/>
      <c r="SE291" s="13"/>
      <c r="SF291" s="13"/>
      <c r="SG291" s="13"/>
      <c r="SH291" s="13"/>
      <c r="SI291" s="13"/>
      <c r="SJ291" s="13"/>
      <c r="SK291" s="13"/>
      <c r="SL291" s="15"/>
      <c r="SM291" s="10"/>
      <c r="SN291" s="14"/>
      <c r="SO291" s="13"/>
      <c r="SP291" s="13"/>
      <c r="SQ291" s="13"/>
      <c r="SR291" s="13"/>
      <c r="SS291" s="13"/>
      <c r="ST291" s="13"/>
      <c r="SU291" s="12"/>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9"/>
      <c r="TT291" s="9"/>
    </row>
    <row r="292" spans="1:540" ht="9.6" customHeight="1">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c r="ED292" s="9"/>
      <c r="EE292" s="9"/>
      <c r="EF292" s="9"/>
      <c r="EG292" s="9"/>
      <c r="EH292" s="9"/>
      <c r="EI292" s="9"/>
      <c r="EJ292" s="9"/>
      <c r="EK292" s="9"/>
      <c r="EL292" s="9"/>
      <c r="EM292" s="9"/>
      <c r="EN292" s="9"/>
      <c r="EO292" s="9"/>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c r="FQ292" s="9"/>
      <c r="FR292" s="9"/>
      <c r="FS292" s="9"/>
      <c r="FT292" s="9"/>
      <c r="FU292" s="9"/>
      <c r="FV292" s="9"/>
      <c r="FW292" s="9"/>
      <c r="FX292" s="9"/>
      <c r="FY292" s="9"/>
      <c r="FZ292" s="9"/>
      <c r="GA292" s="9"/>
      <c r="GB292" s="9"/>
      <c r="GC292" s="9"/>
      <c r="GD292" s="9"/>
      <c r="GE292" s="9"/>
      <c r="GF292" s="9"/>
      <c r="GG292" s="9"/>
      <c r="GH292" s="9"/>
      <c r="GI292" s="9"/>
      <c r="GJ292" s="9"/>
      <c r="GK292" s="9"/>
      <c r="GL292" s="9"/>
      <c r="GM292" s="9"/>
      <c r="GN292" s="9"/>
      <c r="GO292" s="9"/>
      <c r="GP292" s="9"/>
      <c r="GQ292" s="9"/>
      <c r="GR292" s="9"/>
      <c r="GS292" s="9"/>
      <c r="GT292" s="9"/>
      <c r="GU292" s="9"/>
      <c r="GV292" s="9"/>
      <c r="GW292" s="9"/>
      <c r="GX292" s="9"/>
      <c r="GY292" s="9"/>
      <c r="GZ292" s="9"/>
      <c r="HA292" s="9"/>
      <c r="HB292" s="9"/>
      <c r="HC292" s="9"/>
      <c r="HD292" s="9"/>
      <c r="HE292" s="9"/>
      <c r="HF292" s="9"/>
      <c r="HG292" s="9"/>
      <c r="HH292" s="9"/>
      <c r="HI292" s="9"/>
      <c r="HJ292" s="9"/>
      <c r="HK292" s="9"/>
      <c r="HL292" s="9"/>
      <c r="HM292" s="9"/>
      <c r="HN292" s="9"/>
      <c r="HO292" s="9"/>
      <c r="HP292" s="9"/>
      <c r="HQ292" s="9"/>
      <c r="HR292" s="9"/>
      <c r="HS292" s="9"/>
      <c r="HT292" s="9"/>
      <c r="HU292" s="9"/>
      <c r="HV292" s="9"/>
      <c r="HW292" s="9"/>
      <c r="HX292" s="9"/>
      <c r="HY292" s="9"/>
      <c r="HZ292" s="9"/>
      <c r="IA292" s="9"/>
      <c r="IB292" s="9"/>
      <c r="IC292" s="9"/>
      <c r="ID292" s="9"/>
      <c r="IE292" s="9"/>
      <c r="IF292" s="9"/>
      <c r="IG292" s="9"/>
      <c r="IH292" s="9"/>
      <c r="II292" s="9"/>
      <c r="IJ292" s="9"/>
      <c r="IK292" s="9"/>
      <c r="IL292" s="9"/>
      <c r="IM292" s="9"/>
      <c r="IN292" s="9"/>
      <c r="IO292" s="9"/>
      <c r="IP292" s="9"/>
      <c r="IQ292" s="9"/>
      <c r="IR292" s="11"/>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2"/>
      <c r="KG292" s="12"/>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2"/>
      <c r="LQ292" s="10"/>
      <c r="LR292" s="10"/>
      <c r="LS292" s="12"/>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2"/>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2"/>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2"/>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9"/>
      <c r="TT292" s="9"/>
    </row>
    <row r="293" spans="1:540" ht="9.6" customHeight="1">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c r="ED293" s="9"/>
      <c r="EE293" s="9"/>
      <c r="EF293" s="9"/>
      <c r="EG293" s="9"/>
      <c r="EH293" s="9"/>
      <c r="EI293" s="9"/>
      <c r="EJ293" s="9"/>
      <c r="EK293" s="9"/>
      <c r="EL293" s="9"/>
      <c r="EM293" s="9"/>
      <c r="EN293" s="9"/>
      <c r="EO293" s="9"/>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c r="FQ293" s="9"/>
      <c r="FR293" s="9"/>
      <c r="FS293" s="9"/>
      <c r="FT293" s="9"/>
      <c r="FU293" s="9"/>
      <c r="FV293" s="9"/>
      <c r="FW293" s="9"/>
      <c r="FX293" s="9"/>
      <c r="FY293" s="9"/>
      <c r="FZ293" s="9"/>
      <c r="GA293" s="9"/>
      <c r="GB293" s="9"/>
      <c r="GC293" s="9"/>
      <c r="GD293" s="9"/>
      <c r="GE293" s="9"/>
      <c r="GF293" s="9"/>
      <c r="GG293" s="9"/>
      <c r="GH293" s="9"/>
      <c r="GI293" s="9"/>
      <c r="GJ293" s="9"/>
      <c r="GK293" s="9"/>
      <c r="GL293" s="9"/>
      <c r="GM293" s="9"/>
      <c r="GN293" s="9"/>
      <c r="GO293" s="9"/>
      <c r="GP293" s="9"/>
      <c r="GQ293" s="9"/>
      <c r="GR293" s="9"/>
      <c r="GS293" s="9"/>
      <c r="GT293" s="9"/>
      <c r="GU293" s="9"/>
      <c r="GV293" s="9"/>
      <c r="GW293" s="9"/>
      <c r="GX293" s="9"/>
      <c r="GY293" s="9"/>
      <c r="GZ293" s="9"/>
      <c r="HA293" s="9"/>
      <c r="HB293" s="9"/>
      <c r="HC293" s="9"/>
      <c r="HD293" s="9"/>
      <c r="HE293" s="9"/>
      <c r="HF293" s="9"/>
      <c r="HG293" s="9"/>
      <c r="HH293" s="9"/>
      <c r="HI293" s="9"/>
      <c r="HJ293" s="9"/>
      <c r="HK293" s="9"/>
      <c r="HL293" s="9"/>
      <c r="HM293" s="9"/>
      <c r="HN293" s="9"/>
      <c r="HO293" s="9"/>
      <c r="HP293" s="9"/>
      <c r="HQ293" s="9"/>
      <c r="HR293" s="9"/>
      <c r="HS293" s="9"/>
      <c r="HT293" s="9"/>
      <c r="HU293" s="9"/>
      <c r="HV293" s="9"/>
      <c r="HW293" s="9"/>
      <c r="HX293" s="9"/>
      <c r="HY293" s="9"/>
      <c r="HZ293" s="9"/>
      <c r="IA293" s="9"/>
      <c r="IB293" s="9"/>
      <c r="IC293" s="9"/>
      <c r="ID293" s="9"/>
      <c r="IE293" s="9"/>
      <c r="IF293" s="9"/>
      <c r="IG293" s="9"/>
      <c r="IH293" s="9"/>
      <c r="II293" s="9"/>
      <c r="IJ293" s="9"/>
      <c r="IK293" s="9"/>
      <c r="IL293" s="9"/>
      <c r="IM293" s="9"/>
      <c r="IN293" s="9"/>
      <c r="IO293" s="9"/>
      <c r="IP293" s="9"/>
      <c r="IQ293" s="9"/>
      <c r="IR293" s="11"/>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9"/>
      <c r="TT293" s="9"/>
    </row>
    <row r="294" spans="1:540" ht="9.6" customHeight="1">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9"/>
      <c r="DZ294" s="9"/>
      <c r="EA294" s="9"/>
      <c r="EB294" s="9"/>
      <c r="EC294" s="9"/>
      <c r="ED294" s="9"/>
      <c r="EE294" s="9"/>
      <c r="EF294" s="9"/>
      <c r="EG294" s="9"/>
      <c r="EH294" s="9"/>
      <c r="EI294" s="9"/>
      <c r="EJ294" s="9"/>
      <c r="EK294" s="9"/>
      <c r="EL294" s="9"/>
      <c r="EM294" s="9"/>
      <c r="EN294" s="9"/>
      <c r="EO294" s="9"/>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c r="FQ294" s="9"/>
      <c r="FR294" s="9"/>
      <c r="FS294" s="9"/>
      <c r="FT294" s="9"/>
      <c r="FU294" s="9"/>
      <c r="FV294" s="9"/>
      <c r="FW294" s="9"/>
      <c r="FX294" s="9"/>
      <c r="FY294" s="9"/>
      <c r="FZ294" s="9"/>
      <c r="GA294" s="9"/>
      <c r="GB294" s="9"/>
      <c r="GC294" s="9"/>
      <c r="GD294" s="9"/>
      <c r="GE294" s="9"/>
      <c r="GF294" s="9"/>
      <c r="GG294" s="9"/>
      <c r="GH294" s="9"/>
      <c r="GI294" s="9"/>
      <c r="GJ294" s="9"/>
      <c r="GK294" s="9"/>
      <c r="GL294" s="9"/>
      <c r="GM294" s="9"/>
      <c r="GN294" s="9"/>
      <c r="GO294" s="9"/>
      <c r="GP294" s="9"/>
      <c r="GQ294" s="9"/>
      <c r="GR294" s="9"/>
      <c r="GS294" s="9"/>
      <c r="GT294" s="9"/>
      <c r="GU294" s="9"/>
      <c r="GV294" s="9"/>
      <c r="GW294" s="9"/>
      <c r="GX294" s="9"/>
      <c r="GY294" s="9"/>
      <c r="GZ294" s="9"/>
      <c r="HA294" s="9"/>
      <c r="HB294" s="9"/>
      <c r="HC294" s="9"/>
      <c r="HD294" s="9"/>
      <c r="HE294" s="9"/>
      <c r="HF294" s="9"/>
      <c r="HG294" s="9"/>
      <c r="HH294" s="9"/>
      <c r="HI294" s="9"/>
      <c r="HJ294" s="9"/>
      <c r="HK294" s="9"/>
      <c r="HL294" s="9"/>
      <c r="HM294" s="9"/>
      <c r="HN294" s="9"/>
      <c r="HO294" s="9"/>
      <c r="HP294" s="9"/>
      <c r="HQ294" s="9"/>
      <c r="HR294" s="9"/>
      <c r="HS294" s="9"/>
      <c r="HT294" s="9"/>
      <c r="HU294" s="9"/>
      <c r="HV294" s="9"/>
      <c r="HW294" s="9"/>
      <c r="HX294" s="9"/>
      <c r="HY294" s="9"/>
      <c r="HZ294" s="9"/>
      <c r="IA294" s="9"/>
      <c r="IB294" s="9"/>
      <c r="IC294" s="9"/>
      <c r="ID294" s="9"/>
      <c r="IE294" s="9"/>
      <c r="IF294" s="9"/>
      <c r="IG294" s="9"/>
      <c r="IH294" s="9"/>
      <c r="II294" s="9"/>
      <c r="IJ294" s="9"/>
      <c r="IK294" s="9"/>
      <c r="IL294" s="9"/>
      <c r="IM294" s="9"/>
      <c r="IN294" s="9"/>
      <c r="IO294" s="9"/>
      <c r="IP294" s="9"/>
      <c r="IQ294" s="9"/>
      <c r="IR294" s="11"/>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9"/>
      <c r="TT294" s="9"/>
    </row>
    <row r="295" spans="1:540" ht="9.6" customHeight="1">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c r="DY295" s="9"/>
      <c r="DZ295" s="9"/>
      <c r="EA295" s="9"/>
      <c r="EB295" s="9"/>
      <c r="EC295" s="9"/>
      <c r="ED295" s="9"/>
      <c r="EE295" s="9"/>
      <c r="EF295" s="9"/>
      <c r="EG295" s="9"/>
      <c r="EH295" s="9"/>
      <c r="EI295" s="9"/>
      <c r="EJ295" s="9"/>
      <c r="EK295" s="9"/>
      <c r="EL295" s="9"/>
      <c r="EM295" s="9"/>
      <c r="EN295" s="9"/>
      <c r="EO295" s="9"/>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c r="FQ295" s="9"/>
      <c r="FR295" s="9"/>
      <c r="FS295" s="9"/>
      <c r="FT295" s="9"/>
      <c r="FU295" s="9"/>
      <c r="FV295" s="9"/>
      <c r="FW295" s="9"/>
      <c r="FX295" s="9"/>
      <c r="FY295" s="9"/>
      <c r="FZ295" s="9"/>
      <c r="GA295" s="9"/>
      <c r="GB295" s="9"/>
      <c r="GC295" s="9"/>
      <c r="GD295" s="9"/>
      <c r="GE295" s="9"/>
      <c r="GF295" s="9"/>
      <c r="GG295" s="9"/>
      <c r="GH295" s="9"/>
      <c r="GI295" s="9"/>
      <c r="GJ295" s="9"/>
      <c r="GK295" s="9"/>
      <c r="GL295" s="9"/>
      <c r="GM295" s="9"/>
      <c r="GN295" s="9"/>
      <c r="GO295" s="9"/>
      <c r="GP295" s="9"/>
      <c r="GQ295" s="9"/>
      <c r="GR295" s="9"/>
      <c r="GS295" s="9"/>
      <c r="GT295" s="9"/>
      <c r="GU295" s="9"/>
      <c r="GV295" s="9"/>
      <c r="GW295" s="9"/>
      <c r="GX295" s="9"/>
      <c r="GY295" s="9"/>
      <c r="GZ295" s="9"/>
      <c r="HA295" s="9"/>
      <c r="HB295" s="9"/>
      <c r="HC295" s="9"/>
      <c r="HD295" s="9"/>
      <c r="HE295" s="9"/>
      <c r="HF295" s="9"/>
      <c r="HG295" s="9"/>
      <c r="HH295" s="9"/>
      <c r="HI295" s="9"/>
      <c r="HJ295" s="9"/>
      <c r="HK295" s="9"/>
      <c r="HL295" s="9"/>
      <c r="HM295" s="9"/>
      <c r="HN295" s="9"/>
      <c r="HO295" s="9"/>
      <c r="HP295" s="9"/>
      <c r="HQ295" s="9"/>
      <c r="HR295" s="9"/>
      <c r="HS295" s="9"/>
      <c r="HT295" s="9"/>
      <c r="HU295" s="9"/>
      <c r="HV295" s="9"/>
      <c r="HW295" s="9"/>
      <c r="HX295" s="9"/>
      <c r="HY295" s="9"/>
      <c r="HZ295" s="9"/>
      <c r="IA295" s="9"/>
      <c r="IB295" s="9"/>
      <c r="IC295" s="9"/>
      <c r="ID295" s="9"/>
      <c r="IE295" s="9"/>
      <c r="IF295" s="9"/>
      <c r="IG295" s="9"/>
      <c r="IH295" s="9"/>
      <c r="II295" s="9"/>
      <c r="IJ295" s="9"/>
      <c r="IK295" s="9"/>
      <c r="IL295" s="9"/>
      <c r="IM295" s="9"/>
      <c r="IN295" s="9"/>
      <c r="IO295" s="9"/>
      <c r="IP295" s="9"/>
      <c r="IQ295" s="9"/>
      <c r="IR295" s="11"/>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9"/>
      <c r="TT295" s="9"/>
    </row>
    <row r="296" spans="1:540" ht="9.6" customHeight="1">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9"/>
      <c r="DP296" s="9"/>
      <c r="DQ296" s="9"/>
      <c r="DR296" s="9"/>
      <c r="DS296" s="9"/>
      <c r="DT296" s="9"/>
      <c r="DU296" s="9"/>
      <c r="DV296" s="9"/>
      <c r="DW296" s="9"/>
      <c r="DX296" s="9"/>
      <c r="DY296" s="9"/>
      <c r="DZ296" s="9"/>
      <c r="EA296" s="9"/>
      <c r="EB296" s="9"/>
      <c r="EC296" s="9"/>
      <c r="ED296" s="9"/>
      <c r="EE296" s="9"/>
      <c r="EF296" s="9"/>
      <c r="EG296" s="9"/>
      <c r="EH296" s="9"/>
      <c r="EI296" s="9"/>
      <c r="EJ296" s="9"/>
      <c r="EK296" s="9"/>
      <c r="EL296" s="9"/>
      <c r="EM296" s="9"/>
      <c r="EN296" s="9"/>
      <c r="EO296" s="9"/>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c r="FQ296" s="9"/>
      <c r="FR296" s="9"/>
      <c r="FS296" s="9"/>
      <c r="FT296" s="9"/>
      <c r="FU296" s="9"/>
      <c r="FV296" s="9"/>
      <c r="FW296" s="9"/>
      <c r="FX296" s="9"/>
      <c r="FY296" s="9"/>
      <c r="FZ296" s="9"/>
      <c r="GA296" s="9"/>
      <c r="GB296" s="9"/>
      <c r="GC296" s="9"/>
      <c r="GD296" s="9"/>
      <c r="GE296" s="9"/>
      <c r="GF296" s="9"/>
      <c r="GG296" s="9"/>
      <c r="GH296" s="9"/>
      <c r="GI296" s="9"/>
      <c r="GJ296" s="9"/>
      <c r="GK296" s="9"/>
      <c r="GL296" s="9"/>
      <c r="GM296" s="9"/>
      <c r="GN296" s="9"/>
      <c r="GO296" s="9"/>
      <c r="GP296" s="9"/>
      <c r="GQ296" s="9"/>
      <c r="GR296" s="9"/>
      <c r="GS296" s="9"/>
      <c r="GT296" s="9"/>
      <c r="GU296" s="9"/>
      <c r="GV296" s="9"/>
      <c r="GW296" s="9"/>
      <c r="GX296" s="9"/>
      <c r="GY296" s="9"/>
      <c r="GZ296" s="9"/>
      <c r="HA296" s="9"/>
      <c r="HB296" s="9"/>
      <c r="HC296" s="9"/>
      <c r="HD296" s="9"/>
      <c r="HE296" s="9"/>
      <c r="HF296" s="9"/>
      <c r="HG296" s="9"/>
      <c r="HH296" s="9"/>
      <c r="HI296" s="9"/>
      <c r="HJ296" s="9"/>
      <c r="HK296" s="9"/>
      <c r="HL296" s="9"/>
      <c r="HM296" s="9"/>
      <c r="HN296" s="9"/>
      <c r="HO296" s="9"/>
      <c r="HP296" s="9"/>
      <c r="HQ296" s="9"/>
      <c r="HR296" s="9"/>
      <c r="HS296" s="9"/>
      <c r="HT296" s="9"/>
      <c r="HU296" s="9"/>
      <c r="HV296" s="9"/>
      <c r="HW296" s="9"/>
      <c r="HX296" s="9"/>
      <c r="HY296" s="9"/>
      <c r="HZ296" s="9"/>
      <c r="IA296" s="9"/>
      <c r="IB296" s="9"/>
      <c r="IC296" s="9"/>
      <c r="ID296" s="9"/>
      <c r="IE296" s="9"/>
      <c r="IF296" s="9"/>
      <c r="IG296" s="9"/>
      <c r="IH296" s="9"/>
      <c r="II296" s="9"/>
      <c r="IJ296" s="9"/>
      <c r="IK296" s="9"/>
      <c r="IL296" s="9"/>
      <c r="IM296" s="9"/>
      <c r="IN296" s="9"/>
      <c r="IO296" s="9"/>
      <c r="IP296" s="9"/>
      <c r="IQ296" s="9"/>
      <c r="IR296" s="11"/>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9"/>
      <c r="TT296" s="9"/>
    </row>
    <row r="297" spans="1:540" ht="9.6" customHeight="1">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c r="ED297" s="9"/>
      <c r="EE297" s="9"/>
      <c r="EF297" s="9"/>
      <c r="EG297" s="9"/>
      <c r="EH297" s="9"/>
      <c r="EI297" s="9"/>
      <c r="EJ297" s="9"/>
      <c r="EK297" s="9"/>
      <c r="EL297" s="9"/>
      <c r="EM297" s="9"/>
      <c r="EN297" s="9"/>
      <c r="EO297" s="9"/>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c r="FQ297" s="9"/>
      <c r="FR297" s="9"/>
      <c r="FS297" s="9"/>
      <c r="FT297" s="9"/>
      <c r="FU297" s="9"/>
      <c r="FV297" s="9"/>
      <c r="FW297" s="9"/>
      <c r="FX297" s="9"/>
      <c r="FY297" s="9"/>
      <c r="FZ297" s="9"/>
      <c r="GA297" s="9"/>
      <c r="GB297" s="9"/>
      <c r="GC297" s="9"/>
      <c r="GD297" s="9"/>
      <c r="GE297" s="9"/>
      <c r="GF297" s="9"/>
      <c r="GG297" s="9"/>
      <c r="GH297" s="9"/>
      <c r="GI297" s="9"/>
      <c r="GJ297" s="9"/>
      <c r="GK297" s="9"/>
      <c r="GL297" s="9"/>
      <c r="GM297" s="9"/>
      <c r="GN297" s="9"/>
      <c r="GO297" s="9"/>
      <c r="GP297" s="9"/>
      <c r="GQ297" s="9"/>
      <c r="GR297" s="9"/>
      <c r="GS297" s="9"/>
      <c r="GT297" s="9"/>
      <c r="GU297" s="9"/>
      <c r="GV297" s="9"/>
      <c r="GW297" s="9"/>
      <c r="GX297" s="9"/>
      <c r="GY297" s="9"/>
      <c r="GZ297" s="9"/>
      <c r="HA297" s="9"/>
      <c r="HB297" s="9"/>
      <c r="HC297" s="9"/>
      <c r="HD297" s="9"/>
      <c r="HE297" s="9"/>
      <c r="HF297" s="9"/>
      <c r="HG297" s="9"/>
      <c r="HH297" s="9"/>
      <c r="HI297" s="9"/>
      <c r="HJ297" s="9"/>
      <c r="HK297" s="9"/>
      <c r="HL297" s="9"/>
      <c r="HM297" s="9"/>
      <c r="HN297" s="9"/>
      <c r="HO297" s="9"/>
      <c r="HP297" s="9"/>
      <c r="HQ297" s="9"/>
      <c r="HR297" s="9"/>
      <c r="HS297" s="9"/>
      <c r="HT297" s="9"/>
      <c r="HU297" s="9"/>
      <c r="HV297" s="9"/>
      <c r="HW297" s="9"/>
      <c r="HX297" s="9"/>
      <c r="HY297" s="9"/>
      <c r="HZ297" s="9"/>
      <c r="IA297" s="9"/>
      <c r="IB297" s="9"/>
      <c r="IC297" s="9"/>
      <c r="ID297" s="9"/>
      <c r="IE297" s="9"/>
      <c r="IF297" s="9"/>
      <c r="IG297" s="9"/>
      <c r="IH297" s="9"/>
      <c r="II297" s="9"/>
      <c r="IJ297" s="9"/>
      <c r="IK297" s="9"/>
      <c r="IL297" s="9"/>
      <c r="IM297" s="9"/>
      <c r="IN297" s="9"/>
      <c r="IO297" s="9"/>
      <c r="IP297" s="9"/>
      <c r="IQ297" s="9"/>
      <c r="IR297" s="11"/>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9"/>
      <c r="TT297" s="9"/>
    </row>
    <row r="298" spans="1:540" ht="9.6" customHeight="1">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c r="ED298" s="9"/>
      <c r="EE298" s="9"/>
      <c r="EF298" s="9"/>
      <c r="EG298" s="9"/>
      <c r="EH298" s="9"/>
      <c r="EI298" s="9"/>
      <c r="EJ298" s="9"/>
      <c r="EK298" s="9"/>
      <c r="EL298" s="9"/>
      <c r="EM298" s="9"/>
      <c r="EN298" s="9"/>
      <c r="EO298" s="9"/>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c r="FQ298" s="9"/>
      <c r="FR298" s="9"/>
      <c r="FS298" s="9"/>
      <c r="FT298" s="9"/>
      <c r="FU298" s="9"/>
      <c r="FV298" s="9"/>
      <c r="FW298" s="9"/>
      <c r="FX298" s="9"/>
      <c r="FY298" s="9"/>
      <c r="FZ298" s="9"/>
      <c r="GA298" s="9"/>
      <c r="GB298" s="9"/>
      <c r="GC298" s="9"/>
      <c r="GD298" s="9"/>
      <c r="GE298" s="9"/>
      <c r="GF298" s="9"/>
      <c r="GG298" s="9"/>
      <c r="GH298" s="9"/>
      <c r="GI298" s="9"/>
      <c r="GJ298" s="9"/>
      <c r="GK298" s="9"/>
      <c r="GL298" s="9"/>
      <c r="GM298" s="9"/>
      <c r="GN298" s="9"/>
      <c r="GO298" s="9"/>
      <c r="GP298" s="9"/>
      <c r="GQ298" s="9"/>
      <c r="GR298" s="9"/>
      <c r="GS298" s="9"/>
      <c r="GT298" s="9"/>
      <c r="GU298" s="9"/>
      <c r="GV298" s="9"/>
      <c r="GW298" s="9"/>
      <c r="GX298" s="9"/>
      <c r="GY298" s="9"/>
      <c r="GZ298" s="9"/>
      <c r="HA298" s="9"/>
      <c r="HB298" s="9"/>
      <c r="HC298" s="9"/>
      <c r="HD298" s="9"/>
      <c r="HE298" s="9"/>
      <c r="HF298" s="9"/>
      <c r="HG298" s="9"/>
      <c r="HH298" s="9"/>
      <c r="HI298" s="9"/>
      <c r="HJ298" s="9"/>
      <c r="HK298" s="9"/>
      <c r="HL298" s="9"/>
      <c r="HM298" s="9"/>
      <c r="HN298" s="9"/>
      <c r="HO298" s="9"/>
      <c r="HP298" s="9"/>
      <c r="HQ298" s="9"/>
      <c r="HR298" s="9"/>
      <c r="HS298" s="9"/>
      <c r="HT298" s="9"/>
      <c r="HU298" s="9"/>
      <c r="HV298" s="9"/>
      <c r="HW298" s="9"/>
      <c r="HX298" s="9"/>
      <c r="HY298" s="9"/>
      <c r="HZ298" s="9"/>
      <c r="IA298" s="9"/>
      <c r="IB298" s="9"/>
      <c r="IC298" s="9"/>
      <c r="ID298" s="9"/>
      <c r="IE298" s="9"/>
      <c r="IF298" s="9"/>
      <c r="IG298" s="9"/>
      <c r="IH298" s="9"/>
      <c r="II298" s="9"/>
      <c r="IJ298" s="9"/>
      <c r="IK298" s="9"/>
      <c r="IL298" s="9"/>
      <c r="IM298" s="9"/>
      <c r="IN298" s="9"/>
      <c r="IO298" s="9"/>
      <c r="IP298" s="9"/>
      <c r="IQ298" s="9"/>
      <c r="IR298" s="11"/>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9"/>
      <c r="TT298" s="9"/>
    </row>
    <row r="299" spans="1:540" ht="9.6" customHeight="1">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c r="ED299" s="9"/>
      <c r="EE299" s="9"/>
      <c r="EF299" s="9"/>
      <c r="EG299" s="9"/>
      <c r="EH299" s="9"/>
      <c r="EI299" s="9"/>
      <c r="EJ299" s="9"/>
      <c r="EK299" s="9"/>
      <c r="EL299" s="9"/>
      <c r="EM299" s="9"/>
      <c r="EN299" s="9"/>
      <c r="EO299" s="9"/>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c r="FQ299" s="9"/>
      <c r="FR299" s="9"/>
      <c r="FS299" s="9"/>
      <c r="FT299" s="9"/>
      <c r="FU299" s="9"/>
      <c r="FV299" s="9"/>
      <c r="FW299" s="9"/>
      <c r="FX299" s="9"/>
      <c r="FY299" s="9"/>
      <c r="FZ299" s="9"/>
      <c r="GA299" s="9"/>
      <c r="GB299" s="9"/>
      <c r="GC299" s="9"/>
      <c r="GD299" s="9"/>
      <c r="GE299" s="9"/>
      <c r="GF299" s="9"/>
      <c r="GG299" s="9"/>
      <c r="GH299" s="9"/>
      <c r="GI299" s="9"/>
      <c r="GJ299" s="9"/>
      <c r="GK299" s="9"/>
      <c r="GL299" s="9"/>
      <c r="GM299" s="9"/>
      <c r="GN299" s="9"/>
      <c r="GO299" s="9"/>
      <c r="GP299" s="9"/>
      <c r="GQ299" s="9"/>
      <c r="GR299" s="9"/>
      <c r="GS299" s="9"/>
      <c r="GT299" s="9"/>
      <c r="GU299" s="9"/>
      <c r="GV299" s="9"/>
      <c r="GW299" s="9"/>
      <c r="GX299" s="9"/>
      <c r="GY299" s="9"/>
      <c r="GZ299" s="9"/>
      <c r="HA299" s="9"/>
      <c r="HB299" s="9"/>
      <c r="HC299" s="9"/>
      <c r="HD299" s="9"/>
      <c r="HE299" s="9"/>
      <c r="HF299" s="9"/>
      <c r="HG299" s="9"/>
      <c r="HH299" s="9"/>
      <c r="HI299" s="9"/>
      <c r="HJ299" s="9"/>
      <c r="HK299" s="9"/>
      <c r="HL299" s="9"/>
      <c r="HM299" s="9"/>
      <c r="HN299" s="9"/>
      <c r="HO299" s="9"/>
      <c r="HP299" s="9"/>
      <c r="HQ299" s="9"/>
      <c r="HR299" s="9"/>
      <c r="HS299" s="9"/>
      <c r="HT299" s="9"/>
      <c r="HU299" s="9"/>
      <c r="HV299" s="9"/>
      <c r="HW299" s="9"/>
      <c r="HX299" s="9"/>
      <c r="HY299" s="9"/>
      <c r="HZ299" s="9"/>
      <c r="IA299" s="9"/>
      <c r="IB299" s="9"/>
      <c r="IC299" s="9"/>
      <c r="ID299" s="9"/>
      <c r="IE299" s="9"/>
      <c r="IF299" s="9"/>
      <c r="IG299" s="9"/>
      <c r="IH299" s="9"/>
      <c r="II299" s="9"/>
      <c r="IJ299" s="9"/>
      <c r="IK299" s="9"/>
      <c r="IL299" s="9"/>
      <c r="IM299" s="9"/>
      <c r="IN299" s="9"/>
      <c r="IO299" s="9"/>
      <c r="IP299" s="9"/>
      <c r="IQ299" s="9"/>
      <c r="IR299" s="11"/>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9"/>
      <c r="TT299" s="9"/>
    </row>
    <row r="300" spans="1:540" ht="9.6" customHeight="1">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c r="ED300" s="9"/>
      <c r="EE300" s="9"/>
      <c r="EF300" s="9"/>
      <c r="EG300" s="9"/>
      <c r="EH300" s="9"/>
      <c r="EI300" s="9"/>
      <c r="EJ300" s="9"/>
      <c r="EK300" s="9"/>
      <c r="EL300" s="9"/>
      <c r="EM300" s="9"/>
      <c r="EN300" s="9"/>
      <c r="EO300" s="9"/>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c r="FQ300" s="9"/>
      <c r="FR300" s="9"/>
      <c r="FS300" s="9"/>
      <c r="FT300" s="9"/>
      <c r="FU300" s="9"/>
      <c r="FV300" s="9"/>
      <c r="FW300" s="9"/>
      <c r="FX300" s="9"/>
      <c r="FY300" s="9"/>
      <c r="FZ300" s="9"/>
      <c r="GA300" s="9"/>
      <c r="GB300" s="9"/>
      <c r="GC300" s="9"/>
      <c r="GD300" s="9"/>
      <c r="GE300" s="9"/>
      <c r="GF300" s="9"/>
      <c r="GG300" s="9"/>
      <c r="GH300" s="9"/>
      <c r="GI300" s="9"/>
      <c r="GJ300" s="9"/>
      <c r="GK300" s="9"/>
      <c r="GL300" s="9"/>
      <c r="GM300" s="9"/>
      <c r="GN300" s="9"/>
      <c r="GO300" s="9"/>
      <c r="GP300" s="9"/>
      <c r="GQ300" s="9"/>
      <c r="GR300" s="9"/>
      <c r="GS300" s="9"/>
      <c r="GT300" s="9"/>
      <c r="GU300" s="9"/>
      <c r="GV300" s="9"/>
      <c r="GW300" s="9"/>
      <c r="GX300" s="9"/>
      <c r="GY300" s="9"/>
      <c r="GZ300" s="9"/>
      <c r="HA300" s="9"/>
      <c r="HB300" s="9"/>
      <c r="HC300" s="9"/>
      <c r="HD300" s="9"/>
      <c r="HE300" s="9"/>
      <c r="HF300" s="9"/>
      <c r="HG300" s="9"/>
      <c r="HH300" s="9"/>
      <c r="HI300" s="9"/>
      <c r="HJ300" s="9"/>
      <c r="HK300" s="9"/>
      <c r="HL300" s="9"/>
      <c r="HM300" s="9"/>
      <c r="HN300" s="9"/>
      <c r="HO300" s="9"/>
      <c r="HP300" s="9"/>
      <c r="HQ300" s="9"/>
      <c r="HR300" s="9"/>
      <c r="HS300" s="9"/>
      <c r="HT300" s="9"/>
      <c r="HU300" s="9"/>
      <c r="HV300" s="9"/>
      <c r="HW300" s="9"/>
      <c r="HX300" s="9"/>
      <c r="HY300" s="9"/>
      <c r="HZ300" s="9"/>
      <c r="IA300" s="9"/>
      <c r="IB300" s="9"/>
      <c r="IC300" s="9"/>
      <c r="ID300" s="9"/>
      <c r="IE300" s="9"/>
      <c r="IF300" s="9"/>
      <c r="IG300" s="9"/>
      <c r="IH300" s="9"/>
      <c r="II300" s="9"/>
      <c r="IJ300" s="9"/>
      <c r="IK300" s="9"/>
      <c r="IL300" s="9"/>
      <c r="IM300" s="9"/>
      <c r="IN300" s="9"/>
      <c r="IO300" s="9"/>
      <c r="IP300" s="9"/>
      <c r="IQ300" s="9"/>
      <c r="IR300" s="11"/>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9"/>
      <c r="TT300" s="9"/>
    </row>
    <row r="301" spans="1:540" ht="9.6" customHeight="1"/>
    <row r="302" spans="1:540" ht="9.6" customHeight="1"/>
    <row r="303" spans="1:540" ht="9.6" customHeight="1"/>
    <row r="304" spans="1:540" ht="9.6" customHeight="1"/>
    <row r="305" s="8" customFormat="1" ht="9.6" customHeight="1"/>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trump_photo</vt:lpstr>
      <vt:lpstr>example</vt:lpstr>
      <vt:lpstr>Anscombe's Quartet</vt:lpstr>
      <vt:lpstr>thank you!</vt:lpstr>
      <vt:lpstr>bonus!</vt:lpstr>
      <vt:lpstr>look at this .P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dcterms:created xsi:type="dcterms:W3CDTF">2020-11-23T01:32:52Z</dcterms:created>
  <dcterms:modified xsi:type="dcterms:W3CDTF">2021-03-26T03:34:55Z</dcterms:modified>
</cp:coreProperties>
</file>