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c\OneDrive\xlor.la\01._xlorla_courses\01._excel_basico\09._graficas_avanzadas\04._published\"/>
    </mc:Choice>
  </mc:AlternateContent>
  <xr:revisionPtr revIDLastSave="0" documentId="13_ncr:1_{9310BAF4-6B52-4B6B-88CF-64FC24959329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example" sheetId="4" r:id="rId1"/>
    <sheet name="thank you!" sheetId="5" r:id="rId2"/>
  </sheets>
  <definedNames>
    <definedName name="dn01_x1">_xlfn.ANCHORARRAY(example!$L$9)</definedName>
    <definedName name="dn01_y1">_xlfn.ANCHORARRAY(example!$M$9)</definedName>
    <definedName name="dn01_zcomment">_xlfn.ANCHORARRAY(example!$N$9)</definedName>
    <definedName name="dn02_x2">_xlfn.ANCHORARRAY(example!$O$9)</definedName>
    <definedName name="dn02_y2">_xlfn.ANCHORARRAY(example!$P$9)</definedName>
    <definedName name="dn02_zcomment">_xlfn.ANCHORARRAY(example!$Q$9)</definedName>
    <definedName name="dn03_x3">_xlfn.ANCHORARRAY(example!$R$9)</definedName>
    <definedName name="dn03_y3">_xlfn.ANCHORARRAY(example!$S$9)</definedName>
    <definedName name="dn03_zcomment">_xlfn.ANCHORARRAY(example!$T$9)</definedName>
    <definedName name="dn04_x4">_xlfn.ANCHORARRAY(example!$U$9)</definedName>
    <definedName name="dn04_y4">_xlfn.ANCHORARRAY(example!$V$9)</definedName>
    <definedName name="dn04_zcomment">_xlfn.ANCHORARRAY(example!$W$9)</definedName>
    <definedName name="dn05_x5">_xlfn.ANCHORARRAY(example!$X$9)</definedName>
    <definedName name="dn05_y5">_xlfn.ANCHORARRAY(example!$Y$9)</definedName>
    <definedName name="dn05_zcomment">_xlfn.ANCHORARRAY(example!$Z$9)</definedName>
    <definedName name="dn06_x6">_xlfn.ANCHORARRAY(example!$J$9)</definedName>
    <definedName name="dn06_y6">_xlfn.ANCHORARRAY(example!$K$9)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4" l="1" a="1"/>
  <c r="K9" i="4" s="1"/>
  <c r="J9" i="4" a="1"/>
  <c r="J9" i="4" s="1"/>
  <c r="H9" i="4" l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Z9" i="4" l="1" a="1"/>
  <c r="Z9" i="4" s="1"/>
  <c r="N9" i="4" a="1"/>
  <c r="N9" i="4" s="1"/>
  <c r="W9" i="4" a="1"/>
  <c r="W9" i="4" s="1"/>
  <c r="T9" i="4" a="1"/>
  <c r="T9" i="4" s="1"/>
  <c r="Q9" i="4" a="1"/>
  <c r="Q9" i="4" s="1"/>
  <c r="M9" i="4" a="1"/>
  <c r="M9" i="4" s="1"/>
  <c r="X9" i="4" a="1"/>
  <c r="X9" i="4" s="1"/>
  <c r="R9" i="4" a="1"/>
  <c r="R9" i="4" s="1"/>
  <c r="V9" i="4" a="1"/>
  <c r="V9" i="4" s="1"/>
  <c r="P9" i="4" a="1"/>
  <c r="P9" i="4" s="1"/>
  <c r="L9" i="4" a="1"/>
  <c r="L9" i="4" s="1"/>
  <c r="U9" i="4" a="1"/>
  <c r="U9" i="4" s="1"/>
  <c r="O9" i="4" a="1"/>
  <c r="O9" i="4" s="1"/>
  <c r="Y9" i="4" a="1"/>
  <c r="Y9" i="4" s="1"/>
  <c r="S9" i="4" a="1"/>
  <c r="S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<sst xmlns="http://schemas.openxmlformats.org/spreadsheetml/2006/main" count="100" uniqueCount="39">
  <si>
    <t>date</t>
  </si>
  <si>
    <t>https://data.worldbank.org/indicator/MS.MIL.XPND.CD?locations=US</t>
  </si>
  <si>
    <t>Presidency</t>
  </si>
  <si>
    <t>Obama</t>
  </si>
  <si>
    <t>Trump</t>
  </si>
  <si>
    <t>Clinton</t>
  </si>
  <si>
    <t>Year</t>
  </si>
  <si>
    <t>Bush son</t>
  </si>
  <si>
    <t>Bush dad</t>
  </si>
  <si>
    <t>Data source:</t>
  </si>
  <si>
    <t>Sequence</t>
  </si>
  <si>
    <t>Number</t>
  </si>
  <si>
    <t>Budget</t>
  </si>
  <si>
    <t>Number of US Troops</t>
  </si>
  <si>
    <t>increment</t>
  </si>
  <si>
    <t>Trayectory</t>
  </si>
  <si>
    <t>Legend:</t>
  </si>
  <si>
    <t>Republican Presidents</t>
  </si>
  <si>
    <t>Democratic Presidents</t>
  </si>
  <si>
    <t>Expenditure (Billions USD)</t>
  </si>
  <si>
    <t>**</t>
  </si>
  <si>
    <t>***</t>
  </si>
  <si>
    <t>comment</t>
  </si>
  <si>
    <t>2008 Financial Crisis</t>
  </si>
  <si>
    <t>2011 End of Iraq War</t>
  </si>
  <si>
    <t>2003 Iraq War</t>
  </si>
  <si>
    <t>2001: September 11 | Afghanistan War</t>
  </si>
  <si>
    <t>1991: Gulf War</t>
  </si>
  <si>
    <t>1989: End of Cold War</t>
  </si>
  <si>
    <t>Significant cut in the number of troops, while maintaining budget.</t>
  </si>
  <si>
    <t>Significant budget increase and stable number of troops</t>
  </si>
  <si>
    <t>Budget decrease and stable number of troops</t>
  </si>
  <si>
    <t>comments</t>
  </si>
  <si>
    <t/>
  </si>
  <si>
    <t>Trump is elected</t>
  </si>
  <si>
    <t>1992: Clinton is elected President</t>
  </si>
  <si>
    <t>Obama is Elected</t>
  </si>
  <si>
    <t>LinkedIn:</t>
  </si>
  <si>
    <t>https://www.linkedin.com/in/merod/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</si>
</sst>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3F3F76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rgb="FF7F7F7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Arial"/>
      <family val="2"/>
    </font>
    <font>
      <sz val="8"/>
      <color theme="1" tint="0.49998474074526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/>
  </cellStyleXfs>
  <cellXfs count="1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33" borderId="0" xfId="0" applyFont="1" applyFill="1" applyAlignment="1">
      <alignment horizontal="center"/>
    </xf>
    <xf numFmtId="0" fontId="17" fillId="0" borderId="0" xfId="0" applyFont="1"/>
    <xf numFmtId="0" fontId="20" fillId="0" borderId="0" xfId="42" applyFont="1"/>
    <xf numFmtId="0" fontId="18" fillId="0" borderId="0" xfId="0" applyFont="1"/>
    <xf numFmtId="0" fontId="0" fillId="0" borderId="0" xfId="0" quotePrefix="1"/>
    <xf numFmtId="0" fontId="21" fillId="0" borderId="0" xfId="43"/>
    <xf numFmtId="0" fontId="21" fillId="0" borderId="0" xfId="43" applyAlignment="1">
      <alignment horizontal="right"/>
    </xf>
    <xf numFmtId="0" fontId="23" fillId="0" borderId="0" xfId="44" applyFont="1"/>
    <xf numFmtId="0" fontId="24" fillId="0" borderId="0" xfId="45"/>
    <xf numFmtId="0" fontId="22" fillId="0" borderId="0" xfId="44"/>
    <xf numFmtId="0" fontId="21" fillId="0" borderId="0" xfId="43" quotePrefix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pervínculo 2" xfId="44" xr:uid="{D2611088-60AC-4B28-B3B8-4391E71FAB61}"/>
    <cellStyle name="Hyperlink" xfId="42" builtinId="8"/>
    <cellStyle name="Hyperlink 2" xfId="45" xr:uid="{A8C9C71A-77A2-4A0E-A3D4-87B05FA8141F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385209C-076F-4D89-BE82-371B0282A14F}"/>
    <cellStyle name="Normal 3" xfId="46" xr:uid="{6CD33918-B66E-4175-9E49-7FE46E83BC7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4" formatCode="#,##0.00"/>
    </dxf>
    <dxf>
      <numFmt numFmtId="164" formatCode="d/m/yyyy"/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sz val="8"/>
        <color theme="1"/>
        <name val="Arial Nova Light"/>
        <family val="2"/>
        <scheme val="none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xlorla" pivot="0" table="0" count="10" xr9:uid="{D7CAC066-AB5D-4928-832F-72D49E260224}">
      <tableStyleElement type="wholeTable" dxfId="5"/>
      <tableStyleElement type="headerRow" dxfId="4"/>
    </tableStyle>
  </tableStyles>
  <colors>
    <mruColors>
      <color rgb="FFFF0000"/>
      <color rgb="FF4472C4"/>
      <color rgb="FF0000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xlorla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408629386762143E-2"/>
          <c:y val="9.5147702693326869E-2"/>
          <c:w val="0.86447982255370293"/>
          <c:h val="0.79053592664588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example!$J$7</c:f>
              <c:strCache>
                <c:ptCount val="1"/>
                <c:pt idx="0">
                  <c:v>Trayectory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[0]!dn06_x6</c:f>
              <c:numCache>
                <c:formatCode>General</c:formatCode>
                <c:ptCount val="1"/>
                <c:pt idx="0">
                  <c:v>#N/A</c:v>
                </c:pt>
              </c:numCache>
            </c:numRef>
          </c:xVal>
          <c:yVal>
            <c:numRef>
              <c:f>[0]!dn06_y6</c:f>
              <c:numCache>
                <c:formatCode>General</c:formatCode>
                <c:ptCount val="1"/>
                <c:pt idx="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7B-430D-8AE9-A63DBAEA2804}"/>
            </c:ext>
          </c:extLst>
        </c:ser>
        <c:ser>
          <c:idx val="1"/>
          <c:order val="1"/>
          <c:tx>
            <c:strRef>
              <c:f>example!$T$4</c:f>
              <c:strCache>
                <c:ptCount val="1"/>
                <c:pt idx="0">
                  <c:v>Republican Presidents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3247968123818476E-2"/>
                  <c:y val="-4.9053211035187665E-2"/>
                </c:manualLayout>
              </c:layout>
              <c:tx>
                <c:rich>
                  <a:bodyPr/>
                  <a:lstStyle/>
                  <a:p>
                    <a:fld id="{E28EC876-2C0B-4C5B-B297-68FDF4B60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174108129773456"/>
                      <c:h val="5.309373509487130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2ECBCA-CDD8-499C-BE53-189100E604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67B-430D-8AE9-A63DBAEA2804}"/>
                </c:ext>
              </c:extLst>
            </c:dLbl>
            <c:dLbl>
              <c:idx val="2"/>
              <c:layout>
                <c:manualLayout>
                  <c:x val="-9.1000687477895192E-2"/>
                  <c:y val="4.6207797705103852E-2"/>
                </c:manualLayout>
              </c:layout>
              <c:tx>
                <c:rich>
                  <a:bodyPr/>
                  <a:lstStyle/>
                  <a:p>
                    <a:fld id="{34AC93F4-489F-4DCA-B269-CAE87C6774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267B-430D-8AE9-A63DBAEA2804}"/>
                </c:ext>
              </c:extLst>
            </c:dLbl>
            <c:dLbl>
              <c:idx val="3"/>
              <c:layout>
                <c:manualLayout>
                  <c:x val="-9.3859638786556662E-2"/>
                  <c:y val="-5.1196680356740881E-2"/>
                </c:manualLayout>
              </c:layout>
              <c:tx>
                <c:rich>
                  <a:bodyPr/>
                  <a:lstStyle/>
                  <a:p>
                    <a:fld id="{D9648DE1-15AF-4F0F-B578-687544FEB2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67B-430D-8AE9-A63DBAEA28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67B-430D-8AE9-A63DBAEA28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67B-430D-8AE9-A63DBAEA28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67B-430D-8AE9-A63DBAEA28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67B-430D-8AE9-A63DBAEA28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67B-430D-8AE9-A63DBAEA28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67B-430D-8AE9-A63DBAEA28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[0]!dn01_x1</c:f>
              <c:numCache>
                <c:formatCode>General</c:formatCode>
                <c:ptCount val="30"/>
                <c:pt idx="0">
                  <c:v>2240000</c:v>
                </c:pt>
                <c:pt idx="1">
                  <c:v>2180000</c:v>
                </c:pt>
                <c:pt idx="2">
                  <c:v>2120000</c:v>
                </c:pt>
                <c:pt idx="3">
                  <c:v>1920000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[0]!dn01_y1</c:f>
              <c:numCache>
                <c:formatCode>General</c:formatCode>
                <c:ptCount val="30"/>
                <c:pt idx="0" formatCode="#,##0.00">
                  <c:v>321.86655880832001</c:v>
                </c:pt>
                <c:pt idx="1">
                  <c:v>325.12931398603098</c:v>
                </c:pt>
                <c:pt idx="2">
                  <c:v>299.37277911459103</c:v>
                </c:pt>
                <c:pt idx="3">
                  <c:v>325.033735954804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[0]!dn01_zcomment</c15:f>
                <c15:dlblRangeCache>
                  <c:ptCount val="30"/>
                  <c:pt idx="0">
                    <c:v>1989: End of Cold War</c:v>
                  </c:pt>
                  <c:pt idx="2">
                    <c:v>1991: Gulf War</c:v>
                  </c:pt>
                  <c:pt idx="3">
                    <c:v>1992: Clinton is elected President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267B-430D-8AE9-A63DBAEA2804}"/>
            </c:ext>
          </c:extLst>
        </c:ser>
        <c:ser>
          <c:idx val="2"/>
          <c:order val="2"/>
          <c:tx>
            <c:strRef>
              <c:f>example!$T$5</c:f>
              <c:strCache>
                <c:ptCount val="1"/>
                <c:pt idx="0">
                  <c:v>Democratic Presidents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67B-430D-8AE9-A63DBAEA28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67B-430D-8AE9-A63DBAEA280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F71D8E8-7016-4E3A-812E-1598B946F3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5D3CE0D-1890-4AE2-947F-47B4890EF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8969A45-BC90-4D55-881B-A5D630B979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267B-430D-8AE9-A63DBAEA2804}"/>
                </c:ext>
              </c:extLst>
            </c:dLbl>
            <c:dLbl>
              <c:idx val="7"/>
              <c:layout>
                <c:manualLayout>
                  <c:x val="-8.5751831559649744E-2"/>
                  <c:y val="6.1667612381083869E-2"/>
                </c:manualLayout>
              </c:layout>
              <c:tx>
                <c:rich>
                  <a:bodyPr/>
                  <a:lstStyle/>
                  <a:p>
                    <a:fld id="{086359EB-8B21-461E-A993-F188DCDD95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4C74973-7211-444E-9F03-13266A257B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5D4867B-3D5D-43EA-9A3B-C15EEA7285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29411C2-D7AA-4532-A68A-04191FE337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E514B98-C8A9-403B-A337-97804B4A6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267B-430D-8AE9-A63DBAEA28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67B-430D-8AE9-A63DBAEA28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67B-430D-8AE9-A63DBAEA28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67B-430D-8AE9-A63DBAEA28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67B-430D-8AE9-A63DBAEA28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67B-430D-8AE9-A63DBAEA28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[0]!dn02_x2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1920000</c:v>
                </c:pt>
                <c:pt idx="4">
                  <c:v>1820000</c:v>
                </c:pt>
                <c:pt idx="5">
                  <c:v>1720000</c:v>
                </c:pt>
                <c:pt idx="6">
                  <c:v>1635600</c:v>
                </c:pt>
                <c:pt idx="7">
                  <c:v>1572100</c:v>
                </c:pt>
                <c:pt idx="8">
                  <c:v>1533300</c:v>
                </c:pt>
                <c:pt idx="9">
                  <c:v>1594000</c:v>
                </c:pt>
                <c:pt idx="10">
                  <c:v>1575000</c:v>
                </c:pt>
                <c:pt idx="11">
                  <c:v>1454800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[0]!dn02_y2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325.033735954804</c:v>
                </c:pt>
                <c:pt idx="4">
                  <c:v>316.71944374742304</c:v>
                </c:pt>
                <c:pt idx="5">
                  <c:v>308.084</c:v>
                </c:pt>
                <c:pt idx="6">
                  <c:v>295.85309772466098</c:v>
                </c:pt>
                <c:pt idx="7">
                  <c:v>287.96066867894001</c:v>
                </c:pt>
                <c:pt idx="8">
                  <c:v>293.16782579097099</c:v>
                </c:pt>
                <c:pt idx="9">
                  <c:v>290.99605508837806</c:v>
                </c:pt>
                <c:pt idx="10">
                  <c:v>298.09489132240401</c:v>
                </c:pt>
                <c:pt idx="11">
                  <c:v>320.08632421119597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[0]!dn02_zcomment</c15:f>
                <c15:dlblRangeCache>
                  <c:ptCount val="3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1992: Clinton is elected President</c:v>
                  </c:pt>
                  <c:pt idx="7">
                    <c:v>Significant cut in the number of troops, while maintaining budget.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267B-430D-8AE9-A63DBAEA2804}"/>
            </c:ext>
          </c:extLst>
        </c:ser>
        <c:ser>
          <c:idx val="3"/>
          <c:order val="3"/>
          <c:tx>
            <c:strRef>
              <c:f>example!$R$7</c:f>
              <c:strCache>
                <c:ptCount val="1"/>
                <c:pt idx="0">
                  <c:v>Bush son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67B-430D-8AE9-A63DBAEA28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67B-430D-8AE9-A63DBAEA28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67B-430D-8AE9-A63DBAEA28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FFA0B4D-4D20-4A0E-B620-90CC945C77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267B-430D-8AE9-A63DBAEA2804}"/>
                </c:ext>
              </c:extLst>
            </c:dLbl>
            <c:dLbl>
              <c:idx val="12"/>
              <c:layout>
                <c:manualLayout>
                  <c:x val="2.6802668518700577E-2"/>
                  <c:y val="-2.143469321553133E-2"/>
                </c:manualLayout>
              </c:layout>
              <c:tx>
                <c:rich>
                  <a:bodyPr/>
                  <a:lstStyle/>
                  <a:p>
                    <a:fld id="{33942D52-06B9-4471-8DF5-95A39F3619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D7355E4-1B66-4206-814A-960025BF0B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D66E91A-794C-44FD-AD36-8479F811EF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498BE61-83AA-4138-BB8E-68C29DEC57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8A7DF80-A9D8-4DFD-87C5-8AC8AACAC3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F369C81-5135-4CA9-81DD-AEEB5EAC2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267B-430D-8AE9-A63DBAEA28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D6730C5-F1CB-40D4-8D05-5A18601191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67B-430D-8AE9-A63DBAEA28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67B-430D-8AE9-A63DBAEA28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67B-430D-8AE9-A63DBAEA28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67B-430D-8AE9-A63DBAEA28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[0]!dn03_x3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1454800</c:v>
                </c:pt>
                <c:pt idx="12">
                  <c:v>1420700</c:v>
                </c:pt>
                <c:pt idx="13">
                  <c:v>1467000</c:v>
                </c:pt>
                <c:pt idx="14">
                  <c:v>1480000</c:v>
                </c:pt>
                <c:pt idx="15">
                  <c:v>1473000</c:v>
                </c:pt>
                <c:pt idx="16">
                  <c:v>1546000</c:v>
                </c:pt>
                <c:pt idx="17">
                  <c:v>1498000</c:v>
                </c:pt>
                <c:pt idx="18">
                  <c:v>1555000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[0]!dn03_y3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320.08632421119597</c:v>
                </c:pt>
                <c:pt idx="12">
                  <c:v>331.80561057213703</c:v>
                </c:pt>
                <c:pt idx="13">
                  <c:v>378.46313875384101</c:v>
                </c:pt>
                <c:pt idx="14">
                  <c:v>440.53206958619199</c:v>
                </c:pt>
                <c:pt idx="15">
                  <c:v>492.99937615939706</c:v>
                </c:pt>
                <c:pt idx="16">
                  <c:v>533.20299999999997</c:v>
                </c:pt>
                <c:pt idx="17">
                  <c:v>558.33500000000004</c:v>
                </c:pt>
                <c:pt idx="18">
                  <c:v>589.58600000000001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[0]!dn03_zcomment</c15:f>
                <c15:dlblRangeCache>
                  <c:ptCount val="3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2">
                    <c:v>2001: September 11 | Afghanistan War</c:v>
                  </c:pt>
                  <c:pt idx="14">
                    <c:v>2003 Iraq War</c:v>
                  </c:pt>
                  <c:pt idx="16">
                    <c:v>Significant budget increase and stable number of troops</c:v>
                  </c:pt>
                  <c:pt idx="18">
                    <c:v>Obama is Elected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267B-430D-8AE9-A63DBAEA2804}"/>
            </c:ext>
          </c:extLst>
        </c:ser>
        <c:ser>
          <c:idx val="4"/>
          <c:order val="4"/>
          <c:tx>
            <c:strRef>
              <c:f>example!$U$7</c:f>
              <c:strCache>
                <c:ptCount val="1"/>
                <c:pt idx="0">
                  <c:v>Obama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67B-430D-8AE9-A63DBAEA28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67B-430D-8AE9-A63DBAEA28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67B-430D-8AE9-A63DBAEA28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67B-430D-8AE9-A63DBAEA28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67B-430D-8AE9-A63DBAEA2804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267B-430D-8AE9-A63DBAEA2804}"/>
                </c:ext>
              </c:extLst>
            </c:dLbl>
            <c:dLbl>
              <c:idx val="19"/>
              <c:layout>
                <c:manualLayout>
                  <c:x val="1.1167778549458574E-2"/>
                  <c:y val="8.5738772862125247E-3"/>
                </c:manualLayout>
              </c:layout>
              <c:tx>
                <c:rich>
                  <a:bodyPr/>
                  <a:lstStyle/>
                  <a:p>
                    <a:fld id="{F6BCE569-C986-41FC-A109-CDB42F4EFE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4D90DFC-8D12-4062-BC14-7282EA989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4A48058-7D43-45C0-AE45-069FBF31B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267B-430D-8AE9-A63DBAEA2804}"/>
                </c:ext>
              </c:extLst>
            </c:dLbl>
            <c:dLbl>
              <c:idx val="22"/>
              <c:layout>
                <c:manualLayout>
                  <c:x val="-2.4569112808808861E-2"/>
                  <c:y val="-9.002571150523192E-2"/>
                </c:manualLayout>
              </c:layout>
              <c:tx>
                <c:rich>
                  <a:bodyPr/>
                  <a:lstStyle/>
                  <a:p>
                    <a:fld id="{D6C466E5-3980-4EE0-B5E3-812C7D4556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AFAE6E2-5840-4627-A218-555199682A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FAD91E1-73B1-4A66-A689-40C261AEAA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267B-430D-8AE9-A63DBAEA2804}"/>
                </c:ext>
              </c:extLst>
            </c:dLbl>
            <c:dLbl>
              <c:idx val="25"/>
              <c:layout>
                <c:manualLayout>
                  <c:x val="-7.2590560571480736E-2"/>
                  <c:y val="6.5375814307370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rial Nova Light" panose="020B0304020202020204" pitchFamily="34" charset="0"/>
                        <a:ea typeface="+mn-ea"/>
                        <a:cs typeface="+mn-cs"/>
                      </a:defRPr>
                    </a:pPr>
                    <a:fld id="{C5D01176-D0E6-4160-A279-71B121B65D90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Nova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537246476038256"/>
                      <c:h val="8.285589101319262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BF66FC2-C958-4B94-BA72-33F7D2BCDC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267B-430D-8AE9-A63DBAEA28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[0]!dn04_x4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1555000</c:v>
                </c:pt>
                <c:pt idx="19">
                  <c:v>1540000</c:v>
                </c:pt>
                <c:pt idx="20">
                  <c:v>1563996</c:v>
                </c:pt>
                <c:pt idx="21">
                  <c:v>1569417</c:v>
                </c:pt>
                <c:pt idx="22">
                  <c:v>1520100</c:v>
                </c:pt>
                <c:pt idx="23">
                  <c:v>1492200</c:v>
                </c:pt>
                <c:pt idx="24">
                  <c:v>1433150</c:v>
                </c:pt>
                <c:pt idx="25">
                  <c:v>1381250</c:v>
                </c:pt>
                <c:pt idx="26">
                  <c:v>1347300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xVal>
          <c:yVal>
            <c:numRef>
              <c:f>[0]!dn04_y4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589.58600000000001</c:v>
                </c:pt>
                <c:pt idx="19">
                  <c:v>656.75599999999997</c:v>
                </c:pt>
                <c:pt idx="20">
                  <c:v>705.91700000000003</c:v>
                </c:pt>
                <c:pt idx="21">
                  <c:v>738.005</c:v>
                </c:pt>
                <c:pt idx="22">
                  <c:v>752.28800000000001</c:v>
                </c:pt>
                <c:pt idx="23">
                  <c:v>725.20500000000004</c:v>
                </c:pt>
                <c:pt idx="24">
                  <c:v>679.22900000000004</c:v>
                </c:pt>
                <c:pt idx="25">
                  <c:v>647.78899999999999</c:v>
                </c:pt>
                <c:pt idx="26">
                  <c:v>633.82963900000004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[0]!dn04_zcomment</c15:f>
                <c15:dlblRangeCache>
                  <c:ptCount val="3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Obama is Elected</c:v>
                  </c:pt>
                  <c:pt idx="19">
                    <c:v>2008 Financial Crisis</c:v>
                  </c:pt>
                  <c:pt idx="22">
                    <c:v>2011 End of Iraq War</c:v>
                  </c:pt>
                  <c:pt idx="25">
                    <c:v>Budget decrease and stable number of troops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267B-430D-8AE9-A63DBAEA2804}"/>
            </c:ext>
          </c:extLst>
        </c:ser>
        <c:ser>
          <c:idx val="5"/>
          <c:order val="5"/>
          <c:tx>
            <c:strRef>
              <c:f>example!$X$7</c:f>
              <c:strCache>
                <c:ptCount val="1"/>
                <c:pt idx="0">
                  <c:v>Trump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67B-430D-8AE9-A63DBAEA28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67B-430D-8AE9-A63DBAEA28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67B-430D-8AE9-A63DBAEA28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67B-430D-8AE9-A63DBAEA28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67B-430D-8AE9-A63DBAEA28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67B-430D-8AE9-A63DBAEA28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67B-430D-8AE9-A63DBAEA28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67B-430D-8AE9-A63DBAEA28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67B-430D-8AE9-A63DBAEA28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67B-430D-8AE9-A63DBAEA28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67B-430D-8AE9-A63DBAEA28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67B-430D-8AE9-A63DBAEA28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67B-430D-8AE9-A63DBAEA28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67B-430D-8AE9-A63DBAEA28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67B-430D-8AE9-A63DBAEA28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67B-430D-8AE9-A63DBAEA28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67B-430D-8AE9-A63DBAEA28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67B-430D-8AE9-A63DBAEA28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67B-430D-8AE9-A63DBAEA28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67B-430D-8AE9-A63DBAEA28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67B-430D-8AE9-A63DBAEA28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67B-430D-8AE9-A63DBAEA28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67B-430D-8AE9-A63DBAEA28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67B-430D-8AE9-A63DBAEA28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67B-430D-8AE9-A63DBAEA28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67B-430D-8AE9-A63DBAEA28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DCC6AEA-E513-44CD-BD54-D86973351D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267B-430D-8AE9-A63DBAEA2804}"/>
                </c:ext>
              </c:extLst>
            </c:dLbl>
            <c:dLbl>
              <c:idx val="27"/>
              <c:layout>
                <c:manualLayout>
                  <c:x val="-0.10721067407480231"/>
                  <c:y val="-0.1350385672578478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rial Nova Light" panose="020B0304020202020204" pitchFamily="34" charset="0"/>
                        <a:ea typeface="+mn-ea"/>
                        <a:cs typeface="+mn-cs"/>
                      </a:defRPr>
                    </a:pPr>
                    <a:fld id="{54CB8C91-FBCC-477A-8E43-22C4400C9B6F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Nova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267B-430D-8AE9-A63DBAEA28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D74FDFF-43C4-4245-BEB3-33E3419971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267B-430D-8AE9-A63DBAEA28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16250F5-BDE3-4C15-86EB-117527F086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267B-430D-8AE9-A63DBAEA28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ova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[0]!dn05_x5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1347300</c:v>
                </c:pt>
                <c:pt idx="27">
                  <c:v>1348400</c:v>
                </c:pt>
                <c:pt idx="28">
                  <c:v>1359000</c:v>
                </c:pt>
                <c:pt idx="29">
                  <c:v>1379800</c:v>
                </c:pt>
              </c:numCache>
            </c:numRef>
          </c:xVal>
          <c:yVal>
            <c:numRef>
              <c:f>[0]!dn05_y5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633.82963900000004</c:v>
                </c:pt>
                <c:pt idx="27">
                  <c:v>639.85644300000001</c:v>
                </c:pt>
                <c:pt idx="28">
                  <c:v>646.752927</c:v>
                </c:pt>
                <c:pt idx="29">
                  <c:v>682.4914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[0]!dn05_zcomment</c15:f>
                <c15:dlblRangeCache>
                  <c:ptCount val="3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7">
                    <c:v>Trump is elected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267B-430D-8AE9-A63DBAEA2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40575"/>
        <c:axId val="403538911"/>
      </c:scatterChart>
      <c:valAx>
        <c:axId val="403540575"/>
        <c:scaling>
          <c:orientation val="minMax"/>
          <c:min val="1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v2_data[[#Headers],[Number of US Troops]]</c:f>
              <c:strCache>
                <c:ptCount val="1"/>
                <c:pt idx="0">
                  <c:v>Number of US Troops</c:v>
                </c:pt>
              </c:strCache>
            </c:strRef>
          </c:tx>
          <c:layout>
            <c:manualLayout>
              <c:xMode val="edge"/>
              <c:yMode val="edge"/>
              <c:x val="0.69053546058177717"/>
              <c:y val="0.93792072455000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403538911"/>
        <c:crosses val="autoZero"/>
        <c:crossBetween val="midCat"/>
      </c:valAx>
      <c:valAx>
        <c:axId val="4035389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v2_data[[#Headers],[Expenditure (Billions USD)]]</c:f>
              <c:strCache>
                <c:ptCount val="1"/>
                <c:pt idx="0">
                  <c:v>Expenditure (Billions USD)</c:v>
                </c:pt>
              </c:strCache>
            </c:strRef>
          </c:tx>
          <c:layout>
            <c:manualLayout>
              <c:xMode val="edge"/>
              <c:yMode val="edge"/>
              <c:x val="2.1525669530190104E-2"/>
              <c:y val="1.481883351010262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40354057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59407179168738178"/>
          <c:y val="0.51603535922182775"/>
          <c:w val="0.28752539030145585"/>
          <c:h val="7.0491560282373883E-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 Nova Light" panose="020B03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H$4" max="30" min="1" page="10" val="30"/>
</file>

<file path=xl/ctrlProps/ctrlProp2.xml><?xml version="1.0" encoding="utf-8"?>
<formControlPr xmlns="http://schemas.microsoft.com/office/spreadsheetml/2009/9/main" objectType="CheckBox" fmlaLink="$J$4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342574</xdr:colOff>
      <xdr:row>2</xdr:row>
      <xdr:rowOff>17120</xdr:rowOff>
    </xdr:from>
    <xdr:to>
      <xdr:col>34</xdr:col>
      <xdr:colOff>626365</xdr:colOff>
      <xdr:row>53</xdr:row>
      <xdr:rowOff>87816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429818</xdr:colOff>
      <xdr:row>1</xdr:row>
      <xdr:rowOff>21800</xdr:rowOff>
    </xdr:from>
    <xdr:to>
      <xdr:col>2</xdr:col>
      <xdr:colOff>169968</xdr:colOff>
      <xdr:row>4</xdr:row>
      <xdr:rowOff>72800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624551" y="148800"/>
          <a:ext cx="341284" cy="423533"/>
        </a:xfrm>
        <a:prstGeom prst="rect">
          <a:avLst/>
        </a:prstGeom>
      </xdr:spPr>
    </xdr:pic>
    <xdr:clientData/>
  </xdr:twoCellAnchor>
  <xdr:twoCellAnchor editAs="oneCell">
    <xdr:from>
      <xdr:col>4</xdr:col>
      <xdr:colOff>69384</xdr:colOff>
      <xdr:row>1</xdr:row>
      <xdr:rowOff>9201</xdr:rowOff>
    </xdr:from>
    <xdr:to>
      <xdr:col>4</xdr:col>
      <xdr:colOff>393414</xdr:colOff>
      <xdr:row>4</xdr:row>
      <xdr:rowOff>60201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847384" y="136201"/>
          <a:ext cx="324030" cy="423533"/>
        </a:xfrm>
        <a:prstGeom prst="rect">
          <a:avLst/>
        </a:prstGeom>
      </xdr:spPr>
    </xdr:pic>
    <xdr:clientData/>
  </xdr:twoCellAnchor>
  <xdr:twoCellAnchor editAs="oneCell">
    <xdr:from>
      <xdr:col>1</xdr:col>
      <xdr:colOff>2889</xdr:colOff>
      <xdr:row>1</xdr:row>
      <xdr:rowOff>19745</xdr:rowOff>
    </xdr:from>
    <xdr:to>
      <xdr:col>1</xdr:col>
      <xdr:colOff>347968</xdr:colOff>
      <xdr:row>4</xdr:row>
      <xdr:rowOff>70745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97622" y="146745"/>
          <a:ext cx="345079" cy="423533"/>
        </a:xfrm>
        <a:prstGeom prst="rect">
          <a:avLst/>
        </a:prstGeom>
      </xdr:spPr>
    </xdr:pic>
    <xdr:clientData/>
  </xdr:twoCellAnchor>
  <xdr:twoCellAnchor editAs="oneCell">
    <xdr:from>
      <xdr:col>2</xdr:col>
      <xdr:colOff>257301</xdr:colOff>
      <xdr:row>1</xdr:row>
      <xdr:rowOff>13568</xdr:rowOff>
    </xdr:from>
    <xdr:to>
      <xdr:col>3</xdr:col>
      <xdr:colOff>106672</xdr:colOff>
      <xdr:row>4</xdr:row>
      <xdr:rowOff>64568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053168" y="140568"/>
          <a:ext cx="340437" cy="423533"/>
        </a:xfrm>
        <a:prstGeom prst="rect">
          <a:avLst/>
        </a:prstGeom>
      </xdr:spPr>
    </xdr:pic>
    <xdr:clientData/>
  </xdr:twoCellAnchor>
  <xdr:twoCellAnchor editAs="oneCell">
    <xdr:from>
      <xdr:col>3</xdr:col>
      <xdr:colOff>172596</xdr:colOff>
      <xdr:row>1</xdr:row>
      <xdr:rowOff>15401</xdr:rowOff>
    </xdr:from>
    <xdr:to>
      <xdr:col>4</xdr:col>
      <xdr:colOff>5634</xdr:colOff>
      <xdr:row>4</xdr:row>
      <xdr:rowOff>66401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459529" y="142401"/>
          <a:ext cx="324105" cy="42353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99060</xdr:colOff>
          <xdr:row>1</xdr:row>
          <xdr:rowOff>91440</xdr:rowOff>
        </xdr:from>
        <xdr:to>
          <xdr:col>6</xdr:col>
          <xdr:colOff>327660</xdr:colOff>
          <xdr:row>3</xdr:row>
          <xdr:rowOff>106680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2</xdr:row>
          <xdr:rowOff>83820</xdr:rowOff>
        </xdr:from>
        <xdr:to>
          <xdr:col>11</xdr:col>
          <xdr:colOff>175260</xdr:colOff>
          <xdr:row>4</xdr:row>
          <xdr:rowOff>38100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54864" rIns="0" bIns="5486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See trajectory</a:t>
              </a:r>
            </a:p>
          </xdr:txBody>
        </xdr:sp>
        <xdr:clientData/>
      </xdr:twoCellAnchor>
    </mc:Choice>
    <mc:Fallback/>
  </mc:AlternateContent>
  <xdr:twoCellAnchor>
    <xdr:from>
      <xdr:col>13</xdr:col>
      <xdr:colOff>401934</xdr:colOff>
      <xdr:row>39</xdr:row>
      <xdr:rowOff>25121</xdr:rowOff>
    </xdr:from>
    <xdr:to>
      <xdr:col>20</xdr:col>
      <xdr:colOff>217714</xdr:colOff>
      <xdr:row>44</xdr:row>
      <xdr:rowOff>83737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313714" y="4923692"/>
          <a:ext cx="3215473" cy="6866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>
              <a:solidFill>
                <a:schemeClr val="tx1">
                  <a:lumMod val="50000"/>
                  <a:lumOff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Dynamic Arrays</a:t>
          </a:r>
        </a:p>
      </xdr:txBody>
    </xdr:sp>
    <xdr:clientData/>
  </xdr:twoCellAnchor>
  <xdr:twoCellAnchor>
    <xdr:from>
      <xdr:col>12</xdr:col>
      <xdr:colOff>209340</xdr:colOff>
      <xdr:row>38</xdr:row>
      <xdr:rowOff>117230</xdr:rowOff>
    </xdr:from>
    <xdr:to>
      <xdr:col>13</xdr:col>
      <xdr:colOff>309824</xdr:colOff>
      <xdr:row>44</xdr:row>
      <xdr:rowOff>92109</xdr:rowOff>
    </xdr:to>
    <xdr:sp macro="" textlink="">
      <xdr:nvSpPr>
        <xdr:cNvPr id="16" name="Arrow: 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635450" y="4890197"/>
          <a:ext cx="586154" cy="728505"/>
        </a:xfrm>
        <a:prstGeom prst="upArrow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26460</xdr:colOff>
      <xdr:row>41</xdr:row>
      <xdr:rowOff>1257</xdr:rowOff>
    </xdr:from>
    <xdr:ext cx="1346199" cy="387286"/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307625" y="5151037"/>
          <a:ext cx="134619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data</a:t>
          </a:r>
        </a:p>
      </xdr:txBody>
    </xdr:sp>
    <xdr:clientData/>
  </xdr:oneCellAnchor>
  <xdr:twoCellAnchor>
    <xdr:from>
      <xdr:col>2</xdr:col>
      <xdr:colOff>8636</xdr:colOff>
      <xdr:row>45</xdr:row>
      <xdr:rowOff>8671</xdr:rowOff>
    </xdr:from>
    <xdr:to>
      <xdr:col>2</xdr:col>
      <xdr:colOff>440436</xdr:colOff>
      <xdr:row>47</xdr:row>
      <xdr:rowOff>79195</xdr:rowOff>
    </xdr:to>
    <xdr:sp macro="" textlink="">
      <xdr:nvSpPr>
        <xdr:cNvPr id="13" name="Arrow: Down 2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6200000">
          <a:off x="859164" y="5605836"/>
          <a:ext cx="321733" cy="43180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159100</xdr:colOff>
      <xdr:row>42</xdr:row>
      <xdr:rowOff>66988</xdr:rowOff>
    </xdr:from>
    <xdr:ext cx="876300" cy="3872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59100" y="5342373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4</xdr:col>
      <xdr:colOff>91775</xdr:colOff>
      <xdr:row>44</xdr:row>
      <xdr:rowOff>37347</xdr:rowOff>
    </xdr:from>
    <xdr:to>
      <xdr:col>4</xdr:col>
      <xdr:colOff>495635</xdr:colOff>
      <xdr:row>47</xdr:row>
      <xdr:rowOff>94873</xdr:rowOff>
    </xdr:to>
    <xdr:sp macro="" textlink="">
      <xdr:nvSpPr>
        <xdr:cNvPr id="17" name="Oval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858610" y="556394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5</xdr:col>
      <xdr:colOff>166553</xdr:colOff>
      <xdr:row>0</xdr:row>
      <xdr:rowOff>68877</xdr:rowOff>
    </xdr:from>
    <xdr:to>
      <xdr:col>5</xdr:col>
      <xdr:colOff>570413</xdr:colOff>
      <xdr:row>4</xdr:row>
      <xdr:rowOff>799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628399" y="68877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11</xdr:col>
      <xdr:colOff>98808</xdr:colOff>
      <xdr:row>0</xdr:row>
      <xdr:rowOff>79548</xdr:rowOff>
    </xdr:from>
    <xdr:to>
      <xdr:col>12</xdr:col>
      <xdr:colOff>16998</xdr:colOff>
      <xdr:row>4</xdr:row>
      <xdr:rowOff>11470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039248" y="79548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16</xdr:col>
      <xdr:colOff>385187</xdr:colOff>
      <xdr:row>0</xdr:row>
      <xdr:rowOff>89057</xdr:rowOff>
    </xdr:from>
    <xdr:to>
      <xdr:col>17</xdr:col>
      <xdr:colOff>303376</xdr:colOff>
      <xdr:row>4</xdr:row>
      <xdr:rowOff>20979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753978" y="89057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26</xdr:col>
      <xdr:colOff>431632</xdr:colOff>
      <xdr:row>1</xdr:row>
      <xdr:rowOff>55378</xdr:rowOff>
    </xdr:from>
    <xdr:to>
      <xdr:col>27</xdr:col>
      <xdr:colOff>349822</xdr:colOff>
      <xdr:row>4</xdr:row>
      <xdr:rowOff>112904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2657127" y="180982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150727</xdr:colOff>
      <xdr:row>38</xdr:row>
      <xdr:rowOff>88341</xdr:rowOff>
    </xdr:from>
    <xdr:to>
      <xdr:col>7</xdr:col>
      <xdr:colOff>452176</xdr:colOff>
      <xdr:row>40</xdr:row>
      <xdr:rowOff>92110</xdr:rowOff>
    </xdr:to>
    <xdr:sp macro="" textlink="">
      <xdr:nvSpPr>
        <xdr:cNvPr id="24" name="Cerrar llave 1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5400000">
          <a:off x="1991039" y="3213589"/>
          <a:ext cx="254978" cy="35504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8</xdr:col>
      <xdr:colOff>92948</xdr:colOff>
      <xdr:row>4</xdr:row>
      <xdr:rowOff>65647</xdr:rowOff>
    </xdr:from>
    <xdr:to>
      <xdr:col>25</xdr:col>
      <xdr:colOff>385186</xdr:colOff>
      <xdr:row>6</xdr:row>
      <xdr:rowOff>33495</xdr:rowOff>
    </xdr:to>
    <xdr:sp macro="" textlink="">
      <xdr:nvSpPr>
        <xdr:cNvPr id="29" name="Cerrar llave 1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16200000">
          <a:off x="8009122" y="-3328768"/>
          <a:ext cx="219056" cy="8012721"/>
        </a:xfrm>
        <a:prstGeom prst="rightBrace">
          <a:avLst>
            <a:gd name="adj1" fmla="val 44304"/>
            <a:gd name="adj2" fmla="val 497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0.36716</cdr:x>
      <cdr:y>0.09831</cdr:y>
    </cdr:from>
    <cdr:to>
      <cdr:x>0.93448</cdr:x>
      <cdr:y>0.24407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1D3D18A-3E67-471D-AE61-E3B4951D356E}"/>
            </a:ext>
          </a:extLst>
        </cdr:cNvPr>
        <cdr:cNvSpPr txBox="1"/>
      </cdr:nvSpPr>
      <cdr:spPr>
        <a:xfrm xmlns:a="http://schemas.openxmlformats.org/drawingml/2006/main">
          <a:off x="2087672" y="582506"/>
          <a:ext cx="3225800" cy="8636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2400" b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</a:rPr>
            <a:t>US Military Expenditure </a:t>
          </a:r>
          <a:br>
            <a:rPr lang="en-US" sz="2400" b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</a:rPr>
          </a:br>
          <a:r>
            <a:rPr lang="en-US" sz="2400" b="0">
              <a:solidFill>
                <a:schemeClr val="tx1">
                  <a:lumMod val="65000"/>
                  <a:lumOff val="35000"/>
                </a:schemeClr>
              </a:solidFill>
              <a:latin typeface="Arial Nova Light" panose="020B0304020202020204" pitchFamily="34" charset="0"/>
            </a:rPr>
            <a:t>vs Number of Troops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591E4-AFB1-42A8-A1BF-4DE07AE0BB0B}" name="v2_data" displayName="v2_data" ref="B8:H38" totalsRowShown="0">
  <autoFilter ref="B8:H38" xr:uid="{00000000-0009-0000-0100-000001000000}"/>
  <tableColumns count="7">
    <tableColumn id="1" xr3:uid="{EE292F72-CA6F-4537-9166-75A1A766237B}" name="date" dataDxfId="3"/>
    <tableColumn id="2" xr3:uid="{A04F8CF2-1AD9-4EB5-AC88-E41A06C07BEF}" name="Number of US Troops"/>
    <tableColumn id="3" xr3:uid="{7F6ACA73-B929-41CB-BA68-97B7370EF980}" name="Expenditure (Billions USD)" dataDxfId="2"/>
    <tableColumn id="5" xr3:uid="{B587D8EB-7595-4B1F-87ED-67222582B42F}" name="Presidency"/>
    <tableColumn id="7" xr3:uid="{02BF1C15-BDDA-4261-BE16-A42C4130461A}" name="comments"/>
    <tableColumn id="4" xr3:uid="{3271288B-312D-4B18-A7AA-BBB0CB092891}" name="Year" dataDxfId="1">
      <calculatedColumnFormula>RIGHT( YEAR( v2_data[[#This Row],[date]] ), 2 )</calculatedColumnFormula>
    </tableColumn>
    <tableColumn id="6" xr3:uid="{2ADBF70F-7A1A-49EE-8751-D2B89CD573C3}" name="Sequence" dataDxfId="0">
      <calculatedColumnFormula>ROWS(INDEX(v2_data[Sequence],1):v2_data[[#This Row],[Sequence]])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7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worldbank.org/indicator/MS.MIL.XPND.CD?locations=US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2025-6B1C-4A9C-A9DC-D81AF0CDEC28}">
  <dimension ref="A1:AI55"/>
  <sheetViews>
    <sheetView showGridLines="0" topLeftCell="H1" zoomScale="91" zoomScaleNormal="91" zoomScaleSheetLayoutView="110" workbookViewId="0">
      <selection activeCell="AI1" sqref="AI1"/>
    </sheetView>
  </sheetViews>
  <sheetFormatPr defaultColWidth="0" defaultRowHeight="10.5" zeroHeight="1" x14ac:dyDescent="0.4"/>
  <cols>
    <col min="1" max="1" width="3.5703125" customWidth="1"/>
    <col min="2" max="2" width="11.28515625" bestFit="1" customWidth="1"/>
    <col min="3" max="4" width="9.140625" customWidth="1"/>
    <col min="5" max="5" width="13" customWidth="1"/>
    <col min="6" max="6" width="11.140625" customWidth="1"/>
    <col min="7" max="7" width="7.28515625" customWidth="1"/>
    <col min="8" max="8" width="10.85546875" bestFit="1" customWidth="1"/>
    <col min="9" max="9" width="3" customWidth="1"/>
    <col min="10" max="10" width="7" customWidth="1"/>
    <col min="11" max="11" width="7.28515625" customWidth="1"/>
    <col min="12" max="30" width="9.140625" customWidth="1"/>
    <col min="31" max="35" width="18.140625" customWidth="1"/>
    <col min="36" max="16384" width="9.140625" hidden="1"/>
  </cols>
  <sheetData>
    <row r="1" spans="2:26" x14ac:dyDescent="0.4"/>
    <row r="2" spans="2:26" x14ac:dyDescent="0.4"/>
    <row r="3" spans="2:26" x14ac:dyDescent="0.4">
      <c r="H3" t="s">
        <v>14</v>
      </c>
      <c r="T3" t="s">
        <v>16</v>
      </c>
    </row>
    <row r="4" spans="2:26" ht="9.6" customHeight="1" x14ac:dyDescent="0.4">
      <c r="H4" s="3">
        <v>30</v>
      </c>
      <c r="J4" s="4" t="b">
        <v>0</v>
      </c>
      <c r="T4" t="s">
        <v>17</v>
      </c>
    </row>
    <row r="5" spans="2:26" ht="9.6" customHeight="1" x14ac:dyDescent="0.4">
      <c r="D5" t="s">
        <v>20</v>
      </c>
      <c r="T5" t="s">
        <v>18</v>
      </c>
      <c r="Z5" s="6"/>
    </row>
    <row r="6" spans="2:26" x14ac:dyDescent="0.4">
      <c r="B6" t="s">
        <v>9</v>
      </c>
      <c r="C6" s="5" t="s">
        <v>1</v>
      </c>
      <c r="G6" t="s">
        <v>21</v>
      </c>
    </row>
    <row r="7" spans="2:26" x14ac:dyDescent="0.4">
      <c r="J7" t="s">
        <v>15</v>
      </c>
      <c r="L7" t="s">
        <v>8</v>
      </c>
      <c r="O7" t="s">
        <v>5</v>
      </c>
      <c r="R7" t="s">
        <v>7</v>
      </c>
      <c r="U7" t="s">
        <v>3</v>
      </c>
      <c r="X7" t="s">
        <v>4</v>
      </c>
    </row>
    <row r="8" spans="2:26" x14ac:dyDescent="0.4">
      <c r="B8" t="s">
        <v>0</v>
      </c>
      <c r="C8" t="s">
        <v>13</v>
      </c>
      <c r="D8" t="s">
        <v>19</v>
      </c>
      <c r="E8" t="s">
        <v>2</v>
      </c>
      <c r="F8" t="s">
        <v>32</v>
      </c>
      <c r="G8" t="s">
        <v>6</v>
      </c>
      <c r="H8" t="s">
        <v>10</v>
      </c>
      <c r="J8" t="s">
        <v>11</v>
      </c>
      <c r="K8" t="s">
        <v>12</v>
      </c>
      <c r="L8" t="s">
        <v>11</v>
      </c>
      <c r="M8" t="s">
        <v>12</v>
      </c>
      <c r="N8" t="s">
        <v>22</v>
      </c>
      <c r="O8" t="s">
        <v>11</v>
      </c>
      <c r="P8" t="s">
        <v>12</v>
      </c>
      <c r="Q8" t="s">
        <v>22</v>
      </c>
      <c r="R8" t="s">
        <v>11</v>
      </c>
      <c r="S8" t="s">
        <v>12</v>
      </c>
      <c r="T8" t="s">
        <v>22</v>
      </c>
      <c r="U8" t="s">
        <v>11</v>
      </c>
      <c r="V8" t="s">
        <v>12</v>
      </c>
      <c r="W8" t="s">
        <v>22</v>
      </c>
      <c r="X8" t="s">
        <v>11</v>
      </c>
      <c r="Y8" t="s">
        <v>12</v>
      </c>
      <c r="Z8" t="s">
        <v>22</v>
      </c>
    </row>
    <row r="9" spans="2:26" x14ac:dyDescent="0.4">
      <c r="B9" s="1">
        <v>32873</v>
      </c>
      <c r="C9">
        <v>2240000</v>
      </c>
      <c r="D9" s="2">
        <v>321.86655880832001</v>
      </c>
      <c r="E9" t="s">
        <v>8</v>
      </c>
      <c r="F9" t="s">
        <v>28</v>
      </c>
      <c r="G9" t="str">
        <f>RIGHT( YEAR( v2_data[[#This Row],[date]] ), 2 )</f>
        <v>89</v>
      </c>
      <c r="H9">
        <f>ROWS(INDEX(v2_data[Sequence],1):v2_data[[#This Row],[Sequence]])</f>
        <v>1</v>
      </c>
      <c r="J9" t="e" cm="1">
        <f t="array" ref="J9" xml:space="preserve"> IF( J4, v2_data[Number of US Troops], NA() )</f>
        <v>#N/A</v>
      </c>
      <c r="K9" t="e" cm="1">
        <f t="array" ref="K9" xml:space="preserve"> IF( J4, v2_data[Expenditure (Billions USD)], NA() )</f>
        <v>#N/A</v>
      </c>
      <c r="L9" cm="1">
        <f t="array" ref="L9:L38">IF(
      1 * ( H4 &gt;= v2_data[Sequence] ),
      IF( 1 *( L7 = v2_data[Presidency] ) + 1 * ( "92" = v2_data[Year] ),
            v2_data[Number of US Troops],
            NA() ),
      NA() )</f>
        <v>2240000</v>
      </c>
      <c r="M9" s="2" cm="1">
        <f t="array" ref="M9:M38">IF(1*(H4&gt;=v2_data[Sequence]),IF(1*(L7=v2_data[Presidency])+1*("92"=v2_data[Year]),v2_data[Expenditure (Billions USD)],NA()),NA())</f>
        <v>321.86655880832001</v>
      </c>
      <c r="N9" s="2" t="str" cm="1">
        <f t="array" ref="N9:N38">IF(1*(H4&gt;=v2_data[Sequence]),IF(1*(L7=v2_data[Presidency])+1*("92"=v2_data[Year]),v2_data[comments],NA()),NA())</f>
        <v>1989: End of Cold War</v>
      </c>
      <c r="O9" t="e" cm="1">
        <f t="array" ref="O9:O38">IF(1*(H4&gt;=v2_data[Sequence]),IF(1*(O7=v2_data[Presidency])+1*("00"=v2_data[Year]),v2_data[Number of US Troops],NA()),NA())</f>
        <v>#N/A</v>
      </c>
      <c r="P9" t="e" cm="1">
        <f t="array" ref="P9:P38">IF(1*(H4&gt;=v2_data[Sequence]),IF(1*(O7=v2_data[Presidency])+1*("00"=v2_data[Year]),v2_data[Expenditure (Billions USD)],NA()),NA())</f>
        <v>#N/A</v>
      </c>
      <c r="Q9" t="e" cm="1">
        <f t="array" ref="Q9:Q38">IF(1*(H4&gt;=v2_data[Sequence]),IF(1*(O7=v2_data[Presidency])+1*("00"=v2_data[Year]),v2_data[comments],NA()),NA())</f>
        <v>#N/A</v>
      </c>
      <c r="R9" t="e" cm="1">
        <f t="array" ref="R9:R38">IF(1*(H4&gt;=v2_data[Sequence]),IF(1*(R7=v2_data[Presidency])+1*("00"=v2_data[Year]),v2_data[Number of US Troops],NA()),NA())</f>
        <v>#N/A</v>
      </c>
      <c r="S9" t="e" cm="1">
        <f t="array" ref="S9:S38">IF(1*(H4&gt;=v2_data[Sequence]),IF(1*(R7=v2_data[Presidency])+1*("00"=v2_data[Year]),v2_data[Expenditure (Billions USD)],NA()),NA())</f>
        <v>#N/A</v>
      </c>
      <c r="T9" t="e" cm="1">
        <f t="array" ref="T9:T38">IF(1*(H4&gt;=v2_data[Sequence]),IF(1*(R7=v2_data[Presidency])+1*("00"=v2_data[Year]),v2_data[comments],NA()),NA())</f>
        <v>#N/A</v>
      </c>
      <c r="U9" t="e" cm="1">
        <f t="array" ref="U9:U38">IF(1*(H4&gt;=v2_data[Sequence]),IF(1*(U7=v2_data[Presidency])+1*("07"=v2_data[Year]),v2_data[Number of US Troops],NA()),NA())</f>
        <v>#N/A</v>
      </c>
      <c r="V9" t="e" cm="1">
        <f t="array" ref="V9:V38">IF(1*(H4&gt;=v2_data[Sequence]),IF(1*(U7=v2_data[Presidency])+1*("07"=v2_data[Year]),v2_data[Expenditure (Billions USD)],NA()),NA())</f>
        <v>#N/A</v>
      </c>
      <c r="W9" t="e" cm="1">
        <f t="array" ref="W9:W38">IF(1*(H4&gt;=v2_data[Sequence]),IF(1*(U7=v2_data[Presidency])+1*("07"=v2_data[Year]),v2_data[comments],NA()),NA())</f>
        <v>#N/A</v>
      </c>
      <c r="X9" t="e" cm="1">
        <f t="array" ref="X9:X38">IF(1*(H4&gt;=v2_data[Sequence]),IF(1*(X7=v2_data[Presidency])+1*("15"=v2_data[Year]),v2_data[Number of US Troops],NA()),NA())</f>
        <v>#N/A</v>
      </c>
      <c r="Y9" t="e" cm="1">
        <f t="array" ref="Y9:Y38">IF(1*(H4&gt;=v2_data[Sequence]),IF(1*(X7=v2_data[Presidency])+1*("15"=v2_data[Year]),v2_data[Expenditure (Billions USD)],NA()),NA())</f>
        <v>#N/A</v>
      </c>
      <c r="Z9" t="e" cm="1">
        <f t="array" ref="Z9:Z38">IF(1*(H4&gt;=v2_data[Sequence]),IF(1*(X7=v2_data[Presidency])+1*("15"=v2_data[Year]),v2_data[comments],NA()),NA())</f>
        <v>#N/A</v>
      </c>
    </row>
    <row r="10" spans="2:26" x14ac:dyDescent="0.4">
      <c r="B10" s="1">
        <v>33238</v>
      </c>
      <c r="C10">
        <v>2180000</v>
      </c>
      <c r="D10" s="2">
        <v>325.12931398603098</v>
      </c>
      <c r="E10" t="s">
        <v>8</v>
      </c>
      <c r="F10" s="7" t="s">
        <v>33</v>
      </c>
      <c r="G10" t="str">
        <f>RIGHT( YEAR( v2_data[[#This Row],[date]] ), 2 )</f>
        <v>90</v>
      </c>
      <c r="H10">
        <f>ROWS(INDEX(v2_data[Sequence],1):v2_data[[#This Row],[Sequence]])</f>
        <v>2</v>
      </c>
      <c r="L10">
        <v>2180000</v>
      </c>
      <c r="M10">
        <v>325.12931398603098</v>
      </c>
      <c r="N10" t="str">
        <v/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</row>
    <row r="11" spans="2:26" x14ac:dyDescent="0.4">
      <c r="B11" s="1">
        <v>33603</v>
      </c>
      <c r="C11">
        <v>2120000</v>
      </c>
      <c r="D11" s="2">
        <v>299.37277911459103</v>
      </c>
      <c r="E11" t="s">
        <v>8</v>
      </c>
      <c r="F11" t="s">
        <v>27</v>
      </c>
      <c r="G11" t="str">
        <f>RIGHT( YEAR( v2_data[[#This Row],[date]] ), 2 )</f>
        <v>91</v>
      </c>
      <c r="H11">
        <f>ROWS(INDEX(v2_data[Sequence],1):v2_data[[#This Row],[Sequence]])</f>
        <v>3</v>
      </c>
      <c r="L11">
        <v>2120000</v>
      </c>
      <c r="M11">
        <v>299.37277911459103</v>
      </c>
      <c r="N11" t="str">
        <v>1991: Gulf War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 spans="2:26" x14ac:dyDescent="0.4">
      <c r="B12" s="1">
        <v>33969</v>
      </c>
      <c r="C12">
        <v>1920000</v>
      </c>
      <c r="D12" s="2">
        <v>325.033735954804</v>
      </c>
      <c r="E12" t="s">
        <v>5</v>
      </c>
      <c r="F12" s="7" t="s">
        <v>35</v>
      </c>
      <c r="G12" t="str">
        <f>RIGHT( YEAR( v2_data[[#This Row],[date]] ), 2 )</f>
        <v>92</v>
      </c>
      <c r="H12">
        <f>ROWS(INDEX(v2_data[Sequence],1):v2_data[[#This Row],[Sequence]])</f>
        <v>4</v>
      </c>
      <c r="L12">
        <v>1920000</v>
      </c>
      <c r="M12">
        <v>325.033735954804</v>
      </c>
      <c r="N12" t="str">
        <v>1992: Clinton is elected President</v>
      </c>
      <c r="O12">
        <v>1920000</v>
      </c>
      <c r="P12">
        <v>325.033735954804</v>
      </c>
      <c r="Q12" t="str">
        <v>1992: Clinton is elected President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</row>
    <row r="13" spans="2:26" x14ac:dyDescent="0.4">
      <c r="B13" s="1">
        <v>34334</v>
      </c>
      <c r="C13">
        <v>1820000</v>
      </c>
      <c r="D13" s="2">
        <v>316.71944374742304</v>
      </c>
      <c r="E13" t="s">
        <v>5</v>
      </c>
      <c r="F13" s="7" t="s">
        <v>33</v>
      </c>
      <c r="G13" t="str">
        <f>RIGHT( YEAR( v2_data[[#This Row],[date]] ), 2 )</f>
        <v>93</v>
      </c>
      <c r="H13">
        <f>ROWS(INDEX(v2_data[Sequence],1):v2_data[[#This Row],[Sequence]])</f>
        <v>5</v>
      </c>
      <c r="L13" t="e">
        <v>#N/A</v>
      </c>
      <c r="M13" t="e">
        <v>#N/A</v>
      </c>
      <c r="N13" t="e">
        <v>#N/A</v>
      </c>
      <c r="O13">
        <v>1820000</v>
      </c>
      <c r="P13">
        <v>316.71944374742304</v>
      </c>
      <c r="Q13" t="str">
        <v/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</row>
    <row r="14" spans="2:26" x14ac:dyDescent="0.4">
      <c r="B14" s="1">
        <v>34699</v>
      </c>
      <c r="C14">
        <v>1720000</v>
      </c>
      <c r="D14" s="2">
        <v>308.084</v>
      </c>
      <c r="E14" t="s">
        <v>5</v>
      </c>
      <c r="F14" s="7" t="s">
        <v>33</v>
      </c>
      <c r="G14" t="str">
        <f>RIGHT( YEAR( v2_data[[#This Row],[date]] ), 2 )</f>
        <v>94</v>
      </c>
      <c r="H14">
        <f>ROWS(INDEX(v2_data[Sequence],1):v2_data[[#This Row],[Sequence]])</f>
        <v>6</v>
      </c>
      <c r="L14" t="e">
        <v>#N/A</v>
      </c>
      <c r="M14" t="e">
        <v>#N/A</v>
      </c>
      <c r="N14" t="e">
        <v>#N/A</v>
      </c>
      <c r="O14">
        <v>1720000</v>
      </c>
      <c r="P14">
        <v>308.084</v>
      </c>
      <c r="Q14" t="str">
        <v/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</row>
    <row r="15" spans="2:26" x14ac:dyDescent="0.4">
      <c r="B15" s="1">
        <v>35064</v>
      </c>
      <c r="C15">
        <v>1635600</v>
      </c>
      <c r="D15" s="2">
        <v>295.85309772466098</v>
      </c>
      <c r="E15" t="s">
        <v>5</v>
      </c>
      <c r="F15" s="7" t="s">
        <v>33</v>
      </c>
      <c r="G15" t="str">
        <f>RIGHT( YEAR( v2_data[[#This Row],[date]] ), 2 )</f>
        <v>95</v>
      </c>
      <c r="H15">
        <f>ROWS(INDEX(v2_data[Sequence],1):v2_data[[#This Row],[Sequence]])</f>
        <v>7</v>
      </c>
      <c r="L15" t="e">
        <v>#N/A</v>
      </c>
      <c r="M15" t="e">
        <v>#N/A</v>
      </c>
      <c r="N15" t="e">
        <v>#N/A</v>
      </c>
      <c r="O15">
        <v>1635600</v>
      </c>
      <c r="P15">
        <v>295.85309772466098</v>
      </c>
      <c r="Q15" t="str">
        <v/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</row>
    <row r="16" spans="2:26" x14ac:dyDescent="0.4">
      <c r="B16" s="1">
        <v>35430</v>
      </c>
      <c r="C16">
        <v>1572100</v>
      </c>
      <c r="D16" s="2">
        <v>287.96066867894001</v>
      </c>
      <c r="E16" t="s">
        <v>5</v>
      </c>
      <c r="F16" t="s">
        <v>29</v>
      </c>
      <c r="G16" t="str">
        <f>RIGHT( YEAR( v2_data[[#This Row],[date]] ), 2 )</f>
        <v>96</v>
      </c>
      <c r="H16">
        <f>ROWS(INDEX(v2_data[Sequence],1):v2_data[[#This Row],[Sequence]])</f>
        <v>8</v>
      </c>
      <c r="L16" t="e">
        <v>#N/A</v>
      </c>
      <c r="M16" t="e">
        <v>#N/A</v>
      </c>
      <c r="N16" t="e">
        <v>#N/A</v>
      </c>
      <c r="O16">
        <v>1572100</v>
      </c>
      <c r="P16">
        <v>287.96066867894001</v>
      </c>
      <c r="Q16" t="str">
        <v>Significant cut in the number of troops, while maintaining budget.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</row>
    <row r="17" spans="2:26" x14ac:dyDescent="0.4">
      <c r="B17" s="1">
        <v>35795</v>
      </c>
      <c r="C17">
        <v>1533300</v>
      </c>
      <c r="D17" s="2">
        <v>293.16782579097099</v>
      </c>
      <c r="E17" t="s">
        <v>5</v>
      </c>
      <c r="F17" s="7" t="s">
        <v>33</v>
      </c>
      <c r="G17" t="str">
        <f>RIGHT( YEAR( v2_data[[#This Row],[date]] ), 2 )</f>
        <v>97</v>
      </c>
      <c r="H17">
        <f>ROWS(INDEX(v2_data[Sequence],1):v2_data[[#This Row],[Sequence]])</f>
        <v>9</v>
      </c>
      <c r="L17" t="e">
        <v>#N/A</v>
      </c>
      <c r="M17" t="e">
        <v>#N/A</v>
      </c>
      <c r="N17" t="e">
        <v>#N/A</v>
      </c>
      <c r="O17">
        <v>1533300</v>
      </c>
      <c r="P17">
        <v>293.16782579097099</v>
      </c>
      <c r="Q17" t="str">
        <v/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</row>
    <row r="18" spans="2:26" x14ac:dyDescent="0.4">
      <c r="B18" s="1">
        <v>36160</v>
      </c>
      <c r="C18">
        <v>1594000</v>
      </c>
      <c r="D18" s="2">
        <v>290.99605508837806</v>
      </c>
      <c r="E18" t="s">
        <v>5</v>
      </c>
      <c r="F18" s="7" t="s">
        <v>33</v>
      </c>
      <c r="G18" t="str">
        <f>RIGHT( YEAR( v2_data[[#This Row],[date]] ), 2 )</f>
        <v>98</v>
      </c>
      <c r="H18">
        <f>ROWS(INDEX(v2_data[Sequence],1):v2_data[[#This Row],[Sequence]])</f>
        <v>10</v>
      </c>
      <c r="L18" t="e">
        <v>#N/A</v>
      </c>
      <c r="M18" t="e">
        <v>#N/A</v>
      </c>
      <c r="N18" t="e">
        <v>#N/A</v>
      </c>
      <c r="O18">
        <v>1594000</v>
      </c>
      <c r="P18">
        <v>290.99605508837806</v>
      </c>
      <c r="Q18" t="str">
        <v/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</row>
    <row r="19" spans="2:26" x14ac:dyDescent="0.4">
      <c r="B19" s="1">
        <v>36525</v>
      </c>
      <c r="C19">
        <v>1575000</v>
      </c>
      <c r="D19" s="2">
        <v>298.09489132240401</v>
      </c>
      <c r="E19" t="s">
        <v>5</v>
      </c>
      <c r="F19" s="7" t="s">
        <v>33</v>
      </c>
      <c r="G19" t="str">
        <f>RIGHT( YEAR( v2_data[[#This Row],[date]] ), 2 )</f>
        <v>99</v>
      </c>
      <c r="H19">
        <f>ROWS(INDEX(v2_data[Sequence],1):v2_data[[#This Row],[Sequence]])</f>
        <v>11</v>
      </c>
      <c r="L19" t="e">
        <v>#N/A</v>
      </c>
      <c r="M19" t="e">
        <v>#N/A</v>
      </c>
      <c r="N19" t="e">
        <v>#N/A</v>
      </c>
      <c r="O19">
        <v>1575000</v>
      </c>
      <c r="P19">
        <v>298.09489132240401</v>
      </c>
      <c r="Q19" t="str">
        <v/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</row>
    <row r="20" spans="2:26" x14ac:dyDescent="0.4">
      <c r="B20" s="1">
        <v>36891</v>
      </c>
      <c r="C20">
        <v>1454800</v>
      </c>
      <c r="D20" s="2">
        <v>320.08632421119597</v>
      </c>
      <c r="E20" t="s">
        <v>7</v>
      </c>
      <c r="F20" s="7" t="s">
        <v>33</v>
      </c>
      <c r="G20" t="str">
        <f>RIGHT( YEAR( v2_data[[#This Row],[date]] ), 2 )</f>
        <v>00</v>
      </c>
      <c r="H20">
        <f>ROWS(INDEX(v2_data[Sequence],1):v2_data[[#This Row],[Sequence]])</f>
        <v>12</v>
      </c>
      <c r="L20" t="e">
        <v>#N/A</v>
      </c>
      <c r="M20" t="e">
        <v>#N/A</v>
      </c>
      <c r="N20" t="e">
        <v>#N/A</v>
      </c>
      <c r="O20">
        <v>1454800</v>
      </c>
      <c r="P20">
        <v>320.08632421119597</v>
      </c>
      <c r="Q20" t="str">
        <v/>
      </c>
      <c r="R20">
        <v>1454800</v>
      </c>
      <c r="S20">
        <v>320.08632421119597</v>
      </c>
      <c r="T20" t="str">
        <v/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</row>
    <row r="21" spans="2:26" x14ac:dyDescent="0.4">
      <c r="B21" s="1">
        <v>37256</v>
      </c>
      <c r="C21">
        <v>1420700</v>
      </c>
      <c r="D21" s="2">
        <v>331.80561057213703</v>
      </c>
      <c r="E21" t="s">
        <v>7</v>
      </c>
      <c r="F21" t="s">
        <v>26</v>
      </c>
      <c r="G21" t="str">
        <f>RIGHT( YEAR( v2_data[[#This Row],[date]] ), 2 )</f>
        <v>01</v>
      </c>
      <c r="H21">
        <f>ROWS(INDEX(v2_data[Sequence],1):v2_data[[#This Row],[Sequence]])</f>
        <v>13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>
        <v>1420700</v>
      </c>
      <c r="S21">
        <v>331.80561057213703</v>
      </c>
      <c r="T21" t="str">
        <v>2001: September 11 | Afghanistan War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</row>
    <row r="22" spans="2:26" x14ac:dyDescent="0.4">
      <c r="B22" s="1">
        <v>37621</v>
      </c>
      <c r="C22">
        <v>1467000</v>
      </c>
      <c r="D22" s="2">
        <v>378.46313875384101</v>
      </c>
      <c r="E22" t="s">
        <v>7</v>
      </c>
      <c r="F22" s="7" t="s">
        <v>33</v>
      </c>
      <c r="G22" t="str">
        <f>RIGHT( YEAR( v2_data[[#This Row],[date]] ), 2 )</f>
        <v>02</v>
      </c>
      <c r="H22">
        <f>ROWS(INDEX(v2_data[Sequence],1):v2_data[[#This Row],[Sequence]])</f>
        <v>14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>
        <v>1467000</v>
      </c>
      <c r="S22">
        <v>378.46313875384101</v>
      </c>
      <c r="T22" t="str">
        <v/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</row>
    <row r="23" spans="2:26" x14ac:dyDescent="0.4">
      <c r="B23" s="1">
        <v>37986</v>
      </c>
      <c r="C23">
        <v>1480000</v>
      </c>
      <c r="D23" s="2">
        <v>440.53206958619199</v>
      </c>
      <c r="E23" t="s">
        <v>7</v>
      </c>
      <c r="F23" t="s">
        <v>25</v>
      </c>
      <c r="G23" t="str">
        <f>RIGHT( YEAR( v2_data[[#This Row],[date]] ), 2 )</f>
        <v>03</v>
      </c>
      <c r="H23">
        <f>ROWS(INDEX(v2_data[Sequence],1):v2_data[[#This Row],[Sequence]])</f>
        <v>15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>
        <v>1480000</v>
      </c>
      <c r="S23">
        <v>440.53206958619199</v>
      </c>
      <c r="T23" t="str">
        <v>2003 Iraq War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</row>
    <row r="24" spans="2:26" x14ac:dyDescent="0.4">
      <c r="B24" s="1">
        <v>38352</v>
      </c>
      <c r="C24">
        <v>1473000</v>
      </c>
      <c r="D24" s="2">
        <v>492.99937615939706</v>
      </c>
      <c r="E24" t="s">
        <v>7</v>
      </c>
      <c r="F24" s="7" t="s">
        <v>33</v>
      </c>
      <c r="G24" t="str">
        <f>RIGHT( YEAR( v2_data[[#This Row],[date]] ), 2 )</f>
        <v>04</v>
      </c>
      <c r="H24">
        <f>ROWS(INDEX(v2_data[Sequence],1):v2_data[[#This Row],[Sequence]])</f>
        <v>16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>
        <v>1473000</v>
      </c>
      <c r="S24">
        <v>492.99937615939706</v>
      </c>
      <c r="T24" t="str">
        <v/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</row>
    <row r="25" spans="2:26" x14ac:dyDescent="0.4">
      <c r="B25" s="1">
        <v>38717</v>
      </c>
      <c r="C25">
        <v>1546000</v>
      </c>
      <c r="D25" s="2">
        <v>533.20299999999997</v>
      </c>
      <c r="E25" t="s">
        <v>7</v>
      </c>
      <c r="F25" t="s">
        <v>30</v>
      </c>
      <c r="G25" t="str">
        <f>RIGHT( YEAR( v2_data[[#This Row],[date]] ), 2 )</f>
        <v>05</v>
      </c>
      <c r="H25">
        <f>ROWS(INDEX(v2_data[Sequence],1):v2_data[[#This Row],[Sequence]])</f>
        <v>17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>
        <v>1546000</v>
      </c>
      <c r="S25">
        <v>533.20299999999997</v>
      </c>
      <c r="T25" t="str">
        <v>Significant budget increase and stable number of troops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</row>
    <row r="26" spans="2:26" x14ac:dyDescent="0.4">
      <c r="B26" s="1">
        <v>39082</v>
      </c>
      <c r="C26">
        <v>1498000</v>
      </c>
      <c r="D26" s="2">
        <v>558.33500000000004</v>
      </c>
      <c r="E26" t="s">
        <v>7</v>
      </c>
      <c r="F26" s="7" t="s">
        <v>33</v>
      </c>
      <c r="G26" t="str">
        <f>RIGHT( YEAR( v2_data[[#This Row],[date]] ), 2 )</f>
        <v>06</v>
      </c>
      <c r="H26">
        <f>ROWS(INDEX(v2_data[Sequence],1):v2_data[[#This Row],[Sequence]])</f>
        <v>18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>
        <v>1498000</v>
      </c>
      <c r="S26">
        <v>558.33500000000004</v>
      </c>
      <c r="T26" t="str">
        <v/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</row>
    <row r="27" spans="2:26" x14ac:dyDescent="0.4">
      <c r="B27" s="1">
        <v>39447</v>
      </c>
      <c r="C27">
        <v>1555000</v>
      </c>
      <c r="D27" s="2">
        <v>589.58600000000001</v>
      </c>
      <c r="E27" t="s">
        <v>7</v>
      </c>
      <c r="F27" s="7" t="s">
        <v>36</v>
      </c>
      <c r="G27" t="str">
        <f>RIGHT( YEAR( v2_data[[#This Row],[date]] ), 2 )</f>
        <v>07</v>
      </c>
      <c r="H27">
        <f>ROWS(INDEX(v2_data[Sequence],1):v2_data[[#This Row],[Sequence]])</f>
        <v>19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>
        <v>1555000</v>
      </c>
      <c r="S27">
        <v>589.58600000000001</v>
      </c>
      <c r="T27" t="str">
        <v>Obama is Elected</v>
      </c>
      <c r="U27">
        <v>1555000</v>
      </c>
      <c r="V27">
        <v>589.58600000000001</v>
      </c>
      <c r="W27" t="str">
        <v>Obama is Elected</v>
      </c>
      <c r="X27" t="e">
        <v>#N/A</v>
      </c>
      <c r="Y27" t="e">
        <v>#N/A</v>
      </c>
      <c r="Z27" t="e">
        <v>#N/A</v>
      </c>
    </row>
    <row r="28" spans="2:26" x14ac:dyDescent="0.4">
      <c r="B28" s="1">
        <v>39813</v>
      </c>
      <c r="C28">
        <v>1540000</v>
      </c>
      <c r="D28" s="2">
        <v>656.75599999999997</v>
      </c>
      <c r="E28" t="s">
        <v>3</v>
      </c>
      <c r="F28" t="s">
        <v>23</v>
      </c>
      <c r="G28" t="str">
        <f>RIGHT( YEAR( v2_data[[#This Row],[date]] ), 2 )</f>
        <v>08</v>
      </c>
      <c r="H28">
        <f>ROWS(INDEX(v2_data[Sequence],1):v2_data[[#This Row],[Sequence]])</f>
        <v>20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>
        <v>1540000</v>
      </c>
      <c r="V28">
        <v>656.75599999999997</v>
      </c>
      <c r="W28" t="str">
        <v>2008 Financial Crisis</v>
      </c>
      <c r="X28" t="e">
        <v>#N/A</v>
      </c>
      <c r="Y28" t="e">
        <v>#N/A</v>
      </c>
      <c r="Z28" t="e">
        <v>#N/A</v>
      </c>
    </row>
    <row r="29" spans="2:26" x14ac:dyDescent="0.4">
      <c r="B29" s="1">
        <v>40178</v>
      </c>
      <c r="C29">
        <v>1563996</v>
      </c>
      <c r="D29" s="2">
        <v>705.91700000000003</v>
      </c>
      <c r="E29" t="s">
        <v>3</v>
      </c>
      <c r="F29" s="7" t="s">
        <v>33</v>
      </c>
      <c r="G29" t="str">
        <f>RIGHT( YEAR( v2_data[[#This Row],[date]] ), 2 )</f>
        <v>09</v>
      </c>
      <c r="H29">
        <f>ROWS(INDEX(v2_data[Sequence],1):v2_data[[#This Row],[Sequence]])</f>
        <v>21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>
        <v>1563996</v>
      </c>
      <c r="V29">
        <v>705.91700000000003</v>
      </c>
      <c r="W29" t="str">
        <v/>
      </c>
      <c r="X29" t="e">
        <v>#N/A</v>
      </c>
      <c r="Y29" t="e">
        <v>#N/A</v>
      </c>
      <c r="Z29" t="e">
        <v>#N/A</v>
      </c>
    </row>
    <row r="30" spans="2:26" x14ac:dyDescent="0.4">
      <c r="B30" s="1">
        <v>40543</v>
      </c>
      <c r="C30">
        <v>1569417</v>
      </c>
      <c r="D30" s="2">
        <v>738.005</v>
      </c>
      <c r="E30" t="s">
        <v>3</v>
      </c>
      <c r="F30" s="7" t="s">
        <v>33</v>
      </c>
      <c r="G30" t="str">
        <f>RIGHT( YEAR( v2_data[[#This Row],[date]] ), 2 )</f>
        <v>10</v>
      </c>
      <c r="H30">
        <f>ROWS(INDEX(v2_data[Sequence],1):v2_data[[#This Row],[Sequence]])</f>
        <v>22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>
        <v>1569417</v>
      </c>
      <c r="V30">
        <v>738.005</v>
      </c>
      <c r="W30" t="str">
        <v/>
      </c>
      <c r="X30" t="e">
        <v>#N/A</v>
      </c>
      <c r="Y30" t="e">
        <v>#N/A</v>
      </c>
      <c r="Z30" t="e">
        <v>#N/A</v>
      </c>
    </row>
    <row r="31" spans="2:26" x14ac:dyDescent="0.4">
      <c r="B31" s="1">
        <v>40908</v>
      </c>
      <c r="C31">
        <v>1520100</v>
      </c>
      <c r="D31" s="2">
        <v>752.28800000000001</v>
      </c>
      <c r="E31" t="s">
        <v>3</v>
      </c>
      <c r="F31" t="s">
        <v>24</v>
      </c>
      <c r="G31" t="str">
        <f>RIGHT( YEAR( v2_data[[#This Row],[date]] ), 2 )</f>
        <v>11</v>
      </c>
      <c r="H31">
        <f>ROWS(INDEX(v2_data[Sequence],1):v2_data[[#This Row],[Sequence]])</f>
        <v>23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>
        <v>1520100</v>
      </c>
      <c r="V31">
        <v>752.28800000000001</v>
      </c>
      <c r="W31" t="str">
        <v>2011 End of Iraq War</v>
      </c>
      <c r="X31" t="e">
        <v>#N/A</v>
      </c>
      <c r="Y31" t="e">
        <v>#N/A</v>
      </c>
      <c r="Z31" t="e">
        <v>#N/A</v>
      </c>
    </row>
    <row r="32" spans="2:26" x14ac:dyDescent="0.4">
      <c r="B32" s="1">
        <v>41274</v>
      </c>
      <c r="C32">
        <v>1492200</v>
      </c>
      <c r="D32" s="2">
        <v>725.20500000000004</v>
      </c>
      <c r="E32" t="s">
        <v>3</v>
      </c>
      <c r="F32" s="7" t="s">
        <v>33</v>
      </c>
      <c r="G32" t="str">
        <f>RIGHT( YEAR( v2_data[[#This Row],[date]] ), 2 )</f>
        <v>12</v>
      </c>
      <c r="H32">
        <f>ROWS(INDEX(v2_data[Sequence],1):v2_data[[#This Row],[Sequence]])</f>
        <v>24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>
        <v>1492200</v>
      </c>
      <c r="V32">
        <v>725.20500000000004</v>
      </c>
      <c r="W32" t="str">
        <v/>
      </c>
      <c r="X32" t="e">
        <v>#N/A</v>
      </c>
      <c r="Y32" t="e">
        <v>#N/A</v>
      </c>
      <c r="Z32" t="e">
        <v>#N/A</v>
      </c>
    </row>
    <row r="33" spans="2:26" x14ac:dyDescent="0.4">
      <c r="B33" s="1">
        <v>41639</v>
      </c>
      <c r="C33">
        <v>1433150</v>
      </c>
      <c r="D33" s="2">
        <v>679.22900000000004</v>
      </c>
      <c r="E33" t="s">
        <v>3</v>
      </c>
      <c r="F33" s="7" t="s">
        <v>33</v>
      </c>
      <c r="G33" t="str">
        <f>RIGHT( YEAR( v2_data[[#This Row],[date]] ), 2 )</f>
        <v>13</v>
      </c>
      <c r="H33">
        <f>ROWS(INDEX(v2_data[Sequence],1):v2_data[[#This Row],[Sequence]])</f>
        <v>25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>
        <v>1433150</v>
      </c>
      <c r="V33">
        <v>679.22900000000004</v>
      </c>
      <c r="W33" t="str">
        <v/>
      </c>
      <c r="X33" t="e">
        <v>#N/A</v>
      </c>
      <c r="Y33" t="e">
        <v>#N/A</v>
      </c>
      <c r="Z33" t="e">
        <v>#N/A</v>
      </c>
    </row>
    <row r="34" spans="2:26" x14ac:dyDescent="0.4">
      <c r="B34" s="1">
        <v>42004</v>
      </c>
      <c r="C34">
        <v>1381250</v>
      </c>
      <c r="D34" s="2">
        <v>647.78899999999999</v>
      </c>
      <c r="E34" t="s">
        <v>3</v>
      </c>
      <c r="F34" t="s">
        <v>31</v>
      </c>
      <c r="G34" t="str">
        <f>RIGHT( YEAR( v2_data[[#This Row],[date]] ), 2 )</f>
        <v>14</v>
      </c>
      <c r="H34">
        <f>ROWS(INDEX(v2_data[Sequence],1):v2_data[[#This Row],[Sequence]])</f>
        <v>26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>
        <v>1381250</v>
      </c>
      <c r="V34">
        <v>647.78899999999999</v>
      </c>
      <c r="W34" t="str">
        <v>Budget decrease and stable number of troops</v>
      </c>
      <c r="X34" t="e">
        <v>#N/A</v>
      </c>
      <c r="Y34" t="e">
        <v>#N/A</v>
      </c>
      <c r="Z34" t="e">
        <v>#N/A</v>
      </c>
    </row>
    <row r="35" spans="2:26" x14ac:dyDescent="0.4">
      <c r="B35" s="1">
        <v>42369</v>
      </c>
      <c r="C35">
        <v>1347300</v>
      </c>
      <c r="D35" s="2">
        <v>633.82963900000004</v>
      </c>
      <c r="E35" t="s">
        <v>3</v>
      </c>
      <c r="F35" s="7" t="s">
        <v>33</v>
      </c>
      <c r="G35" t="str">
        <f>RIGHT( YEAR( v2_data[[#This Row],[date]] ), 2 )</f>
        <v>15</v>
      </c>
      <c r="H35">
        <f>ROWS(INDEX(v2_data[Sequence],1):v2_data[[#This Row],[Sequence]])</f>
        <v>27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>
        <v>1347300</v>
      </c>
      <c r="V35">
        <v>633.82963900000004</v>
      </c>
      <c r="W35" t="str">
        <v/>
      </c>
      <c r="X35">
        <v>1347300</v>
      </c>
      <c r="Y35">
        <v>633.82963900000004</v>
      </c>
      <c r="Z35" t="str">
        <v/>
      </c>
    </row>
    <row r="36" spans="2:26" x14ac:dyDescent="0.4">
      <c r="B36" s="1">
        <v>42735</v>
      </c>
      <c r="C36">
        <v>1348400</v>
      </c>
      <c r="D36" s="2">
        <v>639.85644300000001</v>
      </c>
      <c r="E36" t="s">
        <v>4</v>
      </c>
      <c r="F36" t="s">
        <v>34</v>
      </c>
      <c r="G36" t="str">
        <f>RIGHT( YEAR( v2_data[[#This Row],[date]] ), 2 )</f>
        <v>16</v>
      </c>
      <c r="H36">
        <f>ROWS(INDEX(v2_data[Sequence],1):v2_data[[#This Row],[Sequence]])</f>
        <v>28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>
        <v>1348400</v>
      </c>
      <c r="Y36">
        <v>639.85644300000001</v>
      </c>
      <c r="Z36" t="str">
        <v>Trump is elected</v>
      </c>
    </row>
    <row r="37" spans="2:26" x14ac:dyDescent="0.4">
      <c r="B37" s="1">
        <v>43100</v>
      </c>
      <c r="C37">
        <v>1359000</v>
      </c>
      <c r="D37" s="2">
        <v>646.752927</v>
      </c>
      <c r="E37" t="s">
        <v>4</v>
      </c>
      <c r="F37" s="7" t="s">
        <v>33</v>
      </c>
      <c r="G37" t="str">
        <f>RIGHT( YEAR( v2_data[[#This Row],[date]] ), 2 )</f>
        <v>17</v>
      </c>
      <c r="H37">
        <f>ROWS(INDEX(v2_data[Sequence],1):v2_data[[#This Row],[Sequence]])</f>
        <v>29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>
        <v>1359000</v>
      </c>
      <c r="Y37">
        <v>646.752927</v>
      </c>
      <c r="Z37" t="str">
        <v/>
      </c>
    </row>
    <row r="38" spans="2:26" x14ac:dyDescent="0.4">
      <c r="B38" s="1">
        <v>43465</v>
      </c>
      <c r="C38">
        <v>1379800</v>
      </c>
      <c r="D38" s="2">
        <v>682.4914</v>
      </c>
      <c r="E38" t="s">
        <v>4</v>
      </c>
      <c r="F38" s="7" t="s">
        <v>33</v>
      </c>
      <c r="G38" t="str">
        <f>RIGHT( YEAR( v2_data[[#This Row],[date]] ), 2 )</f>
        <v>18</v>
      </c>
      <c r="H38">
        <f>ROWS(INDEX(v2_data[Sequence],1):v2_data[[#This Row],[Sequence]])</f>
        <v>30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>
        <v>1379800</v>
      </c>
      <c r="Y38">
        <v>682.4914</v>
      </c>
      <c r="Z38" t="str">
        <v/>
      </c>
    </row>
    <row r="39" spans="2:26" x14ac:dyDescent="0.4"/>
    <row r="40" spans="2:26" x14ac:dyDescent="0.4"/>
    <row r="41" spans="2:26" x14ac:dyDescent="0.4"/>
    <row r="42" spans="2:26" x14ac:dyDescent="0.4"/>
    <row r="43" spans="2:26" x14ac:dyDescent="0.4"/>
    <row r="44" spans="2:26" x14ac:dyDescent="0.4"/>
    <row r="45" spans="2:26" x14ac:dyDescent="0.4"/>
    <row r="46" spans="2:26" x14ac:dyDescent="0.4"/>
    <row r="47" spans="2:26" x14ac:dyDescent="0.4"/>
    <row r="48" spans="2:26" x14ac:dyDescent="0.4"/>
    <row r="49" x14ac:dyDescent="0.4"/>
    <row r="50" x14ac:dyDescent="0.4"/>
    <row r="51" x14ac:dyDescent="0.4"/>
    <row r="52" x14ac:dyDescent="0.4"/>
    <row r="53" x14ac:dyDescent="0.4"/>
    <row r="54" x14ac:dyDescent="0.4"/>
    <row r="55" x14ac:dyDescent="0.4"/>
  </sheetData>
  <hyperlinks>
    <hyperlink ref="C6" r:id="rId1" xr:uid="{F58E86AE-B7A0-4E5A-95E5-303E8590F7EA}"/>
  </hyperlinks>
  <pageMargins left="0.7" right="0.7" top="0.75" bottom="0.75" header="0.3" footer="0.3"/>
  <pageSetup paperSize="9" orientation="portrait" horizontalDpi="4294967293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Spinner 1">
              <controlPr defaultSize="0" autoPict="0">
                <anchor moveWithCells="1" sizeWithCells="1">
                  <from>
                    <xdr:col>6</xdr:col>
                    <xdr:colOff>99060</xdr:colOff>
                    <xdr:row>1</xdr:row>
                    <xdr:rowOff>91440</xdr:rowOff>
                  </from>
                  <to>
                    <xdr:col>6</xdr:col>
                    <xdr:colOff>327660</xdr:colOff>
                    <xdr:row>3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6" name="Check Box 2">
              <controlPr defaultSize="0" autoFill="0" autoLine="0" autoPict="0">
                <anchor moveWithCells="1">
                  <from>
                    <xdr:col>8</xdr:col>
                    <xdr:colOff>152400</xdr:colOff>
                    <xdr:row>2</xdr:row>
                    <xdr:rowOff>83820</xdr:rowOff>
                  </from>
                  <to>
                    <xdr:col>11</xdr:col>
                    <xdr:colOff>175260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961F-FB31-42ED-8C9D-A9FCB93A3908}">
  <dimension ref="A1:L34"/>
  <sheetViews>
    <sheetView showGridLines="0" tabSelected="1" zoomScale="80" zoomScaleNormal="80" workbookViewId="0">
      <selection activeCell="L1" sqref="L1"/>
    </sheetView>
  </sheetViews>
  <sheetFormatPr defaultColWidth="0" defaultRowHeight="14.4" customHeight="1" zeroHeight="1" x14ac:dyDescent="0.55000000000000004"/>
  <cols>
    <col min="1" max="2" width="14.85546875" style="8" customWidth="1"/>
    <col min="3" max="3" width="8.7109375" style="8" customWidth="1"/>
    <col min="4" max="12" width="14.85546875" style="8" customWidth="1"/>
    <col min="13" max="16384" width="14.85546875" style="8" hidden="1"/>
  </cols>
  <sheetData>
    <row r="1" ht="14.4" customHeight="1" x14ac:dyDescent="0.55000000000000004"/>
    <row r="2" ht="14.4" customHeight="1" x14ac:dyDescent="0.55000000000000004"/>
    <row r="3" ht="14.4" customHeight="1" x14ac:dyDescent="0.55000000000000004"/>
    <row r="4" x14ac:dyDescent="0.55000000000000004"/>
    <row r="5" x14ac:dyDescent="0.55000000000000004"/>
    <row r="6" x14ac:dyDescent="0.55000000000000004"/>
    <row r="7" x14ac:dyDescent="0.55000000000000004"/>
    <row r="8" x14ac:dyDescent="0.55000000000000004"/>
    <row r="9" x14ac:dyDescent="0.55000000000000004"/>
    <row r="10" x14ac:dyDescent="0.55000000000000004"/>
    <row r="11" x14ac:dyDescent="0.55000000000000004"/>
    <row r="12" x14ac:dyDescent="0.55000000000000004"/>
    <row r="13" x14ac:dyDescent="0.55000000000000004"/>
    <row r="14" x14ac:dyDescent="0.55000000000000004"/>
    <row r="15" x14ac:dyDescent="0.55000000000000004"/>
    <row r="16" x14ac:dyDescent="0.55000000000000004"/>
    <row r="17" spans="6:7" x14ac:dyDescent="0.55000000000000004"/>
    <row r="18" spans="6:7" x14ac:dyDescent="0.55000000000000004"/>
    <row r="19" spans="6:7" x14ac:dyDescent="0.55000000000000004"/>
    <row r="20" spans="6:7" x14ac:dyDescent="0.55000000000000004"/>
    <row r="21" spans="6:7" x14ac:dyDescent="0.55000000000000004"/>
    <row r="22" spans="6:7" x14ac:dyDescent="0.55000000000000004"/>
    <row r="23" spans="6:7" x14ac:dyDescent="0.55000000000000004"/>
    <row r="24" spans="6:7" x14ac:dyDescent="0.55000000000000004"/>
    <row r="25" spans="6:7" x14ac:dyDescent="0.55000000000000004"/>
    <row r="26" spans="6:7" x14ac:dyDescent="0.55000000000000004"/>
    <row r="27" spans="6:7" x14ac:dyDescent="0.55000000000000004"/>
    <row r="28" spans="6:7" x14ac:dyDescent="0.55000000000000004"/>
    <row r="29" spans="6:7" x14ac:dyDescent="0.55000000000000004">
      <c r="F29" s="9" t="s">
        <v>37</v>
      </c>
      <c r="G29" s="10" t="s">
        <v>38</v>
      </c>
    </row>
    <row r="30" spans="6:7" x14ac:dyDescent="0.55000000000000004">
      <c r="F30" s="9"/>
      <c r="G30" s="10"/>
    </row>
    <row r="31" spans="6:7" x14ac:dyDescent="0.55000000000000004">
      <c r="F31" s="9"/>
      <c r="G31" s="11"/>
    </row>
    <row r="32" spans="6:7" x14ac:dyDescent="0.55000000000000004">
      <c r="F32" s="9"/>
      <c r="G32" s="12"/>
    </row>
    <row r="33" spans="6:7" x14ac:dyDescent="0.55000000000000004">
      <c r="F33" s="9"/>
      <c r="G33" s="13"/>
    </row>
    <row r="34" spans="6:7" x14ac:dyDescent="0.55000000000000004"/>
  </sheetData>
  <hyperlinks>
    <hyperlink ref="G29" r:id="rId1" display="https://www.linkedin.com/in/ca-bc" xr:uid="{52BD1CF3-1581-47C3-8C19-3787C1D5E599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thank you!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 Barboza</cp:lastModifiedBy>
  <dcterms:created xsi:type="dcterms:W3CDTF">2021-01-16T14:04:57Z</dcterms:created>
  <dcterms:modified xsi:type="dcterms:W3CDTF">2023-01-22T21:32:32Z</dcterms:modified>
</cp:coreProperties>
</file>