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cabc\OneDrive\xlor.la\01._xlorla_courses\01._excel_basico\09._graficas_avanzadas\04._published\"/>
    </mc:Choice>
  </mc:AlternateContent>
  <xr:revisionPtr revIDLastSave="0" documentId="13_ncr:1_{B2BEDA2B-0CEF-4BEF-B113-D91A971874FE}" xr6:coauthVersionLast="47" xr6:coauthVersionMax="47" xr10:uidLastSave="{00000000-0000-0000-0000-000000000000}"/>
  <bookViews>
    <workbookView xWindow="-96" yWindow="-96" windowWidth="23232" windowHeight="13872" activeTab="1" xr2:uid="{00000000-000D-0000-FFFF-FFFF00000000}"/>
  </bookViews>
  <sheets>
    <sheet name="example" sheetId="3" r:id="rId1"/>
    <sheet name="thank you!" sheetId="5" r:id="rId2"/>
  </sheets>
  <definedNames>
    <definedName name="_02_presidency_slicer">#N/A</definedName>
    <definedName name="_03_number_troops">_xlfn.ANCHORARRAY(example!$AD$7)</definedName>
    <definedName name="_04_military_expenditure">_xlfn.ANCHORARRAY(example!$AE$7)</definedName>
    <definedName name="_05_year">_xlfn.ANCHORARRAY(example!$AG$7)</definedName>
    <definedName name="_06_p1">_xlfn.ANCHORARRAY(example!$AH$7)</definedName>
    <definedName name="_07_p2">_xlfn.ANCHORARRAY(example!$AI$7)</definedName>
    <definedName name="_08_p3">_xlfn.ANCHORARRAY(example!$AJ$7)</definedName>
    <definedName name="_09_p4">_xlfn.ANCHORARRAY(example!$AK$7)</definedName>
    <definedName name="_10_p5">_xlfn.ANCHORARRAY(example!$AL$7)</definedName>
    <definedName name="_11_photo_Y1">_xlfn.ANCHORARRAY(example!$AN$7)</definedName>
    <definedName name="_12_photo_Y2">_xlfn.ANCHORARRAY(example!$AO$7)</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7" i="3" l="1" a="1"/>
  <c r="AF7" i="3" s="1"/>
  <c r="AM7" i="3" s="1" a="1"/>
  <c r="AM7" i="3" s="1"/>
  <c r="AN7" i="3" s="1" a="1"/>
  <c r="AN7" i="3" s="1"/>
  <c r="AE7" i="3" a="1"/>
  <c r="AE7" i="3" s="1"/>
  <c r="AD7" i="3" a="1"/>
  <c r="AD7" i="3" s="1"/>
  <c r="AC7" i="3" a="1"/>
  <c r="AC7" i="3" s="1"/>
  <c r="AG7" i="3" s="1" a="1"/>
  <c r="AG7" i="3" s="1"/>
  <c r="AO7" i="3" l="1" a="1"/>
  <c r="AO7" i="3" s="1"/>
  <c r="AL7" i="3" a="1"/>
  <c r="AL7" i="3" s="1"/>
  <c r="AK7" i="3" a="1"/>
  <c r="AK7" i="3" s="1"/>
  <c r="AJ7" i="3" a="1"/>
  <c r="AJ7" i="3" s="1"/>
  <c r="AH7" i="3" a="1"/>
  <c r="AH7" i="3" s="1"/>
  <c r="AI7" i="3" a="1"/>
  <c r="AI7" i="3" s="1"/>
  <c r="L7" i="3"/>
  <c r="M7" i="3" s="1"/>
  <c r="L8" i="3"/>
  <c r="M8" i="3" s="1"/>
  <c r="L9" i="3"/>
  <c r="M9" i="3" s="1"/>
  <c r="L10" i="3"/>
  <c r="M10" i="3" s="1"/>
  <c r="L11" i="3"/>
  <c r="M11" i="3" s="1"/>
  <c r="L12" i="3"/>
  <c r="M12" i="3" s="1"/>
  <c r="L13" i="3"/>
  <c r="M13" i="3" s="1"/>
  <c r="L14" i="3"/>
  <c r="M14" i="3" s="1"/>
  <c r="L15" i="3"/>
  <c r="M15" i="3" s="1"/>
  <c r="L16" i="3"/>
  <c r="M16" i="3" s="1"/>
  <c r="L17" i="3"/>
  <c r="M17" i="3" s="1"/>
  <c r="L18" i="3"/>
  <c r="M18" i="3" s="1"/>
  <c r="L19" i="3"/>
  <c r="M19" i="3" s="1"/>
  <c r="L20" i="3"/>
  <c r="M20" i="3" s="1"/>
  <c r="L21" i="3"/>
  <c r="M21" i="3" s="1"/>
  <c r="L22" i="3"/>
  <c r="M22" i="3" s="1"/>
  <c r="L23" i="3"/>
  <c r="M23" i="3" s="1"/>
  <c r="L24" i="3"/>
  <c r="M24" i="3" s="1"/>
  <c r="L25" i="3"/>
  <c r="M25" i="3" s="1"/>
  <c r="L26" i="3"/>
  <c r="M26" i="3" s="1"/>
  <c r="L27" i="3"/>
  <c r="M27" i="3" s="1"/>
  <c r="L28" i="3"/>
  <c r="M28" i="3" s="1"/>
  <c r="L29" i="3"/>
  <c r="M29" i="3" s="1"/>
  <c r="L30" i="3"/>
  <c r="M30" i="3" s="1"/>
  <c r="L31" i="3"/>
  <c r="M31" i="3" s="1"/>
  <c r="L32" i="3"/>
  <c r="M32" i="3" s="1"/>
  <c r="L33" i="3"/>
  <c r="M33" i="3" s="1"/>
  <c r="L34" i="3"/>
  <c r="M34" i="3" s="1"/>
  <c r="L35" i="3"/>
  <c r="M35" i="3" s="1"/>
  <c r="L36" i="3"/>
  <c r="M36" i="3" s="1"/>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N34" i="3" l="1"/>
  <c r="N30" i="3"/>
  <c r="N26" i="3"/>
  <c r="N22" i="3"/>
  <c r="N18" i="3"/>
  <c r="N14" i="3"/>
  <c r="N10" i="3"/>
  <c r="N33" i="3"/>
  <c r="N29" i="3"/>
  <c r="N25" i="3"/>
  <c r="N21" i="3"/>
  <c r="N17" i="3"/>
  <c r="N13" i="3"/>
  <c r="N9" i="3"/>
  <c r="N36" i="3"/>
  <c r="N32" i="3"/>
  <c r="N28" i="3"/>
  <c r="N24" i="3"/>
  <c r="N20" i="3"/>
  <c r="N16" i="3"/>
  <c r="N12" i="3"/>
  <c r="N8" i="3"/>
  <c r="N35" i="3"/>
  <c r="N31" i="3"/>
  <c r="N27" i="3"/>
  <c r="N23" i="3"/>
  <c r="N19" i="3"/>
  <c r="N15" i="3"/>
  <c r="N11" i="3"/>
  <c r="N7" i="3"/>
  <c r="F7" i="3"/>
  <c r="G7" i="3" s="1"/>
  <c r="F8" i="3"/>
  <c r="G8" i="3" s="1"/>
  <c r="F9" i="3"/>
  <c r="G9" i="3" s="1"/>
  <c r="F10" i="3"/>
  <c r="G10" i="3" s="1"/>
  <c r="F11" i="3"/>
  <c r="G11" i="3" s="1"/>
  <c r="F12" i="3"/>
  <c r="G12" i="3" s="1"/>
  <c r="F13" i="3"/>
  <c r="G13" i="3" s="1"/>
  <c r="F14" i="3"/>
  <c r="G14" i="3" s="1"/>
  <c r="F15" i="3"/>
  <c r="G15" i="3" s="1"/>
  <c r="F16" i="3"/>
  <c r="G16" i="3" s="1"/>
  <c r="F17" i="3"/>
  <c r="G17" i="3" s="1"/>
  <c r="F18" i="3"/>
  <c r="G18" i="3" s="1"/>
  <c r="F19" i="3"/>
  <c r="G19" i="3" s="1"/>
  <c r="F20" i="3"/>
  <c r="G20" i="3" s="1"/>
  <c r="F21" i="3"/>
  <c r="G21" i="3" s="1"/>
  <c r="F22" i="3"/>
  <c r="G22" i="3" s="1"/>
  <c r="F23" i="3"/>
  <c r="G23" i="3" s="1"/>
  <c r="F24" i="3"/>
  <c r="G24" i="3" s="1"/>
  <c r="F25" i="3"/>
  <c r="G25" i="3" s="1"/>
  <c r="F26" i="3"/>
  <c r="G26" i="3" s="1"/>
  <c r="F27" i="3"/>
  <c r="G27" i="3" s="1"/>
  <c r="F28" i="3"/>
  <c r="G28" i="3" s="1"/>
  <c r="F29" i="3"/>
  <c r="G29" i="3" s="1"/>
  <c r="F30" i="3"/>
  <c r="G30" i="3" s="1"/>
  <c r="F31" i="3"/>
  <c r="G31" i="3" s="1"/>
  <c r="F32" i="3"/>
  <c r="G32" i="3" s="1"/>
  <c r="F33" i="3"/>
  <c r="G33" i="3" s="1"/>
  <c r="F34" i="3"/>
  <c r="G34" i="3" s="1"/>
  <c r="F35" i="3"/>
  <c r="G35" i="3" s="1"/>
  <c r="F36" i="3"/>
  <c r="G36" i="3" s="1"/>
  <c r="J31" i="3" l="1"/>
  <c r="I31" i="3"/>
  <c r="H31" i="3"/>
  <c r="J23" i="3"/>
  <c r="I23" i="3"/>
  <c r="H23" i="3"/>
  <c r="J11" i="3"/>
  <c r="I11" i="3"/>
  <c r="H11" i="3"/>
  <c r="H30" i="3"/>
  <c r="J30" i="3"/>
  <c r="I30" i="3"/>
  <c r="J18" i="3"/>
  <c r="H18" i="3"/>
  <c r="I18" i="3"/>
  <c r="J35" i="3"/>
  <c r="I35" i="3"/>
  <c r="H35" i="3"/>
  <c r="J19" i="3"/>
  <c r="I19" i="3"/>
  <c r="H19" i="3"/>
  <c r="J7" i="3"/>
  <c r="I7" i="3"/>
  <c r="H7" i="3"/>
  <c r="J26" i="3"/>
  <c r="I26" i="3"/>
  <c r="H26" i="3"/>
  <c r="I14" i="3"/>
  <c r="H14" i="3"/>
  <c r="J14" i="3"/>
  <c r="H33" i="3"/>
  <c r="J33" i="3"/>
  <c r="I33" i="3"/>
  <c r="H25" i="3"/>
  <c r="J25" i="3"/>
  <c r="I25" i="3"/>
  <c r="H17" i="3"/>
  <c r="J17" i="3"/>
  <c r="I17" i="3"/>
  <c r="H13" i="3"/>
  <c r="J13" i="3"/>
  <c r="I13" i="3"/>
  <c r="H9" i="3"/>
  <c r="J9" i="3"/>
  <c r="I9" i="3"/>
  <c r="J27" i="3"/>
  <c r="I27" i="3"/>
  <c r="H27" i="3"/>
  <c r="J15" i="3"/>
  <c r="I15" i="3"/>
  <c r="H15" i="3"/>
  <c r="J34" i="3"/>
  <c r="I34" i="3"/>
  <c r="H34" i="3"/>
  <c r="I22" i="3"/>
  <c r="H22" i="3"/>
  <c r="J22" i="3"/>
  <c r="J10" i="3"/>
  <c r="H10" i="3"/>
  <c r="I10" i="3"/>
  <c r="H29" i="3"/>
  <c r="J29" i="3"/>
  <c r="I29" i="3"/>
  <c r="H21" i="3"/>
  <c r="J21" i="3"/>
  <c r="I21" i="3"/>
  <c r="J36" i="3"/>
  <c r="I36" i="3"/>
  <c r="H36" i="3"/>
  <c r="H32" i="3"/>
  <c r="J32" i="3"/>
  <c r="I32" i="3"/>
  <c r="H28" i="3"/>
  <c r="J28" i="3"/>
  <c r="I28" i="3"/>
  <c r="J24" i="3"/>
  <c r="I24" i="3"/>
  <c r="H24" i="3"/>
  <c r="H20" i="3"/>
  <c r="J20" i="3"/>
  <c r="I20" i="3"/>
  <c r="J16" i="3"/>
  <c r="I16" i="3"/>
  <c r="H16" i="3"/>
  <c r="H12" i="3"/>
  <c r="J12" i="3"/>
  <c r="I12" i="3"/>
  <c r="J8" i="3"/>
  <c r="I8" i="3"/>
  <c r="H8"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<sst xmlns="http://schemas.openxmlformats.org/spreadsheetml/2006/main" count="63" uniqueCount="25">
  <si>
    <t>date</t>
  </si>
  <si>
    <t>https://data.worldbank.org/indicator/MS.MIL.XPND.CD?locations=US</t>
  </si>
  <si>
    <t>Presidency</t>
  </si>
  <si>
    <t>Year</t>
  </si>
  <si>
    <t>P1</t>
  </si>
  <si>
    <t>P2</t>
  </si>
  <si>
    <t>P3</t>
  </si>
  <si>
    <t>P4</t>
  </si>
  <si>
    <t>P5</t>
  </si>
  <si>
    <t>photo_X</t>
  </si>
  <si>
    <t>photo_Y1</t>
  </si>
  <si>
    <t>photo_Y2</t>
  </si>
  <si>
    <t>1. Bush dad</t>
  </si>
  <si>
    <t>2. Clinton</t>
  </si>
  <si>
    <t>3. Bush son</t>
  </si>
  <si>
    <t>4. Obama</t>
  </si>
  <si>
    <t>5. Trump</t>
  </si>
  <si>
    <t>Military Expenditure in US Billions $</t>
  </si>
  <si>
    <t>Number of US Troops</t>
  </si>
  <si>
    <t>LinkedIn:</t>
  </si>
  <si>
    <t>https://www.linkedin.com/in/merod/</t>
  </si>
  <si>
    <t>Incrementor:</t>
  </si>
  <si>
    <t>Data sources:</t>
  </si>
  <si>
    <t>https://data.worldbank.org/indicator/MS.MIL.TOTL.P1?locations=US</t>
  </si>
  <si>
    <t>Note: always have 1. Bush dad selected, and hold keystroke CTRL and then pres the following president. --&gt; 1.2.3.4.5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</si>
</sst>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8"/>
      <color theme="1"/>
      <name val="Calibri"/>
      <family val="2"/>
      <scheme val="minor"/>
    </font>
    <font>
      <sz val="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8"/>
      <color rgb="FF006100"/>
      <name val="Calibri"/>
      <family val="2"/>
      <scheme val="minor"/>
    </font>
    <font>
      <sz val="8"/>
      <color rgb="FF9C0006"/>
      <name val="Calibri"/>
      <family val="2"/>
      <scheme val="minor"/>
    </font>
    <font>
      <sz val="8"/>
      <color rgb="FF9C5700"/>
      <name val="Calibri"/>
      <family val="2"/>
      <scheme val="minor"/>
    </font>
    <font>
      <sz val="8"/>
      <color rgb="FF3F3F76"/>
      <name val="Calibri"/>
      <family val="2"/>
      <scheme val="minor"/>
    </font>
    <font>
      <b/>
      <sz val="8"/>
      <color rgb="FF3F3F3F"/>
      <name val="Calibri"/>
      <family val="2"/>
      <scheme val="minor"/>
    </font>
    <font>
      <b/>
      <sz val="8"/>
      <color rgb="FFFA7D00"/>
      <name val="Calibri"/>
      <family val="2"/>
      <scheme val="minor"/>
    </font>
    <font>
      <sz val="8"/>
      <color rgb="FFFA7D00"/>
      <name val="Calibri"/>
      <family val="2"/>
      <scheme val="minor"/>
    </font>
    <font>
      <b/>
      <sz val="8"/>
      <color theme="0"/>
      <name val="Calibri"/>
      <family val="2"/>
      <scheme val="minor"/>
    </font>
    <font>
      <sz val="8"/>
      <color rgb="FFFF0000"/>
      <name val="Calibri"/>
      <family val="2"/>
      <scheme val="minor"/>
    </font>
    <font>
      <i/>
      <sz val="8"/>
      <color rgb="FF7F7F7F"/>
      <name val="Calibri"/>
      <family val="2"/>
      <scheme val="minor"/>
    </font>
    <font>
      <b/>
      <sz val="8"/>
      <color theme="1"/>
      <name val="Calibri"/>
      <family val="2"/>
      <scheme val="minor"/>
    </font>
    <font>
      <sz val="8"/>
      <color theme="0"/>
      <name val="Calibri"/>
      <family val="2"/>
      <scheme val="minor"/>
    </font>
    <font>
      <sz val="8"/>
      <name val="Calibri"/>
      <family val="2"/>
      <scheme val="minor"/>
    </font>
    <font>
      <u/>
      <sz val="11"/>
      <color theme="10"/>
      <name val="Arial"/>
      <family val="2"/>
    </font>
    <font>
      <sz val="11"/>
      <color theme="1"/>
      <name val="Calibri"/>
      <family val="2"/>
      <scheme val="minor"/>
    </font>
    <font>
      <u/>
      <sz val="11"/>
      <color theme="10"/>
      <name val="Calibri"/>
      <family val="2"/>
      <scheme val="minor"/>
    </font>
    <font>
      <sz val="11"/>
      <color theme="10"/>
      <name val="Calibri"/>
      <family val="2"/>
      <scheme val="minor"/>
    </font>
    <font>
      <u/>
      <sz val="8"/>
      <color theme="10"/>
      <name val="Calibri"/>
      <family val="2"/>
      <scheme val="minor"/>
    </font>
    <font>
      <sz val="8"/>
      <color theme="1"/>
      <name val="Arial"/>
      <family val="2"/>
    </font>
    <font>
      <sz val="8"/>
      <color theme="1" tint="0.499984740745262"/>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20" fillId="0" borderId="0"/>
    <xf numFmtId="0" fontId="21" fillId="0" borderId="0" applyNumberFormat="0" applyFill="0" applyBorder="0" applyAlignment="0" applyProtection="0"/>
    <xf numFmtId="0" fontId="23" fillId="0" borderId="0" applyNumberFormat="0" applyFill="0" applyBorder="0" applyAlignment="0" applyProtection="0"/>
    <xf numFmtId="0" fontId="24" fillId="0" borderId="0"/>
  </cellStyleXfs>
  <cellXfs count="13">
    <xf numFmtId="0" fontId="0" fillId="0" borderId="0" xfId="0"/>
    <xf numFmtId="14" fontId="0" fillId="0" borderId="0" xfId="0" applyNumberFormat="1"/>
    <xf numFmtId="4" fontId="0" fillId="0" borderId="0" xfId="0" applyNumberFormat="1"/>
    <xf numFmtId="0" fontId="20" fillId="0" borderId="0" xfId="43"/>
    <xf numFmtId="0" fontId="20" fillId="0" borderId="0" xfId="43" applyAlignment="1">
      <alignment horizontal="right"/>
    </xf>
    <xf numFmtId="0" fontId="22" fillId="0" borderId="0" xfId="44" applyFont="1"/>
    <xf numFmtId="0" fontId="23" fillId="0" borderId="0" xfId="45"/>
    <xf numFmtId="0" fontId="21" fillId="0" borderId="0" xfId="44"/>
    <xf numFmtId="0" fontId="20" fillId="0" borderId="0" xfId="43" quotePrefix="1"/>
    <xf numFmtId="0" fontId="0" fillId="0" borderId="0" xfId="0" applyAlignment="1">
      <alignment horizontal="right"/>
    </xf>
    <xf numFmtId="0" fontId="16" fillId="33" borderId="0" xfId="0" applyFont="1" applyFill="1" applyAlignment="1">
      <alignment horizontal="center"/>
    </xf>
    <xf numFmtId="0" fontId="25" fillId="0" borderId="0" xfId="42" applyFont="1"/>
    <xf numFmtId="0" fontId="16" fillId="0" borderId="0" xfId="0" applyFont="1"/>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ipervínculo 2" xfId="44" xr:uid="{D2611088-60AC-4B28-B3B8-4391E71FAB61}"/>
    <cellStyle name="Hyperlink" xfId="42" builtinId="8"/>
    <cellStyle name="Hyperlink 2" xfId="45" xr:uid="{A8C9C71A-77A2-4A0E-A3D4-87B05FA8141F}"/>
    <cellStyle name="Input" xfId="9" builtinId="20" customBuiltin="1"/>
    <cellStyle name="Linked Cell" xfId="12" builtinId="24" customBuiltin="1"/>
    <cellStyle name="Neutral" xfId="8" builtinId="28" customBuiltin="1"/>
    <cellStyle name="Normal" xfId="0" builtinId="0"/>
    <cellStyle name="Normal 2" xfId="43" xr:uid="{9385209C-076F-4D89-BE82-371B0282A14F}"/>
    <cellStyle name="Normal 3" xfId="46" xr:uid="{6CD33918-B66E-4175-9E49-7FE46E83BC77}"/>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4" formatCode="#,##0.00"/>
    </dxf>
    <dxf>
      <numFmt numFmtId="164" formatCode="d/m/yyyy"/>
    </dxf>
    <dxf>
      <font>
        <b/>
        <color theme="1"/>
      </font>
      <border>
        <bottom style="thin">
          <color theme="6"/>
        </bottom>
        <vertical/>
        <horizontal/>
      </border>
    </dxf>
    <dxf>
      <font>
        <sz val="8"/>
        <color theme="1"/>
        <name val="Arial Nova Light"/>
        <family val="2"/>
        <scheme val="none"/>
      </font>
      <border diagonalUp="0" diagonalDown="0">
        <left/>
        <right/>
        <top/>
        <bottom/>
        <vertical/>
        <horizontal/>
      </border>
    </dxf>
  </dxfs>
  <tableStyles count="1" defaultTableStyle="TableStyleMedium2" defaultPivotStyle="PivotStyleLight16">
    <tableStyle name="xlorla" pivot="0" table="0" count="10" xr9:uid="{D7CAC066-AB5D-4928-832F-72D49E260224}">
      <tableStyleElement type="wholeTable" dxfId="12"/>
      <tableStyleElement type="headerRow" dxfId="11"/>
    </tableStyle>
  </tableStyles>
  <colors>
    <mruColors>
      <color rgb="FFFF0000"/>
      <color rgb="FF4472C4"/>
      <color rgb="FF0000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microsoft.com/office/2007/relationships/slicerCache" Target="slicerCaches/slicerCach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charts/_rels/chart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8.png"/></Relationships>
</file>

<file path=xl/charts/_rels/chart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charts/_rels/chart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8.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_01_data[[#Headers],[Number of US Troops]]</c:f>
          <c:strCache>
            <c:ptCount val="1"/>
            <c:pt idx="0">
              <c:v>Number of US Troops</c:v>
            </c:pt>
          </c:strCache>
        </c:strRef>
      </c:tx>
      <c:layout>
        <c:manualLayout>
          <c:xMode val="edge"/>
          <c:yMode val="edge"/>
          <c:x val="8.4599126082814092E-4"/>
          <c:y val="3.4508091570074013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Arial Nova Light" panose="020B03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6190538769580091E-2"/>
          <c:y val="0.16973667541030155"/>
          <c:w val="0.87670923088716834"/>
          <c:h val="0.6872272850317418"/>
        </c:manualLayout>
      </c:layout>
      <c:areaChart>
        <c:grouping val="standard"/>
        <c:varyColors val="0"/>
        <c:ser>
          <c:idx val="1"/>
          <c:order val="1"/>
          <c:tx>
            <c:strRef>
              <c:f>example!$G$6</c:f>
              <c:strCache>
                <c:ptCount val="1"/>
                <c:pt idx="0">
                  <c:v>P1</c:v>
                </c:pt>
              </c:strCache>
            </c:strRef>
          </c:tx>
          <c:spPr>
            <a:solidFill>
              <a:srgbClr val="FF0000">
                <a:alpha val="50196"/>
              </a:srgbClr>
            </a:solidFill>
            <a:ln>
              <a:noFill/>
            </a:ln>
            <a:effectLst/>
          </c:spPr>
          <c:cat>
            <c:strRef>
              <c:f>example!$F$7:$F$36</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example!$G$7:$G$36</c:f>
              <c:numCache>
                <c:formatCode>General</c:formatCode>
                <c:ptCount val="30"/>
                <c:pt idx="0">
                  <c:v>1</c:v>
                </c:pt>
                <c:pt idx="1">
                  <c:v>1</c:v>
                </c:pt>
                <c:pt idx="2">
                  <c:v>1</c:v>
                </c:pt>
                <c:pt idx="3">
                  <c:v>1</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2-474E-4DBB-9BBD-FB066FC073E7}"/>
            </c:ext>
          </c:extLst>
        </c:ser>
        <c:ser>
          <c:idx val="2"/>
          <c:order val="2"/>
          <c:tx>
            <c:strRef>
              <c:f>example!$H$6</c:f>
              <c:strCache>
                <c:ptCount val="1"/>
                <c:pt idx="0">
                  <c:v>P2</c:v>
                </c:pt>
              </c:strCache>
            </c:strRef>
          </c:tx>
          <c:spPr>
            <a:solidFill>
              <a:srgbClr val="4472C4">
                <a:alpha val="69804"/>
              </a:srgbClr>
            </a:solidFill>
            <a:ln>
              <a:noFill/>
            </a:ln>
            <a:effectLst/>
          </c:spPr>
          <c:cat>
            <c:strRef>
              <c:f>example!$F$7:$F$36</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example!$H$7:$H$36</c:f>
              <c:numCache>
                <c:formatCode>General</c:formatCode>
                <c:ptCount val="30"/>
                <c:pt idx="0">
                  <c:v>#N/A</c:v>
                </c:pt>
                <c:pt idx="1">
                  <c:v>#N/A</c:v>
                </c:pt>
                <c:pt idx="2">
                  <c:v>#N/A</c:v>
                </c:pt>
                <c:pt idx="3">
                  <c:v>1</c:v>
                </c:pt>
                <c:pt idx="4">
                  <c:v>1</c:v>
                </c:pt>
                <c:pt idx="5">
                  <c:v>1</c:v>
                </c:pt>
                <c:pt idx="6">
                  <c:v>1</c:v>
                </c:pt>
                <c:pt idx="7">
                  <c:v>1</c:v>
                </c:pt>
                <c:pt idx="8">
                  <c:v>1</c:v>
                </c:pt>
                <c:pt idx="9">
                  <c:v>1</c:v>
                </c:pt>
                <c:pt idx="10">
                  <c:v>1</c:v>
                </c:pt>
                <c:pt idx="11">
                  <c:v>1</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4-474E-4DBB-9BBD-FB066FC073E7}"/>
            </c:ext>
          </c:extLst>
        </c:ser>
        <c:ser>
          <c:idx val="3"/>
          <c:order val="3"/>
          <c:tx>
            <c:strRef>
              <c:f>example!$I$6</c:f>
              <c:strCache>
                <c:ptCount val="1"/>
                <c:pt idx="0">
                  <c:v>P3</c:v>
                </c:pt>
              </c:strCache>
            </c:strRef>
          </c:tx>
          <c:spPr>
            <a:solidFill>
              <a:srgbClr val="FF0000">
                <a:alpha val="50196"/>
              </a:srgbClr>
            </a:solidFill>
            <a:ln>
              <a:noFill/>
            </a:ln>
            <a:effectLst/>
          </c:spPr>
          <c:cat>
            <c:strRef>
              <c:f>example!$F$7:$F$36</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example!$I$7:$I$36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1</c:v>
                </c:pt>
                <c:pt idx="12">
                  <c:v>1</c:v>
                </c:pt>
                <c:pt idx="13">
                  <c:v>1</c:v>
                </c:pt>
                <c:pt idx="14">
                  <c:v>1</c:v>
                </c:pt>
                <c:pt idx="15">
                  <c:v>1</c:v>
                </c:pt>
                <c:pt idx="16">
                  <c:v>1</c:v>
                </c:pt>
                <c:pt idx="17">
                  <c:v>1</c:v>
                </c:pt>
                <c:pt idx="18">
                  <c:v>1</c:v>
                </c:pt>
                <c:pt idx="19">
                  <c:v>1</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5-474E-4DBB-9BBD-FB066FC073E7}"/>
            </c:ext>
          </c:extLst>
        </c:ser>
        <c:ser>
          <c:idx val="4"/>
          <c:order val="4"/>
          <c:tx>
            <c:strRef>
              <c:f>example!$J$6</c:f>
              <c:strCache>
                <c:ptCount val="1"/>
                <c:pt idx="0">
                  <c:v>P4</c:v>
                </c:pt>
              </c:strCache>
            </c:strRef>
          </c:tx>
          <c:spPr>
            <a:solidFill>
              <a:srgbClr val="4472C4">
                <a:alpha val="69804"/>
              </a:srgbClr>
            </a:solidFill>
            <a:ln>
              <a:noFill/>
            </a:ln>
            <a:effectLst/>
          </c:spPr>
          <c:cat>
            <c:strRef>
              <c:f>example!$F$7:$F$36</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example!$J$7:$J$36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1</c:v>
                </c:pt>
                <c:pt idx="20">
                  <c:v>1</c:v>
                </c:pt>
                <c:pt idx="21">
                  <c:v>1</c:v>
                </c:pt>
                <c:pt idx="22">
                  <c:v>1</c:v>
                </c:pt>
                <c:pt idx="23">
                  <c:v>1</c:v>
                </c:pt>
                <c:pt idx="24">
                  <c:v>1</c:v>
                </c:pt>
                <c:pt idx="25">
                  <c:v>1</c:v>
                </c:pt>
                <c:pt idx="26">
                  <c:v>1</c:v>
                </c:pt>
                <c:pt idx="27">
                  <c:v>1</c:v>
                </c:pt>
                <c:pt idx="28">
                  <c:v>#N/A</c:v>
                </c:pt>
                <c:pt idx="29">
                  <c:v>#N/A</c:v>
                </c:pt>
              </c:numCache>
            </c:numRef>
          </c:val>
          <c:extLst>
            <c:ext xmlns:c16="http://schemas.microsoft.com/office/drawing/2014/chart" uri="{C3380CC4-5D6E-409C-BE32-E72D297353CC}">
              <c16:uniqueId val="{00000006-474E-4DBB-9BBD-FB066FC073E7}"/>
            </c:ext>
          </c:extLst>
        </c:ser>
        <c:ser>
          <c:idx val="5"/>
          <c:order val="5"/>
          <c:tx>
            <c:strRef>
              <c:f>example!$K$6</c:f>
              <c:strCache>
                <c:ptCount val="1"/>
                <c:pt idx="0">
                  <c:v>P5</c:v>
                </c:pt>
              </c:strCache>
            </c:strRef>
          </c:tx>
          <c:spPr>
            <a:solidFill>
              <a:srgbClr val="FF0000">
                <a:alpha val="50196"/>
              </a:srgbClr>
            </a:solidFill>
            <a:ln>
              <a:noFill/>
            </a:ln>
            <a:effectLst/>
          </c:spPr>
          <c:cat>
            <c:strRef>
              <c:f>example!$F$7:$F$36</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example!$K$7:$K$36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1</c:v>
                </c:pt>
                <c:pt idx="28">
                  <c:v>1</c:v>
                </c:pt>
                <c:pt idx="29">
                  <c:v>1</c:v>
                </c:pt>
              </c:numCache>
            </c:numRef>
          </c:val>
          <c:extLst>
            <c:ext xmlns:c16="http://schemas.microsoft.com/office/drawing/2014/chart" uri="{C3380CC4-5D6E-409C-BE32-E72D297353CC}">
              <c16:uniqueId val="{00000007-474E-4DBB-9BBD-FB066FC073E7}"/>
            </c:ext>
          </c:extLst>
        </c:ser>
        <c:dLbls>
          <c:showLegendKey val="0"/>
          <c:showVal val="0"/>
          <c:showCatName val="0"/>
          <c:showSerName val="0"/>
          <c:showPercent val="0"/>
          <c:showBubbleSize val="0"/>
        </c:dLbls>
        <c:axId val="206172799"/>
        <c:axId val="206170303"/>
      </c:areaChart>
      <c:lineChart>
        <c:grouping val="standard"/>
        <c:varyColors val="0"/>
        <c:ser>
          <c:idx val="0"/>
          <c:order val="0"/>
          <c:tx>
            <c:strRef>
              <c:f>example!$C$6</c:f>
              <c:strCache>
                <c:ptCount val="1"/>
                <c:pt idx="0">
                  <c:v>Number of US Troops</c:v>
                </c:pt>
              </c:strCache>
            </c:strRef>
          </c:tx>
          <c:spPr>
            <a:ln w="28575" cap="rnd">
              <a:solidFill>
                <a:schemeClr val="tx1">
                  <a:lumMod val="75000"/>
                  <a:lumOff val="25000"/>
                </a:schemeClr>
              </a:solidFill>
              <a:round/>
            </a:ln>
            <a:effectLst/>
          </c:spPr>
          <c:marker>
            <c:symbol val="none"/>
          </c:marker>
          <c:cat>
            <c:strRef>
              <c:f>example!$F$7:$F$36</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example!$C$7:$C$36</c:f>
              <c:numCache>
                <c:formatCode>General</c:formatCode>
                <c:ptCount val="30"/>
                <c:pt idx="0">
                  <c:v>2240000</c:v>
                </c:pt>
                <c:pt idx="1">
                  <c:v>2180000</c:v>
                </c:pt>
                <c:pt idx="2">
                  <c:v>2120000</c:v>
                </c:pt>
                <c:pt idx="3">
                  <c:v>1920000</c:v>
                </c:pt>
                <c:pt idx="4">
                  <c:v>1820000</c:v>
                </c:pt>
                <c:pt idx="5">
                  <c:v>1720000</c:v>
                </c:pt>
                <c:pt idx="6">
                  <c:v>1635600</c:v>
                </c:pt>
                <c:pt idx="7">
                  <c:v>1572100</c:v>
                </c:pt>
                <c:pt idx="8">
                  <c:v>1533300</c:v>
                </c:pt>
                <c:pt idx="9">
                  <c:v>1594000</c:v>
                </c:pt>
                <c:pt idx="10">
                  <c:v>1575000</c:v>
                </c:pt>
                <c:pt idx="11">
                  <c:v>1454800</c:v>
                </c:pt>
                <c:pt idx="12">
                  <c:v>1420700</c:v>
                </c:pt>
                <c:pt idx="13">
                  <c:v>1467000</c:v>
                </c:pt>
                <c:pt idx="14">
                  <c:v>1480000</c:v>
                </c:pt>
                <c:pt idx="15">
                  <c:v>1473000</c:v>
                </c:pt>
                <c:pt idx="16">
                  <c:v>1546000</c:v>
                </c:pt>
                <c:pt idx="17">
                  <c:v>1498000</c:v>
                </c:pt>
                <c:pt idx="18">
                  <c:v>1555000</c:v>
                </c:pt>
                <c:pt idx="19">
                  <c:v>1540000</c:v>
                </c:pt>
                <c:pt idx="20">
                  <c:v>1563996</c:v>
                </c:pt>
                <c:pt idx="21">
                  <c:v>1569417</c:v>
                </c:pt>
                <c:pt idx="22">
                  <c:v>1520100</c:v>
                </c:pt>
                <c:pt idx="23">
                  <c:v>1492200</c:v>
                </c:pt>
                <c:pt idx="24">
                  <c:v>1433150</c:v>
                </c:pt>
                <c:pt idx="25">
                  <c:v>1381250</c:v>
                </c:pt>
                <c:pt idx="26">
                  <c:v>1347300</c:v>
                </c:pt>
                <c:pt idx="27">
                  <c:v>1348400</c:v>
                </c:pt>
                <c:pt idx="28">
                  <c:v>1359000</c:v>
                </c:pt>
                <c:pt idx="29">
                  <c:v>1379800</c:v>
                </c:pt>
              </c:numCache>
            </c:numRef>
          </c:val>
          <c:smooth val="0"/>
          <c:extLst>
            <c:ext xmlns:c16="http://schemas.microsoft.com/office/drawing/2014/chart" uri="{C3380CC4-5D6E-409C-BE32-E72D297353CC}">
              <c16:uniqueId val="{00000000-FA26-40F6-9E10-C4859A2FBFB1}"/>
            </c:ext>
          </c:extLst>
        </c:ser>
        <c:ser>
          <c:idx val="6"/>
          <c:order val="6"/>
          <c:tx>
            <c:strRef>
              <c:f>example!$M$6</c:f>
              <c:strCache>
                <c:ptCount val="1"/>
                <c:pt idx="0">
                  <c:v>photo_Y1</c:v>
                </c:pt>
              </c:strCache>
            </c:strRef>
          </c:tx>
          <c:spPr>
            <a:ln w="28575" cap="rnd">
              <a:solidFill>
                <a:schemeClr val="accent1">
                  <a:lumMod val="60000"/>
                </a:schemeClr>
              </a:solidFill>
              <a:round/>
            </a:ln>
            <a:effectLst/>
          </c:spPr>
          <c:marker>
            <c:symbol val="none"/>
          </c:marker>
          <c:dPt>
            <c:idx val="1"/>
            <c:marker>
              <c:symbol val="picture"/>
              <c:spPr>
                <a:blipFill>
                  <a:blip xmlns:r="http://schemas.openxmlformats.org/officeDocument/2006/relationships" r:embed="rId1"/>
                  <a:stretch>
                    <a:fillRect/>
                  </a:stretch>
                </a:blipFill>
                <a:ln w="25400">
                  <a:noFill/>
                </a:ln>
                <a:effectLst/>
              </c:spPr>
            </c:marker>
            <c:bubble3D val="0"/>
            <c:extLst>
              <c:ext xmlns:c16="http://schemas.microsoft.com/office/drawing/2014/chart" uri="{C3380CC4-5D6E-409C-BE32-E72D297353CC}">
                <c16:uniqueId val="{00000003-3233-444C-A045-EB9F8211B2B4}"/>
              </c:ext>
            </c:extLst>
          </c:dPt>
          <c:dPt>
            <c:idx val="4"/>
            <c:marker>
              <c:symbol val="picture"/>
              <c:spPr>
                <a:blipFill>
                  <a:blip xmlns:r="http://schemas.openxmlformats.org/officeDocument/2006/relationships" r:embed="rId2"/>
                  <a:stretch>
                    <a:fillRect/>
                  </a:stretch>
                </a:blipFill>
                <a:ln w="25400">
                  <a:noFill/>
                </a:ln>
                <a:effectLst/>
              </c:spPr>
            </c:marker>
            <c:bubble3D val="0"/>
            <c:extLst>
              <c:ext xmlns:c16="http://schemas.microsoft.com/office/drawing/2014/chart" uri="{C3380CC4-5D6E-409C-BE32-E72D297353CC}">
                <c16:uniqueId val="{00000002-3233-444C-A045-EB9F8211B2B4}"/>
              </c:ext>
            </c:extLst>
          </c:dPt>
          <c:dPt>
            <c:idx val="12"/>
            <c:marker>
              <c:symbol val="picture"/>
              <c:spPr>
                <a:blipFill>
                  <a:blip xmlns:r="http://schemas.openxmlformats.org/officeDocument/2006/relationships" r:embed="rId3"/>
                  <a:stretch>
                    <a:fillRect/>
                  </a:stretch>
                </a:blipFill>
                <a:ln w="25400">
                  <a:noFill/>
                </a:ln>
                <a:effectLst/>
              </c:spPr>
            </c:marker>
            <c:bubble3D val="0"/>
            <c:extLst>
              <c:ext xmlns:c16="http://schemas.microsoft.com/office/drawing/2014/chart" uri="{C3380CC4-5D6E-409C-BE32-E72D297353CC}">
                <c16:uniqueId val="{00000004-3233-444C-A045-EB9F8211B2B4}"/>
              </c:ext>
            </c:extLst>
          </c:dPt>
          <c:dPt>
            <c:idx val="20"/>
            <c:marker>
              <c:symbol val="picture"/>
              <c:spPr>
                <a:blipFill>
                  <a:blip xmlns:r="http://schemas.openxmlformats.org/officeDocument/2006/relationships" r:embed="rId4"/>
                  <a:stretch>
                    <a:fillRect/>
                  </a:stretch>
                </a:blipFill>
                <a:ln w="25400">
                  <a:noFill/>
                </a:ln>
                <a:effectLst/>
              </c:spPr>
            </c:marker>
            <c:bubble3D val="0"/>
            <c:extLst>
              <c:ext xmlns:c16="http://schemas.microsoft.com/office/drawing/2014/chart" uri="{C3380CC4-5D6E-409C-BE32-E72D297353CC}">
                <c16:uniqueId val="{00000005-3233-444C-A045-EB9F8211B2B4}"/>
              </c:ext>
            </c:extLst>
          </c:dPt>
          <c:dPt>
            <c:idx val="28"/>
            <c:marker>
              <c:symbol val="picture"/>
              <c:spPr>
                <a:blipFill>
                  <a:blip xmlns:r="http://schemas.openxmlformats.org/officeDocument/2006/relationships" r:embed="rId5"/>
                  <a:stretch>
                    <a:fillRect/>
                  </a:stretch>
                </a:blipFill>
                <a:ln w="25400">
                  <a:noFill/>
                </a:ln>
                <a:effectLst/>
              </c:spPr>
            </c:marker>
            <c:bubble3D val="0"/>
            <c:extLst>
              <c:ext xmlns:c16="http://schemas.microsoft.com/office/drawing/2014/chart" uri="{C3380CC4-5D6E-409C-BE32-E72D297353CC}">
                <c16:uniqueId val="{00000006-3233-444C-A045-EB9F8211B2B4}"/>
              </c:ext>
            </c:extLst>
          </c:dPt>
          <c:val>
            <c:numRef>
              <c:f>example!$M$7:$M$36</c:f>
              <c:numCache>
                <c:formatCode>General</c:formatCode>
                <c:ptCount val="30"/>
                <c:pt idx="0">
                  <c:v>#N/A</c:v>
                </c:pt>
                <c:pt idx="1">
                  <c:v>270000</c:v>
                </c:pt>
                <c:pt idx="2">
                  <c:v>#N/A</c:v>
                </c:pt>
                <c:pt idx="3">
                  <c:v>#N/A</c:v>
                </c:pt>
                <c:pt idx="4">
                  <c:v>270000</c:v>
                </c:pt>
                <c:pt idx="5">
                  <c:v>#N/A</c:v>
                </c:pt>
                <c:pt idx="6">
                  <c:v>#N/A</c:v>
                </c:pt>
                <c:pt idx="7">
                  <c:v>#N/A</c:v>
                </c:pt>
                <c:pt idx="8">
                  <c:v>#N/A</c:v>
                </c:pt>
                <c:pt idx="9">
                  <c:v>#N/A</c:v>
                </c:pt>
                <c:pt idx="10">
                  <c:v>#N/A</c:v>
                </c:pt>
                <c:pt idx="11">
                  <c:v>#N/A</c:v>
                </c:pt>
                <c:pt idx="12">
                  <c:v>250000</c:v>
                </c:pt>
                <c:pt idx="13">
                  <c:v>#N/A</c:v>
                </c:pt>
                <c:pt idx="14">
                  <c:v>#N/A</c:v>
                </c:pt>
                <c:pt idx="15">
                  <c:v>#N/A</c:v>
                </c:pt>
                <c:pt idx="16">
                  <c:v>#N/A</c:v>
                </c:pt>
                <c:pt idx="17">
                  <c:v>#N/A</c:v>
                </c:pt>
                <c:pt idx="18">
                  <c:v>#N/A</c:v>
                </c:pt>
                <c:pt idx="19">
                  <c:v>#N/A</c:v>
                </c:pt>
                <c:pt idx="20">
                  <c:v>270000</c:v>
                </c:pt>
                <c:pt idx="21">
                  <c:v>#N/A</c:v>
                </c:pt>
                <c:pt idx="22">
                  <c:v>#N/A</c:v>
                </c:pt>
                <c:pt idx="23">
                  <c:v>#N/A</c:v>
                </c:pt>
                <c:pt idx="24">
                  <c:v>#N/A</c:v>
                </c:pt>
                <c:pt idx="25">
                  <c:v>#N/A</c:v>
                </c:pt>
                <c:pt idx="26">
                  <c:v>#N/A</c:v>
                </c:pt>
                <c:pt idx="27">
                  <c:v>#N/A</c:v>
                </c:pt>
                <c:pt idx="28">
                  <c:v>270000</c:v>
                </c:pt>
                <c:pt idx="29">
                  <c:v>#N/A</c:v>
                </c:pt>
              </c:numCache>
            </c:numRef>
          </c:val>
          <c:smooth val="0"/>
          <c:extLst>
            <c:ext xmlns:c16="http://schemas.microsoft.com/office/drawing/2014/chart" uri="{C3380CC4-5D6E-409C-BE32-E72D297353CC}">
              <c16:uniqueId val="{00000001-3233-444C-A045-EB9F8211B2B4}"/>
            </c:ext>
          </c:extLst>
        </c:ser>
        <c:dLbls>
          <c:showLegendKey val="0"/>
          <c:showVal val="0"/>
          <c:showCatName val="0"/>
          <c:showSerName val="0"/>
          <c:showPercent val="0"/>
          <c:showBubbleSize val="0"/>
        </c:dLbls>
        <c:marker val="1"/>
        <c:smooth val="0"/>
        <c:axId val="1676269535"/>
        <c:axId val="1676264543"/>
      </c:lineChart>
      <c:catAx>
        <c:axId val="16762695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Nova Light" panose="020B0304020202020204" pitchFamily="34" charset="0"/>
                    <a:ea typeface="+mn-ea"/>
                    <a:cs typeface="Arial" panose="020B0604020202020204" pitchFamily="34" charset="0"/>
                  </a:defRPr>
                </a:pPr>
                <a:r>
                  <a:rPr lang="en-US" sz="1000"/>
                  <a:t>Year</a:t>
                </a:r>
              </a:p>
            </c:rich>
          </c:tx>
          <c:layout>
            <c:manualLayout>
              <c:xMode val="edge"/>
              <c:yMode val="edge"/>
              <c:x val="9.5836299322111851E-2"/>
              <c:y val="0.92626035200291279"/>
            </c:manualLayout>
          </c:layout>
          <c:overlay val="0"/>
          <c:spPr>
            <a:noFill/>
            <a:ln>
              <a:noFill/>
            </a:ln>
            <a:effectLst/>
          </c:spPr>
        </c:title>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ova Light" panose="020B0304020202020204" pitchFamily="34" charset="0"/>
                <a:ea typeface="+mn-ea"/>
                <a:cs typeface="Arial" panose="020B0604020202020204" pitchFamily="34" charset="0"/>
              </a:defRPr>
            </a:pPr>
            <a:endParaRPr lang="en-US"/>
          </a:p>
        </c:txPr>
        <c:crossAx val="1676264543"/>
        <c:crosses val="autoZero"/>
        <c:auto val="1"/>
        <c:lblAlgn val="ctr"/>
        <c:lblOffset val="100"/>
        <c:noMultiLvlLbl val="1"/>
      </c:catAx>
      <c:valAx>
        <c:axId val="1676264543"/>
        <c:scaling>
          <c:orientation val="minMax"/>
          <c:max val="2500000"/>
        </c:scaling>
        <c:delete val="0"/>
        <c:axPos val="l"/>
        <c:majorGridlines>
          <c:spPr>
            <a:ln w="9525" cap="flat" cmpd="sng" algn="ctr">
              <a:solidFill>
                <a:schemeClr val="tx1">
                  <a:lumMod val="15000"/>
                  <a:lumOff val="85000"/>
                </a:schemeClr>
              </a:solidFill>
              <a:round/>
            </a:ln>
            <a:effectLst/>
          </c:spPr>
        </c:majorGridlines>
        <c:numFmt formatCode="#,##0.0,,&quot; M&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ova Light" panose="020B0304020202020204" pitchFamily="34" charset="0"/>
                <a:ea typeface="+mn-ea"/>
                <a:cs typeface="Arial" panose="020B0604020202020204" pitchFamily="34" charset="0"/>
              </a:defRPr>
            </a:pPr>
            <a:endParaRPr lang="en-US"/>
          </a:p>
        </c:txPr>
        <c:crossAx val="1676269535"/>
        <c:crosses val="autoZero"/>
        <c:crossBetween val="midCat"/>
      </c:valAx>
      <c:valAx>
        <c:axId val="206170303"/>
        <c:scaling>
          <c:orientation val="minMax"/>
          <c:max val="1"/>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Arial Nova Light" panose="020B0304020202020204" pitchFamily="34" charset="0"/>
                <a:ea typeface="+mn-ea"/>
                <a:cs typeface="Arial" panose="020B0604020202020204" pitchFamily="34" charset="0"/>
              </a:defRPr>
            </a:pPr>
            <a:endParaRPr lang="en-US"/>
          </a:p>
        </c:txPr>
        <c:crossAx val="206172799"/>
        <c:crosses val="max"/>
        <c:crossBetween val="between"/>
      </c:valAx>
      <c:catAx>
        <c:axId val="206172799"/>
        <c:scaling>
          <c:orientation val="minMax"/>
        </c:scaling>
        <c:delete val="1"/>
        <c:axPos val="b"/>
        <c:numFmt formatCode="General" sourceLinked="1"/>
        <c:majorTickMark val="out"/>
        <c:minorTickMark val="none"/>
        <c:tickLblPos val="nextTo"/>
        <c:crossAx val="20617030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900">
          <a:latin typeface="Arial Nova Light" panose="020B03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_01_data[[#Headers],[Military Expenditure in US Billions $]]</c:f>
          <c:strCache>
            <c:ptCount val="1"/>
            <c:pt idx="0">
              <c:v>Military Expenditure in US Billions $</c:v>
            </c:pt>
          </c:strCache>
        </c:strRef>
      </c:tx>
      <c:layout>
        <c:manualLayout>
          <c:xMode val="edge"/>
          <c:yMode val="edge"/>
          <c:x val="1.168462299153116E-3"/>
          <c:y val="3.0349013657056147E-2"/>
        </c:manualLayout>
      </c:layout>
      <c:overlay val="0"/>
      <c:spPr>
        <a:noFill/>
        <a:ln>
          <a:noFill/>
        </a:ln>
        <a:effectLst/>
      </c:spPr>
      <c:txPr>
        <a:bodyPr rot="0" spcFirstLastPara="1" vertOverflow="ellipsis" vert="horz" wrap="square" anchor="ctr" anchorCtr="1"/>
        <a:lstStyle/>
        <a:p>
          <a:pPr>
            <a:defRPr sz="1550" b="0" i="0" u="none" strike="noStrike" kern="1200" spc="0" baseline="0">
              <a:solidFill>
                <a:schemeClr val="tx1">
                  <a:lumMod val="65000"/>
                  <a:lumOff val="35000"/>
                </a:schemeClr>
              </a:solidFill>
              <a:latin typeface="Arial Nova Light" panose="020B0304020202020204" pitchFamily="34" charset="0"/>
              <a:ea typeface="+mn-ea"/>
              <a:cs typeface="+mn-cs"/>
            </a:defRPr>
          </a:pPr>
          <a:endParaRPr lang="en-US"/>
        </a:p>
      </c:txPr>
    </c:title>
    <c:autoTitleDeleted val="0"/>
    <c:plotArea>
      <c:layout>
        <c:manualLayout>
          <c:layoutTarget val="inner"/>
          <c:xMode val="edge"/>
          <c:yMode val="edge"/>
          <c:x val="7.059159212747132E-2"/>
          <c:y val="0.19597895483094963"/>
          <c:w val="0.89162502881190842"/>
          <c:h val="0.64308908700462031"/>
        </c:manualLayout>
      </c:layout>
      <c:areaChart>
        <c:grouping val="standard"/>
        <c:varyColors val="0"/>
        <c:ser>
          <c:idx val="1"/>
          <c:order val="1"/>
          <c:tx>
            <c:strRef>
              <c:f>example!$G$6</c:f>
              <c:strCache>
                <c:ptCount val="1"/>
                <c:pt idx="0">
                  <c:v>P1</c:v>
                </c:pt>
              </c:strCache>
            </c:strRef>
          </c:tx>
          <c:spPr>
            <a:solidFill>
              <a:srgbClr val="FF0000">
                <a:alpha val="50196"/>
              </a:srgbClr>
            </a:solidFill>
            <a:ln>
              <a:noFill/>
            </a:ln>
            <a:effectLst/>
          </c:spPr>
          <c:val>
            <c:numRef>
              <c:f>example!$G$7:$G$36</c:f>
              <c:numCache>
                <c:formatCode>General</c:formatCode>
                <c:ptCount val="30"/>
                <c:pt idx="0">
                  <c:v>1</c:v>
                </c:pt>
                <c:pt idx="1">
                  <c:v>1</c:v>
                </c:pt>
                <c:pt idx="2">
                  <c:v>1</c:v>
                </c:pt>
                <c:pt idx="3">
                  <c:v>1</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1-1DAD-4CEF-A0A2-BAF1356C5413}"/>
            </c:ext>
          </c:extLst>
        </c:ser>
        <c:ser>
          <c:idx val="2"/>
          <c:order val="2"/>
          <c:tx>
            <c:strRef>
              <c:f>example!$H$6</c:f>
              <c:strCache>
                <c:ptCount val="1"/>
                <c:pt idx="0">
                  <c:v>P2</c:v>
                </c:pt>
              </c:strCache>
            </c:strRef>
          </c:tx>
          <c:spPr>
            <a:solidFill>
              <a:srgbClr val="4472C4">
                <a:alpha val="69804"/>
              </a:srgbClr>
            </a:solidFill>
            <a:ln>
              <a:noFill/>
            </a:ln>
            <a:effectLst/>
          </c:spPr>
          <c:val>
            <c:numRef>
              <c:f>example!$H$7:$H$36</c:f>
              <c:numCache>
                <c:formatCode>General</c:formatCode>
                <c:ptCount val="30"/>
                <c:pt idx="0">
                  <c:v>#N/A</c:v>
                </c:pt>
                <c:pt idx="1">
                  <c:v>#N/A</c:v>
                </c:pt>
                <c:pt idx="2">
                  <c:v>#N/A</c:v>
                </c:pt>
                <c:pt idx="3">
                  <c:v>1</c:v>
                </c:pt>
                <c:pt idx="4">
                  <c:v>1</c:v>
                </c:pt>
                <c:pt idx="5">
                  <c:v>1</c:v>
                </c:pt>
                <c:pt idx="6">
                  <c:v>1</c:v>
                </c:pt>
                <c:pt idx="7">
                  <c:v>1</c:v>
                </c:pt>
                <c:pt idx="8">
                  <c:v>1</c:v>
                </c:pt>
                <c:pt idx="9">
                  <c:v>1</c:v>
                </c:pt>
                <c:pt idx="10">
                  <c:v>1</c:v>
                </c:pt>
                <c:pt idx="11">
                  <c:v>1</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2-1DAD-4CEF-A0A2-BAF1356C5413}"/>
            </c:ext>
          </c:extLst>
        </c:ser>
        <c:ser>
          <c:idx val="3"/>
          <c:order val="3"/>
          <c:tx>
            <c:strRef>
              <c:f>example!$I$6</c:f>
              <c:strCache>
                <c:ptCount val="1"/>
                <c:pt idx="0">
                  <c:v>P3</c:v>
                </c:pt>
              </c:strCache>
            </c:strRef>
          </c:tx>
          <c:spPr>
            <a:solidFill>
              <a:srgbClr val="FF0000">
                <a:alpha val="50196"/>
              </a:srgbClr>
            </a:solidFill>
            <a:ln>
              <a:noFill/>
            </a:ln>
            <a:effectLst/>
          </c:spPr>
          <c:val>
            <c:numRef>
              <c:f>example!$I$7:$I$36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1</c:v>
                </c:pt>
                <c:pt idx="12">
                  <c:v>1</c:v>
                </c:pt>
                <c:pt idx="13">
                  <c:v>1</c:v>
                </c:pt>
                <c:pt idx="14">
                  <c:v>1</c:v>
                </c:pt>
                <c:pt idx="15">
                  <c:v>1</c:v>
                </c:pt>
                <c:pt idx="16">
                  <c:v>1</c:v>
                </c:pt>
                <c:pt idx="17">
                  <c:v>1</c:v>
                </c:pt>
                <c:pt idx="18">
                  <c:v>1</c:v>
                </c:pt>
                <c:pt idx="19">
                  <c:v>1</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3-1DAD-4CEF-A0A2-BAF1356C5413}"/>
            </c:ext>
          </c:extLst>
        </c:ser>
        <c:ser>
          <c:idx val="4"/>
          <c:order val="4"/>
          <c:tx>
            <c:strRef>
              <c:f>example!$J$6</c:f>
              <c:strCache>
                <c:ptCount val="1"/>
                <c:pt idx="0">
                  <c:v>P4</c:v>
                </c:pt>
              </c:strCache>
            </c:strRef>
          </c:tx>
          <c:spPr>
            <a:solidFill>
              <a:srgbClr val="4472C4">
                <a:alpha val="69804"/>
              </a:srgbClr>
            </a:solidFill>
            <a:ln>
              <a:noFill/>
            </a:ln>
            <a:effectLst/>
          </c:spPr>
          <c:val>
            <c:numRef>
              <c:f>example!$J$7:$J$36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1</c:v>
                </c:pt>
                <c:pt idx="20">
                  <c:v>1</c:v>
                </c:pt>
                <c:pt idx="21">
                  <c:v>1</c:v>
                </c:pt>
                <c:pt idx="22">
                  <c:v>1</c:v>
                </c:pt>
                <c:pt idx="23">
                  <c:v>1</c:v>
                </c:pt>
                <c:pt idx="24">
                  <c:v>1</c:v>
                </c:pt>
                <c:pt idx="25">
                  <c:v>1</c:v>
                </c:pt>
                <c:pt idx="26">
                  <c:v>1</c:v>
                </c:pt>
                <c:pt idx="27">
                  <c:v>1</c:v>
                </c:pt>
                <c:pt idx="28">
                  <c:v>#N/A</c:v>
                </c:pt>
                <c:pt idx="29">
                  <c:v>#N/A</c:v>
                </c:pt>
              </c:numCache>
            </c:numRef>
          </c:val>
          <c:extLst>
            <c:ext xmlns:c16="http://schemas.microsoft.com/office/drawing/2014/chart" uri="{C3380CC4-5D6E-409C-BE32-E72D297353CC}">
              <c16:uniqueId val="{00000004-1DAD-4CEF-A0A2-BAF1356C5413}"/>
            </c:ext>
          </c:extLst>
        </c:ser>
        <c:ser>
          <c:idx val="5"/>
          <c:order val="5"/>
          <c:tx>
            <c:strRef>
              <c:f>example!$K$6</c:f>
              <c:strCache>
                <c:ptCount val="1"/>
                <c:pt idx="0">
                  <c:v>P5</c:v>
                </c:pt>
              </c:strCache>
            </c:strRef>
          </c:tx>
          <c:spPr>
            <a:solidFill>
              <a:srgbClr val="FF0000">
                <a:alpha val="50196"/>
              </a:srgbClr>
            </a:solidFill>
            <a:ln>
              <a:noFill/>
            </a:ln>
            <a:effectLst/>
          </c:spPr>
          <c:val>
            <c:numRef>
              <c:f>example!$K$7:$K$36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1</c:v>
                </c:pt>
                <c:pt idx="28">
                  <c:v>1</c:v>
                </c:pt>
                <c:pt idx="29">
                  <c:v>1</c:v>
                </c:pt>
              </c:numCache>
            </c:numRef>
          </c:val>
          <c:extLst>
            <c:ext xmlns:c16="http://schemas.microsoft.com/office/drawing/2014/chart" uri="{C3380CC4-5D6E-409C-BE32-E72D297353CC}">
              <c16:uniqueId val="{00000005-1DAD-4CEF-A0A2-BAF1356C5413}"/>
            </c:ext>
          </c:extLst>
        </c:ser>
        <c:dLbls>
          <c:showLegendKey val="0"/>
          <c:showVal val="0"/>
          <c:showCatName val="0"/>
          <c:showSerName val="0"/>
          <c:showPercent val="0"/>
          <c:showBubbleSize val="0"/>
        </c:dLbls>
        <c:axId val="206141055"/>
        <c:axId val="206139391"/>
      </c:areaChart>
      <c:lineChart>
        <c:grouping val="standard"/>
        <c:varyColors val="0"/>
        <c:ser>
          <c:idx val="0"/>
          <c:order val="0"/>
          <c:tx>
            <c:strRef>
              <c:f>example!$D$6</c:f>
              <c:strCache>
                <c:ptCount val="1"/>
                <c:pt idx="0">
                  <c:v>Military Expenditure in US Billions $</c:v>
                </c:pt>
              </c:strCache>
            </c:strRef>
          </c:tx>
          <c:spPr>
            <a:ln w="28575" cap="rnd">
              <a:solidFill>
                <a:schemeClr val="tx1">
                  <a:lumMod val="75000"/>
                  <a:lumOff val="25000"/>
                </a:schemeClr>
              </a:solidFill>
              <a:round/>
            </a:ln>
            <a:effectLst/>
          </c:spPr>
          <c:marker>
            <c:symbol val="none"/>
          </c:marker>
          <c:cat>
            <c:strRef>
              <c:f>example!$F$7:$F$36</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example!$D$7:$D$36</c:f>
              <c:numCache>
                <c:formatCode>#,##0.00</c:formatCode>
                <c:ptCount val="30"/>
                <c:pt idx="0">
                  <c:v>321.86655880832001</c:v>
                </c:pt>
                <c:pt idx="1">
                  <c:v>325.12931398603098</c:v>
                </c:pt>
                <c:pt idx="2">
                  <c:v>299.37277911459103</c:v>
                </c:pt>
                <c:pt idx="3">
                  <c:v>325.033735954804</c:v>
                </c:pt>
                <c:pt idx="4">
                  <c:v>316.71944374742304</c:v>
                </c:pt>
                <c:pt idx="5">
                  <c:v>308.084</c:v>
                </c:pt>
                <c:pt idx="6">
                  <c:v>295.85309772466098</c:v>
                </c:pt>
                <c:pt idx="7">
                  <c:v>287.96066867894001</c:v>
                </c:pt>
                <c:pt idx="8">
                  <c:v>293.16782579097099</c:v>
                </c:pt>
                <c:pt idx="9">
                  <c:v>290.99605508837806</c:v>
                </c:pt>
                <c:pt idx="10">
                  <c:v>298.09489132240401</c:v>
                </c:pt>
                <c:pt idx="11">
                  <c:v>320.08632421119597</c:v>
                </c:pt>
                <c:pt idx="12">
                  <c:v>331.80561057213703</c:v>
                </c:pt>
                <c:pt idx="13">
                  <c:v>378.46313875384101</c:v>
                </c:pt>
                <c:pt idx="14">
                  <c:v>440.53206958619199</c:v>
                </c:pt>
                <c:pt idx="15">
                  <c:v>492.99937615939706</c:v>
                </c:pt>
                <c:pt idx="16">
                  <c:v>533.20299999999997</c:v>
                </c:pt>
                <c:pt idx="17">
                  <c:v>558.33500000000004</c:v>
                </c:pt>
                <c:pt idx="18">
                  <c:v>589.58600000000001</c:v>
                </c:pt>
                <c:pt idx="19">
                  <c:v>656.75599999999997</c:v>
                </c:pt>
                <c:pt idx="20">
                  <c:v>705.91700000000003</c:v>
                </c:pt>
                <c:pt idx="21">
                  <c:v>738.005</c:v>
                </c:pt>
                <c:pt idx="22">
                  <c:v>752.28800000000001</c:v>
                </c:pt>
                <c:pt idx="23">
                  <c:v>725.20500000000004</c:v>
                </c:pt>
                <c:pt idx="24">
                  <c:v>679.22900000000004</c:v>
                </c:pt>
                <c:pt idx="25">
                  <c:v>647.78899999999999</c:v>
                </c:pt>
                <c:pt idx="26">
                  <c:v>633.82963900000004</c:v>
                </c:pt>
                <c:pt idx="27">
                  <c:v>639.85644300000001</c:v>
                </c:pt>
                <c:pt idx="28">
                  <c:v>646.752927</c:v>
                </c:pt>
                <c:pt idx="29">
                  <c:v>682.4914</c:v>
                </c:pt>
              </c:numCache>
            </c:numRef>
          </c:val>
          <c:smooth val="0"/>
          <c:extLst>
            <c:ext xmlns:c16="http://schemas.microsoft.com/office/drawing/2014/chart" uri="{C3380CC4-5D6E-409C-BE32-E72D297353CC}">
              <c16:uniqueId val="{00000000-51AA-41BD-89C9-7251E3C2DAEA}"/>
            </c:ext>
          </c:extLst>
        </c:ser>
        <c:ser>
          <c:idx val="6"/>
          <c:order val="6"/>
          <c:tx>
            <c:strRef>
              <c:f>example!$N$6</c:f>
              <c:strCache>
                <c:ptCount val="1"/>
                <c:pt idx="0">
                  <c:v>photo_Y2</c:v>
                </c:pt>
              </c:strCache>
            </c:strRef>
          </c:tx>
          <c:spPr>
            <a:ln w="28575" cap="rnd">
              <a:solidFill>
                <a:schemeClr val="accent1">
                  <a:lumMod val="60000"/>
                </a:schemeClr>
              </a:solidFill>
              <a:round/>
            </a:ln>
            <a:effectLst/>
          </c:spPr>
          <c:marker>
            <c:symbol val="none"/>
          </c:marker>
          <c:dPt>
            <c:idx val="1"/>
            <c:marker>
              <c:symbol val="picture"/>
              <c:spPr>
                <a:blipFill>
                  <a:blip xmlns:r="http://schemas.openxmlformats.org/officeDocument/2006/relationships" r:embed="rId1"/>
                  <a:stretch>
                    <a:fillRect/>
                  </a:stretch>
                </a:blipFill>
                <a:ln w="25400">
                  <a:noFill/>
                </a:ln>
                <a:effectLst/>
              </c:spPr>
            </c:marker>
            <c:bubble3D val="0"/>
            <c:extLst>
              <c:ext xmlns:c16="http://schemas.microsoft.com/office/drawing/2014/chart" uri="{C3380CC4-5D6E-409C-BE32-E72D297353CC}">
                <c16:uniqueId val="{00000002-21D7-49C5-807B-F2402D46EF1E}"/>
              </c:ext>
            </c:extLst>
          </c:dPt>
          <c:dPt>
            <c:idx val="4"/>
            <c:marker>
              <c:symbol val="picture"/>
              <c:spPr>
                <a:blipFill>
                  <a:blip xmlns:r="http://schemas.openxmlformats.org/officeDocument/2006/relationships" r:embed="rId2"/>
                  <a:stretch>
                    <a:fillRect/>
                  </a:stretch>
                </a:blipFill>
                <a:ln w="25400">
                  <a:noFill/>
                </a:ln>
                <a:effectLst/>
              </c:spPr>
            </c:marker>
            <c:bubble3D val="0"/>
            <c:extLst>
              <c:ext xmlns:c16="http://schemas.microsoft.com/office/drawing/2014/chart" uri="{C3380CC4-5D6E-409C-BE32-E72D297353CC}">
                <c16:uniqueId val="{00000003-21D7-49C5-807B-F2402D46EF1E}"/>
              </c:ext>
            </c:extLst>
          </c:dPt>
          <c:dPt>
            <c:idx val="12"/>
            <c:marker>
              <c:symbol val="picture"/>
              <c:spPr>
                <a:blipFill>
                  <a:blip xmlns:r="http://schemas.openxmlformats.org/officeDocument/2006/relationships" r:embed="rId3"/>
                  <a:stretch>
                    <a:fillRect/>
                  </a:stretch>
                </a:blipFill>
                <a:ln w="25400">
                  <a:noFill/>
                </a:ln>
                <a:effectLst/>
              </c:spPr>
            </c:marker>
            <c:bubble3D val="0"/>
            <c:extLst>
              <c:ext xmlns:c16="http://schemas.microsoft.com/office/drawing/2014/chart" uri="{C3380CC4-5D6E-409C-BE32-E72D297353CC}">
                <c16:uniqueId val="{00000004-21D7-49C5-807B-F2402D46EF1E}"/>
              </c:ext>
            </c:extLst>
          </c:dPt>
          <c:dPt>
            <c:idx val="20"/>
            <c:marker>
              <c:symbol val="picture"/>
              <c:spPr>
                <a:blipFill>
                  <a:blip xmlns:r="http://schemas.openxmlformats.org/officeDocument/2006/relationships" r:embed="rId4"/>
                  <a:stretch>
                    <a:fillRect/>
                  </a:stretch>
                </a:blipFill>
                <a:ln w="25400">
                  <a:noFill/>
                </a:ln>
                <a:effectLst/>
              </c:spPr>
            </c:marker>
            <c:bubble3D val="0"/>
            <c:extLst>
              <c:ext xmlns:c16="http://schemas.microsoft.com/office/drawing/2014/chart" uri="{C3380CC4-5D6E-409C-BE32-E72D297353CC}">
                <c16:uniqueId val="{00000005-21D7-49C5-807B-F2402D46EF1E}"/>
              </c:ext>
            </c:extLst>
          </c:dPt>
          <c:dPt>
            <c:idx val="28"/>
            <c:marker>
              <c:symbol val="picture"/>
              <c:spPr>
                <a:blipFill>
                  <a:blip xmlns:r="http://schemas.openxmlformats.org/officeDocument/2006/relationships" r:embed="rId5"/>
                  <a:stretch>
                    <a:fillRect/>
                  </a:stretch>
                </a:blipFill>
                <a:ln w="25400">
                  <a:noFill/>
                </a:ln>
                <a:effectLst/>
              </c:spPr>
            </c:marker>
            <c:bubble3D val="0"/>
            <c:extLst>
              <c:ext xmlns:c16="http://schemas.microsoft.com/office/drawing/2014/chart" uri="{C3380CC4-5D6E-409C-BE32-E72D297353CC}">
                <c16:uniqueId val="{00000006-21D7-49C5-807B-F2402D46EF1E}"/>
              </c:ext>
            </c:extLst>
          </c:dPt>
          <c:val>
            <c:numRef>
              <c:f>example!$N$7:$N$36</c:f>
              <c:numCache>
                <c:formatCode>General</c:formatCode>
                <c:ptCount val="30"/>
                <c:pt idx="0">
                  <c:v>#N/A</c:v>
                </c:pt>
                <c:pt idx="1">
                  <c:v>100</c:v>
                </c:pt>
                <c:pt idx="2">
                  <c:v>#N/A</c:v>
                </c:pt>
                <c:pt idx="3">
                  <c:v>#N/A</c:v>
                </c:pt>
                <c:pt idx="4">
                  <c:v>100</c:v>
                </c:pt>
                <c:pt idx="5">
                  <c:v>#N/A</c:v>
                </c:pt>
                <c:pt idx="6">
                  <c:v>#N/A</c:v>
                </c:pt>
                <c:pt idx="7">
                  <c:v>#N/A</c:v>
                </c:pt>
                <c:pt idx="8">
                  <c:v>#N/A</c:v>
                </c:pt>
                <c:pt idx="9">
                  <c:v>#N/A</c:v>
                </c:pt>
                <c:pt idx="10">
                  <c:v>#N/A</c:v>
                </c:pt>
                <c:pt idx="11">
                  <c:v>#N/A</c:v>
                </c:pt>
                <c:pt idx="12">
                  <c:v>100</c:v>
                </c:pt>
                <c:pt idx="13">
                  <c:v>#N/A</c:v>
                </c:pt>
                <c:pt idx="14">
                  <c:v>#N/A</c:v>
                </c:pt>
                <c:pt idx="15">
                  <c:v>#N/A</c:v>
                </c:pt>
                <c:pt idx="16">
                  <c:v>#N/A</c:v>
                </c:pt>
                <c:pt idx="17">
                  <c:v>#N/A</c:v>
                </c:pt>
                <c:pt idx="18">
                  <c:v>#N/A</c:v>
                </c:pt>
                <c:pt idx="19">
                  <c:v>#N/A</c:v>
                </c:pt>
                <c:pt idx="20">
                  <c:v>100</c:v>
                </c:pt>
                <c:pt idx="21">
                  <c:v>#N/A</c:v>
                </c:pt>
                <c:pt idx="22">
                  <c:v>#N/A</c:v>
                </c:pt>
                <c:pt idx="23">
                  <c:v>#N/A</c:v>
                </c:pt>
                <c:pt idx="24">
                  <c:v>#N/A</c:v>
                </c:pt>
                <c:pt idx="25">
                  <c:v>#N/A</c:v>
                </c:pt>
                <c:pt idx="26">
                  <c:v>#N/A</c:v>
                </c:pt>
                <c:pt idx="27">
                  <c:v>#N/A</c:v>
                </c:pt>
                <c:pt idx="28">
                  <c:v>100</c:v>
                </c:pt>
                <c:pt idx="29">
                  <c:v>#N/A</c:v>
                </c:pt>
              </c:numCache>
            </c:numRef>
          </c:val>
          <c:smooth val="0"/>
          <c:extLst>
            <c:ext xmlns:c16="http://schemas.microsoft.com/office/drawing/2014/chart" uri="{C3380CC4-5D6E-409C-BE32-E72D297353CC}">
              <c16:uniqueId val="{00000001-21D7-49C5-807B-F2402D46EF1E}"/>
            </c:ext>
          </c:extLst>
        </c:ser>
        <c:dLbls>
          <c:showLegendKey val="0"/>
          <c:showVal val="0"/>
          <c:showCatName val="0"/>
          <c:showSerName val="0"/>
          <c:showPercent val="0"/>
          <c:showBubbleSize val="0"/>
        </c:dLbls>
        <c:marker val="1"/>
        <c:smooth val="0"/>
        <c:axId val="1676269535"/>
        <c:axId val="1676264543"/>
      </c:lineChart>
      <c:catAx>
        <c:axId val="16762695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Nova Light" panose="020B0304020202020204" pitchFamily="34" charset="0"/>
                    <a:ea typeface="+mn-ea"/>
                    <a:cs typeface="+mn-cs"/>
                  </a:defRPr>
                </a:pPr>
                <a:r>
                  <a:rPr lang="en-US" sz="1000"/>
                  <a:t>Year</a:t>
                </a:r>
              </a:p>
            </c:rich>
          </c:tx>
          <c:layout>
            <c:manualLayout>
              <c:xMode val="edge"/>
              <c:yMode val="edge"/>
              <c:x val="8.2161896901697493E-2"/>
              <c:y val="0.9196506944896351"/>
            </c:manualLayout>
          </c:layout>
          <c:overlay val="0"/>
          <c:spPr>
            <a:noFill/>
            <a:ln>
              <a:noFill/>
            </a:ln>
            <a:effectLst/>
          </c:spPr>
        </c:title>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ova Light" panose="020B0304020202020204" pitchFamily="34" charset="0"/>
                <a:ea typeface="+mn-ea"/>
                <a:cs typeface="+mn-cs"/>
              </a:defRPr>
            </a:pPr>
            <a:endParaRPr lang="en-US"/>
          </a:p>
        </c:txPr>
        <c:crossAx val="1676264543"/>
        <c:crosses val="autoZero"/>
        <c:auto val="1"/>
        <c:lblAlgn val="ctr"/>
        <c:lblOffset val="100"/>
        <c:noMultiLvlLbl val="1"/>
      </c:catAx>
      <c:valAx>
        <c:axId val="1676264543"/>
        <c:scaling>
          <c:orientation val="minMax"/>
          <c:max val="8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ova Light" panose="020B0304020202020204" pitchFamily="34" charset="0"/>
                <a:ea typeface="+mn-ea"/>
                <a:cs typeface="+mn-cs"/>
              </a:defRPr>
            </a:pPr>
            <a:endParaRPr lang="en-US"/>
          </a:p>
        </c:txPr>
        <c:crossAx val="1676269535"/>
        <c:crosses val="autoZero"/>
        <c:crossBetween val="midCat"/>
        <c:majorUnit val="200"/>
      </c:valAx>
      <c:valAx>
        <c:axId val="206139391"/>
        <c:scaling>
          <c:orientation val="minMax"/>
          <c:max val="1"/>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Arial Nova Light" panose="020B0304020202020204" pitchFamily="34" charset="0"/>
                <a:ea typeface="+mn-ea"/>
                <a:cs typeface="+mn-cs"/>
              </a:defRPr>
            </a:pPr>
            <a:endParaRPr lang="en-US"/>
          </a:p>
        </c:txPr>
        <c:crossAx val="206141055"/>
        <c:crosses val="max"/>
        <c:crossBetween val="between"/>
      </c:valAx>
      <c:catAx>
        <c:axId val="206141055"/>
        <c:scaling>
          <c:orientation val="minMax"/>
        </c:scaling>
        <c:delete val="1"/>
        <c:axPos val="b"/>
        <c:majorTickMark val="out"/>
        <c:minorTickMark val="none"/>
        <c:tickLblPos val="nextTo"/>
        <c:crossAx val="20613939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a:latin typeface="Arial Nova Light" panose="020B03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example!$C$6</c:f>
          <c:strCache>
            <c:ptCount val="1"/>
            <c:pt idx="0">
              <c:v>Number of US Troops</c:v>
            </c:pt>
          </c:strCache>
        </c:strRef>
      </c:tx>
      <c:layout>
        <c:manualLayout>
          <c:xMode val="edge"/>
          <c:yMode val="edge"/>
          <c:x val="8.4599126082814092E-4"/>
          <c:y val="3.4508091570074013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Arial Nova Light" panose="020B03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6190538769580091E-2"/>
          <c:y val="0.16973667541030155"/>
          <c:w val="0.87670923088716834"/>
          <c:h val="0.6872272850317418"/>
        </c:manualLayout>
      </c:layout>
      <c:areaChart>
        <c:grouping val="standard"/>
        <c:varyColors val="0"/>
        <c:ser>
          <c:idx val="1"/>
          <c:order val="1"/>
          <c:tx>
            <c:strRef>
              <c:f>example!$AH$6</c:f>
              <c:strCache>
                <c:ptCount val="1"/>
                <c:pt idx="0">
                  <c:v>P1</c:v>
                </c:pt>
              </c:strCache>
            </c:strRef>
          </c:tx>
          <c:spPr>
            <a:solidFill>
              <a:srgbClr val="FF0000">
                <a:alpha val="50196"/>
              </a:srgbClr>
            </a:solidFill>
            <a:ln>
              <a:noFill/>
            </a:ln>
            <a:effectLst/>
          </c:spPr>
          <c:cat>
            <c:strRef>
              <c:f>example!$F$7:$F$36</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[0]!_06_p1</c:f>
              <c:numCache>
                <c:formatCode>General</c:formatCode>
                <c:ptCount val="30"/>
                <c:pt idx="0">
                  <c:v>1</c:v>
                </c:pt>
                <c:pt idx="1">
                  <c:v>1</c:v>
                </c:pt>
                <c:pt idx="2">
                  <c:v>1</c:v>
                </c:pt>
                <c:pt idx="3">
                  <c:v>1</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0-0A3D-4C13-A635-AC5D0F410786}"/>
            </c:ext>
          </c:extLst>
        </c:ser>
        <c:ser>
          <c:idx val="2"/>
          <c:order val="2"/>
          <c:tx>
            <c:strRef>
              <c:f>example!$AI$6</c:f>
              <c:strCache>
                <c:ptCount val="1"/>
                <c:pt idx="0">
                  <c:v>P2</c:v>
                </c:pt>
              </c:strCache>
            </c:strRef>
          </c:tx>
          <c:spPr>
            <a:solidFill>
              <a:srgbClr val="4472C4">
                <a:alpha val="69804"/>
              </a:srgbClr>
            </a:solidFill>
            <a:ln>
              <a:noFill/>
            </a:ln>
            <a:effectLst/>
          </c:spPr>
          <c:cat>
            <c:strRef>
              <c:f>example!$F$7:$F$36</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[0]!_07_p2</c:f>
              <c:numCache>
                <c:formatCode>General</c:formatCode>
                <c:ptCount val="30"/>
                <c:pt idx="0">
                  <c:v>#N/A</c:v>
                </c:pt>
                <c:pt idx="1">
                  <c:v>#N/A</c:v>
                </c:pt>
                <c:pt idx="2">
                  <c:v>#N/A</c:v>
                </c:pt>
                <c:pt idx="3">
                  <c:v>1</c:v>
                </c:pt>
                <c:pt idx="4">
                  <c:v>1</c:v>
                </c:pt>
                <c:pt idx="5">
                  <c:v>1</c:v>
                </c:pt>
                <c:pt idx="6">
                  <c:v>1</c:v>
                </c:pt>
                <c:pt idx="7">
                  <c:v>1</c:v>
                </c:pt>
                <c:pt idx="8">
                  <c:v>1</c:v>
                </c:pt>
                <c:pt idx="9">
                  <c:v>1</c:v>
                </c:pt>
                <c:pt idx="10">
                  <c:v>1</c:v>
                </c:pt>
                <c:pt idx="11">
                  <c:v>1</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1-0A3D-4C13-A635-AC5D0F410786}"/>
            </c:ext>
          </c:extLst>
        </c:ser>
        <c:ser>
          <c:idx val="3"/>
          <c:order val="3"/>
          <c:tx>
            <c:strRef>
              <c:f>example!$AJ$6</c:f>
              <c:strCache>
                <c:ptCount val="1"/>
                <c:pt idx="0">
                  <c:v>P3</c:v>
                </c:pt>
              </c:strCache>
            </c:strRef>
          </c:tx>
          <c:spPr>
            <a:solidFill>
              <a:srgbClr val="FF0000">
                <a:alpha val="50196"/>
              </a:srgbClr>
            </a:solidFill>
            <a:ln>
              <a:noFill/>
            </a:ln>
            <a:effectLst/>
          </c:spPr>
          <c:cat>
            <c:strRef>
              <c:f>example!$F$7:$F$36</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[0]!_08_p3</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1</c:v>
                </c:pt>
                <c:pt idx="12">
                  <c:v>1</c:v>
                </c:pt>
                <c:pt idx="13">
                  <c:v>1</c:v>
                </c:pt>
                <c:pt idx="14">
                  <c:v>1</c:v>
                </c:pt>
                <c:pt idx="15">
                  <c:v>1</c:v>
                </c:pt>
                <c:pt idx="16">
                  <c:v>1</c:v>
                </c:pt>
                <c:pt idx="17">
                  <c:v>1</c:v>
                </c:pt>
                <c:pt idx="18">
                  <c:v>1</c:v>
                </c:pt>
                <c:pt idx="19">
                  <c:v>1</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2-0A3D-4C13-A635-AC5D0F410786}"/>
            </c:ext>
          </c:extLst>
        </c:ser>
        <c:ser>
          <c:idx val="4"/>
          <c:order val="4"/>
          <c:tx>
            <c:strRef>
              <c:f>example!$AK$6</c:f>
              <c:strCache>
                <c:ptCount val="1"/>
                <c:pt idx="0">
                  <c:v>P4</c:v>
                </c:pt>
              </c:strCache>
            </c:strRef>
          </c:tx>
          <c:spPr>
            <a:solidFill>
              <a:srgbClr val="4472C4">
                <a:alpha val="69804"/>
              </a:srgbClr>
            </a:solidFill>
            <a:ln>
              <a:noFill/>
            </a:ln>
            <a:effectLst/>
          </c:spPr>
          <c:cat>
            <c:strRef>
              <c:f>example!$F$7:$F$36</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[0]!_09_p4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1</c:v>
                </c:pt>
                <c:pt idx="20">
                  <c:v>1</c:v>
                </c:pt>
                <c:pt idx="21">
                  <c:v>1</c:v>
                </c:pt>
                <c:pt idx="22">
                  <c:v>1</c:v>
                </c:pt>
                <c:pt idx="23">
                  <c:v>1</c:v>
                </c:pt>
                <c:pt idx="24">
                  <c:v>1</c:v>
                </c:pt>
                <c:pt idx="25">
                  <c:v>1</c:v>
                </c:pt>
                <c:pt idx="26">
                  <c:v>1</c:v>
                </c:pt>
                <c:pt idx="27">
                  <c:v>1</c:v>
                </c:pt>
                <c:pt idx="28">
                  <c:v>#N/A</c:v>
                </c:pt>
                <c:pt idx="29">
                  <c:v>#N/A</c:v>
                </c:pt>
              </c:numCache>
            </c:numRef>
          </c:val>
          <c:extLst>
            <c:ext xmlns:c16="http://schemas.microsoft.com/office/drawing/2014/chart" uri="{C3380CC4-5D6E-409C-BE32-E72D297353CC}">
              <c16:uniqueId val="{00000003-0A3D-4C13-A635-AC5D0F410786}"/>
            </c:ext>
          </c:extLst>
        </c:ser>
        <c:ser>
          <c:idx val="5"/>
          <c:order val="5"/>
          <c:tx>
            <c:strRef>
              <c:f>example!$AL$6</c:f>
              <c:strCache>
                <c:ptCount val="1"/>
                <c:pt idx="0">
                  <c:v>P5</c:v>
                </c:pt>
              </c:strCache>
            </c:strRef>
          </c:tx>
          <c:spPr>
            <a:solidFill>
              <a:srgbClr val="FF0000">
                <a:alpha val="50196"/>
              </a:srgbClr>
            </a:solidFill>
            <a:ln>
              <a:noFill/>
            </a:ln>
            <a:effectLst/>
          </c:spPr>
          <c:cat>
            <c:strRef>
              <c:f>example!$F$7:$F$36</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[0]!_10_p5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1</c:v>
                </c:pt>
                <c:pt idx="28">
                  <c:v>1</c:v>
                </c:pt>
                <c:pt idx="29">
                  <c:v>1</c:v>
                </c:pt>
              </c:numCache>
            </c:numRef>
          </c:val>
          <c:extLst>
            <c:ext xmlns:c16="http://schemas.microsoft.com/office/drawing/2014/chart" uri="{C3380CC4-5D6E-409C-BE32-E72D297353CC}">
              <c16:uniqueId val="{00000004-0A3D-4C13-A635-AC5D0F410786}"/>
            </c:ext>
          </c:extLst>
        </c:ser>
        <c:dLbls>
          <c:showLegendKey val="0"/>
          <c:showVal val="0"/>
          <c:showCatName val="0"/>
          <c:showSerName val="0"/>
          <c:showPercent val="0"/>
          <c:showBubbleSize val="0"/>
        </c:dLbls>
        <c:axId val="206172799"/>
        <c:axId val="206170303"/>
      </c:areaChart>
      <c:lineChart>
        <c:grouping val="standard"/>
        <c:varyColors val="0"/>
        <c:ser>
          <c:idx val="0"/>
          <c:order val="0"/>
          <c:tx>
            <c:strRef>
              <c:f>example!$AD$6</c:f>
              <c:strCache>
                <c:ptCount val="1"/>
                <c:pt idx="0">
                  <c:v>Number of US Troops</c:v>
                </c:pt>
              </c:strCache>
            </c:strRef>
          </c:tx>
          <c:spPr>
            <a:ln w="28575" cap="rnd">
              <a:solidFill>
                <a:schemeClr val="tx1">
                  <a:lumMod val="75000"/>
                  <a:lumOff val="25000"/>
                </a:schemeClr>
              </a:solidFill>
              <a:round/>
            </a:ln>
            <a:effectLst/>
          </c:spPr>
          <c:marker>
            <c:symbol val="none"/>
          </c:marker>
          <c:cat>
            <c:strRef>
              <c:f>[0]!_05_year</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[0]!_03_number_troops</c:f>
              <c:numCache>
                <c:formatCode>General</c:formatCode>
                <c:ptCount val="30"/>
                <c:pt idx="0">
                  <c:v>2240000</c:v>
                </c:pt>
                <c:pt idx="1">
                  <c:v>2180000</c:v>
                </c:pt>
                <c:pt idx="2">
                  <c:v>2120000</c:v>
                </c:pt>
                <c:pt idx="3">
                  <c:v>1920000</c:v>
                </c:pt>
                <c:pt idx="4">
                  <c:v>1820000</c:v>
                </c:pt>
                <c:pt idx="5">
                  <c:v>1720000</c:v>
                </c:pt>
                <c:pt idx="6">
                  <c:v>1635600</c:v>
                </c:pt>
                <c:pt idx="7">
                  <c:v>1572100</c:v>
                </c:pt>
                <c:pt idx="8">
                  <c:v>1533300</c:v>
                </c:pt>
                <c:pt idx="9">
                  <c:v>1594000</c:v>
                </c:pt>
                <c:pt idx="10">
                  <c:v>1575000</c:v>
                </c:pt>
                <c:pt idx="11">
                  <c:v>1454800</c:v>
                </c:pt>
                <c:pt idx="12">
                  <c:v>1420700</c:v>
                </c:pt>
                <c:pt idx="13">
                  <c:v>1467000</c:v>
                </c:pt>
                <c:pt idx="14">
                  <c:v>1480000</c:v>
                </c:pt>
                <c:pt idx="15">
                  <c:v>1473000</c:v>
                </c:pt>
                <c:pt idx="16">
                  <c:v>1546000</c:v>
                </c:pt>
                <c:pt idx="17">
                  <c:v>1498000</c:v>
                </c:pt>
                <c:pt idx="18">
                  <c:v>1555000</c:v>
                </c:pt>
                <c:pt idx="19">
                  <c:v>1540000</c:v>
                </c:pt>
                <c:pt idx="20">
                  <c:v>1563996</c:v>
                </c:pt>
                <c:pt idx="21">
                  <c:v>1569417</c:v>
                </c:pt>
                <c:pt idx="22">
                  <c:v>1520100</c:v>
                </c:pt>
                <c:pt idx="23">
                  <c:v>1492200</c:v>
                </c:pt>
                <c:pt idx="24">
                  <c:v>1433150</c:v>
                </c:pt>
                <c:pt idx="25">
                  <c:v>1381250</c:v>
                </c:pt>
                <c:pt idx="26">
                  <c:v>1347300</c:v>
                </c:pt>
                <c:pt idx="27">
                  <c:v>1348400</c:v>
                </c:pt>
                <c:pt idx="28">
                  <c:v>1359000</c:v>
                </c:pt>
                <c:pt idx="29">
                  <c:v>1379800</c:v>
                </c:pt>
              </c:numCache>
            </c:numRef>
          </c:val>
          <c:smooth val="0"/>
          <c:extLst>
            <c:ext xmlns:c16="http://schemas.microsoft.com/office/drawing/2014/chart" uri="{C3380CC4-5D6E-409C-BE32-E72D297353CC}">
              <c16:uniqueId val="{00000005-0A3D-4C13-A635-AC5D0F410786}"/>
            </c:ext>
          </c:extLst>
        </c:ser>
        <c:ser>
          <c:idx val="6"/>
          <c:order val="6"/>
          <c:tx>
            <c:strRef>
              <c:f>example!$AN$6</c:f>
              <c:strCache>
                <c:ptCount val="1"/>
                <c:pt idx="0">
                  <c:v>photo_Y1</c:v>
                </c:pt>
              </c:strCache>
            </c:strRef>
          </c:tx>
          <c:spPr>
            <a:ln w="28575" cap="rnd">
              <a:solidFill>
                <a:schemeClr val="accent1">
                  <a:lumMod val="60000"/>
                </a:schemeClr>
              </a:solidFill>
              <a:round/>
            </a:ln>
            <a:effectLst/>
          </c:spPr>
          <c:marker>
            <c:symbol val="none"/>
          </c:marker>
          <c:dPt>
            <c:idx val="1"/>
            <c:marker>
              <c:symbol val="picture"/>
              <c:spPr>
                <a:blipFill>
                  <a:blip xmlns:r="http://schemas.openxmlformats.org/officeDocument/2006/relationships" r:embed="rId1"/>
                  <a:stretch>
                    <a:fillRect/>
                  </a:stretch>
                </a:blipFill>
                <a:ln w="25400">
                  <a:noFill/>
                </a:ln>
                <a:effectLst/>
              </c:spPr>
            </c:marker>
            <c:bubble3D val="0"/>
            <c:extLst>
              <c:ext xmlns:c16="http://schemas.microsoft.com/office/drawing/2014/chart" uri="{C3380CC4-5D6E-409C-BE32-E72D297353CC}">
                <c16:uniqueId val="{00000006-0A3D-4C13-A635-AC5D0F410786}"/>
              </c:ext>
            </c:extLst>
          </c:dPt>
          <c:dPt>
            <c:idx val="4"/>
            <c:marker>
              <c:symbol val="picture"/>
              <c:spPr>
                <a:blipFill>
                  <a:blip xmlns:r="http://schemas.openxmlformats.org/officeDocument/2006/relationships" r:embed="rId2"/>
                  <a:stretch>
                    <a:fillRect/>
                  </a:stretch>
                </a:blipFill>
                <a:ln w="25400">
                  <a:noFill/>
                </a:ln>
                <a:effectLst/>
              </c:spPr>
            </c:marker>
            <c:bubble3D val="0"/>
            <c:extLst>
              <c:ext xmlns:c16="http://schemas.microsoft.com/office/drawing/2014/chart" uri="{C3380CC4-5D6E-409C-BE32-E72D297353CC}">
                <c16:uniqueId val="{00000007-0A3D-4C13-A635-AC5D0F410786}"/>
              </c:ext>
            </c:extLst>
          </c:dPt>
          <c:dPt>
            <c:idx val="12"/>
            <c:marker>
              <c:symbol val="picture"/>
              <c:spPr>
                <a:blipFill>
                  <a:blip xmlns:r="http://schemas.openxmlformats.org/officeDocument/2006/relationships" r:embed="rId3"/>
                  <a:stretch>
                    <a:fillRect/>
                  </a:stretch>
                </a:blipFill>
                <a:ln w="25400">
                  <a:noFill/>
                </a:ln>
                <a:effectLst/>
              </c:spPr>
            </c:marker>
            <c:bubble3D val="0"/>
            <c:extLst>
              <c:ext xmlns:c16="http://schemas.microsoft.com/office/drawing/2014/chart" uri="{C3380CC4-5D6E-409C-BE32-E72D297353CC}">
                <c16:uniqueId val="{00000008-0A3D-4C13-A635-AC5D0F410786}"/>
              </c:ext>
            </c:extLst>
          </c:dPt>
          <c:dPt>
            <c:idx val="20"/>
            <c:marker>
              <c:symbol val="picture"/>
              <c:spPr>
                <a:blipFill>
                  <a:blip xmlns:r="http://schemas.openxmlformats.org/officeDocument/2006/relationships" r:embed="rId4"/>
                  <a:stretch>
                    <a:fillRect/>
                  </a:stretch>
                </a:blipFill>
                <a:ln w="25400">
                  <a:noFill/>
                </a:ln>
                <a:effectLst/>
              </c:spPr>
            </c:marker>
            <c:bubble3D val="0"/>
            <c:extLst>
              <c:ext xmlns:c16="http://schemas.microsoft.com/office/drawing/2014/chart" uri="{C3380CC4-5D6E-409C-BE32-E72D297353CC}">
                <c16:uniqueId val="{00000009-0A3D-4C13-A635-AC5D0F410786}"/>
              </c:ext>
            </c:extLst>
          </c:dPt>
          <c:dPt>
            <c:idx val="28"/>
            <c:marker>
              <c:symbol val="picture"/>
              <c:spPr>
                <a:blipFill>
                  <a:blip xmlns:r="http://schemas.openxmlformats.org/officeDocument/2006/relationships" r:embed="rId5"/>
                  <a:stretch>
                    <a:fillRect/>
                  </a:stretch>
                </a:blipFill>
                <a:ln w="25400">
                  <a:noFill/>
                </a:ln>
                <a:effectLst/>
              </c:spPr>
            </c:marker>
            <c:bubble3D val="0"/>
            <c:extLst>
              <c:ext xmlns:c16="http://schemas.microsoft.com/office/drawing/2014/chart" uri="{C3380CC4-5D6E-409C-BE32-E72D297353CC}">
                <c16:uniqueId val="{0000000A-0A3D-4C13-A635-AC5D0F410786}"/>
              </c:ext>
            </c:extLst>
          </c:dPt>
          <c:cat>
            <c:strRef>
              <c:f>[0]!_05_year</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[0]!_11_photo_Y1</c:f>
              <c:numCache>
                <c:formatCode>General</c:formatCode>
                <c:ptCount val="30"/>
                <c:pt idx="0">
                  <c:v>#N/A</c:v>
                </c:pt>
                <c:pt idx="1">
                  <c:v>250000</c:v>
                </c:pt>
                <c:pt idx="2">
                  <c:v>#N/A</c:v>
                </c:pt>
                <c:pt idx="3">
                  <c:v>#N/A</c:v>
                </c:pt>
                <c:pt idx="4">
                  <c:v>250000</c:v>
                </c:pt>
                <c:pt idx="5">
                  <c:v>#N/A</c:v>
                </c:pt>
                <c:pt idx="6">
                  <c:v>#N/A</c:v>
                </c:pt>
                <c:pt idx="7">
                  <c:v>#N/A</c:v>
                </c:pt>
                <c:pt idx="8">
                  <c:v>#N/A</c:v>
                </c:pt>
                <c:pt idx="9">
                  <c:v>#N/A</c:v>
                </c:pt>
                <c:pt idx="10">
                  <c:v>#N/A</c:v>
                </c:pt>
                <c:pt idx="11">
                  <c:v>#N/A</c:v>
                </c:pt>
                <c:pt idx="12">
                  <c:v>250000</c:v>
                </c:pt>
                <c:pt idx="13">
                  <c:v>#N/A</c:v>
                </c:pt>
                <c:pt idx="14">
                  <c:v>#N/A</c:v>
                </c:pt>
                <c:pt idx="15">
                  <c:v>#N/A</c:v>
                </c:pt>
                <c:pt idx="16">
                  <c:v>#N/A</c:v>
                </c:pt>
                <c:pt idx="17">
                  <c:v>#N/A</c:v>
                </c:pt>
                <c:pt idx="18">
                  <c:v>#N/A</c:v>
                </c:pt>
                <c:pt idx="19">
                  <c:v>#N/A</c:v>
                </c:pt>
                <c:pt idx="20">
                  <c:v>250000</c:v>
                </c:pt>
                <c:pt idx="21">
                  <c:v>#N/A</c:v>
                </c:pt>
                <c:pt idx="22">
                  <c:v>#N/A</c:v>
                </c:pt>
                <c:pt idx="23">
                  <c:v>#N/A</c:v>
                </c:pt>
                <c:pt idx="24">
                  <c:v>#N/A</c:v>
                </c:pt>
                <c:pt idx="25">
                  <c:v>#N/A</c:v>
                </c:pt>
                <c:pt idx="26">
                  <c:v>#N/A</c:v>
                </c:pt>
                <c:pt idx="27">
                  <c:v>#N/A</c:v>
                </c:pt>
                <c:pt idx="28">
                  <c:v>250000</c:v>
                </c:pt>
                <c:pt idx="29">
                  <c:v>#N/A</c:v>
                </c:pt>
              </c:numCache>
            </c:numRef>
          </c:val>
          <c:smooth val="0"/>
          <c:extLst>
            <c:ext xmlns:c16="http://schemas.microsoft.com/office/drawing/2014/chart" uri="{C3380CC4-5D6E-409C-BE32-E72D297353CC}">
              <c16:uniqueId val="{0000000B-0A3D-4C13-A635-AC5D0F410786}"/>
            </c:ext>
          </c:extLst>
        </c:ser>
        <c:dLbls>
          <c:showLegendKey val="0"/>
          <c:showVal val="0"/>
          <c:showCatName val="0"/>
          <c:showSerName val="0"/>
          <c:showPercent val="0"/>
          <c:showBubbleSize val="0"/>
        </c:dLbls>
        <c:marker val="1"/>
        <c:smooth val="0"/>
        <c:axId val="1676269535"/>
        <c:axId val="1676264543"/>
      </c:lineChart>
      <c:catAx>
        <c:axId val="16762695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Nova Light" panose="020B0304020202020204" pitchFamily="34" charset="0"/>
                    <a:ea typeface="+mn-ea"/>
                    <a:cs typeface="Arial" panose="020B0604020202020204" pitchFamily="34" charset="0"/>
                  </a:defRPr>
                </a:pPr>
                <a:r>
                  <a:rPr lang="en-US" sz="1000"/>
                  <a:t>Year</a:t>
                </a:r>
              </a:p>
            </c:rich>
          </c:tx>
          <c:layout>
            <c:manualLayout>
              <c:xMode val="edge"/>
              <c:yMode val="edge"/>
              <c:x val="9.5836299322111851E-2"/>
              <c:y val="0.92626035200291279"/>
            </c:manualLayout>
          </c:layout>
          <c:overlay val="0"/>
          <c:spPr>
            <a:noFill/>
            <a:ln>
              <a:noFill/>
            </a:ln>
            <a:effectLst/>
          </c:spPr>
        </c:title>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ova Light" panose="020B0304020202020204" pitchFamily="34" charset="0"/>
                <a:ea typeface="+mn-ea"/>
                <a:cs typeface="Arial" panose="020B0604020202020204" pitchFamily="34" charset="0"/>
              </a:defRPr>
            </a:pPr>
            <a:endParaRPr lang="en-US"/>
          </a:p>
        </c:txPr>
        <c:crossAx val="1676264543"/>
        <c:crosses val="autoZero"/>
        <c:auto val="1"/>
        <c:lblAlgn val="ctr"/>
        <c:lblOffset val="100"/>
        <c:noMultiLvlLbl val="1"/>
      </c:catAx>
      <c:valAx>
        <c:axId val="1676264543"/>
        <c:scaling>
          <c:orientation val="minMax"/>
          <c:max val="2500000"/>
        </c:scaling>
        <c:delete val="0"/>
        <c:axPos val="l"/>
        <c:majorGridlines>
          <c:spPr>
            <a:ln w="9525" cap="flat" cmpd="sng" algn="ctr">
              <a:solidFill>
                <a:schemeClr val="tx1">
                  <a:lumMod val="15000"/>
                  <a:lumOff val="85000"/>
                </a:schemeClr>
              </a:solidFill>
              <a:round/>
            </a:ln>
            <a:effectLst/>
          </c:spPr>
        </c:majorGridlines>
        <c:numFmt formatCode="#,##0.0,,&quot; M&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ova Light" panose="020B0304020202020204" pitchFamily="34" charset="0"/>
                <a:ea typeface="+mn-ea"/>
                <a:cs typeface="Arial" panose="020B0604020202020204" pitchFamily="34" charset="0"/>
              </a:defRPr>
            </a:pPr>
            <a:endParaRPr lang="en-US"/>
          </a:p>
        </c:txPr>
        <c:crossAx val="1676269535"/>
        <c:crosses val="autoZero"/>
        <c:crossBetween val="midCat"/>
      </c:valAx>
      <c:valAx>
        <c:axId val="206170303"/>
        <c:scaling>
          <c:orientation val="minMax"/>
          <c:max val="1"/>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Arial Nova Light" panose="020B0304020202020204" pitchFamily="34" charset="0"/>
                <a:ea typeface="+mn-ea"/>
                <a:cs typeface="Arial" panose="020B0604020202020204" pitchFamily="34" charset="0"/>
              </a:defRPr>
            </a:pPr>
            <a:endParaRPr lang="en-US"/>
          </a:p>
        </c:txPr>
        <c:crossAx val="206172799"/>
        <c:crosses val="max"/>
        <c:crossBetween val="between"/>
      </c:valAx>
      <c:catAx>
        <c:axId val="206172799"/>
        <c:scaling>
          <c:orientation val="minMax"/>
        </c:scaling>
        <c:delete val="1"/>
        <c:axPos val="b"/>
        <c:numFmt formatCode="General" sourceLinked="1"/>
        <c:majorTickMark val="out"/>
        <c:minorTickMark val="none"/>
        <c:tickLblPos val="nextTo"/>
        <c:crossAx val="20617030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a:latin typeface="Arial Nova Light" panose="020B03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example!$D$6</c:f>
          <c:strCache>
            <c:ptCount val="1"/>
            <c:pt idx="0">
              <c:v>Military Expenditure in US Billions $</c:v>
            </c:pt>
          </c:strCache>
        </c:strRef>
      </c:tx>
      <c:layout>
        <c:manualLayout>
          <c:xMode val="edge"/>
          <c:yMode val="edge"/>
          <c:x val="1.168462299153116E-3"/>
          <c:y val="3.0349013657056147E-2"/>
        </c:manualLayout>
      </c:layout>
      <c:overlay val="0"/>
      <c:spPr>
        <a:noFill/>
        <a:ln>
          <a:noFill/>
        </a:ln>
        <a:effectLst/>
      </c:spPr>
      <c:txPr>
        <a:bodyPr rot="0" spcFirstLastPara="1" vertOverflow="ellipsis" vert="horz" wrap="square" anchor="ctr" anchorCtr="1"/>
        <a:lstStyle/>
        <a:p>
          <a:pPr>
            <a:defRPr sz="1550" b="0" i="0" u="none" strike="noStrike" kern="1200" spc="0" baseline="0">
              <a:solidFill>
                <a:schemeClr val="tx1">
                  <a:lumMod val="65000"/>
                  <a:lumOff val="35000"/>
                </a:schemeClr>
              </a:solidFill>
              <a:latin typeface="Arial Nova Light" panose="020B0304020202020204" pitchFamily="34" charset="0"/>
              <a:ea typeface="+mn-ea"/>
              <a:cs typeface="+mn-cs"/>
            </a:defRPr>
          </a:pPr>
          <a:endParaRPr lang="en-US"/>
        </a:p>
      </c:txPr>
    </c:title>
    <c:autoTitleDeleted val="0"/>
    <c:plotArea>
      <c:layout>
        <c:manualLayout>
          <c:layoutTarget val="inner"/>
          <c:xMode val="edge"/>
          <c:yMode val="edge"/>
          <c:x val="7.059159212747132E-2"/>
          <c:y val="0.19597895483094963"/>
          <c:w val="0.89162502881190842"/>
          <c:h val="0.64308908700462031"/>
        </c:manualLayout>
      </c:layout>
      <c:areaChart>
        <c:grouping val="standard"/>
        <c:varyColors val="0"/>
        <c:ser>
          <c:idx val="1"/>
          <c:order val="1"/>
          <c:tx>
            <c:strRef>
              <c:f>example!$AH$6</c:f>
              <c:strCache>
                <c:ptCount val="1"/>
                <c:pt idx="0">
                  <c:v>P1</c:v>
                </c:pt>
              </c:strCache>
            </c:strRef>
          </c:tx>
          <c:spPr>
            <a:solidFill>
              <a:srgbClr val="FF0000">
                <a:alpha val="50196"/>
              </a:srgbClr>
            </a:solidFill>
            <a:ln>
              <a:noFill/>
            </a:ln>
            <a:effectLst/>
          </c:spPr>
          <c:val>
            <c:numRef>
              <c:f>[0]!_06_p1</c:f>
              <c:numCache>
                <c:formatCode>General</c:formatCode>
                <c:ptCount val="30"/>
                <c:pt idx="0">
                  <c:v>1</c:v>
                </c:pt>
                <c:pt idx="1">
                  <c:v>1</c:v>
                </c:pt>
                <c:pt idx="2">
                  <c:v>1</c:v>
                </c:pt>
                <c:pt idx="3">
                  <c:v>1</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0-01C8-4654-83BC-235AA5C8CD36}"/>
            </c:ext>
          </c:extLst>
        </c:ser>
        <c:ser>
          <c:idx val="2"/>
          <c:order val="2"/>
          <c:tx>
            <c:strRef>
              <c:f>example!$AI$6</c:f>
              <c:strCache>
                <c:ptCount val="1"/>
                <c:pt idx="0">
                  <c:v>P2</c:v>
                </c:pt>
              </c:strCache>
            </c:strRef>
          </c:tx>
          <c:spPr>
            <a:solidFill>
              <a:srgbClr val="4472C4">
                <a:alpha val="69804"/>
              </a:srgbClr>
            </a:solidFill>
            <a:ln>
              <a:noFill/>
            </a:ln>
            <a:effectLst/>
          </c:spPr>
          <c:val>
            <c:numRef>
              <c:f>[0]!_07_p2</c:f>
              <c:numCache>
                <c:formatCode>General</c:formatCode>
                <c:ptCount val="30"/>
                <c:pt idx="0">
                  <c:v>#N/A</c:v>
                </c:pt>
                <c:pt idx="1">
                  <c:v>#N/A</c:v>
                </c:pt>
                <c:pt idx="2">
                  <c:v>#N/A</c:v>
                </c:pt>
                <c:pt idx="3">
                  <c:v>1</c:v>
                </c:pt>
                <c:pt idx="4">
                  <c:v>1</c:v>
                </c:pt>
                <c:pt idx="5">
                  <c:v>1</c:v>
                </c:pt>
                <c:pt idx="6">
                  <c:v>1</c:v>
                </c:pt>
                <c:pt idx="7">
                  <c:v>1</c:v>
                </c:pt>
                <c:pt idx="8">
                  <c:v>1</c:v>
                </c:pt>
                <c:pt idx="9">
                  <c:v>1</c:v>
                </c:pt>
                <c:pt idx="10">
                  <c:v>1</c:v>
                </c:pt>
                <c:pt idx="11">
                  <c:v>1</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1-01C8-4654-83BC-235AA5C8CD36}"/>
            </c:ext>
          </c:extLst>
        </c:ser>
        <c:ser>
          <c:idx val="3"/>
          <c:order val="3"/>
          <c:tx>
            <c:strRef>
              <c:f>example!$AJ$6</c:f>
              <c:strCache>
                <c:ptCount val="1"/>
                <c:pt idx="0">
                  <c:v>P3</c:v>
                </c:pt>
              </c:strCache>
            </c:strRef>
          </c:tx>
          <c:spPr>
            <a:solidFill>
              <a:srgbClr val="FF0000">
                <a:alpha val="50196"/>
              </a:srgbClr>
            </a:solidFill>
            <a:ln>
              <a:noFill/>
            </a:ln>
            <a:effectLst/>
          </c:spPr>
          <c:val>
            <c:numRef>
              <c:f>[0]!_08_p3</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1</c:v>
                </c:pt>
                <c:pt idx="12">
                  <c:v>1</c:v>
                </c:pt>
                <c:pt idx="13">
                  <c:v>1</c:v>
                </c:pt>
                <c:pt idx="14">
                  <c:v>1</c:v>
                </c:pt>
                <c:pt idx="15">
                  <c:v>1</c:v>
                </c:pt>
                <c:pt idx="16">
                  <c:v>1</c:v>
                </c:pt>
                <c:pt idx="17">
                  <c:v>1</c:v>
                </c:pt>
                <c:pt idx="18">
                  <c:v>1</c:v>
                </c:pt>
                <c:pt idx="19">
                  <c:v>1</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2-01C8-4654-83BC-235AA5C8CD36}"/>
            </c:ext>
          </c:extLst>
        </c:ser>
        <c:ser>
          <c:idx val="4"/>
          <c:order val="4"/>
          <c:tx>
            <c:strRef>
              <c:f>example!$AK$6</c:f>
              <c:strCache>
                <c:ptCount val="1"/>
                <c:pt idx="0">
                  <c:v>P4</c:v>
                </c:pt>
              </c:strCache>
            </c:strRef>
          </c:tx>
          <c:spPr>
            <a:solidFill>
              <a:srgbClr val="4472C4">
                <a:alpha val="69804"/>
              </a:srgbClr>
            </a:solidFill>
            <a:ln>
              <a:noFill/>
            </a:ln>
            <a:effectLst/>
          </c:spPr>
          <c:val>
            <c:numRef>
              <c:f>[0]!_09_p4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1</c:v>
                </c:pt>
                <c:pt idx="20">
                  <c:v>1</c:v>
                </c:pt>
                <c:pt idx="21">
                  <c:v>1</c:v>
                </c:pt>
                <c:pt idx="22">
                  <c:v>1</c:v>
                </c:pt>
                <c:pt idx="23">
                  <c:v>1</c:v>
                </c:pt>
                <c:pt idx="24">
                  <c:v>1</c:v>
                </c:pt>
                <c:pt idx="25">
                  <c:v>1</c:v>
                </c:pt>
                <c:pt idx="26">
                  <c:v>1</c:v>
                </c:pt>
                <c:pt idx="27">
                  <c:v>1</c:v>
                </c:pt>
                <c:pt idx="28">
                  <c:v>#N/A</c:v>
                </c:pt>
                <c:pt idx="29">
                  <c:v>#N/A</c:v>
                </c:pt>
              </c:numCache>
            </c:numRef>
          </c:val>
          <c:extLst>
            <c:ext xmlns:c16="http://schemas.microsoft.com/office/drawing/2014/chart" uri="{C3380CC4-5D6E-409C-BE32-E72D297353CC}">
              <c16:uniqueId val="{00000003-01C8-4654-83BC-235AA5C8CD36}"/>
            </c:ext>
          </c:extLst>
        </c:ser>
        <c:ser>
          <c:idx val="5"/>
          <c:order val="5"/>
          <c:tx>
            <c:strRef>
              <c:f>example!$AL$6</c:f>
              <c:strCache>
                <c:ptCount val="1"/>
                <c:pt idx="0">
                  <c:v>P5</c:v>
                </c:pt>
              </c:strCache>
            </c:strRef>
          </c:tx>
          <c:spPr>
            <a:solidFill>
              <a:srgbClr val="FF0000">
                <a:alpha val="50196"/>
              </a:srgbClr>
            </a:solidFill>
            <a:ln>
              <a:noFill/>
            </a:ln>
            <a:effectLst/>
          </c:spPr>
          <c:val>
            <c:numRef>
              <c:f>[0]!_10_p5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1</c:v>
                </c:pt>
                <c:pt idx="28">
                  <c:v>1</c:v>
                </c:pt>
                <c:pt idx="29">
                  <c:v>1</c:v>
                </c:pt>
              </c:numCache>
            </c:numRef>
          </c:val>
          <c:extLst>
            <c:ext xmlns:c16="http://schemas.microsoft.com/office/drawing/2014/chart" uri="{C3380CC4-5D6E-409C-BE32-E72D297353CC}">
              <c16:uniqueId val="{00000004-01C8-4654-83BC-235AA5C8CD36}"/>
            </c:ext>
          </c:extLst>
        </c:ser>
        <c:dLbls>
          <c:showLegendKey val="0"/>
          <c:showVal val="0"/>
          <c:showCatName val="0"/>
          <c:showSerName val="0"/>
          <c:showPercent val="0"/>
          <c:showBubbleSize val="0"/>
        </c:dLbls>
        <c:axId val="206141055"/>
        <c:axId val="206139391"/>
      </c:areaChart>
      <c:lineChart>
        <c:grouping val="standard"/>
        <c:varyColors val="0"/>
        <c:ser>
          <c:idx val="0"/>
          <c:order val="0"/>
          <c:tx>
            <c:strRef>
              <c:f>example!$AE$6</c:f>
              <c:strCache>
                <c:ptCount val="1"/>
                <c:pt idx="0">
                  <c:v>Military Expenditure in US Billions $</c:v>
                </c:pt>
              </c:strCache>
            </c:strRef>
          </c:tx>
          <c:spPr>
            <a:ln w="28575" cap="rnd">
              <a:solidFill>
                <a:schemeClr val="tx1">
                  <a:lumMod val="75000"/>
                  <a:lumOff val="25000"/>
                </a:schemeClr>
              </a:solidFill>
              <a:round/>
            </a:ln>
            <a:effectLst/>
          </c:spPr>
          <c:marker>
            <c:symbol val="none"/>
          </c:marker>
          <c:cat>
            <c:strRef>
              <c:f>[0]!_05_year</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[0]!_04_military_expenditure</c:f>
              <c:numCache>
                <c:formatCode>General</c:formatCode>
                <c:ptCount val="30"/>
                <c:pt idx="0">
                  <c:v>321.86655880832001</c:v>
                </c:pt>
                <c:pt idx="1">
                  <c:v>325.12931398603098</c:v>
                </c:pt>
                <c:pt idx="2">
                  <c:v>299.37277911459103</c:v>
                </c:pt>
                <c:pt idx="3">
                  <c:v>325.033735954804</c:v>
                </c:pt>
                <c:pt idx="4">
                  <c:v>316.71944374742304</c:v>
                </c:pt>
                <c:pt idx="5">
                  <c:v>308.084</c:v>
                </c:pt>
                <c:pt idx="6">
                  <c:v>295.85309772466098</c:v>
                </c:pt>
                <c:pt idx="7">
                  <c:v>287.96066867894001</c:v>
                </c:pt>
                <c:pt idx="8">
                  <c:v>293.16782579097099</c:v>
                </c:pt>
                <c:pt idx="9">
                  <c:v>290.99605508837806</c:v>
                </c:pt>
                <c:pt idx="10">
                  <c:v>298.09489132240401</c:v>
                </c:pt>
                <c:pt idx="11">
                  <c:v>320.08632421119597</c:v>
                </c:pt>
                <c:pt idx="12">
                  <c:v>331.80561057213703</c:v>
                </c:pt>
                <c:pt idx="13">
                  <c:v>378.46313875384101</c:v>
                </c:pt>
                <c:pt idx="14">
                  <c:v>440.53206958619199</c:v>
                </c:pt>
                <c:pt idx="15">
                  <c:v>492.99937615939706</c:v>
                </c:pt>
                <c:pt idx="16">
                  <c:v>533.20299999999997</c:v>
                </c:pt>
                <c:pt idx="17">
                  <c:v>558.33500000000004</c:v>
                </c:pt>
                <c:pt idx="18">
                  <c:v>589.58600000000001</c:v>
                </c:pt>
                <c:pt idx="19">
                  <c:v>656.75599999999997</c:v>
                </c:pt>
                <c:pt idx="20">
                  <c:v>705.91700000000003</c:v>
                </c:pt>
                <c:pt idx="21">
                  <c:v>738.005</c:v>
                </c:pt>
                <c:pt idx="22">
                  <c:v>752.28800000000001</c:v>
                </c:pt>
                <c:pt idx="23">
                  <c:v>725.20500000000004</c:v>
                </c:pt>
                <c:pt idx="24">
                  <c:v>679.22900000000004</c:v>
                </c:pt>
                <c:pt idx="25">
                  <c:v>647.78899999999999</c:v>
                </c:pt>
                <c:pt idx="26">
                  <c:v>633.82963900000004</c:v>
                </c:pt>
                <c:pt idx="27">
                  <c:v>639.85644300000001</c:v>
                </c:pt>
                <c:pt idx="28">
                  <c:v>646.752927</c:v>
                </c:pt>
                <c:pt idx="29">
                  <c:v>682.4914</c:v>
                </c:pt>
              </c:numCache>
            </c:numRef>
          </c:val>
          <c:smooth val="0"/>
          <c:extLst>
            <c:ext xmlns:c16="http://schemas.microsoft.com/office/drawing/2014/chart" uri="{C3380CC4-5D6E-409C-BE32-E72D297353CC}">
              <c16:uniqueId val="{00000005-01C8-4654-83BC-235AA5C8CD36}"/>
            </c:ext>
          </c:extLst>
        </c:ser>
        <c:ser>
          <c:idx val="6"/>
          <c:order val="6"/>
          <c:tx>
            <c:strRef>
              <c:f>example!$AO$6</c:f>
              <c:strCache>
                <c:ptCount val="1"/>
                <c:pt idx="0">
                  <c:v>photo_Y2</c:v>
                </c:pt>
              </c:strCache>
            </c:strRef>
          </c:tx>
          <c:spPr>
            <a:ln w="28575" cap="rnd">
              <a:solidFill>
                <a:schemeClr val="accent1">
                  <a:lumMod val="60000"/>
                </a:schemeClr>
              </a:solidFill>
              <a:round/>
            </a:ln>
            <a:effectLst/>
          </c:spPr>
          <c:marker>
            <c:symbol val="none"/>
          </c:marker>
          <c:dPt>
            <c:idx val="1"/>
            <c:marker>
              <c:symbol val="picture"/>
              <c:spPr>
                <a:blipFill>
                  <a:blip xmlns:r="http://schemas.openxmlformats.org/officeDocument/2006/relationships" r:embed="rId1"/>
                  <a:stretch>
                    <a:fillRect/>
                  </a:stretch>
                </a:blipFill>
                <a:ln w="25400">
                  <a:noFill/>
                </a:ln>
                <a:effectLst/>
              </c:spPr>
            </c:marker>
            <c:bubble3D val="0"/>
            <c:extLst>
              <c:ext xmlns:c16="http://schemas.microsoft.com/office/drawing/2014/chart" uri="{C3380CC4-5D6E-409C-BE32-E72D297353CC}">
                <c16:uniqueId val="{00000006-01C8-4654-83BC-235AA5C8CD36}"/>
              </c:ext>
            </c:extLst>
          </c:dPt>
          <c:dPt>
            <c:idx val="4"/>
            <c:marker>
              <c:symbol val="picture"/>
              <c:spPr>
                <a:blipFill>
                  <a:blip xmlns:r="http://schemas.openxmlformats.org/officeDocument/2006/relationships" r:embed="rId2"/>
                  <a:stretch>
                    <a:fillRect/>
                  </a:stretch>
                </a:blipFill>
                <a:ln w="25400">
                  <a:noFill/>
                </a:ln>
                <a:effectLst/>
              </c:spPr>
            </c:marker>
            <c:bubble3D val="0"/>
            <c:extLst>
              <c:ext xmlns:c16="http://schemas.microsoft.com/office/drawing/2014/chart" uri="{C3380CC4-5D6E-409C-BE32-E72D297353CC}">
                <c16:uniqueId val="{00000007-01C8-4654-83BC-235AA5C8CD36}"/>
              </c:ext>
            </c:extLst>
          </c:dPt>
          <c:dPt>
            <c:idx val="12"/>
            <c:marker>
              <c:symbol val="picture"/>
              <c:spPr>
                <a:blipFill>
                  <a:blip xmlns:r="http://schemas.openxmlformats.org/officeDocument/2006/relationships" r:embed="rId3"/>
                  <a:stretch>
                    <a:fillRect/>
                  </a:stretch>
                </a:blipFill>
                <a:ln w="25400">
                  <a:noFill/>
                </a:ln>
                <a:effectLst/>
              </c:spPr>
            </c:marker>
            <c:bubble3D val="0"/>
            <c:extLst>
              <c:ext xmlns:c16="http://schemas.microsoft.com/office/drawing/2014/chart" uri="{C3380CC4-5D6E-409C-BE32-E72D297353CC}">
                <c16:uniqueId val="{00000008-01C8-4654-83BC-235AA5C8CD36}"/>
              </c:ext>
            </c:extLst>
          </c:dPt>
          <c:dPt>
            <c:idx val="20"/>
            <c:marker>
              <c:symbol val="picture"/>
              <c:spPr>
                <a:blipFill>
                  <a:blip xmlns:r="http://schemas.openxmlformats.org/officeDocument/2006/relationships" r:embed="rId4"/>
                  <a:stretch>
                    <a:fillRect/>
                  </a:stretch>
                </a:blipFill>
                <a:ln w="25400">
                  <a:noFill/>
                </a:ln>
                <a:effectLst/>
              </c:spPr>
            </c:marker>
            <c:bubble3D val="0"/>
            <c:extLst>
              <c:ext xmlns:c16="http://schemas.microsoft.com/office/drawing/2014/chart" uri="{C3380CC4-5D6E-409C-BE32-E72D297353CC}">
                <c16:uniqueId val="{00000009-01C8-4654-83BC-235AA5C8CD36}"/>
              </c:ext>
            </c:extLst>
          </c:dPt>
          <c:dPt>
            <c:idx val="28"/>
            <c:marker>
              <c:symbol val="picture"/>
              <c:spPr>
                <a:blipFill>
                  <a:blip xmlns:r="http://schemas.openxmlformats.org/officeDocument/2006/relationships" r:embed="rId5"/>
                  <a:stretch>
                    <a:fillRect/>
                  </a:stretch>
                </a:blipFill>
                <a:ln w="25400">
                  <a:noFill/>
                </a:ln>
                <a:effectLst/>
              </c:spPr>
            </c:marker>
            <c:bubble3D val="0"/>
            <c:extLst>
              <c:ext xmlns:c16="http://schemas.microsoft.com/office/drawing/2014/chart" uri="{C3380CC4-5D6E-409C-BE32-E72D297353CC}">
                <c16:uniqueId val="{0000000A-01C8-4654-83BC-235AA5C8CD36}"/>
              </c:ext>
            </c:extLst>
          </c:dPt>
          <c:cat>
            <c:strRef>
              <c:f>[0]!_05_year</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[0]!_12_photo_Y2</c:f>
              <c:numCache>
                <c:formatCode>General</c:formatCode>
                <c:ptCount val="30"/>
                <c:pt idx="0">
                  <c:v>#N/A</c:v>
                </c:pt>
                <c:pt idx="1">
                  <c:v>100</c:v>
                </c:pt>
                <c:pt idx="2">
                  <c:v>#N/A</c:v>
                </c:pt>
                <c:pt idx="3">
                  <c:v>#N/A</c:v>
                </c:pt>
                <c:pt idx="4">
                  <c:v>100</c:v>
                </c:pt>
                <c:pt idx="5">
                  <c:v>#N/A</c:v>
                </c:pt>
                <c:pt idx="6">
                  <c:v>#N/A</c:v>
                </c:pt>
                <c:pt idx="7">
                  <c:v>#N/A</c:v>
                </c:pt>
                <c:pt idx="8">
                  <c:v>#N/A</c:v>
                </c:pt>
                <c:pt idx="9">
                  <c:v>#N/A</c:v>
                </c:pt>
                <c:pt idx="10">
                  <c:v>#N/A</c:v>
                </c:pt>
                <c:pt idx="11">
                  <c:v>#N/A</c:v>
                </c:pt>
                <c:pt idx="12">
                  <c:v>100</c:v>
                </c:pt>
                <c:pt idx="13">
                  <c:v>#N/A</c:v>
                </c:pt>
                <c:pt idx="14">
                  <c:v>#N/A</c:v>
                </c:pt>
                <c:pt idx="15">
                  <c:v>#N/A</c:v>
                </c:pt>
                <c:pt idx="16">
                  <c:v>#N/A</c:v>
                </c:pt>
                <c:pt idx="17">
                  <c:v>#N/A</c:v>
                </c:pt>
                <c:pt idx="18">
                  <c:v>#N/A</c:v>
                </c:pt>
                <c:pt idx="19">
                  <c:v>#N/A</c:v>
                </c:pt>
                <c:pt idx="20">
                  <c:v>100</c:v>
                </c:pt>
                <c:pt idx="21">
                  <c:v>#N/A</c:v>
                </c:pt>
                <c:pt idx="22">
                  <c:v>#N/A</c:v>
                </c:pt>
                <c:pt idx="23">
                  <c:v>#N/A</c:v>
                </c:pt>
                <c:pt idx="24">
                  <c:v>#N/A</c:v>
                </c:pt>
                <c:pt idx="25">
                  <c:v>#N/A</c:v>
                </c:pt>
                <c:pt idx="26">
                  <c:v>#N/A</c:v>
                </c:pt>
                <c:pt idx="27">
                  <c:v>#N/A</c:v>
                </c:pt>
                <c:pt idx="28">
                  <c:v>100</c:v>
                </c:pt>
                <c:pt idx="29">
                  <c:v>#N/A</c:v>
                </c:pt>
              </c:numCache>
            </c:numRef>
          </c:val>
          <c:smooth val="0"/>
          <c:extLst>
            <c:ext xmlns:c16="http://schemas.microsoft.com/office/drawing/2014/chart" uri="{C3380CC4-5D6E-409C-BE32-E72D297353CC}">
              <c16:uniqueId val="{0000000B-01C8-4654-83BC-235AA5C8CD36}"/>
            </c:ext>
          </c:extLst>
        </c:ser>
        <c:dLbls>
          <c:showLegendKey val="0"/>
          <c:showVal val="0"/>
          <c:showCatName val="0"/>
          <c:showSerName val="0"/>
          <c:showPercent val="0"/>
          <c:showBubbleSize val="0"/>
        </c:dLbls>
        <c:marker val="1"/>
        <c:smooth val="0"/>
        <c:axId val="1676269535"/>
        <c:axId val="1676264543"/>
      </c:lineChart>
      <c:catAx>
        <c:axId val="16762695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Nova Light" panose="020B0304020202020204" pitchFamily="34" charset="0"/>
                    <a:ea typeface="+mn-ea"/>
                    <a:cs typeface="+mn-cs"/>
                  </a:defRPr>
                </a:pPr>
                <a:r>
                  <a:rPr lang="en-US" sz="1000"/>
                  <a:t>Year</a:t>
                </a:r>
              </a:p>
            </c:rich>
          </c:tx>
          <c:layout>
            <c:manualLayout>
              <c:xMode val="edge"/>
              <c:yMode val="edge"/>
              <c:x val="8.2161896901697493E-2"/>
              <c:y val="0.9196506944896351"/>
            </c:manualLayout>
          </c:layout>
          <c:overlay val="0"/>
          <c:spPr>
            <a:noFill/>
            <a:ln>
              <a:noFill/>
            </a:ln>
            <a:effectLst/>
          </c:spPr>
        </c:title>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ova Light" panose="020B0304020202020204" pitchFamily="34" charset="0"/>
                <a:ea typeface="+mn-ea"/>
                <a:cs typeface="+mn-cs"/>
              </a:defRPr>
            </a:pPr>
            <a:endParaRPr lang="en-US"/>
          </a:p>
        </c:txPr>
        <c:crossAx val="1676264543"/>
        <c:crosses val="autoZero"/>
        <c:auto val="1"/>
        <c:lblAlgn val="ctr"/>
        <c:lblOffset val="100"/>
        <c:noMultiLvlLbl val="1"/>
      </c:catAx>
      <c:valAx>
        <c:axId val="1676264543"/>
        <c:scaling>
          <c:orientation val="minMax"/>
          <c:max val="8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ova Light" panose="020B0304020202020204" pitchFamily="34" charset="0"/>
                <a:ea typeface="+mn-ea"/>
                <a:cs typeface="+mn-cs"/>
              </a:defRPr>
            </a:pPr>
            <a:endParaRPr lang="en-US"/>
          </a:p>
        </c:txPr>
        <c:crossAx val="1676269535"/>
        <c:crosses val="autoZero"/>
        <c:crossBetween val="midCat"/>
        <c:majorUnit val="200"/>
      </c:valAx>
      <c:valAx>
        <c:axId val="206139391"/>
        <c:scaling>
          <c:orientation val="minMax"/>
          <c:max val="1"/>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Arial Nova Light" panose="020B0304020202020204" pitchFamily="34" charset="0"/>
                <a:ea typeface="+mn-ea"/>
                <a:cs typeface="+mn-cs"/>
              </a:defRPr>
            </a:pPr>
            <a:endParaRPr lang="en-US"/>
          </a:p>
        </c:txPr>
        <c:crossAx val="206141055"/>
        <c:crosses val="max"/>
        <c:crossBetween val="between"/>
      </c:valAx>
      <c:catAx>
        <c:axId val="206141055"/>
        <c:scaling>
          <c:orientation val="minMax"/>
        </c:scaling>
        <c:delete val="1"/>
        <c:axPos val="b"/>
        <c:majorTickMark val="out"/>
        <c:minorTickMark val="none"/>
        <c:tickLblPos val="nextTo"/>
        <c:crossAx val="20613939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a:latin typeface="Arial Nova Light" panose="020B0304020202020204" pitchFamily="34" charset="0"/>
        </a:defRPr>
      </a:pPr>
      <a:endParaRPr lang="en-US"/>
    </a:p>
  </c:txPr>
  <c:printSettings>
    <c:headerFooter/>
    <c:pageMargins b="0.75" l="0.7" r="0.7" t="0.75" header="0.3" footer="0.3"/>
    <c:pageSetup/>
  </c:printSettings>
</c:chartSpace>
</file>

<file path=xl/ctrlProps/ctrlProp1.xml><?xml version="1.0" encoding="utf-8"?>
<formControlPr xmlns="http://schemas.microsoft.com/office/spreadsheetml/2009/9/main" objectType="Spin" dx="26" fmlaLink="$AO$4" max="30" min="3" page="10" val="30"/>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3" Type="http://schemas.openxmlformats.org/officeDocument/2006/relationships/image" Target="../media/image9.png"/><Relationship Id="rId7" Type="http://schemas.openxmlformats.org/officeDocument/2006/relationships/image" Target="../media/image13.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2.png"/><Relationship Id="rId5" Type="http://schemas.openxmlformats.org/officeDocument/2006/relationships/image" Target="../media/image11.png"/><Relationship Id="rId4" Type="http://schemas.openxmlformats.org/officeDocument/2006/relationships/image" Target="../media/image10.png"/><Relationship Id="rId9"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absolute">
    <xdr:from>
      <xdr:col>14</xdr:col>
      <xdr:colOff>220980</xdr:colOff>
      <xdr:row>3</xdr:row>
      <xdr:rowOff>38101</xdr:rowOff>
    </xdr:from>
    <xdr:to>
      <xdr:col>25</xdr:col>
      <xdr:colOff>335280</xdr:colOff>
      <xdr:row>26</xdr:row>
      <xdr:rowOff>45721</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14</xdr:col>
      <xdr:colOff>312420</xdr:colOff>
      <xdr:row>25</xdr:row>
      <xdr:rowOff>91440</xdr:rowOff>
    </xdr:from>
    <xdr:to>
      <xdr:col>25</xdr:col>
      <xdr:colOff>327660</xdr:colOff>
      <xdr:row>48</xdr:row>
      <xdr:rowOff>7620</xdr:rowOff>
    </xdr:to>
    <xdr:graphicFrame macro="">
      <xdr:nvGraphicFramePr>
        <xdr:cNvPr id="3" name="Chart 2">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11</xdr:col>
      <xdr:colOff>38658</xdr:colOff>
      <xdr:row>1</xdr:row>
      <xdr:rowOff>51433</xdr:rowOff>
    </xdr:from>
    <xdr:to>
      <xdr:col>11</xdr:col>
      <xdr:colOff>376555</xdr:colOff>
      <xdr:row>4</xdr:row>
      <xdr:rowOff>49093</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rot="10800000" flipV="1">
          <a:off x="6340398" y="180973"/>
          <a:ext cx="337897" cy="386280"/>
        </a:xfrm>
        <a:prstGeom prst="rect">
          <a:avLst/>
        </a:prstGeom>
      </xdr:spPr>
    </xdr:pic>
    <xdr:clientData/>
  </xdr:twoCellAnchor>
  <xdr:twoCellAnchor editAs="absolute">
    <xdr:from>
      <xdr:col>13</xdr:col>
      <xdr:colOff>170138</xdr:colOff>
      <xdr:row>1</xdr:row>
      <xdr:rowOff>46454</xdr:rowOff>
    </xdr:from>
    <xdr:to>
      <xdr:col>13</xdr:col>
      <xdr:colOff>494168</xdr:colOff>
      <xdr:row>4</xdr:row>
      <xdr:rowOff>44114</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rot="10800000" flipV="1">
          <a:off x="7576778" y="175994"/>
          <a:ext cx="324030" cy="386280"/>
        </a:xfrm>
        <a:prstGeom prst="rect">
          <a:avLst/>
        </a:prstGeom>
      </xdr:spPr>
    </xdr:pic>
    <xdr:clientData/>
  </xdr:twoCellAnchor>
  <xdr:twoCellAnchor editAs="absolute">
    <xdr:from>
      <xdr:col>10</xdr:col>
      <xdr:colOff>88401</xdr:colOff>
      <xdr:row>1</xdr:row>
      <xdr:rowOff>49378</xdr:rowOff>
    </xdr:from>
    <xdr:to>
      <xdr:col>10</xdr:col>
      <xdr:colOff>430093</xdr:colOff>
      <xdr:row>4</xdr:row>
      <xdr:rowOff>47038</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rot="10800000" flipV="1">
          <a:off x="5902461" y="178918"/>
          <a:ext cx="341692" cy="386280"/>
        </a:xfrm>
        <a:prstGeom prst="rect">
          <a:avLst/>
        </a:prstGeom>
      </xdr:spPr>
    </xdr:pic>
    <xdr:clientData/>
  </xdr:twoCellAnchor>
  <xdr:twoCellAnchor editAs="absolute">
    <xdr:from>
      <xdr:col>11</xdr:col>
      <xdr:colOff>457116</xdr:colOff>
      <xdr:row>1</xdr:row>
      <xdr:rowOff>50821</xdr:rowOff>
    </xdr:from>
    <xdr:to>
      <xdr:col>12</xdr:col>
      <xdr:colOff>268387</xdr:colOff>
      <xdr:row>4</xdr:row>
      <xdr:rowOff>48481</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rot="10800000" flipV="1">
          <a:off x="6758856" y="180361"/>
          <a:ext cx="337051" cy="386280"/>
        </a:xfrm>
        <a:prstGeom prst="rect">
          <a:avLst/>
        </a:prstGeom>
      </xdr:spPr>
    </xdr:pic>
    <xdr:clientData/>
  </xdr:twoCellAnchor>
  <xdr:twoCellAnchor editAs="absolute">
    <xdr:from>
      <xdr:col>12</xdr:col>
      <xdr:colOff>349550</xdr:colOff>
      <xdr:row>1</xdr:row>
      <xdr:rowOff>45034</xdr:rowOff>
    </xdr:from>
    <xdr:to>
      <xdr:col>13</xdr:col>
      <xdr:colOff>94535</xdr:colOff>
      <xdr:row>4</xdr:row>
      <xdr:rowOff>42694</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rot="10800000" flipV="1">
          <a:off x="7177070" y="174574"/>
          <a:ext cx="324105" cy="386280"/>
        </a:xfrm>
        <a:prstGeom prst="rect">
          <a:avLst/>
        </a:prstGeom>
      </xdr:spPr>
    </xdr:pic>
    <xdr:clientData/>
  </xdr:twoCellAnchor>
  <xdr:twoCellAnchor editAs="absolute">
    <xdr:from>
      <xdr:col>16</xdr:col>
      <xdr:colOff>358140</xdr:colOff>
      <xdr:row>2</xdr:row>
      <xdr:rowOff>7620</xdr:rowOff>
    </xdr:from>
    <xdr:to>
      <xdr:col>24</xdr:col>
      <xdr:colOff>220980</xdr:colOff>
      <xdr:row>4</xdr:row>
      <xdr:rowOff>83820</xdr:rowOff>
    </xdr:to>
    <mc:AlternateContent xmlns:mc="http://schemas.openxmlformats.org/markup-compatibility/2006" xmlns:sle15="http://schemas.microsoft.com/office/drawing/2012/slicer">
      <mc:Choice Requires="sle15">
        <xdr:graphicFrame macro="">
          <xdr:nvGraphicFramePr>
            <xdr:cNvPr id="4" name="Presidency">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Presidency"/>
            </a:graphicData>
          </a:graphic>
        </xdr:graphicFrame>
      </mc:Choice>
      <mc:Fallback xmlns="">
        <xdr:sp macro="" textlink="">
          <xdr:nvSpPr>
            <xdr:cNvPr id="0" name=""/>
            <xdr:cNvSpPr>
              <a:spLocks noTextEdit="1"/>
            </xdr:cNvSpPr>
          </xdr:nvSpPr>
          <xdr:spPr>
            <a:xfrm>
              <a:off x="9319260" y="266700"/>
              <a:ext cx="3764280" cy="33528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xdr:from>
          <xdr:col>41</xdr:col>
          <xdr:colOff>137160</xdr:colOff>
          <xdr:row>1</xdr:row>
          <xdr:rowOff>53340</xdr:rowOff>
        </xdr:from>
        <xdr:to>
          <xdr:col>41</xdr:col>
          <xdr:colOff>449580</xdr:colOff>
          <xdr:row>4</xdr:row>
          <xdr:rowOff>76200</xdr:rowOff>
        </xdr:to>
        <xdr:sp macro="" textlink="">
          <xdr:nvSpPr>
            <xdr:cNvPr id="1026" name="Spinne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absolute">
    <xdr:from>
      <xdr:col>42</xdr:col>
      <xdr:colOff>411480</xdr:colOff>
      <xdr:row>0</xdr:row>
      <xdr:rowOff>15240</xdr:rowOff>
    </xdr:from>
    <xdr:to>
      <xdr:col>54</xdr:col>
      <xdr:colOff>38100</xdr:colOff>
      <xdr:row>24</xdr:row>
      <xdr:rowOff>41017</xdr:rowOff>
    </xdr:to>
    <xdr:graphicFrame macro="">
      <xdr:nvGraphicFramePr>
        <xdr:cNvPr id="11" name="Chart 10">
          <a:extLst>
            <a:ext uri="{FF2B5EF4-FFF2-40B4-BE49-F238E27FC236}">
              <a16:creationId xmlns:a16="http://schemas.microsoft.com/office/drawing/2014/main" id="{00000000-0008-0000-00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43</xdr:col>
      <xdr:colOff>15240</xdr:colOff>
      <xdr:row>24</xdr:row>
      <xdr:rowOff>7620</xdr:rowOff>
    </xdr:from>
    <xdr:to>
      <xdr:col>54</xdr:col>
      <xdr:colOff>30480</xdr:colOff>
      <xdr:row>47</xdr:row>
      <xdr:rowOff>114300</xdr:rowOff>
    </xdr:to>
    <xdr:graphicFrame macro="">
      <xdr:nvGraphicFramePr>
        <xdr:cNvPr id="12" name="Chart 11">
          <a:extLst>
            <a:ext uri="{FF2B5EF4-FFF2-40B4-BE49-F238E27FC236}">
              <a16:creationId xmlns:a16="http://schemas.microsoft.com/office/drawing/2014/main" id="{00000000-0008-0000-00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5</xdr:col>
      <xdr:colOff>51245</xdr:colOff>
      <xdr:row>38</xdr:row>
      <xdr:rowOff>121540</xdr:rowOff>
    </xdr:from>
    <xdr:ext cx="1346199" cy="387286"/>
    <xdr:sp macro="" textlink="">
      <xdr:nvSpPr>
        <xdr:cNvPr id="13" name="TextBox 13">
          <a:extLst>
            <a:ext uri="{FF2B5EF4-FFF2-40B4-BE49-F238E27FC236}">
              <a16:creationId xmlns:a16="http://schemas.microsoft.com/office/drawing/2014/main" id="{00000000-0008-0000-0000-00000D000000}"/>
            </a:ext>
          </a:extLst>
        </xdr:cNvPr>
        <xdr:cNvSpPr txBox="1"/>
      </xdr:nvSpPr>
      <xdr:spPr>
        <a:xfrm>
          <a:off x="3411665" y="5044060"/>
          <a:ext cx="134619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The data</a:t>
          </a:r>
        </a:p>
      </xdr:txBody>
    </xdr:sp>
    <xdr:clientData/>
  </xdr:oneCellAnchor>
  <xdr:twoCellAnchor>
    <xdr:from>
      <xdr:col>4</xdr:col>
      <xdr:colOff>172593</xdr:colOff>
      <xdr:row>41</xdr:row>
      <xdr:rowOff>90354</xdr:rowOff>
    </xdr:from>
    <xdr:to>
      <xdr:col>4</xdr:col>
      <xdr:colOff>604393</xdr:colOff>
      <xdr:row>44</xdr:row>
      <xdr:rowOff>23467</xdr:rowOff>
    </xdr:to>
    <xdr:sp macro="" textlink="">
      <xdr:nvSpPr>
        <xdr:cNvPr id="14" name="Arrow: Down 22">
          <a:extLst>
            <a:ext uri="{FF2B5EF4-FFF2-40B4-BE49-F238E27FC236}">
              <a16:creationId xmlns:a16="http://schemas.microsoft.com/office/drawing/2014/main" id="{00000000-0008-0000-0000-00000E000000}"/>
            </a:ext>
          </a:extLst>
        </xdr:cNvPr>
        <xdr:cNvSpPr/>
      </xdr:nvSpPr>
      <xdr:spPr>
        <a:xfrm rot="16200000">
          <a:off x="2795566" y="5346461"/>
          <a:ext cx="321733" cy="431800"/>
        </a:xfrm>
        <a:prstGeom prst="downArrow">
          <a:avLst/>
        </a:prstGeom>
        <a:solidFill>
          <a:schemeClr val="accent2">
            <a:lumMod val="40000"/>
            <a:lumOff val="60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xdr:col>
      <xdr:colOff>68580</xdr:colOff>
      <xdr:row>41</xdr:row>
      <xdr:rowOff>30936</xdr:rowOff>
    </xdr:from>
    <xdr:ext cx="876300" cy="387286"/>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1836420" y="5342076"/>
          <a:ext cx="87630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oneCellAnchor>
  <xdr:twoCellAnchor>
    <xdr:from>
      <xdr:col>7</xdr:col>
      <xdr:colOff>297430</xdr:colOff>
      <xdr:row>39</xdr:row>
      <xdr:rowOff>122963</xdr:rowOff>
    </xdr:from>
    <xdr:to>
      <xdr:col>8</xdr:col>
      <xdr:colOff>213610</xdr:colOff>
      <xdr:row>43</xdr:row>
      <xdr:rowOff>39143</xdr:rowOff>
    </xdr:to>
    <xdr:sp macro="" textlink="">
      <xdr:nvSpPr>
        <xdr:cNvPr id="21" name="Oval 7">
          <a:extLst>
            <a:ext uri="{FF2B5EF4-FFF2-40B4-BE49-F238E27FC236}">
              <a16:creationId xmlns:a16="http://schemas.microsoft.com/office/drawing/2014/main" id="{00000000-0008-0000-0000-000015000000}"/>
            </a:ext>
          </a:extLst>
        </xdr:cNvPr>
        <xdr:cNvSpPr/>
      </xdr:nvSpPr>
      <xdr:spPr>
        <a:xfrm>
          <a:off x="4648450" y="517502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xdr:from>
      <xdr:col>9</xdr:col>
      <xdr:colOff>81140</xdr:colOff>
      <xdr:row>0</xdr:row>
      <xdr:rowOff>99060</xdr:rowOff>
    </xdr:from>
    <xdr:to>
      <xdr:col>9</xdr:col>
      <xdr:colOff>485000</xdr:colOff>
      <xdr:row>4</xdr:row>
      <xdr:rowOff>15240</xdr:rowOff>
    </xdr:to>
    <xdr:sp macro="" textlink="">
      <xdr:nvSpPr>
        <xdr:cNvPr id="22" name="Oval 21">
          <a:extLst>
            <a:ext uri="{FF2B5EF4-FFF2-40B4-BE49-F238E27FC236}">
              <a16:creationId xmlns:a16="http://schemas.microsoft.com/office/drawing/2014/main" id="{00000000-0008-0000-0000-000016000000}"/>
            </a:ext>
          </a:extLst>
        </xdr:cNvPr>
        <xdr:cNvSpPr/>
      </xdr:nvSpPr>
      <xdr:spPr>
        <a:xfrm>
          <a:off x="5407520" y="9906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xdr:from>
      <xdr:col>14</xdr:col>
      <xdr:colOff>231948</xdr:colOff>
      <xdr:row>0</xdr:row>
      <xdr:rowOff>71631</xdr:rowOff>
    </xdr:from>
    <xdr:to>
      <xdr:col>15</xdr:col>
      <xdr:colOff>148128</xdr:colOff>
      <xdr:row>3</xdr:row>
      <xdr:rowOff>117351</xdr:rowOff>
    </xdr:to>
    <xdr:sp macro="" textlink="">
      <xdr:nvSpPr>
        <xdr:cNvPr id="23" name="Oval 22">
          <a:extLst>
            <a:ext uri="{FF2B5EF4-FFF2-40B4-BE49-F238E27FC236}">
              <a16:creationId xmlns:a16="http://schemas.microsoft.com/office/drawing/2014/main" id="{00000000-0008-0000-0000-000017000000}"/>
            </a:ext>
          </a:extLst>
        </xdr:cNvPr>
        <xdr:cNvSpPr/>
      </xdr:nvSpPr>
      <xdr:spPr>
        <a:xfrm>
          <a:off x="8217708" y="71631"/>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xdr:from>
      <xdr:col>25</xdr:col>
      <xdr:colOff>183884</xdr:colOff>
      <xdr:row>4</xdr:row>
      <xdr:rowOff>51414</xdr:rowOff>
    </xdr:from>
    <xdr:to>
      <xdr:col>26</xdr:col>
      <xdr:colOff>176264</xdr:colOff>
      <xdr:row>7</xdr:row>
      <xdr:rowOff>97134</xdr:rowOff>
    </xdr:to>
    <xdr:sp macro="" textlink="">
      <xdr:nvSpPr>
        <xdr:cNvPr id="24" name="Oval 23">
          <a:extLst>
            <a:ext uri="{FF2B5EF4-FFF2-40B4-BE49-F238E27FC236}">
              <a16:creationId xmlns:a16="http://schemas.microsoft.com/office/drawing/2014/main" id="{00000000-0008-0000-0000-000018000000}"/>
            </a:ext>
          </a:extLst>
        </xdr:cNvPr>
        <xdr:cNvSpPr/>
      </xdr:nvSpPr>
      <xdr:spPr>
        <a:xfrm>
          <a:off x="13534124" y="569574"/>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xdr:from>
      <xdr:col>0</xdr:col>
      <xdr:colOff>175260</xdr:colOff>
      <xdr:row>37</xdr:row>
      <xdr:rowOff>15240</xdr:rowOff>
    </xdr:from>
    <xdr:to>
      <xdr:col>13</xdr:col>
      <xdr:colOff>541020</xdr:colOff>
      <xdr:row>39</xdr:row>
      <xdr:rowOff>336</xdr:rowOff>
    </xdr:to>
    <xdr:sp macro="" textlink="">
      <xdr:nvSpPr>
        <xdr:cNvPr id="27" name="Cerrar llave 18">
          <a:extLst>
            <a:ext uri="{FF2B5EF4-FFF2-40B4-BE49-F238E27FC236}">
              <a16:creationId xmlns:a16="http://schemas.microsoft.com/office/drawing/2014/main" id="{00000000-0008-0000-0000-00001B000000}"/>
            </a:ext>
          </a:extLst>
        </xdr:cNvPr>
        <xdr:cNvSpPr/>
      </xdr:nvSpPr>
      <xdr:spPr>
        <a:xfrm rot="5400000">
          <a:off x="3939372" y="1044108"/>
          <a:ext cx="244176" cy="7772400"/>
        </a:xfrm>
        <a:prstGeom prst="rightBrace">
          <a:avLst>
            <a:gd name="adj1" fmla="val 44304"/>
            <a:gd name="adj2" fmla="val 49707"/>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419" sz="1100"/>
        </a:p>
      </xdr:txBody>
    </xdr:sp>
    <xdr:clientData/>
  </xdr:twoCellAnchor>
  <xdr:twoCellAnchor>
    <xdr:from>
      <xdr:col>25</xdr:col>
      <xdr:colOff>229604</xdr:colOff>
      <xdr:row>28</xdr:row>
      <xdr:rowOff>112374</xdr:rowOff>
    </xdr:from>
    <xdr:to>
      <xdr:col>26</xdr:col>
      <xdr:colOff>221984</xdr:colOff>
      <xdr:row>32</xdr:row>
      <xdr:rowOff>28554</xdr:rowOff>
    </xdr:to>
    <xdr:sp macro="" textlink="">
      <xdr:nvSpPr>
        <xdr:cNvPr id="28" name="Oval 27">
          <a:extLst>
            <a:ext uri="{FF2B5EF4-FFF2-40B4-BE49-F238E27FC236}">
              <a16:creationId xmlns:a16="http://schemas.microsoft.com/office/drawing/2014/main" id="{00000000-0008-0000-0000-00001C000000}"/>
            </a:ext>
          </a:extLst>
        </xdr:cNvPr>
        <xdr:cNvSpPr/>
      </xdr:nvSpPr>
      <xdr:spPr>
        <a:xfrm>
          <a:off x="13579844" y="3739494"/>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oneCellAnchor>
    <xdr:from>
      <xdr:col>32</xdr:col>
      <xdr:colOff>394145</xdr:colOff>
      <xdr:row>39</xdr:row>
      <xdr:rowOff>7240</xdr:rowOff>
    </xdr:from>
    <xdr:ext cx="2044255" cy="387286"/>
    <xdr:sp macro="" textlink="">
      <xdr:nvSpPr>
        <xdr:cNvPr id="29" name="TextBox 13">
          <a:extLst>
            <a:ext uri="{FF2B5EF4-FFF2-40B4-BE49-F238E27FC236}">
              <a16:creationId xmlns:a16="http://schemas.microsoft.com/office/drawing/2014/main" id="{00000000-0008-0000-0000-00001D000000}"/>
            </a:ext>
          </a:extLst>
        </xdr:cNvPr>
        <xdr:cNvSpPr txBox="1"/>
      </xdr:nvSpPr>
      <xdr:spPr>
        <a:xfrm>
          <a:off x="17089565" y="5059300"/>
          <a:ext cx="2044255"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dynamic</a:t>
          </a:r>
          <a:r>
            <a:rPr lang="en-US" sz="2000" baseline="0">
              <a:solidFill>
                <a:schemeClr val="tx1">
                  <a:lumMod val="75000"/>
                  <a:lumOff val="25000"/>
                </a:schemeClr>
              </a:solidFill>
              <a:latin typeface="Arial" panose="020B0604020202020204" pitchFamily="34" charset="0"/>
              <a:cs typeface="Arial" panose="020B0604020202020204" pitchFamily="34" charset="0"/>
            </a:rPr>
            <a:t> arrays</a:t>
          </a:r>
          <a:endParaRPr lang="en-US" sz="2000">
            <a:solidFill>
              <a:schemeClr val="tx1">
                <a:lumMod val="75000"/>
                <a:lumOff val="25000"/>
              </a:schemeClr>
            </a:solidFill>
            <a:latin typeface="Arial" panose="020B0604020202020204" pitchFamily="34" charset="0"/>
            <a:cs typeface="Arial" panose="020B0604020202020204" pitchFamily="34" charset="0"/>
          </a:endParaRPr>
        </a:p>
      </xdr:txBody>
    </xdr:sp>
    <xdr:clientData/>
  </xdr:oneCellAnchor>
  <xdr:twoCellAnchor>
    <xdr:from>
      <xdr:col>31</xdr:col>
      <xdr:colOff>302132</xdr:colOff>
      <xdr:row>39</xdr:row>
      <xdr:rowOff>75114</xdr:rowOff>
    </xdr:from>
    <xdr:to>
      <xdr:col>32</xdr:col>
      <xdr:colOff>101472</xdr:colOff>
      <xdr:row>42</xdr:row>
      <xdr:rowOff>8227</xdr:rowOff>
    </xdr:to>
    <xdr:sp macro="" textlink="">
      <xdr:nvSpPr>
        <xdr:cNvPr id="30" name="Arrow: Down 22">
          <a:extLst>
            <a:ext uri="{FF2B5EF4-FFF2-40B4-BE49-F238E27FC236}">
              <a16:creationId xmlns:a16="http://schemas.microsoft.com/office/drawing/2014/main" id="{00000000-0008-0000-0000-00001E000000}"/>
            </a:ext>
          </a:extLst>
        </xdr:cNvPr>
        <xdr:cNvSpPr/>
      </xdr:nvSpPr>
      <xdr:spPr>
        <a:xfrm rot="16200000">
          <a:off x="16420125" y="5072141"/>
          <a:ext cx="321733" cy="431800"/>
        </a:xfrm>
        <a:prstGeom prst="downArrow">
          <a:avLst/>
        </a:prstGeom>
        <a:solidFill>
          <a:schemeClr val="accent2">
            <a:lumMod val="40000"/>
            <a:lumOff val="60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29</xdr:col>
      <xdr:colOff>76200</xdr:colOff>
      <xdr:row>39</xdr:row>
      <xdr:rowOff>8076</xdr:rowOff>
    </xdr:from>
    <xdr:ext cx="1684020" cy="387286"/>
    <xdr:sp macro="" textlink="">
      <xdr:nvSpPr>
        <xdr:cNvPr id="31" name="TextBox 30">
          <a:extLst>
            <a:ext uri="{FF2B5EF4-FFF2-40B4-BE49-F238E27FC236}">
              <a16:creationId xmlns:a16="http://schemas.microsoft.com/office/drawing/2014/main" id="{00000000-0008-0000-0000-00001F000000}"/>
            </a:ext>
          </a:extLst>
        </xdr:cNvPr>
        <xdr:cNvSpPr txBox="1"/>
      </xdr:nvSpPr>
      <xdr:spPr>
        <a:xfrm>
          <a:off x="14942820" y="5060136"/>
          <a:ext cx="168402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 with</a:t>
          </a:r>
        </a:p>
      </xdr:txBody>
    </xdr:sp>
    <xdr:clientData/>
  </xdr:oneCellAnchor>
  <xdr:twoCellAnchor>
    <xdr:from>
      <xdr:col>37</xdr:col>
      <xdr:colOff>15490</xdr:colOff>
      <xdr:row>39</xdr:row>
      <xdr:rowOff>39143</xdr:rowOff>
    </xdr:from>
    <xdr:to>
      <xdr:col>37</xdr:col>
      <xdr:colOff>419350</xdr:colOff>
      <xdr:row>42</xdr:row>
      <xdr:rowOff>84863</xdr:rowOff>
    </xdr:to>
    <xdr:sp macro="" textlink="">
      <xdr:nvSpPr>
        <xdr:cNvPr id="32" name="Oval 7">
          <a:extLst>
            <a:ext uri="{FF2B5EF4-FFF2-40B4-BE49-F238E27FC236}">
              <a16:creationId xmlns:a16="http://schemas.microsoft.com/office/drawing/2014/main" id="{00000000-0008-0000-0000-000020000000}"/>
            </a:ext>
          </a:extLst>
        </xdr:cNvPr>
        <xdr:cNvSpPr/>
      </xdr:nvSpPr>
      <xdr:spPr>
        <a:xfrm>
          <a:off x="19080730" y="509120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xdr:from>
      <xdr:col>28</xdr:col>
      <xdr:colOff>68580</xdr:colOff>
      <xdr:row>37</xdr:row>
      <xdr:rowOff>7620</xdr:rowOff>
    </xdr:from>
    <xdr:to>
      <xdr:col>41</xdr:col>
      <xdr:colOff>449580</xdr:colOff>
      <xdr:row>38</xdr:row>
      <xdr:rowOff>122256</xdr:rowOff>
    </xdr:to>
    <xdr:sp macro="" textlink="">
      <xdr:nvSpPr>
        <xdr:cNvPr id="33" name="Cerrar llave 18">
          <a:extLst>
            <a:ext uri="{FF2B5EF4-FFF2-40B4-BE49-F238E27FC236}">
              <a16:creationId xmlns:a16="http://schemas.microsoft.com/office/drawing/2014/main" id="{00000000-0008-0000-0000-000021000000}"/>
            </a:ext>
          </a:extLst>
        </xdr:cNvPr>
        <xdr:cNvSpPr/>
      </xdr:nvSpPr>
      <xdr:spPr>
        <a:xfrm rot="5400000">
          <a:off x="17876352" y="1272708"/>
          <a:ext cx="244176" cy="7299960"/>
        </a:xfrm>
        <a:prstGeom prst="rightBrace">
          <a:avLst>
            <a:gd name="adj1" fmla="val 44304"/>
            <a:gd name="adj2" fmla="val 49707"/>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419" sz="1100"/>
        </a:p>
      </xdr:txBody>
    </xdr:sp>
    <xdr:clientData/>
  </xdr:twoCellAnchor>
  <xdr:twoCellAnchor>
    <xdr:from>
      <xdr:col>38</xdr:col>
      <xdr:colOff>129790</xdr:colOff>
      <xdr:row>1</xdr:row>
      <xdr:rowOff>1043</xdr:rowOff>
    </xdr:from>
    <xdr:to>
      <xdr:col>39</xdr:col>
      <xdr:colOff>45970</xdr:colOff>
      <xdr:row>4</xdr:row>
      <xdr:rowOff>46763</xdr:rowOff>
    </xdr:to>
    <xdr:sp macro="" textlink="">
      <xdr:nvSpPr>
        <xdr:cNvPr id="34" name="Oval 7">
          <a:extLst>
            <a:ext uri="{FF2B5EF4-FFF2-40B4-BE49-F238E27FC236}">
              <a16:creationId xmlns:a16="http://schemas.microsoft.com/office/drawing/2014/main" id="{00000000-0008-0000-0000-000022000000}"/>
            </a:ext>
          </a:extLst>
        </xdr:cNvPr>
        <xdr:cNvSpPr/>
      </xdr:nvSpPr>
      <xdr:spPr>
        <a:xfrm>
          <a:off x="19682710" y="13058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xdr:from>
      <xdr:col>53</xdr:col>
      <xdr:colOff>190750</xdr:colOff>
      <xdr:row>0</xdr:row>
      <xdr:rowOff>100103</xdr:rowOff>
    </xdr:from>
    <xdr:to>
      <xdr:col>54</xdr:col>
      <xdr:colOff>106930</xdr:colOff>
      <xdr:row>4</xdr:row>
      <xdr:rowOff>16283</xdr:rowOff>
    </xdr:to>
    <xdr:sp macro="" textlink="">
      <xdr:nvSpPr>
        <xdr:cNvPr id="35" name="Oval 7">
          <a:extLst>
            <a:ext uri="{FF2B5EF4-FFF2-40B4-BE49-F238E27FC236}">
              <a16:creationId xmlns:a16="http://schemas.microsoft.com/office/drawing/2014/main" id="{00000000-0008-0000-0000-000023000000}"/>
            </a:ext>
          </a:extLst>
        </xdr:cNvPr>
        <xdr:cNvSpPr/>
      </xdr:nvSpPr>
      <xdr:spPr>
        <a:xfrm>
          <a:off x="27241750" y="10010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xdr:from>
      <xdr:col>53</xdr:col>
      <xdr:colOff>236470</xdr:colOff>
      <xdr:row>25</xdr:row>
      <xdr:rowOff>31523</xdr:rowOff>
    </xdr:from>
    <xdr:to>
      <xdr:col>54</xdr:col>
      <xdr:colOff>152650</xdr:colOff>
      <xdr:row>28</xdr:row>
      <xdr:rowOff>77243</xdr:rowOff>
    </xdr:to>
    <xdr:sp macro="" textlink="">
      <xdr:nvSpPr>
        <xdr:cNvPr id="36" name="Oval 7">
          <a:extLst>
            <a:ext uri="{FF2B5EF4-FFF2-40B4-BE49-F238E27FC236}">
              <a16:creationId xmlns:a16="http://schemas.microsoft.com/office/drawing/2014/main" id="{00000000-0008-0000-0000-000024000000}"/>
            </a:ext>
          </a:extLst>
        </xdr:cNvPr>
        <xdr:cNvSpPr/>
      </xdr:nvSpPr>
      <xdr:spPr>
        <a:xfrm>
          <a:off x="27287470" y="327002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xdr:from>
      <xdr:col>24</xdr:col>
      <xdr:colOff>236220</xdr:colOff>
      <xdr:row>3</xdr:row>
      <xdr:rowOff>68580</xdr:rowOff>
    </xdr:from>
    <xdr:to>
      <xdr:col>24</xdr:col>
      <xdr:colOff>480059</xdr:colOff>
      <xdr:row>6</xdr:row>
      <xdr:rowOff>54355</xdr:rowOff>
    </xdr:to>
    <xdr:grpSp>
      <xdr:nvGrpSpPr>
        <xdr:cNvPr id="37" name="Gráfico 43" descr="Gesto de doble toque">
          <a:extLst>
            <a:ext uri="{FF2B5EF4-FFF2-40B4-BE49-F238E27FC236}">
              <a16:creationId xmlns:a16="http://schemas.microsoft.com/office/drawing/2014/main" id="{00000000-0008-0000-0000-000025000000}"/>
            </a:ext>
          </a:extLst>
        </xdr:cNvPr>
        <xdr:cNvGrpSpPr/>
      </xdr:nvGrpSpPr>
      <xdr:grpSpPr>
        <a:xfrm>
          <a:off x="13098780" y="468630"/>
          <a:ext cx="243839" cy="385825"/>
          <a:chOff x="8125968" y="1234227"/>
          <a:chExt cx="505005" cy="775395"/>
        </a:xfrm>
        <a:solidFill>
          <a:schemeClr val="tx1">
            <a:lumMod val="50000"/>
            <a:lumOff val="50000"/>
          </a:schemeClr>
        </a:solidFill>
      </xdr:grpSpPr>
      <xdr:sp macro="" textlink="">
        <xdr:nvSpPr>
          <xdr:cNvPr id="38" name="Forma libre: forma 9">
            <a:extLst>
              <a:ext uri="{FF2B5EF4-FFF2-40B4-BE49-F238E27FC236}">
                <a16:creationId xmlns:a16="http://schemas.microsoft.com/office/drawing/2014/main" id="{00000000-0008-0000-0000-000026000000}"/>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39" name="Forma libre: forma 10">
            <a:extLst>
              <a:ext uri="{FF2B5EF4-FFF2-40B4-BE49-F238E27FC236}">
                <a16:creationId xmlns:a16="http://schemas.microsoft.com/office/drawing/2014/main" id="{00000000-0008-0000-0000-000027000000}"/>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twoCellAnchor>
    <xdr:from>
      <xdr:col>42</xdr:col>
      <xdr:colOff>53340</xdr:colOff>
      <xdr:row>2</xdr:row>
      <xdr:rowOff>22860</xdr:rowOff>
    </xdr:from>
    <xdr:to>
      <xdr:col>42</xdr:col>
      <xdr:colOff>297179</xdr:colOff>
      <xdr:row>5</xdr:row>
      <xdr:rowOff>8635</xdr:rowOff>
    </xdr:to>
    <xdr:grpSp>
      <xdr:nvGrpSpPr>
        <xdr:cNvPr id="40" name="Gráfico 43" descr="Gesto de doble toque">
          <a:extLst>
            <a:ext uri="{FF2B5EF4-FFF2-40B4-BE49-F238E27FC236}">
              <a16:creationId xmlns:a16="http://schemas.microsoft.com/office/drawing/2014/main" id="{00000000-0008-0000-0000-000028000000}"/>
            </a:ext>
          </a:extLst>
        </xdr:cNvPr>
        <xdr:cNvGrpSpPr/>
      </xdr:nvGrpSpPr>
      <xdr:grpSpPr>
        <a:xfrm>
          <a:off x="21739860" y="289560"/>
          <a:ext cx="243839" cy="385825"/>
          <a:chOff x="8125968" y="1234227"/>
          <a:chExt cx="505005" cy="775395"/>
        </a:xfrm>
        <a:solidFill>
          <a:schemeClr val="tx1">
            <a:lumMod val="50000"/>
            <a:lumOff val="50000"/>
          </a:schemeClr>
        </a:solidFill>
      </xdr:grpSpPr>
      <xdr:sp macro="" textlink="">
        <xdr:nvSpPr>
          <xdr:cNvPr id="41" name="Forma libre: forma 9">
            <a:extLst>
              <a:ext uri="{FF2B5EF4-FFF2-40B4-BE49-F238E27FC236}">
                <a16:creationId xmlns:a16="http://schemas.microsoft.com/office/drawing/2014/main" id="{00000000-0008-0000-0000-000029000000}"/>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42" name="Forma libre: forma 10">
            <a:extLst>
              <a:ext uri="{FF2B5EF4-FFF2-40B4-BE49-F238E27FC236}">
                <a16:creationId xmlns:a16="http://schemas.microsoft.com/office/drawing/2014/main" id="{00000000-0008-0000-0000-00002A000000}"/>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226695</xdr:colOff>
      <xdr:row>0</xdr:row>
      <xdr:rowOff>0</xdr:rowOff>
    </xdr:from>
    <xdr:to>
      <xdr:col>8</xdr:col>
      <xdr:colOff>600075</xdr:colOff>
      <xdr:row>14</xdr:row>
      <xdr:rowOff>72044</xdr:rowOff>
    </xdr:to>
    <xdr:grpSp>
      <xdr:nvGrpSpPr>
        <xdr:cNvPr id="2" name="Grupo 1" descr="Logo de xlor.la">
          <a:extLst>
            <a:ext uri="{FF2B5EF4-FFF2-40B4-BE49-F238E27FC236}">
              <a16:creationId xmlns:a16="http://schemas.microsoft.com/office/drawing/2014/main" id="{00000000-0008-0000-0100-000002000000}"/>
            </a:ext>
          </a:extLst>
        </xdr:cNvPr>
        <xdr:cNvGrpSpPr/>
      </xdr:nvGrpSpPr>
      <xdr:grpSpPr>
        <a:xfrm>
          <a:off x="1807845" y="0"/>
          <a:ext cx="4792980" cy="2605694"/>
          <a:chOff x="1432560" y="807720"/>
          <a:chExt cx="4800600" cy="2590800"/>
        </a:xfrm>
      </xdr:grpSpPr>
      <xdr:sp macro="" textlink="">
        <xdr:nvSpPr>
          <xdr:cNvPr id="3" name="Rectángulo 2">
            <a:extLst>
              <a:ext uri="{FF2B5EF4-FFF2-40B4-BE49-F238E27FC236}">
                <a16:creationId xmlns:a16="http://schemas.microsoft.com/office/drawing/2014/main" id="{00000000-0008-0000-0100-000003000000}"/>
              </a:ext>
            </a:extLst>
          </xdr:cNvPr>
          <xdr:cNvSpPr/>
        </xdr:nvSpPr>
        <xdr:spPr>
          <a:xfrm>
            <a:off x="1432560" y="807720"/>
            <a:ext cx="4800600" cy="2590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sp macro="" textlink="">
        <xdr:nvSpPr>
          <xdr:cNvPr id="4" name="CuadroTexto 3">
            <a:extLst>
              <a:ext uri="{FF2B5EF4-FFF2-40B4-BE49-F238E27FC236}">
                <a16:creationId xmlns:a16="http://schemas.microsoft.com/office/drawing/2014/main" id="{00000000-0008-0000-0100-000004000000}"/>
              </a:ext>
            </a:extLst>
          </xdr:cNvPr>
          <xdr:cNvSpPr txBox="1"/>
        </xdr:nvSpPr>
        <xdr:spPr>
          <a:xfrm>
            <a:off x="3543300" y="1094575"/>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ingdings" panose="05000000000000000000" pitchFamily="2" charset="2"/>
              </a:rPr>
              <a:t></a:t>
            </a:r>
            <a:endParaRPr lang="es-PE" sz="6600">
              <a:solidFill>
                <a:schemeClr val="bg1">
                  <a:lumMod val="75000"/>
                </a:schemeClr>
              </a:solidFill>
            </a:endParaRPr>
          </a:p>
        </xdr:txBody>
      </xdr:sp>
      <xdr:grpSp>
        <xdr:nvGrpSpPr>
          <xdr:cNvPr id="5" name="Grupo 4">
            <a:extLst>
              <a:ext uri="{FF2B5EF4-FFF2-40B4-BE49-F238E27FC236}">
                <a16:creationId xmlns:a16="http://schemas.microsoft.com/office/drawing/2014/main" id="{00000000-0008-0000-0100-000005000000}"/>
              </a:ext>
            </a:extLst>
          </xdr:cNvPr>
          <xdr:cNvGrpSpPr/>
        </xdr:nvGrpSpPr>
        <xdr:grpSpPr>
          <a:xfrm>
            <a:off x="1653540" y="1649600"/>
            <a:ext cx="4519987" cy="1658751"/>
            <a:chOff x="767310" y="1789715"/>
            <a:chExt cx="7353300" cy="2113035"/>
          </a:xfrm>
        </xdr:grpSpPr>
        <xdr:sp macro="" textlink="">
          <xdr:nvSpPr>
            <xdr:cNvPr id="12" name="CuadroTexto 11">
              <a:extLst>
                <a:ext uri="{FF2B5EF4-FFF2-40B4-BE49-F238E27FC236}">
                  <a16:creationId xmlns:a16="http://schemas.microsoft.com/office/drawing/2014/main" id="{00000000-0008-0000-0100-00000C000000}"/>
                </a:ext>
              </a:extLst>
            </xdr:cNvPr>
            <xdr:cNvSpPr txBox="1"/>
          </xdr:nvSpPr>
          <xdr:spPr>
            <a:xfrm>
              <a:off x="808893" y="1789715"/>
              <a:ext cx="7258323" cy="1340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6900">
                  <a:solidFill>
                    <a:srgbClr val="00B050"/>
                  </a:solidFill>
                  <a:latin typeface="Arial Black" panose="020B0A04020102020204" pitchFamily="34" charset="0"/>
                </a:rPr>
                <a:t>XL</a:t>
              </a:r>
              <a:r>
                <a:rPr lang="es-MX" sz="6900">
                  <a:solidFill>
                    <a:schemeClr val="bg1">
                      <a:lumMod val="85000"/>
                    </a:schemeClr>
                  </a:solidFill>
                  <a:latin typeface="Arial Black" panose="020B0A04020102020204" pitchFamily="34" charset="0"/>
                </a:rPr>
                <a:t>OR.LA</a:t>
              </a:r>
            </a:p>
          </xdr:txBody>
        </xdr:sp>
        <xdr:sp macro="" textlink="">
          <xdr:nvSpPr>
            <xdr:cNvPr id="13" name="CuadroTexto 12">
              <a:extLst>
                <a:ext uri="{FF2B5EF4-FFF2-40B4-BE49-F238E27FC236}">
                  <a16:creationId xmlns:a16="http://schemas.microsoft.com/office/drawing/2014/main" id="{00000000-0008-0000-0100-00000D000000}"/>
                </a:ext>
              </a:extLst>
            </xdr:cNvPr>
            <xdr:cNvSpPr txBox="1"/>
          </xdr:nvSpPr>
          <xdr:spPr>
            <a:xfrm>
              <a:off x="767310" y="3086423"/>
              <a:ext cx="7353300" cy="816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MX" sz="3100">
                  <a:solidFill>
                    <a:schemeClr val="bg1">
                      <a:lumMod val="85000"/>
                    </a:schemeClr>
                  </a:solidFill>
                  <a:latin typeface="Arial" panose="020B0604020202020204" pitchFamily="34" charset="0"/>
                  <a:cs typeface="Arial" panose="020B0604020202020204" pitchFamily="34" charset="0"/>
                </a:rPr>
                <a:t>EVANGELIZING EXCEL</a:t>
              </a:r>
            </a:p>
          </xdr:txBody>
        </xdr:sp>
      </xdr:grpSp>
      <xdr:sp macro="" textlink="">
        <xdr:nvSpPr>
          <xdr:cNvPr id="6" name="CuadroTexto 5">
            <a:extLst>
              <a:ext uri="{FF2B5EF4-FFF2-40B4-BE49-F238E27FC236}">
                <a16:creationId xmlns:a16="http://schemas.microsoft.com/office/drawing/2014/main" id="{00000000-0008-0000-0100-000006000000}"/>
              </a:ext>
            </a:extLst>
          </xdr:cNvPr>
          <xdr:cNvSpPr txBox="1"/>
        </xdr:nvSpPr>
        <xdr:spPr>
          <a:xfrm>
            <a:off x="2529840" y="1094575"/>
            <a:ext cx="1005840" cy="1260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7200">
                <a:solidFill>
                  <a:schemeClr val="bg1">
                    <a:lumMod val="75000"/>
                  </a:schemeClr>
                </a:solidFill>
                <a:latin typeface="Segoe MDL2 Assets" panose="050A0102010101010101" pitchFamily="18" charset="0"/>
                <a:sym typeface="Webdings" panose="05030102010509060703" pitchFamily="18" charset="2"/>
              </a:rPr>
              <a:t></a:t>
            </a:r>
            <a:endParaRPr lang="es-PE" sz="7200">
              <a:solidFill>
                <a:schemeClr val="bg1">
                  <a:lumMod val="75000"/>
                </a:schemeClr>
              </a:solidFill>
            </a:endParaRPr>
          </a:p>
        </xdr:txBody>
      </xdr:sp>
      <xdr:sp macro="" textlink="">
        <xdr:nvSpPr>
          <xdr:cNvPr id="7" name="CuadroTexto 6">
            <a:extLst>
              <a:ext uri="{FF2B5EF4-FFF2-40B4-BE49-F238E27FC236}">
                <a16:creationId xmlns:a16="http://schemas.microsoft.com/office/drawing/2014/main" id="{00000000-0008-0000-0100-000007000000}"/>
              </a:ext>
            </a:extLst>
          </xdr:cNvPr>
          <xdr:cNvSpPr txBox="1"/>
        </xdr:nvSpPr>
        <xdr:spPr>
          <a:xfrm>
            <a:off x="1615440" y="1102178"/>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ebdings" panose="05030102010509060703" pitchFamily="18" charset="2"/>
              </a:rPr>
              <a:t></a:t>
            </a:r>
            <a:endParaRPr lang="es-PE" sz="6600">
              <a:solidFill>
                <a:schemeClr val="bg1">
                  <a:lumMod val="75000"/>
                </a:schemeClr>
              </a:solidFill>
            </a:endParaRPr>
          </a:p>
        </xdr:txBody>
      </xdr:sp>
      <xdr:sp macro="" textlink="">
        <xdr:nvSpPr>
          <xdr:cNvPr id="8" name="CuadroTexto 7">
            <a:extLst>
              <a:ext uri="{FF2B5EF4-FFF2-40B4-BE49-F238E27FC236}">
                <a16:creationId xmlns:a16="http://schemas.microsoft.com/office/drawing/2014/main" id="{00000000-0008-0000-0100-000008000000}"/>
              </a:ext>
            </a:extLst>
          </xdr:cNvPr>
          <xdr:cNvSpPr txBox="1"/>
        </xdr:nvSpPr>
        <xdr:spPr>
          <a:xfrm>
            <a:off x="4427220" y="1143000"/>
            <a:ext cx="1005840" cy="970779"/>
          </a:xfrm>
          <a:prstGeom prst="rect">
            <a:avLst/>
          </a:prstGeom>
          <a:noFill/>
          <a:ln w="9525"/>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5400">
                <a:solidFill>
                  <a:schemeClr val="bg1">
                    <a:lumMod val="75000"/>
                  </a:schemeClr>
                </a:solidFill>
                <a:latin typeface="HoloLens MDL2 Assets" panose="050A0102010101010101" pitchFamily="18" charset="0"/>
                <a:sym typeface="Webdings" panose="05030102010509060703" pitchFamily="18" charset="2"/>
              </a:rPr>
              <a:t></a:t>
            </a:r>
            <a:endParaRPr lang="es-PE" sz="5400">
              <a:solidFill>
                <a:schemeClr val="bg1">
                  <a:lumMod val="75000"/>
                </a:schemeClr>
              </a:solidFill>
            </a:endParaRPr>
          </a:p>
        </xdr:txBody>
      </xdr:sp>
      <xdr:grpSp>
        <xdr:nvGrpSpPr>
          <xdr:cNvPr id="9" name="Grupo 8">
            <a:extLst>
              <a:ext uri="{FF2B5EF4-FFF2-40B4-BE49-F238E27FC236}">
                <a16:creationId xmlns:a16="http://schemas.microsoft.com/office/drawing/2014/main" id="{00000000-0008-0000-0100-000009000000}"/>
              </a:ext>
            </a:extLst>
          </xdr:cNvPr>
          <xdr:cNvGrpSpPr/>
        </xdr:nvGrpSpPr>
        <xdr:grpSpPr>
          <a:xfrm>
            <a:off x="5113019" y="1226820"/>
            <a:ext cx="1101122" cy="617220"/>
            <a:chOff x="5113019" y="1310640"/>
            <a:chExt cx="1101122" cy="617220"/>
          </a:xfrm>
        </xdr:grpSpPr>
        <xdr:sp macro="" textlink="">
          <xdr:nvSpPr>
            <xdr:cNvPr id="10" name="CuadroTexto 9">
              <a:extLst>
                <a:ext uri="{FF2B5EF4-FFF2-40B4-BE49-F238E27FC236}">
                  <a16:creationId xmlns:a16="http://schemas.microsoft.com/office/drawing/2014/main" id="{00000000-0008-0000-0100-00000A000000}"/>
                </a:ext>
              </a:extLst>
            </xdr:cNvPr>
            <xdr:cNvSpPr txBox="1"/>
          </xdr:nvSpPr>
          <xdr:spPr>
            <a:xfrm>
              <a:off x="5113019" y="1310640"/>
              <a:ext cx="975361"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4400">
                  <a:solidFill>
                    <a:schemeClr val="bg1">
                      <a:lumMod val="75000"/>
                    </a:schemeClr>
                  </a:solidFill>
                  <a:latin typeface="HoloLens MDL2 Assets" panose="050A0102010101010101" pitchFamily="18" charset="0"/>
                  <a:sym typeface="Webdings" panose="05030102010509060703" pitchFamily="18" charset="2"/>
                </a:rPr>
                <a:t></a:t>
              </a:r>
              <a:endParaRPr lang="es-PE" sz="4400">
                <a:solidFill>
                  <a:schemeClr val="bg1">
                    <a:lumMod val="75000"/>
                  </a:schemeClr>
                </a:solidFill>
              </a:endParaRPr>
            </a:p>
          </xdr:txBody>
        </xdr:sp>
        <xdr:sp macro="" textlink="">
          <xdr:nvSpPr>
            <xdr:cNvPr id="11" name="CuadroTexto 10">
              <a:extLst>
                <a:ext uri="{FF2B5EF4-FFF2-40B4-BE49-F238E27FC236}">
                  <a16:creationId xmlns:a16="http://schemas.microsoft.com/office/drawing/2014/main" id="{00000000-0008-0000-0100-00000B000000}"/>
                </a:ext>
              </a:extLst>
            </xdr:cNvPr>
            <xdr:cNvSpPr txBox="1"/>
          </xdr:nvSpPr>
          <xdr:spPr>
            <a:xfrm>
              <a:off x="5982347" y="1455419"/>
              <a:ext cx="231794" cy="3352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PE" sz="1100">
                <a:ln>
                  <a:noFill/>
                </a:ln>
                <a:solidFill>
                  <a:schemeClr val="bg1">
                    <a:lumMod val="75000"/>
                  </a:schemeClr>
                </a:solidFill>
              </a:endParaRPr>
            </a:p>
          </xdr:txBody>
        </xdr:sp>
      </xdr:grpSp>
    </xdr:grpSp>
    <xdr:clientData/>
  </xdr:twoCellAnchor>
  <xdr:oneCellAnchor>
    <xdr:from>
      <xdr:col>4</xdr:col>
      <xdr:colOff>262889</xdr:colOff>
      <xdr:row>16</xdr:row>
      <xdr:rowOff>76200</xdr:rowOff>
    </xdr:from>
    <xdr:ext cx="4718685" cy="2324100"/>
    <xdr:sp macro="" textlink="">
      <xdr:nvSpPr>
        <xdr:cNvPr id="14" name="CuadroTexto 13">
          <a:extLst>
            <a:ext uri="{FF2B5EF4-FFF2-40B4-BE49-F238E27FC236}">
              <a16:creationId xmlns:a16="http://schemas.microsoft.com/office/drawing/2014/main" id="{00000000-0008-0000-0100-00000E000000}"/>
            </a:ext>
          </a:extLst>
        </xdr:cNvPr>
        <xdr:cNvSpPr txBox="1"/>
      </xdr:nvSpPr>
      <xdr:spPr>
        <a:xfrm>
          <a:off x="3105149" y="3002280"/>
          <a:ext cx="4718685" cy="2324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100">
              <a:latin typeface="Arial" panose="020B0604020202020204" pitchFamily="34" charset="0"/>
              <a:cs typeface="Arial" panose="020B0604020202020204" pitchFamily="34" charset="0"/>
            </a:rPr>
            <a:t>Thank</a:t>
          </a:r>
          <a:r>
            <a:rPr lang="es-PE" sz="1100" baseline="0">
              <a:latin typeface="Arial" panose="020B0604020202020204" pitchFamily="34" charset="0"/>
              <a:cs typeface="Arial" panose="020B0604020202020204" pitchFamily="34" charset="0"/>
            </a:rPr>
            <a:t> you for downloading in this video-tutorial of Excel!</a:t>
          </a:r>
          <a:br>
            <a:rPr lang="es-PE" sz="1100">
              <a:latin typeface="Arial" panose="020B0604020202020204" pitchFamily="34" charset="0"/>
              <a:cs typeface="Arial" panose="020B0604020202020204" pitchFamily="34" charset="0"/>
            </a:rPr>
          </a:br>
          <a:endParaRPr lang="es-PE" sz="1100">
            <a:latin typeface="Arial" panose="020B0604020202020204" pitchFamily="34" charset="0"/>
            <a:cs typeface="Arial" panose="020B0604020202020204" pitchFamily="34" charset="0"/>
          </a:endParaRPr>
        </a:p>
        <a:p>
          <a:r>
            <a:rPr lang="es-PE" sz="1100" b="1">
              <a:latin typeface="Arial" panose="020B0604020202020204" pitchFamily="34" charset="0"/>
              <a:cs typeface="Arial" panose="020B0604020202020204" pitchFamily="34" charset="0"/>
            </a:rPr>
            <a:t>Mission</a:t>
          </a:r>
          <a:r>
            <a:rPr lang="es-PE" sz="1100" b="1" baseline="0">
              <a:latin typeface="Arial" panose="020B0604020202020204" pitchFamily="34" charset="0"/>
              <a:cs typeface="Arial" panose="020B0604020202020204" pitchFamily="34" charset="0"/>
            </a:rPr>
            <a:t>: </a:t>
          </a:r>
          <a:r>
            <a:rPr lang="es-PE" sz="1100" baseline="0">
              <a:latin typeface="Arial" panose="020B0604020202020204" pitchFamily="34" charset="0"/>
              <a:cs typeface="Arial" panose="020B0604020202020204" pitchFamily="34" charset="0"/>
            </a:rPr>
            <a:t>to evangelize the efficient use of Microsoft Excel so we can transform data into valuable information.</a:t>
          </a:r>
        </a:p>
        <a:p>
          <a:endParaRPr lang="es-PE" sz="1100" baseline="0">
            <a:latin typeface="Arial" panose="020B0604020202020204" pitchFamily="34" charset="0"/>
            <a:cs typeface="Arial" panose="020B0604020202020204" pitchFamily="34" charset="0"/>
          </a:endParaRPr>
        </a:p>
        <a:p>
          <a:r>
            <a:rPr lang="es-PE" sz="1100" b="1" baseline="0">
              <a:latin typeface="Arial" panose="020B0604020202020204" pitchFamily="34" charset="0"/>
              <a:cs typeface="Arial" panose="020B0604020202020204" pitchFamily="34" charset="0"/>
            </a:rPr>
            <a:t>Vision: </a:t>
          </a:r>
          <a:r>
            <a:rPr lang="es-PE" sz="1100" baseline="0">
              <a:latin typeface="Arial" panose="020B0604020202020204" pitchFamily="34" charset="0"/>
              <a:cs typeface="Arial" panose="020B0604020202020204" pitchFamily="34" charset="0"/>
            </a:rPr>
            <a:t>to empower a more productive Latino America so more professionals can add value to their careers, their organizations, and consequently; a better quality of life.</a:t>
          </a:r>
        </a:p>
        <a:p>
          <a:endParaRPr lang="es-PE" sz="1100" baseline="0">
            <a:latin typeface="Arial" panose="020B0604020202020204" pitchFamily="34" charset="0"/>
            <a:cs typeface="Arial" panose="020B0604020202020204" pitchFamily="34" charset="0"/>
          </a:endParaRPr>
        </a:p>
        <a:p>
          <a:r>
            <a:rPr lang="es-PE" sz="1100" baseline="0">
              <a:latin typeface="Arial" panose="020B0604020202020204" pitchFamily="34" charset="0"/>
              <a:cs typeface="Arial" panose="020B0604020202020204" pitchFamily="34" charset="0"/>
            </a:rPr>
            <a:t>If you have any questions, or have noticed an error, please let me know,</a:t>
          </a:r>
          <a:r>
            <a:rPr lang="es-PE" sz="1100" b="1" baseline="0">
              <a:latin typeface="Arial" panose="020B0604020202020204" pitchFamily="34" charset="0"/>
              <a:cs typeface="Arial" panose="020B0604020202020204" pitchFamily="34" charset="0"/>
            </a:rPr>
            <a:t> I would like to know about it.</a:t>
          </a:r>
        </a:p>
        <a:p>
          <a:endParaRPr lang="es-PE" sz="1100">
            <a:latin typeface="Arial" panose="020B0604020202020204" pitchFamily="34" charset="0"/>
            <a:cs typeface="Arial" panose="020B0604020202020204" pitchFamily="34" charset="0"/>
          </a:endParaRPr>
        </a:p>
      </xdr:txBody>
    </xdr:sp>
    <xdr:clientData/>
  </xdr:oneCellAnchor>
  <xdr:twoCellAnchor>
    <xdr:from>
      <xdr:col>0</xdr:col>
      <xdr:colOff>689610</xdr:colOff>
      <xdr:row>14</xdr:row>
      <xdr:rowOff>20955</xdr:rowOff>
    </xdr:from>
    <xdr:to>
      <xdr:col>3</xdr:col>
      <xdr:colOff>736743</xdr:colOff>
      <xdr:row>29</xdr:row>
      <xdr:rowOff>23533</xdr:rowOff>
    </xdr:to>
    <xdr:grpSp>
      <xdr:nvGrpSpPr>
        <xdr:cNvPr id="15" name="Grupo 20">
          <a:extLst>
            <a:ext uri="{FF2B5EF4-FFF2-40B4-BE49-F238E27FC236}">
              <a16:creationId xmlns:a16="http://schemas.microsoft.com/office/drawing/2014/main" id="{00000000-0008-0000-0100-00000F000000}"/>
            </a:ext>
          </a:extLst>
        </xdr:cNvPr>
        <xdr:cNvGrpSpPr/>
      </xdr:nvGrpSpPr>
      <xdr:grpSpPr>
        <a:xfrm>
          <a:off x="689610" y="2554605"/>
          <a:ext cx="2095008" cy="2717203"/>
          <a:chOff x="679525" y="3046879"/>
          <a:chExt cx="2078984" cy="2719108"/>
        </a:xfrm>
      </xdr:grpSpPr>
      <xdr:pic>
        <xdr:nvPicPr>
          <xdr:cNvPr id="16" name="Imagen 13" descr="Fotografia de Carlos Barboza">
            <a:extLst>
              <a:ext uri="{FF2B5EF4-FFF2-40B4-BE49-F238E27FC236}">
                <a16:creationId xmlns:a16="http://schemas.microsoft.com/office/drawing/2014/main" id="{00000000-0008-0000-0100-000010000000}"/>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8300"/>
          <a:stretch/>
        </xdr:blipFill>
        <xdr:spPr>
          <a:xfrm>
            <a:off x="679525" y="4775947"/>
            <a:ext cx="2078984" cy="990040"/>
          </a:xfrm>
          <a:prstGeom prst="ellipse">
            <a:avLst/>
          </a:prstGeom>
          <a:ln w="63500" cap="rnd">
            <a:noFill/>
          </a:ln>
          <a:effectLst/>
        </xdr:spPr>
      </xdr:pic>
      <xdr:pic>
        <xdr:nvPicPr>
          <xdr:cNvPr id="17" name="Imagen 15">
            <a:extLst>
              <a:ext uri="{FF2B5EF4-FFF2-40B4-BE49-F238E27FC236}">
                <a16:creationId xmlns:a16="http://schemas.microsoft.com/office/drawing/2014/main" id="{00000000-0008-0000-0100-000011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883" r="22357" b="29715"/>
          <a:stretch/>
        </xdr:blipFill>
        <xdr:spPr>
          <a:xfrm>
            <a:off x="1079759" y="3046879"/>
            <a:ext cx="1300370" cy="1709058"/>
          </a:xfrm>
          <a:prstGeom prst="ellipse">
            <a:avLst/>
          </a:prstGeom>
        </xdr:spPr>
      </xdr:pic>
      <xdr:pic>
        <xdr:nvPicPr>
          <xdr:cNvPr id="18" name="Imagen 16">
            <a:extLst>
              <a:ext uri="{FF2B5EF4-FFF2-40B4-BE49-F238E27FC236}">
                <a16:creationId xmlns:a16="http://schemas.microsoft.com/office/drawing/2014/main" id="{00000000-0008-0000-0100-000012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2209"/>
          <a:stretch/>
        </xdr:blipFill>
        <xdr:spPr>
          <a:xfrm>
            <a:off x="1435432" y="3226024"/>
            <a:ext cx="627058" cy="600774"/>
          </a:xfrm>
          <a:prstGeom prst="rect">
            <a:avLst/>
          </a:prstGeom>
        </xdr:spPr>
      </xdr:pic>
      <xdr:sp macro="" textlink="">
        <xdr:nvSpPr>
          <xdr:cNvPr id="19" name="Forma libre: forma 18">
            <a:extLst>
              <a:ext uri="{FF2B5EF4-FFF2-40B4-BE49-F238E27FC236}">
                <a16:creationId xmlns:a16="http://schemas.microsoft.com/office/drawing/2014/main" id="{00000000-0008-0000-0100-000013000000}"/>
              </a:ext>
            </a:extLst>
          </xdr:cNvPr>
          <xdr:cNvSpPr/>
        </xdr:nvSpPr>
        <xdr:spPr>
          <a:xfrm>
            <a:off x="1331438" y="4756135"/>
            <a:ext cx="807003" cy="401260"/>
          </a:xfrm>
          <a:custGeom>
            <a:avLst/>
            <a:gdLst>
              <a:gd name="connsiteX0" fmla="*/ 0 w 752856"/>
              <a:gd name="connsiteY0" fmla="*/ 30480 h 381000"/>
              <a:gd name="connsiteX1" fmla="*/ 91440 w 752856"/>
              <a:gd name="connsiteY1" fmla="*/ 158496 h 381000"/>
              <a:gd name="connsiteX2" fmla="*/ 335280 w 752856"/>
              <a:gd name="connsiteY2" fmla="*/ 377952 h 381000"/>
              <a:gd name="connsiteX3" fmla="*/ 390144 w 752856"/>
              <a:gd name="connsiteY3" fmla="*/ 381000 h 381000"/>
              <a:gd name="connsiteX4" fmla="*/ 673608 w 752856"/>
              <a:gd name="connsiteY4" fmla="*/ 164592 h 381000"/>
              <a:gd name="connsiteX5" fmla="*/ 752856 w 752856"/>
              <a:gd name="connsiteY5" fmla="*/ 45720 h 381000"/>
              <a:gd name="connsiteX6" fmla="*/ 362712 w 752856"/>
              <a:gd name="connsiteY6" fmla="*/ 0 h 381000"/>
              <a:gd name="connsiteX7" fmla="*/ 0 w 752856"/>
              <a:gd name="connsiteY7" fmla="*/ 30480 h 38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52856" h="381000">
                <a:moveTo>
                  <a:pt x="0" y="30480"/>
                </a:moveTo>
                <a:lnTo>
                  <a:pt x="91440" y="158496"/>
                </a:lnTo>
                <a:lnTo>
                  <a:pt x="335280" y="377952"/>
                </a:lnTo>
                <a:lnTo>
                  <a:pt x="390144" y="381000"/>
                </a:lnTo>
                <a:lnTo>
                  <a:pt x="673608" y="164592"/>
                </a:lnTo>
                <a:lnTo>
                  <a:pt x="752856" y="45720"/>
                </a:lnTo>
                <a:lnTo>
                  <a:pt x="362712" y="0"/>
                </a:lnTo>
                <a:lnTo>
                  <a:pt x="0" y="30480"/>
                </a:lnTo>
                <a:close/>
              </a:path>
            </a:pathLst>
          </a:cu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grpSp>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2_presidency_slicer" xr10:uid="{8DCAD788-EABD-4F01-8474-BECEE2DD91CA}" sourceName="Presidency">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esidency" xr10:uid="{C8C9D086-B56C-4AE7-AF1B-67AD5DFF9A9A}" cache="_02_presidency_slicer" caption="Presidency" columnCount="5" showCaption="0" style="xlorla"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01_data" displayName="_01_data" ref="B6:N36" totalsRowShown="0">
  <autoFilter ref="B6:N36" xr:uid="{00000000-0009-0000-0100-000001000000}"/>
  <tableColumns count="13">
    <tableColumn id="1" xr3:uid="{00000000-0010-0000-0000-000001000000}" name="date" dataDxfId="10"/>
    <tableColumn id="2" xr3:uid="{00000000-0010-0000-0000-000002000000}" name="Number of US Troops"/>
    <tableColumn id="3" xr3:uid="{00000000-0010-0000-0000-000003000000}" name="Military Expenditure in US Billions $" dataDxfId="9"/>
    <tableColumn id="5" xr3:uid="{00000000-0010-0000-0000-000005000000}" name="Presidency"/>
    <tableColumn id="4" xr3:uid="{E002987E-EF1D-4D8D-9343-D7CF7ABEE811}" name="Year" dataDxfId="8">
      <calculatedColumnFormula>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calculatedColumnFormula>
    </tableColumn>
    <tableColumn id="6" xr3:uid="{01055A85-90BD-4681-BB85-25756325AF9E}" name="P1" dataDxfId="7">
      <calculatedColumnFormula>IF(OR(_01_data[[#This Row],[Presidency]]="1. Bush dad",_01_data[[#This Row],[Year]]="92"),1,NA())</calculatedColumnFormula>
    </tableColumn>
    <tableColumn id="7" xr3:uid="{6E53A81D-3889-426D-AD9B-7E04A025B7EC}" name="P2" dataDxfId="6">
      <calculatedColumnFormula>IF(OR(_01_data[[#This Row],[Presidency]]="2. Clinton",_01_data[[#This Row],[Year]]="00"),1,NA())</calculatedColumnFormula>
    </tableColumn>
    <tableColumn id="8" xr3:uid="{7B7C0F18-124C-448C-9044-6ABFE34FCA08}" name="P3" dataDxfId="5">
      <calculatedColumnFormula>IF(OR(_01_data[[#This Row],[Presidency]]="3. Bush Son",_01_data[[#This Row],[Year]]="08"),1,NA())</calculatedColumnFormula>
    </tableColumn>
    <tableColumn id="9" xr3:uid="{5CC9752E-7B86-4D92-BABA-AC77E5FB437B}" name="P4" dataDxfId="4">
      <calculatedColumnFormula>IF(OR(_01_data[[#This Row],[Presidency]]="4. Obama",_01_data[[#This Row],[Year]]="16"),1,NA())</calculatedColumnFormula>
    </tableColumn>
    <tableColumn id="10" xr3:uid="{2D3FAE81-BB27-4F30-A689-ACEE8E73A1C3}" name="P5" dataDxfId="3">
      <calculatedColumnFormula>IF(_01_data[[#This Row],[Presidency]]="5. Trump",1,NA())</calculatedColumnFormula>
    </tableColumn>
    <tableColumn id="11" xr3:uid="{0E3FBA47-04AB-4393-91C3-D8C6A7102F6D}" name="photo_X" dataDxfId="2">
      <calculatedColumnFormula>IF(
       E7 &lt;&gt; "",
       COUNTIF( OFFSET( $E$6, 1, 0, ROW() - 6 ), $E7 ),
      "" )</calculatedColumnFormula>
    </tableColumn>
    <tableColumn id="12" xr3:uid="{E143C05C-CE24-4B12-8E11-65FFB99D9C62}" name="photo_Y1" dataDxfId="1">
      <calculatedColumnFormula>IF(
      AND( _01_data[[#This Row],[photo_X]] = 2, _01_data[[#This Row],[Presidency]] = "3. Bush son" ),
      250000,
      IF( _01_data[[#This Row],[photo_X]] = 2, 270000, NA() )
     )</calculatedColumnFormula>
    </tableColumn>
    <tableColumn id="13" xr3:uid="{C5BADDF0-4DD3-425D-A84D-29DD5F34CFBC}" name="photo_Y2" dataDxfId="0">
      <calculatedColumnFormula>IF(
      AND( _01_data[[#This Row],[photo_X]] = 2, _01_data[[#This Row],[Presidency]] = "Bush son" ),
      100,
      IF( _01_data[[#This Row],[photo_X]] = 2, 100, NA() )
     )</calculatedColumnFormula>
    </tableColumn>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rinterSettings" Target="../printerSettings/printerSettings1.bin"/><Relationship Id="rId7" Type="http://schemas.openxmlformats.org/officeDocument/2006/relationships/table" Target="../tables/table1.xml"/><Relationship Id="rId2" Type="http://schemas.openxmlformats.org/officeDocument/2006/relationships/hyperlink" Target="https://data.worldbank.org/indicator/MS.MIL.TOTL.P1?locations=US" TargetMode="External"/><Relationship Id="rId1" Type="http://schemas.openxmlformats.org/officeDocument/2006/relationships/hyperlink" Target="https://data.worldbank.org/indicator/MS.MIL.XPND.CD?locations=US" TargetMode="External"/><Relationship Id="rId6" Type="http://schemas.openxmlformats.org/officeDocument/2006/relationships/ctrlProp" Target="../ctrlProps/ctrlProp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linkedin.com/in/ca-b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C75"/>
  <sheetViews>
    <sheetView showGridLines="0" topLeftCell="AA1" zoomScaleNormal="100" zoomScaleSheetLayoutView="110" workbookViewId="0">
      <selection activeCell="BC1" sqref="BC1"/>
    </sheetView>
  </sheetViews>
  <sheetFormatPr defaultColWidth="0" defaultRowHeight="10.5" zeroHeight="1" x14ac:dyDescent="0.4"/>
  <cols>
    <col min="1" max="1" width="3.5703125" customWidth="1"/>
    <col min="2" max="2" width="11.28515625" bestFit="1" customWidth="1"/>
    <col min="3" max="3" width="18.28515625" bestFit="1" customWidth="1"/>
    <col min="4" max="4" width="15" bestFit="1" customWidth="1"/>
    <col min="5" max="5" width="14.85546875" customWidth="1"/>
    <col min="6" max="6" width="9.42578125" customWidth="1"/>
    <col min="7" max="11" width="9.140625" customWidth="1"/>
    <col min="12" max="12" width="9.85546875" customWidth="1"/>
    <col min="13" max="14" width="10.85546875" customWidth="1"/>
    <col min="15" max="25" width="9.140625" customWidth="1"/>
    <col min="26" max="26" width="7.7109375" customWidth="1"/>
    <col min="27" max="28" width="4.85546875" customWidth="1"/>
    <col min="29" max="29" width="11" customWidth="1"/>
    <col min="30" max="30" width="10.85546875" customWidth="1"/>
    <col min="31" max="31" width="11.5703125" customWidth="1"/>
    <col min="32" max="32" width="11.85546875" customWidth="1"/>
    <col min="33" max="33" width="7.85546875" customWidth="1"/>
    <col min="34" max="39" width="9.140625" customWidth="1"/>
    <col min="40" max="40" width="12.5703125" customWidth="1"/>
    <col min="41" max="54" width="9.140625" customWidth="1"/>
    <col min="55" max="55" width="4.28515625" customWidth="1"/>
    <col min="56" max="16384" width="9.140625" hidden="1"/>
  </cols>
  <sheetData>
    <row r="1" spans="2:41" x14ac:dyDescent="0.4"/>
    <row r="2" spans="2:41" x14ac:dyDescent="0.4">
      <c r="Q2" s="12" t="s">
        <v>24</v>
      </c>
    </row>
    <row r="3" spans="2:41" x14ac:dyDescent="0.4">
      <c r="B3" t="s">
        <v>22</v>
      </c>
      <c r="C3" s="11" t="s">
        <v>1</v>
      </c>
    </row>
    <row r="4" spans="2:41" x14ac:dyDescent="0.4">
      <c r="C4" s="11" t="s">
        <v>23</v>
      </c>
      <c r="AN4" s="9" t="s">
        <v>21</v>
      </c>
      <c r="AO4" s="10">
        <v>30</v>
      </c>
    </row>
    <row r="5" spans="2:41" x14ac:dyDescent="0.4"/>
    <row r="6" spans="2:41" x14ac:dyDescent="0.4">
      <c r="B6" t="s">
        <v>0</v>
      </c>
      <c r="C6" t="s">
        <v>18</v>
      </c>
      <c r="D6" t="s">
        <v>17</v>
      </c>
      <c r="E6" t="s">
        <v>2</v>
      </c>
      <c r="F6" t="s">
        <v>3</v>
      </c>
      <c r="G6" t="s">
        <v>4</v>
      </c>
      <c r="H6" t="s">
        <v>5</v>
      </c>
      <c r="I6" t="s">
        <v>6</v>
      </c>
      <c r="J6" t="s">
        <v>7</v>
      </c>
      <c r="K6" t="s">
        <v>8</v>
      </c>
      <c r="L6" t="s">
        <v>9</v>
      </c>
      <c r="M6" t="s">
        <v>10</v>
      </c>
      <c r="N6" t="s">
        <v>11</v>
      </c>
      <c r="AC6" t="s">
        <v>0</v>
      </c>
      <c r="AD6" t="s">
        <v>18</v>
      </c>
      <c r="AE6" t="s">
        <v>17</v>
      </c>
      <c r="AF6" t="s">
        <v>2</v>
      </c>
      <c r="AG6" t="s">
        <v>3</v>
      </c>
      <c r="AH6" t="s">
        <v>4</v>
      </c>
      <c r="AI6" t="s">
        <v>5</v>
      </c>
      <c r="AJ6" t="s">
        <v>6</v>
      </c>
      <c r="AK6" t="s">
        <v>7</v>
      </c>
      <c r="AL6" t="s">
        <v>8</v>
      </c>
      <c r="AM6" t="s">
        <v>9</v>
      </c>
      <c r="AN6" t="s">
        <v>10</v>
      </c>
      <c r="AO6" t="s">
        <v>11</v>
      </c>
    </row>
    <row r="7" spans="2:41" x14ac:dyDescent="0.4">
      <c r="B7" s="1">
        <v>32873</v>
      </c>
      <c r="C7">
        <v>2240000</v>
      </c>
      <c r="D7" s="2">
        <v>321.86655880832001</v>
      </c>
      <c r="E7" t="s">
        <v>12</v>
      </c>
      <c r="F7"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7">
        <f>IF(OR(_01_data[[#This Row],[Presidency]]="1. Bush dad",_01_data[[#This Row],[Year]]="92"),1,NA())</f>
        <v>1</v>
      </c>
      <c r="H7" t="e">
        <f>IF(OR(_01_data[[#This Row],[Presidency]]="2. Clinton",_01_data[[#This Row],[Year]]="00"),1,NA())</f>
        <v>#N/A</v>
      </c>
      <c r="I7" t="e">
        <f>IF(OR(_01_data[[#This Row],[Presidency]]="3. Bush Son",_01_data[[#This Row],[Year]]="08"),1,NA())</f>
        <v>#N/A</v>
      </c>
      <c r="J7" t="e">
        <f>IF(OR(_01_data[[#This Row],[Presidency]]="4. Obama",_01_data[[#This Row],[Year]]="16"),1,NA())</f>
        <v>#N/A</v>
      </c>
      <c r="K7" t="e">
        <f>IF(_01_data[[#This Row],[Presidency]]="5. Trump",1,NA())</f>
        <v>#N/A</v>
      </c>
      <c r="L7">
        <f t="shared" ref="L7:L36" ca="1" si="0">IF(
       E7 &lt;&gt; "",
       COUNTIF( OFFSET( $E$6, 1, 0, ROW() - 6 ), $E7 ),
      "" )</f>
        <v>1</v>
      </c>
      <c r="M7" t="e">
        <f ca="1">IF(
      AND( _01_data[[#This Row],[photo_X]] = 2, _01_data[[#This Row],[Presidency]] = "3. Bush son" ),
      250000,
      IF( _01_data[[#This Row],[photo_X]] = 2, 270000, NA() )
     )</f>
        <v>#N/A</v>
      </c>
      <c r="N7" t="e">
        <f ca="1">IF(
      AND( _01_data[[#This Row],[photo_X]] = 2, _01_data[[#This Row],[Presidency]] = "Bush son" ),
      100,
      IF( _01_data[[#This Row],[photo_X]] = 2, 100, NA() )
     )</f>
        <v>#N/A</v>
      </c>
      <c r="AC7" cm="1">
        <f t="array" ref="AC7:AC36">INDEX(_01_data[],_xlfn.SEQUENCE(AO4,,1),1)</f>
        <v>32873</v>
      </c>
      <c r="AD7" cm="1">
        <f t="array" ref="AD7:AD36">INDEX(_01_data[],_xlfn.SEQUENCE(AO4,,1),2)</f>
        <v>2240000</v>
      </c>
      <c r="AE7" cm="1">
        <f t="array" ref="AE7:AE36">INDEX(_01_data[],_xlfn.SEQUENCE(AO4,,1),3)</f>
        <v>321.86655880832001</v>
      </c>
      <c r="AF7" t="str" cm="1">
        <f t="array" ref="AF7:AF36">INDEX(_01_data[],_xlfn.SEQUENCE(AO4,,1),4)</f>
        <v>1. Bush dad</v>
      </c>
      <c r="AG7" t="str" cm="1">
        <f t="array" ref="AG7:AG36">IF(
       IF( ISEVEN( MOD( RIGHT( YEAR(_xlfn.ANCHORARRAY( AC7) ), 2 ) * 1,2 ) ), RIGHT( YEAR(_xlfn.ANCHORARRAY( AC7) ), 2 ) * 1, "" ) &lt; 10,
       "0" &amp; IF( ISEVEN( MOD( RIGHT( YEAR(_xlfn.ANCHORARRAY( AC7) ),2 ) * 1, 2 ) ), RIGHT( YEAR(_xlfn.ANCHORARRAY( AC7) ), 2 ) * 1, "" ),
       TEXT( IF( ISEVEN( MOD( RIGHT( YEAR(_xlfn.ANCHORARRAY( AC7) ), 2 ) * 1, 2 ) ), RIGHT( YEAR(_xlfn.ANCHORARRAY( AC7) ), 2 ) * 1, "" ),"#" )
      )</f>
        <v/>
      </c>
      <c r="AH7" cm="1">
        <f t="array" ref="AH7:AH36">IF( (_xlfn.ANCHORARRAY(AF7) = "1. Bush dad") + (_xlfn.ANCHORARRAY( AG7) = "92" ), 1, NA() )</f>
        <v>1</v>
      </c>
      <c r="AI7" t="e" cm="1">
        <f t="array" ref="AI7:AI36">IF( (_xlfn.ANCHORARRAY( AF7) = "2. Clinton" ) + (_xlfn.ANCHORARRAY( AG7) = "00" ), 1, NA() )</f>
        <v>#N/A</v>
      </c>
      <c r="AJ7" t="e" cm="1">
        <f t="array" ref="AJ7:AJ36">IF( (_xlfn.ANCHORARRAY(AF7) = "3. Bush Son" ) + (_xlfn.ANCHORARRAY( AG7) = "08" ), 1, NA() )</f>
        <v>#N/A</v>
      </c>
      <c r="AK7" t="e" cm="1">
        <f t="array" ref="AK7:AK36">IF( (_xlfn.ANCHORARRAY(AF7) = "4. Obama" ) + (_xlfn.ANCHORARRAY( AG7) = "16" ), 1, NA() )</f>
        <v>#N/A</v>
      </c>
      <c r="AL7" t="e" cm="1">
        <f t="array" ref="AL7:AL36">IF(_xlfn.ANCHORARRAY( AF7) = "5. Trump", 1, NA() )</f>
        <v>#N/A</v>
      </c>
      <c r="AM7" cm="1">
        <f t="array" aca="1" ref="AM7:AM36" ca="1">COUNTIF( OFFSET( $AF$6, 1, , _xlfn.SEQUENCE( AO4, 1, 1 ) ),_xlfn.ANCHORARRAY( AF7) )</f>
        <v>1</v>
      </c>
      <c r="AN7" t="e" cm="1">
        <f t="array" aca="1" ref="AN7:AN36" ca="1">IF(
      AND(_xlfn.ANCHORARRAY( AM7) = 2,_xlfn.ANCHORARRAY( AF7) = "3. Bush son" ),
      250000,
      IF(_xlfn.ANCHORARRAY( AM7) = 2, 250000, NA() )
     )</f>
        <v>#N/A</v>
      </c>
      <c r="AO7" t="e" cm="1">
        <f t="array" aca="1" ref="AO7:AO36" ca="1">IF(
      AND(_xlfn.ANCHORARRAY( AM7) = 2,_xlfn.ANCHORARRAY( AF7) = "Bush son" ),
      100,
      IF(_xlfn.ANCHORARRAY( AM7) = 2, 100, NA() )
     )</f>
        <v>#N/A</v>
      </c>
    </row>
    <row r="8" spans="2:41" x14ac:dyDescent="0.4">
      <c r="B8" s="1">
        <v>33238</v>
      </c>
      <c r="C8">
        <v>2180000</v>
      </c>
      <c r="D8" s="2">
        <v>325.12931398603098</v>
      </c>
      <c r="E8" t="s">
        <v>12</v>
      </c>
      <c r="F8"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90</v>
      </c>
      <c r="G8">
        <f>IF(OR(_01_data[[#This Row],[Presidency]]="1. Bush dad",_01_data[[#This Row],[Year]]="92"),1,NA())</f>
        <v>1</v>
      </c>
      <c r="H8" t="e">
        <f>IF(OR(_01_data[[#This Row],[Presidency]]="2. Clinton",_01_data[[#This Row],[Year]]="00"),1,NA())</f>
        <v>#N/A</v>
      </c>
      <c r="I8" t="e">
        <f>IF(OR(_01_data[[#This Row],[Presidency]]="3. Bush Son",_01_data[[#This Row],[Year]]="08"),1,NA())</f>
        <v>#N/A</v>
      </c>
      <c r="J8" t="e">
        <f>IF(OR(_01_data[[#This Row],[Presidency]]="4. Obama",_01_data[[#This Row],[Year]]="16"),1,NA())</f>
        <v>#N/A</v>
      </c>
      <c r="K8" t="e">
        <f>IF(_01_data[[#This Row],[Presidency]]="5. Trump",1,NA())</f>
        <v>#N/A</v>
      </c>
      <c r="L8">
        <f t="shared" ca="1" si="0"/>
        <v>2</v>
      </c>
      <c r="M8">
        <f ca="1">IF(
      AND( _01_data[[#This Row],[photo_X]] = 2, _01_data[[#This Row],[Presidency]] = "3. Bush son" ),
      250000,
      IF( _01_data[[#This Row],[photo_X]] = 2, 270000, NA() )
     )</f>
        <v>270000</v>
      </c>
      <c r="N8">
        <f ca="1">IF(
      AND( _01_data[[#This Row],[photo_X]] = 2, _01_data[[#This Row],[Presidency]] = "Bush son" ),
      100,
      IF( _01_data[[#This Row],[photo_X]] = 2, 100, NA() )
     )</f>
        <v>100</v>
      </c>
      <c r="AC8">
        <v>33238</v>
      </c>
      <c r="AD8">
        <v>2180000</v>
      </c>
      <c r="AE8">
        <v>325.12931398603098</v>
      </c>
      <c r="AF8" t="str">
        <v>1. Bush dad</v>
      </c>
      <c r="AG8" t="str">
        <v>90</v>
      </c>
      <c r="AH8">
        <v>1</v>
      </c>
      <c r="AI8" t="e">
        <v>#N/A</v>
      </c>
      <c r="AJ8" t="e">
        <v>#N/A</v>
      </c>
      <c r="AK8" t="e">
        <v>#N/A</v>
      </c>
      <c r="AL8" t="e">
        <v>#N/A</v>
      </c>
      <c r="AM8">
        <f ca="1"/>
        <v>2</v>
      </c>
      <c r="AN8">
        <f ca="1"/>
        <v>250000</v>
      </c>
      <c r="AO8">
        <f ca="1"/>
        <v>100</v>
      </c>
    </row>
    <row r="9" spans="2:41" x14ac:dyDescent="0.4">
      <c r="B9" s="1">
        <v>33603</v>
      </c>
      <c r="C9">
        <v>2120000</v>
      </c>
      <c r="D9" s="2">
        <v>299.37277911459103</v>
      </c>
      <c r="E9" t="s">
        <v>12</v>
      </c>
      <c r="F9"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9">
        <f>IF(OR(_01_data[[#This Row],[Presidency]]="1. Bush dad",_01_data[[#This Row],[Year]]="92"),1,NA())</f>
        <v>1</v>
      </c>
      <c r="H9" t="e">
        <f>IF(OR(_01_data[[#This Row],[Presidency]]="2. Clinton",_01_data[[#This Row],[Year]]="00"),1,NA())</f>
        <v>#N/A</v>
      </c>
      <c r="I9" t="e">
        <f>IF(OR(_01_data[[#This Row],[Presidency]]="3. Bush Son",_01_data[[#This Row],[Year]]="08"),1,NA())</f>
        <v>#N/A</v>
      </c>
      <c r="J9" t="e">
        <f>IF(OR(_01_data[[#This Row],[Presidency]]="4. Obama",_01_data[[#This Row],[Year]]="16"),1,NA())</f>
        <v>#N/A</v>
      </c>
      <c r="K9" t="e">
        <f>IF(_01_data[[#This Row],[Presidency]]="5. Trump",1,NA())</f>
        <v>#N/A</v>
      </c>
      <c r="L9">
        <f t="shared" ca="1" si="0"/>
        <v>3</v>
      </c>
      <c r="M9" t="e">
        <f ca="1">IF(
      AND( _01_data[[#This Row],[photo_X]] = 2, _01_data[[#This Row],[Presidency]] = "3. Bush son" ),
      250000,
      IF( _01_data[[#This Row],[photo_X]] = 2, 270000, NA() )
     )</f>
        <v>#N/A</v>
      </c>
      <c r="N9" t="e">
        <f ca="1">IF(
      AND( _01_data[[#This Row],[photo_X]] = 2, _01_data[[#This Row],[Presidency]] = "Bush son" ),
      100,
      IF( _01_data[[#This Row],[photo_X]] = 2, 100, NA() )
     )</f>
        <v>#N/A</v>
      </c>
      <c r="AC9">
        <v>33603</v>
      </c>
      <c r="AD9">
        <v>2120000</v>
      </c>
      <c r="AE9">
        <v>299.37277911459103</v>
      </c>
      <c r="AF9" t="str">
        <v>1. Bush dad</v>
      </c>
      <c r="AG9" t="str">
        <v/>
      </c>
      <c r="AH9">
        <v>1</v>
      </c>
      <c r="AI9" t="e">
        <v>#N/A</v>
      </c>
      <c r="AJ9" t="e">
        <v>#N/A</v>
      </c>
      <c r="AK9" t="e">
        <v>#N/A</v>
      </c>
      <c r="AL9" t="e">
        <v>#N/A</v>
      </c>
      <c r="AM9">
        <f ca="1"/>
        <v>3</v>
      </c>
      <c r="AN9" t="e">
        <f ca="1"/>
        <v>#N/A</v>
      </c>
      <c r="AO9" t="e">
        <f ca="1"/>
        <v>#N/A</v>
      </c>
    </row>
    <row r="10" spans="2:41" x14ac:dyDescent="0.4">
      <c r="B10" s="1">
        <v>33969</v>
      </c>
      <c r="C10">
        <v>1920000</v>
      </c>
      <c r="D10" s="2">
        <v>325.033735954804</v>
      </c>
      <c r="E10" t="s">
        <v>13</v>
      </c>
      <c r="F10"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92</v>
      </c>
      <c r="G10">
        <f>IF(OR(_01_data[[#This Row],[Presidency]]="1. Bush dad",_01_data[[#This Row],[Year]]="92"),1,NA())</f>
        <v>1</v>
      </c>
      <c r="H10">
        <f>IF(OR(_01_data[[#This Row],[Presidency]]="2. Clinton",_01_data[[#This Row],[Year]]="00"),1,NA())</f>
        <v>1</v>
      </c>
      <c r="I10" t="e">
        <f>IF(OR(_01_data[[#This Row],[Presidency]]="3. Bush Son",_01_data[[#This Row],[Year]]="08"),1,NA())</f>
        <v>#N/A</v>
      </c>
      <c r="J10" t="e">
        <f>IF(OR(_01_data[[#This Row],[Presidency]]="4. Obama",_01_data[[#This Row],[Year]]="16"),1,NA())</f>
        <v>#N/A</v>
      </c>
      <c r="K10" t="e">
        <f>IF(_01_data[[#This Row],[Presidency]]="5. Trump",1,NA())</f>
        <v>#N/A</v>
      </c>
      <c r="L10">
        <f t="shared" ca="1" si="0"/>
        <v>1</v>
      </c>
      <c r="M10" t="e">
        <f ca="1">IF(
      AND( _01_data[[#This Row],[photo_X]] = 2, _01_data[[#This Row],[Presidency]] = "3. Bush son" ),
      250000,
      IF( _01_data[[#This Row],[photo_X]] = 2, 270000, NA() )
     )</f>
        <v>#N/A</v>
      </c>
      <c r="N10" t="e">
        <f ca="1">IF(
      AND( _01_data[[#This Row],[photo_X]] = 2, _01_data[[#This Row],[Presidency]] = "Bush son" ),
      100,
      IF( _01_data[[#This Row],[photo_X]] = 2, 100, NA() )
     )</f>
        <v>#N/A</v>
      </c>
      <c r="AC10">
        <v>33969</v>
      </c>
      <c r="AD10">
        <v>1920000</v>
      </c>
      <c r="AE10">
        <v>325.033735954804</v>
      </c>
      <c r="AF10" t="str">
        <v>2. Clinton</v>
      </c>
      <c r="AG10" t="str">
        <v>92</v>
      </c>
      <c r="AH10">
        <v>1</v>
      </c>
      <c r="AI10">
        <v>1</v>
      </c>
      <c r="AJ10" t="e">
        <v>#N/A</v>
      </c>
      <c r="AK10" t="e">
        <v>#N/A</v>
      </c>
      <c r="AL10" t="e">
        <v>#N/A</v>
      </c>
      <c r="AM10">
        <f ca="1"/>
        <v>1</v>
      </c>
      <c r="AN10" t="e">
        <f ca="1"/>
        <v>#N/A</v>
      </c>
      <c r="AO10" t="e">
        <f ca="1"/>
        <v>#N/A</v>
      </c>
    </row>
    <row r="11" spans="2:41" x14ac:dyDescent="0.4">
      <c r="B11" s="1">
        <v>34334</v>
      </c>
      <c r="C11">
        <v>1820000</v>
      </c>
      <c r="D11" s="2">
        <v>316.71944374742304</v>
      </c>
      <c r="E11" t="s">
        <v>13</v>
      </c>
      <c r="F11"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11" t="e">
        <f>IF(OR(_01_data[[#This Row],[Presidency]]="1. Bush dad",_01_data[[#This Row],[Year]]="92"),1,NA())</f>
        <v>#N/A</v>
      </c>
      <c r="H11">
        <f>IF(OR(_01_data[[#This Row],[Presidency]]="2. Clinton",_01_data[[#This Row],[Year]]="00"),1,NA())</f>
        <v>1</v>
      </c>
      <c r="I11" t="e">
        <f>IF(OR(_01_data[[#This Row],[Presidency]]="3. Bush Son",_01_data[[#This Row],[Year]]="08"),1,NA())</f>
        <v>#N/A</v>
      </c>
      <c r="J11" t="e">
        <f>IF(OR(_01_data[[#This Row],[Presidency]]="4. Obama",_01_data[[#This Row],[Year]]="16"),1,NA())</f>
        <v>#N/A</v>
      </c>
      <c r="K11" t="e">
        <f>IF(_01_data[[#This Row],[Presidency]]="5. Trump",1,NA())</f>
        <v>#N/A</v>
      </c>
      <c r="L11">
        <f t="shared" ca="1" si="0"/>
        <v>2</v>
      </c>
      <c r="M11">
        <f ca="1">IF(
      AND( _01_data[[#This Row],[photo_X]] = 2, _01_data[[#This Row],[Presidency]] = "3. Bush son" ),
      250000,
      IF( _01_data[[#This Row],[photo_X]] = 2, 270000, NA() )
     )</f>
        <v>270000</v>
      </c>
      <c r="N11">
        <f ca="1">IF(
      AND( _01_data[[#This Row],[photo_X]] = 2, _01_data[[#This Row],[Presidency]] = "Bush son" ),
      100,
      IF( _01_data[[#This Row],[photo_X]] = 2, 100, NA() )
     )</f>
        <v>100</v>
      </c>
      <c r="AC11">
        <v>34334</v>
      </c>
      <c r="AD11">
        <v>1820000</v>
      </c>
      <c r="AE11">
        <v>316.71944374742304</v>
      </c>
      <c r="AF11" t="str">
        <v>2. Clinton</v>
      </c>
      <c r="AG11" t="str">
        <v/>
      </c>
      <c r="AH11" t="e">
        <v>#N/A</v>
      </c>
      <c r="AI11">
        <v>1</v>
      </c>
      <c r="AJ11" t="e">
        <v>#N/A</v>
      </c>
      <c r="AK11" t="e">
        <v>#N/A</v>
      </c>
      <c r="AL11" t="e">
        <v>#N/A</v>
      </c>
      <c r="AM11">
        <f ca="1"/>
        <v>2</v>
      </c>
      <c r="AN11">
        <f ca="1"/>
        <v>250000</v>
      </c>
      <c r="AO11">
        <f ca="1"/>
        <v>100</v>
      </c>
    </row>
    <row r="12" spans="2:41" x14ac:dyDescent="0.4">
      <c r="B12" s="1">
        <v>34699</v>
      </c>
      <c r="C12">
        <v>1720000</v>
      </c>
      <c r="D12" s="2">
        <v>308.084</v>
      </c>
      <c r="E12" t="s">
        <v>13</v>
      </c>
      <c r="F12"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94</v>
      </c>
      <c r="G12" t="e">
        <f>IF(OR(_01_data[[#This Row],[Presidency]]="1. Bush dad",_01_data[[#This Row],[Year]]="92"),1,NA())</f>
        <v>#N/A</v>
      </c>
      <c r="H12">
        <f>IF(OR(_01_data[[#This Row],[Presidency]]="2. Clinton",_01_data[[#This Row],[Year]]="00"),1,NA())</f>
        <v>1</v>
      </c>
      <c r="I12" t="e">
        <f>IF(OR(_01_data[[#This Row],[Presidency]]="3. Bush Son",_01_data[[#This Row],[Year]]="08"),1,NA())</f>
        <v>#N/A</v>
      </c>
      <c r="J12" t="e">
        <f>IF(OR(_01_data[[#This Row],[Presidency]]="4. Obama",_01_data[[#This Row],[Year]]="16"),1,NA())</f>
        <v>#N/A</v>
      </c>
      <c r="K12" t="e">
        <f>IF(_01_data[[#This Row],[Presidency]]="5. Trump",1,NA())</f>
        <v>#N/A</v>
      </c>
      <c r="L12">
        <f t="shared" ca="1" si="0"/>
        <v>3</v>
      </c>
      <c r="M12" t="e">
        <f ca="1">IF(
      AND( _01_data[[#This Row],[photo_X]] = 2, _01_data[[#This Row],[Presidency]] = "3. Bush son" ),
      250000,
      IF( _01_data[[#This Row],[photo_X]] = 2, 270000, NA() )
     )</f>
        <v>#N/A</v>
      </c>
      <c r="N12" t="e">
        <f ca="1">IF(
      AND( _01_data[[#This Row],[photo_X]] = 2, _01_data[[#This Row],[Presidency]] = "Bush son" ),
      100,
      IF( _01_data[[#This Row],[photo_X]] = 2, 100, NA() )
     )</f>
        <v>#N/A</v>
      </c>
      <c r="AC12">
        <v>34699</v>
      </c>
      <c r="AD12">
        <v>1720000</v>
      </c>
      <c r="AE12">
        <v>308.084</v>
      </c>
      <c r="AF12" t="str">
        <v>2. Clinton</v>
      </c>
      <c r="AG12" t="str">
        <v>94</v>
      </c>
      <c r="AH12" t="e">
        <v>#N/A</v>
      </c>
      <c r="AI12">
        <v>1</v>
      </c>
      <c r="AJ12" t="e">
        <v>#N/A</v>
      </c>
      <c r="AK12" t="e">
        <v>#N/A</v>
      </c>
      <c r="AL12" t="e">
        <v>#N/A</v>
      </c>
      <c r="AM12">
        <f ca="1"/>
        <v>3</v>
      </c>
      <c r="AN12" t="e">
        <f ca="1"/>
        <v>#N/A</v>
      </c>
      <c r="AO12" t="e">
        <f ca="1"/>
        <v>#N/A</v>
      </c>
    </row>
    <row r="13" spans="2:41" x14ac:dyDescent="0.4">
      <c r="B13" s="1">
        <v>35064</v>
      </c>
      <c r="C13">
        <v>1635600</v>
      </c>
      <c r="D13" s="2">
        <v>295.85309772466098</v>
      </c>
      <c r="E13" t="s">
        <v>13</v>
      </c>
      <c r="F13"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13" t="e">
        <f>IF(OR(_01_data[[#This Row],[Presidency]]="1. Bush dad",_01_data[[#This Row],[Year]]="92"),1,NA())</f>
        <v>#N/A</v>
      </c>
      <c r="H13">
        <f>IF(OR(_01_data[[#This Row],[Presidency]]="2. Clinton",_01_data[[#This Row],[Year]]="00"),1,NA())</f>
        <v>1</v>
      </c>
      <c r="I13" t="e">
        <f>IF(OR(_01_data[[#This Row],[Presidency]]="3. Bush Son",_01_data[[#This Row],[Year]]="08"),1,NA())</f>
        <v>#N/A</v>
      </c>
      <c r="J13" t="e">
        <f>IF(OR(_01_data[[#This Row],[Presidency]]="4. Obama",_01_data[[#This Row],[Year]]="16"),1,NA())</f>
        <v>#N/A</v>
      </c>
      <c r="K13" t="e">
        <f>IF(_01_data[[#This Row],[Presidency]]="5. Trump",1,NA())</f>
        <v>#N/A</v>
      </c>
      <c r="L13">
        <f t="shared" ca="1" si="0"/>
        <v>4</v>
      </c>
      <c r="M13" t="e">
        <f ca="1">IF(
      AND( _01_data[[#This Row],[photo_X]] = 2, _01_data[[#This Row],[Presidency]] = "3. Bush son" ),
      250000,
      IF( _01_data[[#This Row],[photo_X]] = 2, 270000, NA() )
     )</f>
        <v>#N/A</v>
      </c>
      <c r="N13" t="e">
        <f ca="1">IF(
      AND( _01_data[[#This Row],[photo_X]] = 2, _01_data[[#This Row],[Presidency]] = "Bush son" ),
      100,
      IF( _01_data[[#This Row],[photo_X]] = 2, 100, NA() )
     )</f>
        <v>#N/A</v>
      </c>
      <c r="AC13">
        <v>35064</v>
      </c>
      <c r="AD13">
        <v>1635600</v>
      </c>
      <c r="AE13">
        <v>295.85309772466098</v>
      </c>
      <c r="AF13" t="str">
        <v>2. Clinton</v>
      </c>
      <c r="AG13" t="str">
        <v/>
      </c>
      <c r="AH13" t="e">
        <v>#N/A</v>
      </c>
      <c r="AI13">
        <v>1</v>
      </c>
      <c r="AJ13" t="e">
        <v>#N/A</v>
      </c>
      <c r="AK13" t="e">
        <v>#N/A</v>
      </c>
      <c r="AL13" t="e">
        <v>#N/A</v>
      </c>
      <c r="AM13">
        <f ca="1"/>
        <v>4</v>
      </c>
      <c r="AN13" t="e">
        <f ca="1"/>
        <v>#N/A</v>
      </c>
      <c r="AO13" t="e">
        <f ca="1"/>
        <v>#N/A</v>
      </c>
    </row>
    <row r="14" spans="2:41" x14ac:dyDescent="0.4">
      <c r="B14" s="1">
        <v>35430</v>
      </c>
      <c r="C14">
        <v>1572100</v>
      </c>
      <c r="D14" s="2">
        <v>287.96066867894001</v>
      </c>
      <c r="E14" t="s">
        <v>13</v>
      </c>
      <c r="F14"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96</v>
      </c>
      <c r="G14" t="e">
        <f>IF(OR(_01_data[[#This Row],[Presidency]]="1. Bush dad",_01_data[[#This Row],[Year]]="92"),1,NA())</f>
        <v>#N/A</v>
      </c>
      <c r="H14">
        <f>IF(OR(_01_data[[#This Row],[Presidency]]="2. Clinton",_01_data[[#This Row],[Year]]="00"),1,NA())</f>
        <v>1</v>
      </c>
      <c r="I14" t="e">
        <f>IF(OR(_01_data[[#This Row],[Presidency]]="3. Bush Son",_01_data[[#This Row],[Year]]="08"),1,NA())</f>
        <v>#N/A</v>
      </c>
      <c r="J14" t="e">
        <f>IF(OR(_01_data[[#This Row],[Presidency]]="4. Obama",_01_data[[#This Row],[Year]]="16"),1,NA())</f>
        <v>#N/A</v>
      </c>
      <c r="K14" t="e">
        <f>IF(_01_data[[#This Row],[Presidency]]="5. Trump",1,NA())</f>
        <v>#N/A</v>
      </c>
      <c r="L14">
        <f t="shared" ca="1" si="0"/>
        <v>5</v>
      </c>
      <c r="M14" t="e">
        <f ca="1">IF(
      AND( _01_data[[#This Row],[photo_X]] = 2, _01_data[[#This Row],[Presidency]] = "3. Bush son" ),
      250000,
      IF( _01_data[[#This Row],[photo_X]] = 2, 270000, NA() )
     )</f>
        <v>#N/A</v>
      </c>
      <c r="N14" t="e">
        <f ca="1">IF(
      AND( _01_data[[#This Row],[photo_X]] = 2, _01_data[[#This Row],[Presidency]] = "Bush son" ),
      100,
      IF( _01_data[[#This Row],[photo_X]] = 2, 100, NA() )
     )</f>
        <v>#N/A</v>
      </c>
      <c r="AC14">
        <v>35430</v>
      </c>
      <c r="AD14">
        <v>1572100</v>
      </c>
      <c r="AE14">
        <v>287.96066867894001</v>
      </c>
      <c r="AF14" t="str">
        <v>2. Clinton</v>
      </c>
      <c r="AG14" t="str">
        <v>96</v>
      </c>
      <c r="AH14" t="e">
        <v>#N/A</v>
      </c>
      <c r="AI14">
        <v>1</v>
      </c>
      <c r="AJ14" t="e">
        <v>#N/A</v>
      </c>
      <c r="AK14" t="e">
        <v>#N/A</v>
      </c>
      <c r="AL14" t="e">
        <v>#N/A</v>
      </c>
      <c r="AM14">
        <f ca="1"/>
        <v>5</v>
      </c>
      <c r="AN14" t="e">
        <f ca="1"/>
        <v>#N/A</v>
      </c>
      <c r="AO14" t="e">
        <f ca="1"/>
        <v>#N/A</v>
      </c>
    </row>
    <row r="15" spans="2:41" x14ac:dyDescent="0.4">
      <c r="B15" s="1">
        <v>35795</v>
      </c>
      <c r="C15">
        <v>1533300</v>
      </c>
      <c r="D15" s="2">
        <v>293.16782579097099</v>
      </c>
      <c r="E15" t="s">
        <v>13</v>
      </c>
      <c r="F15"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15" t="e">
        <f>IF(OR(_01_data[[#This Row],[Presidency]]="1. Bush dad",_01_data[[#This Row],[Year]]="92"),1,NA())</f>
        <v>#N/A</v>
      </c>
      <c r="H15">
        <f>IF(OR(_01_data[[#This Row],[Presidency]]="2. Clinton",_01_data[[#This Row],[Year]]="00"),1,NA())</f>
        <v>1</v>
      </c>
      <c r="I15" t="e">
        <f>IF(OR(_01_data[[#This Row],[Presidency]]="3. Bush Son",_01_data[[#This Row],[Year]]="08"),1,NA())</f>
        <v>#N/A</v>
      </c>
      <c r="J15" t="e">
        <f>IF(OR(_01_data[[#This Row],[Presidency]]="4. Obama",_01_data[[#This Row],[Year]]="16"),1,NA())</f>
        <v>#N/A</v>
      </c>
      <c r="K15" t="e">
        <f>IF(_01_data[[#This Row],[Presidency]]="5. Trump",1,NA())</f>
        <v>#N/A</v>
      </c>
      <c r="L15">
        <f t="shared" ca="1" si="0"/>
        <v>6</v>
      </c>
      <c r="M15" t="e">
        <f ca="1">IF(
      AND( _01_data[[#This Row],[photo_X]] = 2, _01_data[[#This Row],[Presidency]] = "3. Bush son" ),
      250000,
      IF( _01_data[[#This Row],[photo_X]] = 2, 270000, NA() )
     )</f>
        <v>#N/A</v>
      </c>
      <c r="N15" t="e">
        <f ca="1">IF(
      AND( _01_data[[#This Row],[photo_X]] = 2, _01_data[[#This Row],[Presidency]] = "Bush son" ),
      100,
      IF( _01_data[[#This Row],[photo_X]] = 2, 100, NA() )
     )</f>
        <v>#N/A</v>
      </c>
      <c r="AC15">
        <v>35795</v>
      </c>
      <c r="AD15">
        <v>1533300</v>
      </c>
      <c r="AE15">
        <v>293.16782579097099</v>
      </c>
      <c r="AF15" t="str">
        <v>2. Clinton</v>
      </c>
      <c r="AG15" t="str">
        <v/>
      </c>
      <c r="AH15" t="e">
        <v>#N/A</v>
      </c>
      <c r="AI15">
        <v>1</v>
      </c>
      <c r="AJ15" t="e">
        <v>#N/A</v>
      </c>
      <c r="AK15" t="e">
        <v>#N/A</v>
      </c>
      <c r="AL15" t="e">
        <v>#N/A</v>
      </c>
      <c r="AM15">
        <f ca="1"/>
        <v>6</v>
      </c>
      <c r="AN15" t="e">
        <f ca="1"/>
        <v>#N/A</v>
      </c>
      <c r="AO15" t="e">
        <f ca="1"/>
        <v>#N/A</v>
      </c>
    </row>
    <row r="16" spans="2:41" x14ac:dyDescent="0.4">
      <c r="B16" s="1">
        <v>36160</v>
      </c>
      <c r="C16">
        <v>1594000</v>
      </c>
      <c r="D16" s="2">
        <v>290.99605508837806</v>
      </c>
      <c r="E16" t="s">
        <v>13</v>
      </c>
      <c r="F16"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98</v>
      </c>
      <c r="G16" t="e">
        <f>IF(OR(_01_data[[#This Row],[Presidency]]="1. Bush dad",_01_data[[#This Row],[Year]]="92"),1,NA())</f>
        <v>#N/A</v>
      </c>
      <c r="H16">
        <f>IF(OR(_01_data[[#This Row],[Presidency]]="2. Clinton",_01_data[[#This Row],[Year]]="00"),1,NA())</f>
        <v>1</v>
      </c>
      <c r="I16" t="e">
        <f>IF(OR(_01_data[[#This Row],[Presidency]]="3. Bush Son",_01_data[[#This Row],[Year]]="08"),1,NA())</f>
        <v>#N/A</v>
      </c>
      <c r="J16" t="e">
        <f>IF(OR(_01_data[[#This Row],[Presidency]]="4. Obama",_01_data[[#This Row],[Year]]="16"),1,NA())</f>
        <v>#N/A</v>
      </c>
      <c r="K16" t="e">
        <f>IF(_01_data[[#This Row],[Presidency]]="5. Trump",1,NA())</f>
        <v>#N/A</v>
      </c>
      <c r="L16">
        <f t="shared" ca="1" si="0"/>
        <v>7</v>
      </c>
      <c r="M16" t="e">
        <f ca="1">IF(
      AND( _01_data[[#This Row],[photo_X]] = 2, _01_data[[#This Row],[Presidency]] = "3. Bush son" ),
      250000,
      IF( _01_data[[#This Row],[photo_X]] = 2, 270000, NA() )
     )</f>
        <v>#N/A</v>
      </c>
      <c r="N16" t="e">
        <f ca="1">IF(
      AND( _01_data[[#This Row],[photo_X]] = 2, _01_data[[#This Row],[Presidency]] = "Bush son" ),
      100,
      IF( _01_data[[#This Row],[photo_X]] = 2, 100, NA() )
     )</f>
        <v>#N/A</v>
      </c>
      <c r="AC16">
        <v>36160</v>
      </c>
      <c r="AD16">
        <v>1594000</v>
      </c>
      <c r="AE16">
        <v>290.99605508837806</v>
      </c>
      <c r="AF16" t="str">
        <v>2. Clinton</v>
      </c>
      <c r="AG16" t="str">
        <v>98</v>
      </c>
      <c r="AH16" t="e">
        <v>#N/A</v>
      </c>
      <c r="AI16">
        <v>1</v>
      </c>
      <c r="AJ16" t="e">
        <v>#N/A</v>
      </c>
      <c r="AK16" t="e">
        <v>#N/A</v>
      </c>
      <c r="AL16" t="e">
        <v>#N/A</v>
      </c>
      <c r="AM16">
        <f ca="1"/>
        <v>7</v>
      </c>
      <c r="AN16" t="e">
        <f ca="1"/>
        <v>#N/A</v>
      </c>
      <c r="AO16" t="e">
        <f ca="1"/>
        <v>#N/A</v>
      </c>
    </row>
    <row r="17" spans="2:41" x14ac:dyDescent="0.4">
      <c r="B17" s="1">
        <v>36525</v>
      </c>
      <c r="C17">
        <v>1575000</v>
      </c>
      <c r="D17" s="2">
        <v>298.09489132240401</v>
      </c>
      <c r="E17" t="s">
        <v>13</v>
      </c>
      <c r="F17"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17" t="e">
        <f>IF(OR(_01_data[[#This Row],[Presidency]]="1. Bush dad",_01_data[[#This Row],[Year]]="92"),1,NA())</f>
        <v>#N/A</v>
      </c>
      <c r="H17">
        <f>IF(OR(_01_data[[#This Row],[Presidency]]="2. Clinton",_01_data[[#This Row],[Year]]="00"),1,NA())</f>
        <v>1</v>
      </c>
      <c r="I17" t="e">
        <f>IF(OR(_01_data[[#This Row],[Presidency]]="3. Bush Son",_01_data[[#This Row],[Year]]="08"),1,NA())</f>
        <v>#N/A</v>
      </c>
      <c r="J17" t="e">
        <f>IF(OR(_01_data[[#This Row],[Presidency]]="4. Obama",_01_data[[#This Row],[Year]]="16"),1,NA())</f>
        <v>#N/A</v>
      </c>
      <c r="K17" t="e">
        <f>IF(_01_data[[#This Row],[Presidency]]="5. Trump",1,NA())</f>
        <v>#N/A</v>
      </c>
      <c r="L17">
        <f t="shared" ca="1" si="0"/>
        <v>8</v>
      </c>
      <c r="M17" t="e">
        <f ca="1">IF(
      AND( _01_data[[#This Row],[photo_X]] = 2, _01_data[[#This Row],[Presidency]] = "3. Bush son" ),
      250000,
      IF( _01_data[[#This Row],[photo_X]] = 2, 270000, NA() )
     )</f>
        <v>#N/A</v>
      </c>
      <c r="N17" t="e">
        <f ca="1">IF(
      AND( _01_data[[#This Row],[photo_X]] = 2, _01_data[[#This Row],[Presidency]] = "Bush son" ),
      100,
      IF( _01_data[[#This Row],[photo_X]] = 2, 100, NA() )
     )</f>
        <v>#N/A</v>
      </c>
      <c r="AC17">
        <v>36525</v>
      </c>
      <c r="AD17">
        <v>1575000</v>
      </c>
      <c r="AE17">
        <v>298.09489132240401</v>
      </c>
      <c r="AF17" t="str">
        <v>2. Clinton</v>
      </c>
      <c r="AG17" t="str">
        <v/>
      </c>
      <c r="AH17" t="e">
        <v>#N/A</v>
      </c>
      <c r="AI17">
        <v>1</v>
      </c>
      <c r="AJ17" t="e">
        <v>#N/A</v>
      </c>
      <c r="AK17" t="e">
        <v>#N/A</v>
      </c>
      <c r="AL17" t="e">
        <v>#N/A</v>
      </c>
      <c r="AM17">
        <f ca="1"/>
        <v>8</v>
      </c>
      <c r="AN17" t="e">
        <f ca="1"/>
        <v>#N/A</v>
      </c>
      <c r="AO17" t="e">
        <f ca="1"/>
        <v>#N/A</v>
      </c>
    </row>
    <row r="18" spans="2:41" x14ac:dyDescent="0.4">
      <c r="B18" s="1">
        <v>36891</v>
      </c>
      <c r="C18">
        <v>1454800</v>
      </c>
      <c r="D18" s="2">
        <v>320.08632421119597</v>
      </c>
      <c r="E18" t="s">
        <v>14</v>
      </c>
      <c r="F18"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00</v>
      </c>
      <c r="G18" t="e">
        <f>IF(OR(_01_data[[#This Row],[Presidency]]="1. Bush dad",_01_data[[#This Row],[Year]]="92"),1,NA())</f>
        <v>#N/A</v>
      </c>
      <c r="H18">
        <f>IF(OR(_01_data[[#This Row],[Presidency]]="2. Clinton",_01_data[[#This Row],[Year]]="00"),1,NA())</f>
        <v>1</v>
      </c>
      <c r="I18">
        <f>IF(OR(_01_data[[#This Row],[Presidency]]="3. Bush Son",_01_data[[#This Row],[Year]]="08"),1,NA())</f>
        <v>1</v>
      </c>
      <c r="J18" t="e">
        <f>IF(OR(_01_data[[#This Row],[Presidency]]="4. Obama",_01_data[[#This Row],[Year]]="16"),1,NA())</f>
        <v>#N/A</v>
      </c>
      <c r="K18" t="e">
        <f>IF(_01_data[[#This Row],[Presidency]]="5. Trump",1,NA())</f>
        <v>#N/A</v>
      </c>
      <c r="L18">
        <f t="shared" ca="1" si="0"/>
        <v>1</v>
      </c>
      <c r="M18" t="e">
        <f ca="1">IF(
      AND( _01_data[[#This Row],[photo_X]] = 2, _01_data[[#This Row],[Presidency]] = "3. Bush son" ),
      250000,
      IF( _01_data[[#This Row],[photo_X]] = 2, 270000, NA() )
     )</f>
        <v>#N/A</v>
      </c>
      <c r="N18" t="e">
        <f ca="1">IF(
      AND( _01_data[[#This Row],[photo_X]] = 2, _01_data[[#This Row],[Presidency]] = "Bush son" ),
      100,
      IF( _01_data[[#This Row],[photo_X]] = 2, 100, NA() )
     )</f>
        <v>#N/A</v>
      </c>
      <c r="AC18">
        <v>36891</v>
      </c>
      <c r="AD18">
        <v>1454800</v>
      </c>
      <c r="AE18">
        <v>320.08632421119597</v>
      </c>
      <c r="AF18" t="str">
        <v>3. Bush son</v>
      </c>
      <c r="AG18" t="str">
        <v>00</v>
      </c>
      <c r="AH18" t="e">
        <v>#N/A</v>
      </c>
      <c r="AI18">
        <v>1</v>
      </c>
      <c r="AJ18">
        <v>1</v>
      </c>
      <c r="AK18" t="e">
        <v>#N/A</v>
      </c>
      <c r="AL18" t="e">
        <v>#N/A</v>
      </c>
      <c r="AM18">
        <f ca="1"/>
        <v>1</v>
      </c>
      <c r="AN18" t="e">
        <f ca="1"/>
        <v>#N/A</v>
      </c>
      <c r="AO18" t="e">
        <f ca="1"/>
        <v>#N/A</v>
      </c>
    </row>
    <row r="19" spans="2:41" x14ac:dyDescent="0.4">
      <c r="B19" s="1">
        <v>37256</v>
      </c>
      <c r="C19">
        <v>1420700</v>
      </c>
      <c r="D19" s="2">
        <v>331.80561057213703</v>
      </c>
      <c r="E19" t="s">
        <v>14</v>
      </c>
      <c r="F19"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19" t="e">
        <f>IF(OR(_01_data[[#This Row],[Presidency]]="1. Bush dad",_01_data[[#This Row],[Year]]="92"),1,NA())</f>
        <v>#N/A</v>
      </c>
      <c r="H19" t="e">
        <f>IF(OR(_01_data[[#This Row],[Presidency]]="2. Clinton",_01_data[[#This Row],[Year]]="00"),1,NA())</f>
        <v>#N/A</v>
      </c>
      <c r="I19">
        <f>IF(OR(_01_data[[#This Row],[Presidency]]="3. Bush Son",_01_data[[#This Row],[Year]]="08"),1,NA())</f>
        <v>1</v>
      </c>
      <c r="J19" t="e">
        <f>IF(OR(_01_data[[#This Row],[Presidency]]="4. Obama",_01_data[[#This Row],[Year]]="16"),1,NA())</f>
        <v>#N/A</v>
      </c>
      <c r="K19" t="e">
        <f>IF(_01_data[[#This Row],[Presidency]]="5. Trump",1,NA())</f>
        <v>#N/A</v>
      </c>
      <c r="L19">
        <f t="shared" ca="1" si="0"/>
        <v>2</v>
      </c>
      <c r="M19">
        <f ca="1">IF(
      AND( _01_data[[#This Row],[photo_X]] = 2, _01_data[[#This Row],[Presidency]] = "3. Bush son" ),
      250000,
      IF( _01_data[[#This Row],[photo_X]] = 2, 270000, NA() )
     )</f>
        <v>250000</v>
      </c>
      <c r="N19">
        <f ca="1">IF(
      AND( _01_data[[#This Row],[photo_X]] = 2, _01_data[[#This Row],[Presidency]] = "Bush son" ),
      100,
      IF( _01_data[[#This Row],[photo_X]] = 2, 100, NA() )
     )</f>
        <v>100</v>
      </c>
      <c r="AC19">
        <v>37256</v>
      </c>
      <c r="AD19">
        <v>1420700</v>
      </c>
      <c r="AE19">
        <v>331.80561057213703</v>
      </c>
      <c r="AF19" t="str">
        <v>3. Bush son</v>
      </c>
      <c r="AG19" t="str">
        <v/>
      </c>
      <c r="AH19" t="e">
        <v>#N/A</v>
      </c>
      <c r="AI19" t="e">
        <v>#N/A</v>
      </c>
      <c r="AJ19">
        <v>1</v>
      </c>
      <c r="AK19" t="e">
        <v>#N/A</v>
      </c>
      <c r="AL19" t="e">
        <v>#N/A</v>
      </c>
      <c r="AM19">
        <f ca="1"/>
        <v>2</v>
      </c>
      <c r="AN19">
        <f ca="1"/>
        <v>250000</v>
      </c>
      <c r="AO19">
        <f ca="1"/>
        <v>100</v>
      </c>
    </row>
    <row r="20" spans="2:41" x14ac:dyDescent="0.4">
      <c r="B20" s="1">
        <v>37621</v>
      </c>
      <c r="C20">
        <v>1467000</v>
      </c>
      <c r="D20" s="2">
        <v>378.46313875384101</v>
      </c>
      <c r="E20" t="s">
        <v>14</v>
      </c>
      <c r="F20"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02</v>
      </c>
      <c r="G20" t="e">
        <f>IF(OR(_01_data[[#This Row],[Presidency]]="1. Bush dad",_01_data[[#This Row],[Year]]="92"),1,NA())</f>
        <v>#N/A</v>
      </c>
      <c r="H20" t="e">
        <f>IF(OR(_01_data[[#This Row],[Presidency]]="2. Clinton",_01_data[[#This Row],[Year]]="00"),1,NA())</f>
        <v>#N/A</v>
      </c>
      <c r="I20">
        <f>IF(OR(_01_data[[#This Row],[Presidency]]="3. Bush Son",_01_data[[#This Row],[Year]]="08"),1,NA())</f>
        <v>1</v>
      </c>
      <c r="J20" t="e">
        <f>IF(OR(_01_data[[#This Row],[Presidency]]="4. Obama",_01_data[[#This Row],[Year]]="16"),1,NA())</f>
        <v>#N/A</v>
      </c>
      <c r="K20" t="e">
        <f>IF(_01_data[[#This Row],[Presidency]]="5. Trump",1,NA())</f>
        <v>#N/A</v>
      </c>
      <c r="L20">
        <f t="shared" ca="1" si="0"/>
        <v>3</v>
      </c>
      <c r="M20" t="e">
        <f ca="1">IF(
      AND( _01_data[[#This Row],[photo_X]] = 2, _01_data[[#This Row],[Presidency]] = "3. Bush son" ),
      250000,
      IF( _01_data[[#This Row],[photo_X]] = 2, 270000, NA() )
     )</f>
        <v>#N/A</v>
      </c>
      <c r="N20" t="e">
        <f ca="1">IF(
      AND( _01_data[[#This Row],[photo_X]] = 2, _01_data[[#This Row],[Presidency]] = "Bush son" ),
      100,
      IF( _01_data[[#This Row],[photo_X]] = 2, 100, NA() )
     )</f>
        <v>#N/A</v>
      </c>
      <c r="AC20">
        <v>37621</v>
      </c>
      <c r="AD20">
        <v>1467000</v>
      </c>
      <c r="AE20">
        <v>378.46313875384101</v>
      </c>
      <c r="AF20" t="str">
        <v>3. Bush son</v>
      </c>
      <c r="AG20" t="str">
        <v>02</v>
      </c>
      <c r="AH20" t="e">
        <v>#N/A</v>
      </c>
      <c r="AI20" t="e">
        <v>#N/A</v>
      </c>
      <c r="AJ20">
        <v>1</v>
      </c>
      <c r="AK20" t="e">
        <v>#N/A</v>
      </c>
      <c r="AL20" t="e">
        <v>#N/A</v>
      </c>
      <c r="AM20">
        <f ca="1"/>
        <v>3</v>
      </c>
      <c r="AN20" t="e">
        <f ca="1"/>
        <v>#N/A</v>
      </c>
      <c r="AO20" t="e">
        <f ca="1"/>
        <v>#N/A</v>
      </c>
    </row>
    <row r="21" spans="2:41" x14ac:dyDescent="0.4">
      <c r="B21" s="1">
        <v>37986</v>
      </c>
      <c r="C21">
        <v>1480000</v>
      </c>
      <c r="D21" s="2">
        <v>440.53206958619199</v>
      </c>
      <c r="E21" t="s">
        <v>14</v>
      </c>
      <c r="F21"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21" t="e">
        <f>IF(OR(_01_data[[#This Row],[Presidency]]="1. Bush dad",_01_data[[#This Row],[Year]]="92"),1,NA())</f>
        <v>#N/A</v>
      </c>
      <c r="H21" t="e">
        <f>IF(OR(_01_data[[#This Row],[Presidency]]="2. Clinton",_01_data[[#This Row],[Year]]="00"),1,NA())</f>
        <v>#N/A</v>
      </c>
      <c r="I21">
        <f>IF(OR(_01_data[[#This Row],[Presidency]]="3. Bush Son",_01_data[[#This Row],[Year]]="08"),1,NA())</f>
        <v>1</v>
      </c>
      <c r="J21" t="e">
        <f>IF(OR(_01_data[[#This Row],[Presidency]]="4. Obama",_01_data[[#This Row],[Year]]="16"),1,NA())</f>
        <v>#N/A</v>
      </c>
      <c r="K21" t="e">
        <f>IF(_01_data[[#This Row],[Presidency]]="5. Trump",1,NA())</f>
        <v>#N/A</v>
      </c>
      <c r="L21">
        <f t="shared" ca="1" si="0"/>
        <v>4</v>
      </c>
      <c r="M21" t="e">
        <f ca="1">IF(
      AND( _01_data[[#This Row],[photo_X]] = 2, _01_data[[#This Row],[Presidency]] = "3. Bush son" ),
      250000,
      IF( _01_data[[#This Row],[photo_X]] = 2, 270000, NA() )
     )</f>
        <v>#N/A</v>
      </c>
      <c r="N21" t="e">
        <f ca="1">IF(
      AND( _01_data[[#This Row],[photo_X]] = 2, _01_data[[#This Row],[Presidency]] = "Bush son" ),
      100,
      IF( _01_data[[#This Row],[photo_X]] = 2, 100, NA() )
     )</f>
        <v>#N/A</v>
      </c>
      <c r="AC21">
        <v>37986</v>
      </c>
      <c r="AD21">
        <v>1480000</v>
      </c>
      <c r="AE21">
        <v>440.53206958619199</v>
      </c>
      <c r="AF21" t="str">
        <v>3. Bush son</v>
      </c>
      <c r="AG21" t="str">
        <v/>
      </c>
      <c r="AH21" t="e">
        <v>#N/A</v>
      </c>
      <c r="AI21" t="e">
        <v>#N/A</v>
      </c>
      <c r="AJ21">
        <v>1</v>
      </c>
      <c r="AK21" t="e">
        <v>#N/A</v>
      </c>
      <c r="AL21" t="e">
        <v>#N/A</v>
      </c>
      <c r="AM21">
        <f ca="1"/>
        <v>4</v>
      </c>
      <c r="AN21" t="e">
        <f ca="1"/>
        <v>#N/A</v>
      </c>
      <c r="AO21" t="e">
        <f ca="1"/>
        <v>#N/A</v>
      </c>
    </row>
    <row r="22" spans="2:41" x14ac:dyDescent="0.4">
      <c r="B22" s="1">
        <v>38352</v>
      </c>
      <c r="C22">
        <v>1473000</v>
      </c>
      <c r="D22" s="2">
        <v>492.99937615939706</v>
      </c>
      <c r="E22" t="s">
        <v>14</v>
      </c>
      <c r="F22"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04</v>
      </c>
      <c r="G22" t="e">
        <f>IF(OR(_01_data[[#This Row],[Presidency]]="1. Bush dad",_01_data[[#This Row],[Year]]="92"),1,NA())</f>
        <v>#N/A</v>
      </c>
      <c r="H22" t="e">
        <f>IF(OR(_01_data[[#This Row],[Presidency]]="2. Clinton",_01_data[[#This Row],[Year]]="00"),1,NA())</f>
        <v>#N/A</v>
      </c>
      <c r="I22">
        <f>IF(OR(_01_data[[#This Row],[Presidency]]="3. Bush Son",_01_data[[#This Row],[Year]]="08"),1,NA())</f>
        <v>1</v>
      </c>
      <c r="J22" t="e">
        <f>IF(OR(_01_data[[#This Row],[Presidency]]="4. Obama",_01_data[[#This Row],[Year]]="16"),1,NA())</f>
        <v>#N/A</v>
      </c>
      <c r="K22" t="e">
        <f>IF(_01_data[[#This Row],[Presidency]]="5. Trump",1,NA())</f>
        <v>#N/A</v>
      </c>
      <c r="L22">
        <f t="shared" ca="1" si="0"/>
        <v>5</v>
      </c>
      <c r="M22" t="e">
        <f ca="1">IF(
      AND( _01_data[[#This Row],[photo_X]] = 2, _01_data[[#This Row],[Presidency]] = "3. Bush son" ),
      250000,
      IF( _01_data[[#This Row],[photo_X]] = 2, 270000, NA() )
     )</f>
        <v>#N/A</v>
      </c>
      <c r="N22" t="e">
        <f ca="1">IF(
      AND( _01_data[[#This Row],[photo_X]] = 2, _01_data[[#This Row],[Presidency]] = "Bush son" ),
      100,
      IF( _01_data[[#This Row],[photo_X]] = 2, 100, NA() )
     )</f>
        <v>#N/A</v>
      </c>
      <c r="AC22">
        <v>38352</v>
      </c>
      <c r="AD22">
        <v>1473000</v>
      </c>
      <c r="AE22">
        <v>492.99937615939706</v>
      </c>
      <c r="AF22" t="str">
        <v>3. Bush son</v>
      </c>
      <c r="AG22" t="str">
        <v>04</v>
      </c>
      <c r="AH22" t="e">
        <v>#N/A</v>
      </c>
      <c r="AI22" t="e">
        <v>#N/A</v>
      </c>
      <c r="AJ22">
        <v>1</v>
      </c>
      <c r="AK22" t="e">
        <v>#N/A</v>
      </c>
      <c r="AL22" t="e">
        <v>#N/A</v>
      </c>
      <c r="AM22">
        <f ca="1"/>
        <v>5</v>
      </c>
      <c r="AN22" t="e">
        <f ca="1"/>
        <v>#N/A</v>
      </c>
      <c r="AO22" t="e">
        <f ca="1"/>
        <v>#N/A</v>
      </c>
    </row>
    <row r="23" spans="2:41" x14ac:dyDescent="0.4">
      <c r="B23" s="1">
        <v>38717</v>
      </c>
      <c r="C23">
        <v>1546000</v>
      </c>
      <c r="D23" s="2">
        <v>533.20299999999997</v>
      </c>
      <c r="E23" t="s">
        <v>14</v>
      </c>
      <c r="F23"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23" t="e">
        <f>IF(OR(_01_data[[#This Row],[Presidency]]="1. Bush dad",_01_data[[#This Row],[Year]]="92"),1,NA())</f>
        <v>#N/A</v>
      </c>
      <c r="H23" t="e">
        <f>IF(OR(_01_data[[#This Row],[Presidency]]="2. Clinton",_01_data[[#This Row],[Year]]="00"),1,NA())</f>
        <v>#N/A</v>
      </c>
      <c r="I23">
        <f>IF(OR(_01_data[[#This Row],[Presidency]]="3. Bush Son",_01_data[[#This Row],[Year]]="08"),1,NA())</f>
        <v>1</v>
      </c>
      <c r="J23" t="e">
        <f>IF(OR(_01_data[[#This Row],[Presidency]]="4. Obama",_01_data[[#This Row],[Year]]="16"),1,NA())</f>
        <v>#N/A</v>
      </c>
      <c r="K23" t="e">
        <f>IF(_01_data[[#This Row],[Presidency]]="5. Trump",1,NA())</f>
        <v>#N/A</v>
      </c>
      <c r="L23">
        <f t="shared" ca="1" si="0"/>
        <v>6</v>
      </c>
      <c r="M23" t="e">
        <f ca="1">IF(
      AND( _01_data[[#This Row],[photo_X]] = 2, _01_data[[#This Row],[Presidency]] = "3. Bush son" ),
      250000,
      IF( _01_data[[#This Row],[photo_X]] = 2, 270000, NA() )
     )</f>
        <v>#N/A</v>
      </c>
      <c r="N23" t="e">
        <f ca="1">IF(
      AND( _01_data[[#This Row],[photo_X]] = 2, _01_data[[#This Row],[Presidency]] = "Bush son" ),
      100,
      IF( _01_data[[#This Row],[photo_X]] = 2, 100, NA() )
     )</f>
        <v>#N/A</v>
      </c>
      <c r="AC23">
        <v>38717</v>
      </c>
      <c r="AD23">
        <v>1546000</v>
      </c>
      <c r="AE23">
        <v>533.20299999999997</v>
      </c>
      <c r="AF23" t="str">
        <v>3. Bush son</v>
      </c>
      <c r="AG23" t="str">
        <v/>
      </c>
      <c r="AH23" t="e">
        <v>#N/A</v>
      </c>
      <c r="AI23" t="e">
        <v>#N/A</v>
      </c>
      <c r="AJ23">
        <v>1</v>
      </c>
      <c r="AK23" t="e">
        <v>#N/A</v>
      </c>
      <c r="AL23" t="e">
        <v>#N/A</v>
      </c>
      <c r="AM23">
        <f ca="1"/>
        <v>6</v>
      </c>
      <c r="AN23" t="e">
        <f ca="1"/>
        <v>#N/A</v>
      </c>
      <c r="AO23" t="e">
        <f ca="1"/>
        <v>#N/A</v>
      </c>
    </row>
    <row r="24" spans="2:41" x14ac:dyDescent="0.4">
      <c r="B24" s="1">
        <v>39082</v>
      </c>
      <c r="C24">
        <v>1498000</v>
      </c>
      <c r="D24" s="2">
        <v>558.33500000000004</v>
      </c>
      <c r="E24" t="s">
        <v>14</v>
      </c>
      <c r="F24"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06</v>
      </c>
      <c r="G24" t="e">
        <f>IF(OR(_01_data[[#This Row],[Presidency]]="1. Bush dad",_01_data[[#This Row],[Year]]="92"),1,NA())</f>
        <v>#N/A</v>
      </c>
      <c r="H24" t="e">
        <f>IF(OR(_01_data[[#This Row],[Presidency]]="2. Clinton",_01_data[[#This Row],[Year]]="00"),1,NA())</f>
        <v>#N/A</v>
      </c>
      <c r="I24">
        <f>IF(OR(_01_data[[#This Row],[Presidency]]="3. Bush Son",_01_data[[#This Row],[Year]]="08"),1,NA())</f>
        <v>1</v>
      </c>
      <c r="J24" t="e">
        <f>IF(OR(_01_data[[#This Row],[Presidency]]="4. Obama",_01_data[[#This Row],[Year]]="16"),1,NA())</f>
        <v>#N/A</v>
      </c>
      <c r="K24" t="e">
        <f>IF(_01_data[[#This Row],[Presidency]]="5. Trump",1,NA())</f>
        <v>#N/A</v>
      </c>
      <c r="L24">
        <f t="shared" ca="1" si="0"/>
        <v>7</v>
      </c>
      <c r="M24" t="e">
        <f ca="1">IF(
      AND( _01_data[[#This Row],[photo_X]] = 2, _01_data[[#This Row],[Presidency]] = "3. Bush son" ),
      250000,
      IF( _01_data[[#This Row],[photo_X]] = 2, 270000, NA() )
     )</f>
        <v>#N/A</v>
      </c>
      <c r="N24" t="e">
        <f ca="1">IF(
      AND( _01_data[[#This Row],[photo_X]] = 2, _01_data[[#This Row],[Presidency]] = "Bush son" ),
      100,
      IF( _01_data[[#This Row],[photo_X]] = 2, 100, NA() )
     )</f>
        <v>#N/A</v>
      </c>
      <c r="AC24">
        <v>39082</v>
      </c>
      <c r="AD24">
        <v>1498000</v>
      </c>
      <c r="AE24">
        <v>558.33500000000004</v>
      </c>
      <c r="AF24" t="str">
        <v>3. Bush son</v>
      </c>
      <c r="AG24" t="str">
        <v>06</v>
      </c>
      <c r="AH24" t="e">
        <v>#N/A</v>
      </c>
      <c r="AI24" t="e">
        <v>#N/A</v>
      </c>
      <c r="AJ24">
        <v>1</v>
      </c>
      <c r="AK24" t="e">
        <v>#N/A</v>
      </c>
      <c r="AL24" t="e">
        <v>#N/A</v>
      </c>
      <c r="AM24">
        <f ca="1"/>
        <v>7</v>
      </c>
      <c r="AN24" t="e">
        <f ca="1"/>
        <v>#N/A</v>
      </c>
      <c r="AO24" t="e">
        <f ca="1"/>
        <v>#N/A</v>
      </c>
    </row>
    <row r="25" spans="2:41" x14ac:dyDescent="0.4">
      <c r="B25" s="1">
        <v>39447</v>
      </c>
      <c r="C25">
        <v>1555000</v>
      </c>
      <c r="D25" s="2">
        <v>589.58600000000001</v>
      </c>
      <c r="E25" t="s">
        <v>14</v>
      </c>
      <c r="F25"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25" t="e">
        <f>IF(OR(_01_data[[#This Row],[Presidency]]="1. Bush dad",_01_data[[#This Row],[Year]]="92"),1,NA())</f>
        <v>#N/A</v>
      </c>
      <c r="H25" t="e">
        <f>IF(OR(_01_data[[#This Row],[Presidency]]="2. Clinton",_01_data[[#This Row],[Year]]="00"),1,NA())</f>
        <v>#N/A</v>
      </c>
      <c r="I25">
        <f>IF(OR(_01_data[[#This Row],[Presidency]]="3. Bush Son",_01_data[[#This Row],[Year]]="08"),1,NA())</f>
        <v>1</v>
      </c>
      <c r="J25" t="e">
        <f>IF(OR(_01_data[[#This Row],[Presidency]]="4. Obama",_01_data[[#This Row],[Year]]="16"),1,NA())</f>
        <v>#N/A</v>
      </c>
      <c r="K25" t="e">
        <f>IF(_01_data[[#This Row],[Presidency]]="5. Trump",1,NA())</f>
        <v>#N/A</v>
      </c>
      <c r="L25">
        <f t="shared" ca="1" si="0"/>
        <v>8</v>
      </c>
      <c r="M25" t="e">
        <f ca="1">IF(
      AND( _01_data[[#This Row],[photo_X]] = 2, _01_data[[#This Row],[Presidency]] = "3. Bush son" ),
      250000,
      IF( _01_data[[#This Row],[photo_X]] = 2, 270000, NA() )
     )</f>
        <v>#N/A</v>
      </c>
      <c r="N25" t="e">
        <f ca="1">IF(
      AND( _01_data[[#This Row],[photo_X]] = 2, _01_data[[#This Row],[Presidency]] = "Bush son" ),
      100,
      IF( _01_data[[#This Row],[photo_X]] = 2, 100, NA() )
     )</f>
        <v>#N/A</v>
      </c>
      <c r="AC25">
        <v>39447</v>
      </c>
      <c r="AD25">
        <v>1555000</v>
      </c>
      <c r="AE25">
        <v>589.58600000000001</v>
      </c>
      <c r="AF25" t="str">
        <v>3. Bush son</v>
      </c>
      <c r="AG25" t="str">
        <v/>
      </c>
      <c r="AH25" t="e">
        <v>#N/A</v>
      </c>
      <c r="AI25" t="e">
        <v>#N/A</v>
      </c>
      <c r="AJ25">
        <v>1</v>
      </c>
      <c r="AK25" t="e">
        <v>#N/A</v>
      </c>
      <c r="AL25" t="e">
        <v>#N/A</v>
      </c>
      <c r="AM25">
        <f ca="1"/>
        <v>8</v>
      </c>
      <c r="AN25" t="e">
        <f ca="1"/>
        <v>#N/A</v>
      </c>
      <c r="AO25" t="e">
        <f ca="1"/>
        <v>#N/A</v>
      </c>
    </row>
    <row r="26" spans="2:41" x14ac:dyDescent="0.4">
      <c r="B26" s="1">
        <v>39813</v>
      </c>
      <c r="C26">
        <v>1540000</v>
      </c>
      <c r="D26" s="2">
        <v>656.75599999999997</v>
      </c>
      <c r="E26" t="s">
        <v>15</v>
      </c>
      <c r="F26"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08</v>
      </c>
      <c r="G26" t="e">
        <f>IF(OR(_01_data[[#This Row],[Presidency]]="1. Bush dad",_01_data[[#This Row],[Year]]="92"),1,NA())</f>
        <v>#N/A</v>
      </c>
      <c r="H26" t="e">
        <f>IF(OR(_01_data[[#This Row],[Presidency]]="2. Clinton",_01_data[[#This Row],[Year]]="00"),1,NA())</f>
        <v>#N/A</v>
      </c>
      <c r="I26">
        <f>IF(OR(_01_data[[#This Row],[Presidency]]="3. Bush Son",_01_data[[#This Row],[Year]]="08"),1,NA())</f>
        <v>1</v>
      </c>
      <c r="J26">
        <f>IF(OR(_01_data[[#This Row],[Presidency]]="4. Obama",_01_data[[#This Row],[Year]]="16"),1,NA())</f>
        <v>1</v>
      </c>
      <c r="K26" t="e">
        <f>IF(_01_data[[#This Row],[Presidency]]="5. Trump",1,NA())</f>
        <v>#N/A</v>
      </c>
      <c r="L26">
        <f t="shared" ca="1" si="0"/>
        <v>1</v>
      </c>
      <c r="M26" t="e">
        <f ca="1">IF(
      AND( _01_data[[#This Row],[photo_X]] = 2, _01_data[[#This Row],[Presidency]] = "3. Bush son" ),
      250000,
      IF( _01_data[[#This Row],[photo_X]] = 2, 270000, NA() )
     )</f>
        <v>#N/A</v>
      </c>
      <c r="N26" t="e">
        <f ca="1">IF(
      AND( _01_data[[#This Row],[photo_X]] = 2, _01_data[[#This Row],[Presidency]] = "Bush son" ),
      100,
      IF( _01_data[[#This Row],[photo_X]] = 2, 100, NA() )
     )</f>
        <v>#N/A</v>
      </c>
      <c r="AC26">
        <v>39813</v>
      </c>
      <c r="AD26">
        <v>1540000</v>
      </c>
      <c r="AE26">
        <v>656.75599999999997</v>
      </c>
      <c r="AF26" t="str">
        <v>4. Obama</v>
      </c>
      <c r="AG26" t="str">
        <v>08</v>
      </c>
      <c r="AH26" t="e">
        <v>#N/A</v>
      </c>
      <c r="AI26" t="e">
        <v>#N/A</v>
      </c>
      <c r="AJ26">
        <v>1</v>
      </c>
      <c r="AK26">
        <v>1</v>
      </c>
      <c r="AL26" t="e">
        <v>#N/A</v>
      </c>
      <c r="AM26">
        <f ca="1"/>
        <v>1</v>
      </c>
      <c r="AN26" t="e">
        <f ca="1"/>
        <v>#N/A</v>
      </c>
      <c r="AO26" t="e">
        <f ca="1"/>
        <v>#N/A</v>
      </c>
    </row>
    <row r="27" spans="2:41" x14ac:dyDescent="0.4">
      <c r="B27" s="1">
        <v>40178</v>
      </c>
      <c r="C27">
        <v>1563996</v>
      </c>
      <c r="D27" s="2">
        <v>705.91700000000003</v>
      </c>
      <c r="E27" t="s">
        <v>15</v>
      </c>
      <c r="F27"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27" t="e">
        <f>IF(OR(_01_data[[#This Row],[Presidency]]="1. Bush dad",_01_data[[#This Row],[Year]]="92"),1,NA())</f>
        <v>#N/A</v>
      </c>
      <c r="H27" t="e">
        <f>IF(OR(_01_data[[#This Row],[Presidency]]="2. Clinton",_01_data[[#This Row],[Year]]="00"),1,NA())</f>
        <v>#N/A</v>
      </c>
      <c r="I27" t="e">
        <f>IF(OR(_01_data[[#This Row],[Presidency]]="3. Bush Son",_01_data[[#This Row],[Year]]="08"),1,NA())</f>
        <v>#N/A</v>
      </c>
      <c r="J27">
        <f>IF(OR(_01_data[[#This Row],[Presidency]]="4. Obama",_01_data[[#This Row],[Year]]="16"),1,NA())</f>
        <v>1</v>
      </c>
      <c r="K27" t="e">
        <f>IF(_01_data[[#This Row],[Presidency]]="5. Trump",1,NA())</f>
        <v>#N/A</v>
      </c>
      <c r="L27">
        <f t="shared" ca="1" si="0"/>
        <v>2</v>
      </c>
      <c r="M27">
        <f ca="1">IF(
      AND( _01_data[[#This Row],[photo_X]] = 2, _01_data[[#This Row],[Presidency]] = "3. Bush son" ),
      250000,
      IF( _01_data[[#This Row],[photo_X]] = 2, 270000, NA() )
     )</f>
        <v>270000</v>
      </c>
      <c r="N27">
        <f ca="1">IF(
      AND( _01_data[[#This Row],[photo_X]] = 2, _01_data[[#This Row],[Presidency]] = "Bush son" ),
      100,
      IF( _01_data[[#This Row],[photo_X]] = 2, 100, NA() )
     )</f>
        <v>100</v>
      </c>
      <c r="AC27">
        <v>40178</v>
      </c>
      <c r="AD27">
        <v>1563996</v>
      </c>
      <c r="AE27">
        <v>705.91700000000003</v>
      </c>
      <c r="AF27" t="str">
        <v>4. Obama</v>
      </c>
      <c r="AG27" t="str">
        <v/>
      </c>
      <c r="AH27" t="e">
        <v>#N/A</v>
      </c>
      <c r="AI27" t="e">
        <v>#N/A</v>
      </c>
      <c r="AJ27" t="e">
        <v>#N/A</v>
      </c>
      <c r="AK27">
        <v>1</v>
      </c>
      <c r="AL27" t="e">
        <v>#N/A</v>
      </c>
      <c r="AM27">
        <f ca="1"/>
        <v>2</v>
      </c>
      <c r="AN27">
        <f ca="1"/>
        <v>250000</v>
      </c>
      <c r="AO27">
        <f ca="1"/>
        <v>100</v>
      </c>
    </row>
    <row r="28" spans="2:41" x14ac:dyDescent="0.4">
      <c r="B28" s="1">
        <v>40543</v>
      </c>
      <c r="C28">
        <v>1569417</v>
      </c>
      <c r="D28" s="2">
        <v>738.005</v>
      </c>
      <c r="E28" t="s">
        <v>15</v>
      </c>
      <c r="F28"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10</v>
      </c>
      <c r="G28" t="e">
        <f>IF(OR(_01_data[[#This Row],[Presidency]]="1. Bush dad",_01_data[[#This Row],[Year]]="92"),1,NA())</f>
        <v>#N/A</v>
      </c>
      <c r="H28" t="e">
        <f>IF(OR(_01_data[[#This Row],[Presidency]]="2. Clinton",_01_data[[#This Row],[Year]]="00"),1,NA())</f>
        <v>#N/A</v>
      </c>
      <c r="I28" t="e">
        <f>IF(OR(_01_data[[#This Row],[Presidency]]="3. Bush Son",_01_data[[#This Row],[Year]]="08"),1,NA())</f>
        <v>#N/A</v>
      </c>
      <c r="J28">
        <f>IF(OR(_01_data[[#This Row],[Presidency]]="4. Obama",_01_data[[#This Row],[Year]]="16"),1,NA())</f>
        <v>1</v>
      </c>
      <c r="K28" t="e">
        <f>IF(_01_data[[#This Row],[Presidency]]="5. Trump",1,NA())</f>
        <v>#N/A</v>
      </c>
      <c r="L28">
        <f t="shared" ca="1" si="0"/>
        <v>3</v>
      </c>
      <c r="M28" t="e">
        <f ca="1">IF(
      AND( _01_data[[#This Row],[photo_X]] = 2, _01_data[[#This Row],[Presidency]] = "3. Bush son" ),
      250000,
      IF( _01_data[[#This Row],[photo_X]] = 2, 270000, NA() )
     )</f>
        <v>#N/A</v>
      </c>
      <c r="N28" t="e">
        <f ca="1">IF(
      AND( _01_data[[#This Row],[photo_X]] = 2, _01_data[[#This Row],[Presidency]] = "Bush son" ),
      100,
      IF( _01_data[[#This Row],[photo_X]] = 2, 100, NA() )
     )</f>
        <v>#N/A</v>
      </c>
      <c r="AC28">
        <v>40543</v>
      </c>
      <c r="AD28">
        <v>1569417</v>
      </c>
      <c r="AE28">
        <v>738.005</v>
      </c>
      <c r="AF28" t="str">
        <v>4. Obama</v>
      </c>
      <c r="AG28" t="str">
        <v>10</v>
      </c>
      <c r="AH28" t="e">
        <v>#N/A</v>
      </c>
      <c r="AI28" t="e">
        <v>#N/A</v>
      </c>
      <c r="AJ28" t="e">
        <v>#N/A</v>
      </c>
      <c r="AK28">
        <v>1</v>
      </c>
      <c r="AL28" t="e">
        <v>#N/A</v>
      </c>
      <c r="AM28">
        <f ca="1"/>
        <v>3</v>
      </c>
      <c r="AN28" t="e">
        <f ca="1"/>
        <v>#N/A</v>
      </c>
      <c r="AO28" t="e">
        <f ca="1"/>
        <v>#N/A</v>
      </c>
    </row>
    <row r="29" spans="2:41" x14ac:dyDescent="0.4">
      <c r="B29" s="1">
        <v>40908</v>
      </c>
      <c r="C29">
        <v>1520100</v>
      </c>
      <c r="D29" s="2">
        <v>752.28800000000001</v>
      </c>
      <c r="E29" t="s">
        <v>15</v>
      </c>
      <c r="F29"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29" t="e">
        <f>IF(OR(_01_data[[#This Row],[Presidency]]="1. Bush dad",_01_data[[#This Row],[Year]]="92"),1,NA())</f>
        <v>#N/A</v>
      </c>
      <c r="H29" t="e">
        <f>IF(OR(_01_data[[#This Row],[Presidency]]="2. Clinton",_01_data[[#This Row],[Year]]="00"),1,NA())</f>
        <v>#N/A</v>
      </c>
      <c r="I29" t="e">
        <f>IF(OR(_01_data[[#This Row],[Presidency]]="3. Bush Son",_01_data[[#This Row],[Year]]="08"),1,NA())</f>
        <v>#N/A</v>
      </c>
      <c r="J29">
        <f>IF(OR(_01_data[[#This Row],[Presidency]]="4. Obama",_01_data[[#This Row],[Year]]="16"),1,NA())</f>
        <v>1</v>
      </c>
      <c r="K29" t="e">
        <f>IF(_01_data[[#This Row],[Presidency]]="5. Trump",1,NA())</f>
        <v>#N/A</v>
      </c>
      <c r="L29">
        <f t="shared" ca="1" si="0"/>
        <v>4</v>
      </c>
      <c r="M29" t="e">
        <f ca="1">IF(
      AND( _01_data[[#This Row],[photo_X]] = 2, _01_data[[#This Row],[Presidency]] = "3. Bush son" ),
      250000,
      IF( _01_data[[#This Row],[photo_X]] = 2, 270000, NA() )
     )</f>
        <v>#N/A</v>
      </c>
      <c r="N29" t="e">
        <f ca="1">IF(
      AND( _01_data[[#This Row],[photo_X]] = 2, _01_data[[#This Row],[Presidency]] = "Bush son" ),
      100,
      IF( _01_data[[#This Row],[photo_X]] = 2, 100, NA() )
     )</f>
        <v>#N/A</v>
      </c>
      <c r="AC29">
        <v>40908</v>
      </c>
      <c r="AD29">
        <v>1520100</v>
      </c>
      <c r="AE29">
        <v>752.28800000000001</v>
      </c>
      <c r="AF29" t="str">
        <v>4. Obama</v>
      </c>
      <c r="AG29" t="str">
        <v/>
      </c>
      <c r="AH29" t="e">
        <v>#N/A</v>
      </c>
      <c r="AI29" t="e">
        <v>#N/A</v>
      </c>
      <c r="AJ29" t="e">
        <v>#N/A</v>
      </c>
      <c r="AK29">
        <v>1</v>
      </c>
      <c r="AL29" t="e">
        <v>#N/A</v>
      </c>
      <c r="AM29">
        <f ca="1"/>
        <v>4</v>
      </c>
      <c r="AN29" t="e">
        <f ca="1"/>
        <v>#N/A</v>
      </c>
      <c r="AO29" t="e">
        <f ca="1"/>
        <v>#N/A</v>
      </c>
    </row>
    <row r="30" spans="2:41" x14ac:dyDescent="0.4">
      <c r="B30" s="1">
        <v>41274</v>
      </c>
      <c r="C30">
        <v>1492200</v>
      </c>
      <c r="D30" s="2">
        <v>725.20500000000004</v>
      </c>
      <c r="E30" t="s">
        <v>15</v>
      </c>
      <c r="F30"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12</v>
      </c>
      <c r="G30" t="e">
        <f>IF(OR(_01_data[[#This Row],[Presidency]]="1. Bush dad",_01_data[[#This Row],[Year]]="92"),1,NA())</f>
        <v>#N/A</v>
      </c>
      <c r="H30" t="e">
        <f>IF(OR(_01_data[[#This Row],[Presidency]]="2. Clinton",_01_data[[#This Row],[Year]]="00"),1,NA())</f>
        <v>#N/A</v>
      </c>
      <c r="I30" t="e">
        <f>IF(OR(_01_data[[#This Row],[Presidency]]="3. Bush Son",_01_data[[#This Row],[Year]]="08"),1,NA())</f>
        <v>#N/A</v>
      </c>
      <c r="J30">
        <f>IF(OR(_01_data[[#This Row],[Presidency]]="4. Obama",_01_data[[#This Row],[Year]]="16"),1,NA())</f>
        <v>1</v>
      </c>
      <c r="K30" t="e">
        <f>IF(_01_data[[#This Row],[Presidency]]="5. Trump",1,NA())</f>
        <v>#N/A</v>
      </c>
      <c r="L30">
        <f t="shared" ca="1" si="0"/>
        <v>5</v>
      </c>
      <c r="M30" t="e">
        <f ca="1">IF(
      AND( _01_data[[#This Row],[photo_X]] = 2, _01_data[[#This Row],[Presidency]] = "3. Bush son" ),
      250000,
      IF( _01_data[[#This Row],[photo_X]] = 2, 270000, NA() )
     )</f>
        <v>#N/A</v>
      </c>
      <c r="N30" t="e">
        <f ca="1">IF(
      AND( _01_data[[#This Row],[photo_X]] = 2, _01_data[[#This Row],[Presidency]] = "Bush son" ),
      100,
      IF( _01_data[[#This Row],[photo_X]] = 2, 100, NA() )
     )</f>
        <v>#N/A</v>
      </c>
      <c r="AC30">
        <v>41274</v>
      </c>
      <c r="AD30">
        <v>1492200</v>
      </c>
      <c r="AE30">
        <v>725.20500000000004</v>
      </c>
      <c r="AF30" t="str">
        <v>4. Obama</v>
      </c>
      <c r="AG30" t="str">
        <v>12</v>
      </c>
      <c r="AH30" t="e">
        <v>#N/A</v>
      </c>
      <c r="AI30" t="e">
        <v>#N/A</v>
      </c>
      <c r="AJ30" t="e">
        <v>#N/A</v>
      </c>
      <c r="AK30">
        <v>1</v>
      </c>
      <c r="AL30" t="e">
        <v>#N/A</v>
      </c>
      <c r="AM30">
        <f ca="1"/>
        <v>5</v>
      </c>
      <c r="AN30" t="e">
        <f ca="1"/>
        <v>#N/A</v>
      </c>
      <c r="AO30" t="e">
        <f ca="1"/>
        <v>#N/A</v>
      </c>
    </row>
    <row r="31" spans="2:41" x14ac:dyDescent="0.4">
      <c r="B31" s="1">
        <v>41639</v>
      </c>
      <c r="C31">
        <v>1433150</v>
      </c>
      <c r="D31" s="2">
        <v>679.22900000000004</v>
      </c>
      <c r="E31" t="s">
        <v>15</v>
      </c>
      <c r="F31"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31" t="e">
        <f>IF(OR(_01_data[[#This Row],[Presidency]]="1. Bush dad",_01_data[[#This Row],[Year]]="92"),1,NA())</f>
        <v>#N/A</v>
      </c>
      <c r="H31" t="e">
        <f>IF(OR(_01_data[[#This Row],[Presidency]]="2. Clinton",_01_data[[#This Row],[Year]]="00"),1,NA())</f>
        <v>#N/A</v>
      </c>
      <c r="I31" t="e">
        <f>IF(OR(_01_data[[#This Row],[Presidency]]="3. Bush Son",_01_data[[#This Row],[Year]]="08"),1,NA())</f>
        <v>#N/A</v>
      </c>
      <c r="J31">
        <f>IF(OR(_01_data[[#This Row],[Presidency]]="4. Obama",_01_data[[#This Row],[Year]]="16"),1,NA())</f>
        <v>1</v>
      </c>
      <c r="K31" t="e">
        <f>IF(_01_data[[#This Row],[Presidency]]="5. Trump",1,NA())</f>
        <v>#N/A</v>
      </c>
      <c r="L31">
        <f t="shared" ca="1" si="0"/>
        <v>6</v>
      </c>
      <c r="M31" t="e">
        <f ca="1">IF(
      AND( _01_data[[#This Row],[photo_X]] = 2, _01_data[[#This Row],[Presidency]] = "3. Bush son" ),
      250000,
      IF( _01_data[[#This Row],[photo_X]] = 2, 270000, NA() )
     )</f>
        <v>#N/A</v>
      </c>
      <c r="N31" t="e">
        <f ca="1">IF(
      AND( _01_data[[#This Row],[photo_X]] = 2, _01_data[[#This Row],[Presidency]] = "Bush son" ),
      100,
      IF( _01_data[[#This Row],[photo_X]] = 2, 100, NA() )
     )</f>
        <v>#N/A</v>
      </c>
      <c r="AC31">
        <v>41639</v>
      </c>
      <c r="AD31">
        <v>1433150</v>
      </c>
      <c r="AE31">
        <v>679.22900000000004</v>
      </c>
      <c r="AF31" t="str">
        <v>4. Obama</v>
      </c>
      <c r="AG31" t="str">
        <v/>
      </c>
      <c r="AH31" t="e">
        <v>#N/A</v>
      </c>
      <c r="AI31" t="e">
        <v>#N/A</v>
      </c>
      <c r="AJ31" t="e">
        <v>#N/A</v>
      </c>
      <c r="AK31">
        <v>1</v>
      </c>
      <c r="AL31" t="e">
        <v>#N/A</v>
      </c>
      <c r="AM31">
        <f ca="1"/>
        <v>6</v>
      </c>
      <c r="AN31" t="e">
        <f ca="1"/>
        <v>#N/A</v>
      </c>
      <c r="AO31" t="e">
        <f ca="1"/>
        <v>#N/A</v>
      </c>
    </row>
    <row r="32" spans="2:41" x14ac:dyDescent="0.4">
      <c r="B32" s="1">
        <v>42004</v>
      </c>
      <c r="C32">
        <v>1381250</v>
      </c>
      <c r="D32" s="2">
        <v>647.78899999999999</v>
      </c>
      <c r="E32" t="s">
        <v>15</v>
      </c>
      <c r="F32"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14</v>
      </c>
      <c r="G32" t="e">
        <f>IF(OR(_01_data[[#This Row],[Presidency]]="1. Bush dad",_01_data[[#This Row],[Year]]="92"),1,NA())</f>
        <v>#N/A</v>
      </c>
      <c r="H32" t="e">
        <f>IF(OR(_01_data[[#This Row],[Presidency]]="2. Clinton",_01_data[[#This Row],[Year]]="00"),1,NA())</f>
        <v>#N/A</v>
      </c>
      <c r="I32" t="e">
        <f>IF(OR(_01_data[[#This Row],[Presidency]]="3. Bush Son",_01_data[[#This Row],[Year]]="08"),1,NA())</f>
        <v>#N/A</v>
      </c>
      <c r="J32">
        <f>IF(OR(_01_data[[#This Row],[Presidency]]="4. Obama",_01_data[[#This Row],[Year]]="16"),1,NA())</f>
        <v>1</v>
      </c>
      <c r="K32" t="e">
        <f>IF(_01_data[[#This Row],[Presidency]]="5. Trump",1,NA())</f>
        <v>#N/A</v>
      </c>
      <c r="L32">
        <f t="shared" ca="1" si="0"/>
        <v>7</v>
      </c>
      <c r="M32" t="e">
        <f ca="1">IF(
      AND( _01_data[[#This Row],[photo_X]] = 2, _01_data[[#This Row],[Presidency]] = "3. Bush son" ),
      250000,
      IF( _01_data[[#This Row],[photo_X]] = 2, 270000, NA() )
     )</f>
        <v>#N/A</v>
      </c>
      <c r="N32" t="e">
        <f ca="1">IF(
      AND( _01_data[[#This Row],[photo_X]] = 2, _01_data[[#This Row],[Presidency]] = "Bush son" ),
      100,
      IF( _01_data[[#This Row],[photo_X]] = 2, 100, NA() )
     )</f>
        <v>#N/A</v>
      </c>
      <c r="AC32">
        <v>42004</v>
      </c>
      <c r="AD32">
        <v>1381250</v>
      </c>
      <c r="AE32">
        <v>647.78899999999999</v>
      </c>
      <c r="AF32" t="str">
        <v>4. Obama</v>
      </c>
      <c r="AG32" t="str">
        <v>14</v>
      </c>
      <c r="AH32" t="e">
        <v>#N/A</v>
      </c>
      <c r="AI32" t="e">
        <v>#N/A</v>
      </c>
      <c r="AJ32" t="e">
        <v>#N/A</v>
      </c>
      <c r="AK32">
        <v>1</v>
      </c>
      <c r="AL32" t="e">
        <v>#N/A</v>
      </c>
      <c r="AM32">
        <f ca="1"/>
        <v>7</v>
      </c>
      <c r="AN32" t="e">
        <f ca="1"/>
        <v>#N/A</v>
      </c>
      <c r="AO32" t="e">
        <f ca="1"/>
        <v>#N/A</v>
      </c>
    </row>
    <row r="33" spans="2:41" x14ac:dyDescent="0.4">
      <c r="B33" s="1">
        <v>42369</v>
      </c>
      <c r="C33">
        <v>1347300</v>
      </c>
      <c r="D33" s="2">
        <v>633.82963900000004</v>
      </c>
      <c r="E33" t="s">
        <v>15</v>
      </c>
      <c r="F33"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33" t="e">
        <f>IF(OR(_01_data[[#This Row],[Presidency]]="1. Bush dad",_01_data[[#This Row],[Year]]="92"),1,NA())</f>
        <v>#N/A</v>
      </c>
      <c r="H33" t="e">
        <f>IF(OR(_01_data[[#This Row],[Presidency]]="2. Clinton",_01_data[[#This Row],[Year]]="00"),1,NA())</f>
        <v>#N/A</v>
      </c>
      <c r="I33" t="e">
        <f>IF(OR(_01_data[[#This Row],[Presidency]]="3. Bush Son",_01_data[[#This Row],[Year]]="08"),1,NA())</f>
        <v>#N/A</v>
      </c>
      <c r="J33">
        <f>IF(OR(_01_data[[#This Row],[Presidency]]="4. Obama",_01_data[[#This Row],[Year]]="16"),1,NA())</f>
        <v>1</v>
      </c>
      <c r="K33" t="e">
        <f>IF(_01_data[[#This Row],[Presidency]]="5. Trump",1,NA())</f>
        <v>#N/A</v>
      </c>
      <c r="L33">
        <f t="shared" ca="1" si="0"/>
        <v>8</v>
      </c>
      <c r="M33" t="e">
        <f ca="1">IF(
      AND( _01_data[[#This Row],[photo_X]] = 2, _01_data[[#This Row],[Presidency]] = "3. Bush son" ),
      250000,
      IF( _01_data[[#This Row],[photo_X]] = 2, 270000, NA() )
     )</f>
        <v>#N/A</v>
      </c>
      <c r="N33" t="e">
        <f ca="1">IF(
      AND( _01_data[[#This Row],[photo_X]] = 2, _01_data[[#This Row],[Presidency]] = "Bush son" ),
      100,
      IF( _01_data[[#This Row],[photo_X]] = 2, 100, NA() )
     )</f>
        <v>#N/A</v>
      </c>
      <c r="AC33">
        <v>42369</v>
      </c>
      <c r="AD33">
        <v>1347300</v>
      </c>
      <c r="AE33">
        <v>633.82963900000004</v>
      </c>
      <c r="AF33" t="str">
        <v>4. Obama</v>
      </c>
      <c r="AG33" t="str">
        <v/>
      </c>
      <c r="AH33" t="e">
        <v>#N/A</v>
      </c>
      <c r="AI33" t="e">
        <v>#N/A</v>
      </c>
      <c r="AJ33" t="e">
        <v>#N/A</v>
      </c>
      <c r="AK33">
        <v>1</v>
      </c>
      <c r="AL33" t="e">
        <v>#N/A</v>
      </c>
      <c r="AM33">
        <f ca="1"/>
        <v>8</v>
      </c>
      <c r="AN33" t="e">
        <f ca="1"/>
        <v>#N/A</v>
      </c>
      <c r="AO33" t="e">
        <f ca="1"/>
        <v>#N/A</v>
      </c>
    </row>
    <row r="34" spans="2:41" x14ac:dyDescent="0.4">
      <c r="B34" s="1">
        <v>42735</v>
      </c>
      <c r="C34">
        <v>1348400</v>
      </c>
      <c r="D34" s="2">
        <v>639.85644300000001</v>
      </c>
      <c r="E34" t="s">
        <v>16</v>
      </c>
      <c r="F34"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16</v>
      </c>
      <c r="G34" t="e">
        <f>IF(OR(_01_data[[#This Row],[Presidency]]="1. Bush dad",_01_data[[#This Row],[Year]]="92"),1,NA())</f>
        <v>#N/A</v>
      </c>
      <c r="H34" t="e">
        <f>IF(OR(_01_data[[#This Row],[Presidency]]="2. Clinton",_01_data[[#This Row],[Year]]="00"),1,NA())</f>
        <v>#N/A</v>
      </c>
      <c r="I34" t="e">
        <f>IF(OR(_01_data[[#This Row],[Presidency]]="3. Bush Son",_01_data[[#This Row],[Year]]="08"),1,NA())</f>
        <v>#N/A</v>
      </c>
      <c r="J34">
        <f>IF(OR(_01_data[[#This Row],[Presidency]]="4. Obama",_01_data[[#This Row],[Year]]="16"),1,NA())</f>
        <v>1</v>
      </c>
      <c r="K34">
        <f>IF(_01_data[[#This Row],[Presidency]]="5. Trump",1,NA())</f>
        <v>1</v>
      </c>
      <c r="L34">
        <f t="shared" ca="1" si="0"/>
        <v>1</v>
      </c>
      <c r="M34" t="e">
        <f ca="1">IF(
      AND( _01_data[[#This Row],[photo_X]] = 2, _01_data[[#This Row],[Presidency]] = "3. Bush son" ),
      250000,
      IF( _01_data[[#This Row],[photo_X]] = 2, 270000, NA() )
     )</f>
        <v>#N/A</v>
      </c>
      <c r="N34" t="e">
        <f ca="1">IF(
      AND( _01_data[[#This Row],[photo_X]] = 2, _01_data[[#This Row],[Presidency]] = "Bush son" ),
      100,
      IF( _01_data[[#This Row],[photo_X]] = 2, 100, NA() )
     )</f>
        <v>#N/A</v>
      </c>
      <c r="AC34">
        <v>42735</v>
      </c>
      <c r="AD34">
        <v>1348400</v>
      </c>
      <c r="AE34">
        <v>639.85644300000001</v>
      </c>
      <c r="AF34" t="str">
        <v>5. Trump</v>
      </c>
      <c r="AG34" t="str">
        <v>16</v>
      </c>
      <c r="AH34" t="e">
        <v>#N/A</v>
      </c>
      <c r="AI34" t="e">
        <v>#N/A</v>
      </c>
      <c r="AJ34" t="e">
        <v>#N/A</v>
      </c>
      <c r="AK34">
        <v>1</v>
      </c>
      <c r="AL34">
        <v>1</v>
      </c>
      <c r="AM34">
        <f ca="1"/>
        <v>1</v>
      </c>
      <c r="AN34" t="e">
        <f ca="1"/>
        <v>#N/A</v>
      </c>
      <c r="AO34" t="e">
        <f ca="1"/>
        <v>#N/A</v>
      </c>
    </row>
    <row r="35" spans="2:41" x14ac:dyDescent="0.4">
      <c r="B35" s="1">
        <v>43100</v>
      </c>
      <c r="C35">
        <v>1359000</v>
      </c>
      <c r="D35" s="2">
        <v>646.752927</v>
      </c>
      <c r="E35" t="s">
        <v>16</v>
      </c>
      <c r="F35"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G35" t="e">
        <f>IF(OR(_01_data[[#This Row],[Presidency]]="1. Bush dad",_01_data[[#This Row],[Year]]="92"),1,NA())</f>
        <v>#N/A</v>
      </c>
      <c r="H35" t="e">
        <f>IF(OR(_01_data[[#This Row],[Presidency]]="2. Clinton",_01_data[[#This Row],[Year]]="00"),1,NA())</f>
        <v>#N/A</v>
      </c>
      <c r="I35" t="e">
        <f>IF(OR(_01_data[[#This Row],[Presidency]]="3. Bush Son",_01_data[[#This Row],[Year]]="08"),1,NA())</f>
        <v>#N/A</v>
      </c>
      <c r="J35" t="e">
        <f>IF(OR(_01_data[[#This Row],[Presidency]]="4. Obama",_01_data[[#This Row],[Year]]="16"),1,NA())</f>
        <v>#N/A</v>
      </c>
      <c r="K35">
        <f>IF(_01_data[[#This Row],[Presidency]]="5. Trump",1,NA())</f>
        <v>1</v>
      </c>
      <c r="L35">
        <f t="shared" ca="1" si="0"/>
        <v>2</v>
      </c>
      <c r="M35">
        <f ca="1">IF(
      AND( _01_data[[#This Row],[photo_X]] = 2, _01_data[[#This Row],[Presidency]] = "3. Bush son" ),
      250000,
      IF( _01_data[[#This Row],[photo_X]] = 2, 270000, NA() )
     )</f>
        <v>270000</v>
      </c>
      <c r="N35">
        <f ca="1">IF(
      AND( _01_data[[#This Row],[photo_X]] = 2, _01_data[[#This Row],[Presidency]] = "Bush son" ),
      100,
      IF( _01_data[[#This Row],[photo_X]] = 2, 100, NA() )
     )</f>
        <v>100</v>
      </c>
      <c r="AC35">
        <v>43100</v>
      </c>
      <c r="AD35">
        <v>1359000</v>
      </c>
      <c r="AE35">
        <v>646.752927</v>
      </c>
      <c r="AF35" t="str">
        <v>5. Trump</v>
      </c>
      <c r="AG35" t="str">
        <v/>
      </c>
      <c r="AH35" t="e">
        <v>#N/A</v>
      </c>
      <c r="AI35" t="e">
        <v>#N/A</v>
      </c>
      <c r="AJ35" t="e">
        <v>#N/A</v>
      </c>
      <c r="AK35" t="e">
        <v>#N/A</v>
      </c>
      <c r="AL35">
        <v>1</v>
      </c>
      <c r="AM35">
        <f ca="1"/>
        <v>2</v>
      </c>
      <c r="AN35">
        <f ca="1"/>
        <v>250000</v>
      </c>
      <c r="AO35">
        <f ca="1"/>
        <v>100</v>
      </c>
    </row>
    <row r="36" spans="2:41" x14ac:dyDescent="0.4">
      <c r="B36" s="1">
        <v>43465</v>
      </c>
      <c r="C36">
        <v>1379800</v>
      </c>
      <c r="D36" s="2">
        <v>682.4914</v>
      </c>
      <c r="E36" t="s">
        <v>16</v>
      </c>
      <c r="F36" t="str">
        <f>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18</v>
      </c>
      <c r="G36" t="e">
        <f>IF(OR(_01_data[[#This Row],[Presidency]]="1. Bush dad",_01_data[[#This Row],[Year]]="92"),1,NA())</f>
        <v>#N/A</v>
      </c>
      <c r="H36" t="e">
        <f>IF(OR(_01_data[[#This Row],[Presidency]]="2. Clinton",_01_data[[#This Row],[Year]]="00"),1,NA())</f>
        <v>#N/A</v>
      </c>
      <c r="I36" t="e">
        <f>IF(OR(_01_data[[#This Row],[Presidency]]="3. Bush Son",_01_data[[#This Row],[Year]]="08"),1,NA())</f>
        <v>#N/A</v>
      </c>
      <c r="J36" t="e">
        <f>IF(OR(_01_data[[#This Row],[Presidency]]="4. Obama",_01_data[[#This Row],[Year]]="16"),1,NA())</f>
        <v>#N/A</v>
      </c>
      <c r="K36">
        <f>IF(_01_data[[#This Row],[Presidency]]="5. Trump",1,NA())</f>
        <v>1</v>
      </c>
      <c r="L36">
        <f t="shared" ca="1" si="0"/>
        <v>3</v>
      </c>
      <c r="M36" t="e">
        <f ca="1">IF(
      AND( _01_data[[#This Row],[photo_X]] = 2, _01_data[[#This Row],[Presidency]] = "3. Bush son" ),
      250000,
      IF( _01_data[[#This Row],[photo_X]] = 2, 270000, NA() )
     )</f>
        <v>#N/A</v>
      </c>
      <c r="N36" t="e">
        <f ca="1">IF(
      AND( _01_data[[#This Row],[photo_X]] = 2, _01_data[[#This Row],[Presidency]] = "Bush son" ),
      100,
      IF( _01_data[[#This Row],[photo_X]] = 2, 100, NA() )
     )</f>
        <v>#N/A</v>
      </c>
      <c r="AC36">
        <v>43465</v>
      </c>
      <c r="AD36">
        <v>1379800</v>
      </c>
      <c r="AE36">
        <v>682.4914</v>
      </c>
      <c r="AF36" t="str">
        <v>5. Trump</v>
      </c>
      <c r="AG36" t="str">
        <v>18</v>
      </c>
      <c r="AH36" t="e">
        <v>#N/A</v>
      </c>
      <c r="AI36" t="e">
        <v>#N/A</v>
      </c>
      <c r="AJ36" t="e">
        <v>#N/A</v>
      </c>
      <c r="AK36" t="e">
        <v>#N/A</v>
      </c>
      <c r="AL36">
        <v>1</v>
      </c>
      <c r="AM36">
        <f ca="1"/>
        <v>3</v>
      </c>
      <c r="AN36" t="e">
        <f ca="1"/>
        <v>#N/A</v>
      </c>
      <c r="AO36" t="e">
        <f ca="1"/>
        <v>#N/A</v>
      </c>
    </row>
    <row r="37" spans="2:41" x14ac:dyDescent="0.4"/>
    <row r="38" spans="2:41" x14ac:dyDescent="0.4"/>
    <row r="39" spans="2:41" x14ac:dyDescent="0.4"/>
    <row r="40" spans="2:41" x14ac:dyDescent="0.4"/>
    <row r="41" spans="2:41" x14ac:dyDescent="0.4"/>
    <row r="42" spans="2:41" x14ac:dyDescent="0.4"/>
    <row r="43" spans="2:41" x14ac:dyDescent="0.4"/>
    <row r="44" spans="2:41" x14ac:dyDescent="0.4"/>
    <row r="45" spans="2:41" x14ac:dyDescent="0.4"/>
    <row r="46" spans="2:41" x14ac:dyDescent="0.4"/>
    <row r="47" spans="2:41" x14ac:dyDescent="0.4"/>
    <row r="48" spans="2:41" x14ac:dyDescent="0.4"/>
    <row r="49" x14ac:dyDescent="0.4"/>
    <row r="50" x14ac:dyDescent="0.4"/>
    <row r="51" x14ac:dyDescent="0.4"/>
    <row r="52" x14ac:dyDescent="0.4"/>
    <row r="53" x14ac:dyDescent="0.4"/>
    <row r="54" x14ac:dyDescent="0.4"/>
    <row r="55" x14ac:dyDescent="0.4"/>
    <row r="56" x14ac:dyDescent="0.4"/>
    <row r="57" x14ac:dyDescent="0.4"/>
    <row r="58" x14ac:dyDescent="0.4"/>
    <row r="59" x14ac:dyDescent="0.4"/>
    <row r="60" x14ac:dyDescent="0.4"/>
    <row r="61" x14ac:dyDescent="0.4"/>
    <row r="62" x14ac:dyDescent="0.4"/>
    <row r="63" x14ac:dyDescent="0.4"/>
    <row r="64" x14ac:dyDescent="0.4"/>
    <row r="65" x14ac:dyDescent="0.4"/>
    <row r="66" x14ac:dyDescent="0.4"/>
    <row r="67" x14ac:dyDescent="0.4"/>
    <row r="68" x14ac:dyDescent="0.4"/>
    <row r="69" x14ac:dyDescent="0.4"/>
    <row r="70" x14ac:dyDescent="0.4"/>
    <row r="71" x14ac:dyDescent="0.4"/>
    <row r="72" x14ac:dyDescent="0.4"/>
    <row r="73" x14ac:dyDescent="0.4"/>
    <row r="74" x14ac:dyDescent="0.4"/>
    <row r="75" x14ac:dyDescent="0.4"/>
  </sheetData>
  <phoneticPr fontId="18" type="noConversion"/>
  <hyperlinks>
    <hyperlink ref="C3" r:id="rId1" xr:uid="{00000000-0004-0000-0300-000002000000}"/>
    <hyperlink ref="C4" r:id="rId2" xr:uid="{237C2AE5-303A-4DDC-B5C9-23C1A89996D9}"/>
  </hyperlinks>
  <pageMargins left="0.7" right="0.7" top="0.75" bottom="0.75" header="0.3" footer="0.3"/>
  <pageSetup paperSize="9" orientation="portrait" horizontalDpi="4294967293" verticalDpi="0" r:id="rId3"/>
  <drawing r:id="rId4"/>
  <legacyDrawing r:id="rId5"/>
  <mc:AlternateContent xmlns:mc="http://schemas.openxmlformats.org/markup-compatibility/2006">
    <mc:Choice Requires="x14">
      <controls>
        <mc:AlternateContent xmlns:mc="http://schemas.openxmlformats.org/markup-compatibility/2006">
          <mc:Choice Requires="x14">
            <control shapeId="1026" r:id="rId6" name="Spinner 2">
              <controlPr defaultSize="0" autoPict="0">
                <anchor moveWithCells="1" sizeWithCells="1">
                  <from>
                    <xdr:col>41</xdr:col>
                    <xdr:colOff>137160</xdr:colOff>
                    <xdr:row>1</xdr:row>
                    <xdr:rowOff>53340</xdr:rowOff>
                  </from>
                  <to>
                    <xdr:col>41</xdr:col>
                    <xdr:colOff>449580</xdr:colOff>
                    <xdr:row>4</xdr:row>
                    <xdr:rowOff>76200</xdr:rowOff>
                  </to>
                </anchor>
              </controlPr>
            </control>
          </mc:Choice>
        </mc:AlternateContent>
      </controls>
    </mc:Choice>
  </mc:AlternateContent>
  <tableParts count="1">
    <tablePart r:id="rId7"/>
  </tableParts>
  <extLst>
    <ext xmlns:x15="http://schemas.microsoft.com/office/spreadsheetml/2010/11/main" uri="{3A4CF648-6AED-40f4-86FF-DC5316D8AED3}">
      <x14:slicerList xmlns:x14="http://schemas.microsoft.com/office/spreadsheetml/2009/9/main">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5961F-FB31-42ED-8C9D-A9FCB93A3908}">
  <dimension ref="A1:L34"/>
  <sheetViews>
    <sheetView showGridLines="0" tabSelected="1" zoomScale="80" zoomScaleNormal="80" workbookViewId="0"/>
  </sheetViews>
  <sheetFormatPr defaultColWidth="0" defaultRowHeight="14.4" customHeight="1" zeroHeight="1" x14ac:dyDescent="0.55000000000000004"/>
  <cols>
    <col min="1" max="2" width="14.85546875" style="3" customWidth="1"/>
    <col min="3" max="3" width="8.7109375" style="3" customWidth="1"/>
    <col min="4" max="12" width="14.85546875" style="3" customWidth="1"/>
    <col min="13" max="16384" width="14.85546875" style="3" hidden="1"/>
  </cols>
  <sheetData>
    <row r="1" ht="14.4" customHeight="1" x14ac:dyDescent="0.55000000000000004"/>
    <row r="2" ht="14.4" customHeight="1" x14ac:dyDescent="0.55000000000000004"/>
    <row r="3" ht="14.4" customHeight="1" x14ac:dyDescent="0.55000000000000004"/>
    <row r="4" x14ac:dyDescent="0.55000000000000004"/>
    <row r="5" x14ac:dyDescent="0.55000000000000004"/>
    <row r="6" x14ac:dyDescent="0.55000000000000004"/>
    <row r="7" x14ac:dyDescent="0.55000000000000004"/>
    <row r="8" x14ac:dyDescent="0.55000000000000004"/>
    <row r="9" x14ac:dyDescent="0.55000000000000004"/>
    <row r="10" x14ac:dyDescent="0.55000000000000004"/>
    <row r="11" x14ac:dyDescent="0.55000000000000004"/>
    <row r="12" x14ac:dyDescent="0.55000000000000004"/>
    <row r="13" x14ac:dyDescent="0.55000000000000004"/>
    <row r="14" x14ac:dyDescent="0.55000000000000004"/>
    <row r="15" x14ac:dyDescent="0.55000000000000004"/>
    <row r="16" x14ac:dyDescent="0.55000000000000004"/>
    <row r="17" spans="6:7" x14ac:dyDescent="0.55000000000000004"/>
    <row r="18" spans="6:7" x14ac:dyDescent="0.55000000000000004"/>
    <row r="19" spans="6:7" x14ac:dyDescent="0.55000000000000004"/>
    <row r="20" spans="6:7" x14ac:dyDescent="0.55000000000000004"/>
    <row r="21" spans="6:7" x14ac:dyDescent="0.55000000000000004"/>
    <row r="22" spans="6:7" x14ac:dyDescent="0.55000000000000004"/>
    <row r="23" spans="6:7" x14ac:dyDescent="0.55000000000000004"/>
    <row r="24" spans="6:7" x14ac:dyDescent="0.55000000000000004"/>
    <row r="25" spans="6:7" x14ac:dyDescent="0.55000000000000004"/>
    <row r="26" spans="6:7" x14ac:dyDescent="0.55000000000000004"/>
    <row r="27" spans="6:7" x14ac:dyDescent="0.55000000000000004"/>
    <row r="28" spans="6:7" x14ac:dyDescent="0.55000000000000004"/>
    <row r="29" spans="6:7" x14ac:dyDescent="0.55000000000000004">
      <c r="F29" s="4" t="s">
        <v>19</v>
      </c>
      <c r="G29" s="5" t="s">
        <v>20</v>
      </c>
    </row>
    <row r="30" spans="6:7" x14ac:dyDescent="0.55000000000000004">
      <c r="F30" s="4"/>
      <c r="G30" s="5"/>
    </row>
    <row r="31" spans="6:7" x14ac:dyDescent="0.55000000000000004">
      <c r="F31" s="4"/>
      <c r="G31" s="6"/>
    </row>
    <row r="32" spans="6:7" x14ac:dyDescent="0.55000000000000004">
      <c r="F32" s="4"/>
      <c r="G32" s="7"/>
    </row>
    <row r="33" spans="6:7" x14ac:dyDescent="0.55000000000000004">
      <c r="F33" s="4"/>
      <c r="G33" s="8"/>
    </row>
    <row r="34" spans="6:7" x14ac:dyDescent="0.55000000000000004"/>
  </sheetData>
  <hyperlinks>
    <hyperlink ref="G29" r:id="rId1" display="https://www.linkedin.com/in/ca-bc" xr:uid="{52BD1CF3-1581-47C3-8C19-3787C1D5E599}"/>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vt:lpstr>
      <vt:lpstr>thank you!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Carlos Barboza</cp:lastModifiedBy>
  <dcterms:created xsi:type="dcterms:W3CDTF">2021-01-16T14:04:57Z</dcterms:created>
  <dcterms:modified xsi:type="dcterms:W3CDTF">2023-01-22T21:32:18Z</dcterms:modified>
</cp:coreProperties>
</file>