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trlProps/ctrlProp1.xml" ContentType="application/vnd.ms-excel.controlproperties+xml"/>
  <Override PartName="/xl/ctrlProps/ctrlProp2.xml" ContentType="application/vnd.ms-excel.controlproperties+xml"/>
  <Override PartName="/xl/tables/table5.xml" ContentType="application/vnd.openxmlformats-officedocument.spreadsheetml.table+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hidePivotFieldList="1" defaultThemeVersion="166925"/>
  <mc:AlternateContent xmlns:mc="http://schemas.openxmlformats.org/markup-compatibility/2006">
    <mc:Choice Requires="x15">
      <x15ac:absPath xmlns:x15ac="http://schemas.microsoft.com/office/spreadsheetml/2010/11/ac" url="C:\Users\cabc\OneDrive\xlor.la\01._xlorla_courses\01._excel_basico\09._graficas_avanzadas\04._published\"/>
    </mc:Choice>
  </mc:AlternateContent>
  <xr:revisionPtr revIDLastSave="0" documentId="13_ncr:1_{699A941C-9FF2-45DB-9A50-648B47B48AD6}" xr6:coauthVersionLast="47" xr6:coauthVersionMax="47" xr10:uidLastSave="{00000000-0000-0000-0000-000000000000}"/>
  <bookViews>
    <workbookView xWindow="-96" yWindow="-96" windowWidth="23232" windowHeight="13872" activeTab="3" xr2:uid="{22C7AF19-0837-4A06-A2A5-C0837E2CE6D7}"/>
  </bookViews>
  <sheets>
    <sheet name="trump_photo" sheetId="8" r:id="rId1"/>
    <sheet name="Anscombe's Quartet" sheetId="1" r:id="rId2"/>
    <sheet name="example" sheetId="4" r:id="rId3"/>
    <sheet name="thank you!" sheetId="6" r:id="rId4"/>
  </sheets>
  <definedNames>
    <definedName name="_06_Xs">_xlfn.ANCHORARRAY(example!$J$20)</definedName>
    <definedName name="_07_Ys">_xlfn.ANCHORARRAY(example!$K$20)</definedName>
    <definedName name="_08_dataset_slicer">#N/A</definedName>
    <definedName name="_09_donald_photo_1">_xlfn.XLOOKUP(example!$AF$6,trump_photo!$B$3:$B$4,trump_photo!$C$3:$C$4)</definedName>
    <definedName name="_10_donald_photo_2">_xlfn.XLOOKUP(example!$AK$6,trump_photo!$C$6:$C$7,trump_photo!$D$6:$D$7)</definedName>
    <definedName name="_xlnm._FilterDatabase" localSheetId="2" hidden="1">example!$B$19:$F$2292</definedName>
    <definedName name="_Order1" hidden="1">255</definedName>
    <definedName name="_Order2" hidden="1">0</definedName>
    <definedName name="anscount" hidden="1">1</definedName>
    <definedName name="limcount" hidden="1">1</definedName>
    <definedName name="sencount" hidden="1">1</definedName>
  </definedNames>
  <calcPr calcId="19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F6" i="4" l="1"/>
  <c r="AK6" i="4"/>
  <c r="AK7" i="4"/>
  <c r="N13" i="4"/>
  <c r="K20" i="4" l="1" a="1"/>
  <c r="K20" i="4" s="1"/>
  <c r="F5" i="4" s="1"/>
  <c r="J20" i="4" a="1"/>
  <c r="J20" i="4" s="1"/>
  <c r="F4" i="4" s="1"/>
  <c r="C42" i="1" a="1"/>
  <c r="C42" i="1" s="1"/>
  <c r="C20" i="1" a="1"/>
  <c r="C20" i="1" s="1"/>
  <c r="Y20" i="1" a="1"/>
  <c r="Y20" i="1" s="1"/>
  <c r="X36" i="1" a="1"/>
  <c r="X36" i="1" s="1"/>
  <c r="X14" i="1" a="1"/>
  <c r="X14" i="1" s="1"/>
  <c r="D36" i="1" a="1"/>
  <c r="D36" i="1" s="1"/>
  <c r="X31" i="1"/>
  <c r="X9" i="1"/>
  <c r="D31" i="1"/>
  <c r="X30" i="1"/>
  <c r="X29" i="1"/>
  <c r="X34" i="1" s="1" a="1"/>
  <c r="X34" i="1" s="1"/>
  <c r="X28" i="1"/>
  <c r="X8" i="1"/>
  <c r="X7" i="1"/>
  <c r="X12" i="1" s="1" a="1"/>
  <c r="X12" i="1" s="1"/>
  <c r="X6" i="1"/>
  <c r="X15" i="1"/>
  <c r="X10" i="1" s="1"/>
  <c r="X16" i="1"/>
  <c r="X37" i="1"/>
  <c r="X38" i="1"/>
  <c r="D37" i="1"/>
  <c r="D38" i="1"/>
  <c r="D30" i="1"/>
  <c r="D29" i="1"/>
  <c r="D34" i="1" s="1" a="1"/>
  <c r="D34" i="1" s="1"/>
  <c r="D28" i="1"/>
  <c r="D14" i="1" a="1"/>
  <c r="D14" i="1" s="1"/>
  <c r="D16" i="1"/>
  <c r="D15" i="1"/>
  <c r="D9" i="1"/>
  <c r="D8" i="1"/>
  <c r="D7" i="1"/>
  <c r="D12" i="1" s="1" a="1"/>
  <c r="D12" i="1" s="1"/>
  <c r="Y42" i="1" a="1"/>
  <c r="Y42" i="1" s="1"/>
  <c r="D6" i="1"/>
  <c r="F8" i="4" l="1"/>
  <c r="F9" i="4" a="1"/>
  <c r="F9" i="4" s="1"/>
  <c r="F10" i="4" s="1" a="1"/>
  <c r="F10" i="4" s="1"/>
  <c r="D32" i="1"/>
  <c r="D10" i="1"/>
  <c r="D13" i="1" a="1"/>
  <c r="D13" i="1" s="1"/>
  <c r="D11" i="1" s="1"/>
  <c r="X13" i="1" a="1"/>
  <c r="X13" i="1" s="1"/>
  <c r="X11" i="1" s="1"/>
  <c r="X32" i="1"/>
  <c r="D35" i="1" a="1"/>
  <c r="D35" i="1" s="1"/>
  <c r="D33" i="1" s="1"/>
  <c r="X35" i="1" a="1"/>
  <c r="X35" i="1" s="1"/>
  <c r="X33" i="1" s="1"/>
  <c r="F11" i="4" a="1"/>
  <c r="F11" i="4" s="1"/>
  <c r="F3" i="4"/>
  <c r="F6" i="4"/>
  <c r="F7" i="4"/>
  <c r="F13" i="4" l="1"/>
  <c r="F12"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<sst xmlns="http://schemas.openxmlformats.org/spreadsheetml/2006/main" count="4692" uniqueCount="98">
  <si>
    <t>x</t>
  </si>
  <si>
    <t>y</t>
  </si>
  <si>
    <t>Summary Statistics</t>
  </si>
  <si>
    <t>y4</t>
  </si>
  <si>
    <t>x4</t>
  </si>
  <si>
    <t>y3</t>
  </si>
  <si>
    <t>x3</t>
  </si>
  <si>
    <t>y2</t>
  </si>
  <si>
    <t>x2</t>
  </si>
  <si>
    <t>y1</t>
  </si>
  <si>
    <t>x1</t>
  </si>
  <si>
    <t>https://www.autodesk.com/research/publications/same-stats-different-graphs</t>
  </si>
  <si>
    <t>dataset</t>
  </si>
  <si>
    <t>Datasaurus Dozen</t>
  </si>
  <si>
    <t>Anscombe Quartet</t>
  </si>
  <si>
    <t>Anscombe 1</t>
  </si>
  <si>
    <t>Anscombe 2</t>
  </si>
  <si>
    <t>Anscombe 3</t>
  </si>
  <si>
    <t>Anscombe 4</t>
  </si>
  <si>
    <t>Trump</t>
  </si>
  <si>
    <t>https://www.linkedin.com/in/merod/</t>
  </si>
  <si>
    <t>LinkedIn:</t>
  </si>
  <si>
    <t>: Mean Xs</t>
  </si>
  <si>
    <t>: Mean Ys</t>
  </si>
  <si>
    <t>: Equation of regresion line</t>
  </si>
  <si>
    <t>: t</t>
  </si>
  <si>
    <t>: Sum of squares X -  X</t>
  </si>
  <si>
    <t>: Correlation coefficient</t>
  </si>
  <si>
    <t>: R squared</t>
  </si>
  <si>
    <t>: Number of observations</t>
  </si>
  <si>
    <t>: Standard error of estimate of slope (SE)</t>
  </si>
  <si>
    <t>: Regression sum of squares (Reg SS)</t>
  </si>
  <si>
    <t>: Intercept</t>
  </si>
  <si>
    <t>: SSR</t>
  </si>
  <si>
    <t>: Residual sum of squares of Y (SSR)</t>
  </si>
  <si>
    <t>Regression results with LINEST function of x4 - y4:</t>
  </si>
  <si>
    <t>Standard error of estimate of slope (SE) :</t>
  </si>
  <si>
    <t>Regression sum of squares (Reg SS) :</t>
  </si>
  <si>
    <t>Residual sum of squares of Y (SSR) :</t>
  </si>
  <si>
    <t>Sum of squares X -  X :</t>
  </si>
  <si>
    <t>t :</t>
  </si>
  <si>
    <t>Equation of regresion line :</t>
  </si>
  <si>
    <t>Mean Ys :</t>
  </si>
  <si>
    <t>Mean Xs :</t>
  </si>
  <si>
    <t>Number of observations :</t>
  </si>
  <si>
    <t>Correlation coefficient :</t>
  </si>
  <si>
    <t>R squared :</t>
  </si>
  <si>
    <t>Residual sum of squares of Y SSR :</t>
  </si>
  <si>
    <t>dataset I</t>
  </si>
  <si>
    <t>dataset II</t>
  </si>
  <si>
    <t>dataset IV</t>
  </si>
  <si>
    <t>dataset III</t>
  </si>
  <si>
    <t>Regression results with LINEST function of x2 - y2:</t>
  </si>
  <si>
    <t>Regression results with LINEST function of x1 - y1:</t>
  </si>
  <si>
    <t>Regression results with LINEST function of x3 - y3:</t>
  </si>
  <si>
    <t>F statistic :</t>
  </si>
  <si>
    <t>Slope :</t>
  </si>
  <si>
    <t>: degrees of freedom</t>
  </si>
  <si>
    <t>: SE for Y estimate</t>
  </si>
  <si>
    <t>: SE of intercept</t>
  </si>
  <si>
    <t>Standard error of slope :</t>
  </si>
  <si>
    <t>Regression sum of squares :</t>
  </si>
  <si>
    <t>* SE = standard error   ||   SSR = Residual sum of squares</t>
  </si>
  <si>
    <t>DataTrump</t>
  </si>
  <si>
    <t>id_point</t>
  </si>
  <si>
    <t>set</t>
  </si>
  <si>
    <t>Away</t>
  </si>
  <si>
    <t>Bull´s eye</t>
  </si>
  <si>
    <t>Circle</t>
  </si>
  <si>
    <t>Dots</t>
  </si>
  <si>
    <t>High lines</t>
  </si>
  <si>
    <t>Slant down</t>
  </si>
  <si>
    <t>Slant up</t>
  </si>
  <si>
    <t>Star</t>
  </si>
  <si>
    <t>Wide lines</t>
  </si>
  <si>
    <t>X shape</t>
  </si>
  <si>
    <t>Vertical lines</t>
  </si>
  <si>
    <t>Horizontal lines</t>
  </si>
  <si>
    <t>Dinosaur</t>
  </si>
  <si>
    <t>Y 's</t>
  </si>
  <si>
    <t>X 's</t>
  </si>
  <si>
    <t>Average of X :</t>
  </si>
  <si>
    <t>Average of Y :</t>
  </si>
  <si>
    <t>Correlation Coefficient :</t>
  </si>
  <si>
    <t>Standard error of estimate of slope :</t>
  </si>
  <si>
    <t>chart title:</t>
  </si>
  <si>
    <t>Let´s check</t>
  </si>
  <si>
    <t>name</t>
  </si>
  <si>
    <t>photo_1</t>
  </si>
  <si>
    <t>photo_2</t>
  </si>
  <si>
    <t>No photo</t>
  </si>
  <si>
    <t>for allocating the first photo 1</t>
  </si>
  <si>
    <t>for allocating the second photo 2 and phrase</t>
  </si>
  <si>
    <t>http://www.thefunctionalart.com/2016/08/download-datasaurus-never-trust-summary.html</t>
  </si>
  <si>
    <t>http://www.thefunctionalart.com/2016/12/datatrump.html</t>
  </si>
  <si>
    <t>For dataset of The "Datasaurus Dozen" by Justin Matejka, George Fitzmaurice</t>
  </si>
  <si>
    <t>For dataset of "DataTrump" by Alberto Cairo:</t>
  </si>
  <si>
    <t>For dataset of "Datasaurus" by Alberto Cairo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</si>
</sst>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0000000000000"/>
    <numFmt numFmtId="165" formatCode="0.00000000000000000"/>
  </numFmts>
  <fonts count="12">
    <font>
      <sz val="8"/>
      <color theme="1"/>
      <name val="Body Font"/>
      <family val="2"/>
    </font>
    <font>
      <sz val="10"/>
      <name val="Arial"/>
      <family val="2"/>
    </font>
    <font>
      <u/>
      <sz val="8"/>
      <color theme="10"/>
      <name val="Body Font"/>
      <family val="2"/>
    </font>
    <font>
      <sz val="11"/>
      <color theme="1"/>
      <name val="Calibri"/>
      <family val="2"/>
      <scheme val="minor"/>
    </font>
    <font>
      <u/>
      <sz val="11"/>
      <color theme="10"/>
      <name val="Calibri"/>
      <family val="2"/>
      <scheme val="minor"/>
    </font>
    <font>
      <u/>
      <sz val="8"/>
      <color theme="10"/>
      <name val="Calibri"/>
      <family val="2"/>
      <scheme val="minor"/>
    </font>
    <font>
      <sz val="11"/>
      <color theme="10"/>
      <name val="Calibri"/>
      <family val="2"/>
      <scheme val="minor"/>
    </font>
    <font>
      <sz val="8"/>
      <color theme="1"/>
      <name val="Arial"/>
      <family val="2"/>
    </font>
    <font>
      <b/>
      <i/>
      <sz val="8"/>
      <color theme="1"/>
      <name val="Body Font"/>
    </font>
    <font>
      <i/>
      <sz val="8"/>
      <color theme="1"/>
      <name val="Body Font"/>
    </font>
    <font>
      <i/>
      <sz val="8"/>
      <color theme="0" tint="-0.249977111117893"/>
      <name val="Body Font"/>
    </font>
    <font>
      <sz val="8"/>
      <color rgb="FF000000"/>
      <name val="Segoe UI"/>
      <family val="2"/>
    </font>
  </fonts>
  <fills count="3">
    <fill>
      <patternFill patternType="none"/>
    </fill>
    <fill>
      <patternFill patternType="gray125"/>
    </fill>
    <fill>
      <patternFill patternType="solid">
        <fgColor theme="0" tint="-4.9989318521683403E-2"/>
        <bgColor indexed="64"/>
      </patternFill>
    </fill>
  </fills>
  <borders count="1">
    <border>
      <left/>
      <right/>
      <top/>
      <bottom/>
      <diagonal/>
    </border>
  </borders>
  <cellStyleXfs count="8">
    <xf numFmtId="0" fontId="0" fillId="0" borderId="0"/>
    <xf numFmtId="0" fontId="1" fillId="0" borderId="0"/>
    <xf numFmtId="0" fontId="2" fillId="0" borderId="0" applyNumberFormat="0" applyFill="0" applyBorder="0" applyAlignment="0" applyProtection="0"/>
    <xf numFmtId="0" fontId="3" fillId="0" borderId="0"/>
    <xf numFmtId="0" fontId="3" fillId="0" borderId="0"/>
    <xf numFmtId="0" fontId="4" fillId="0" borderId="0" applyNumberFormat="0" applyFill="0" applyBorder="0" applyAlignment="0" applyProtection="0"/>
    <xf numFmtId="0" fontId="5" fillId="0" borderId="0" applyNumberFormat="0" applyFill="0" applyBorder="0" applyAlignment="0" applyProtection="0"/>
    <xf numFmtId="0" fontId="7" fillId="0" borderId="0"/>
  </cellStyleXfs>
  <cellXfs count="28">
    <xf numFmtId="0" fontId="0" fillId="0" borderId="0" xfId="0"/>
    <xf numFmtId="2" fontId="0" fillId="0" borderId="0" xfId="0" applyNumberFormat="1"/>
    <xf numFmtId="0" fontId="0" fillId="0" borderId="0" xfId="0" applyAlignment="1">
      <alignment horizontal="right"/>
    </xf>
    <xf numFmtId="164" fontId="0" fillId="0" borderId="0" xfId="0" applyNumberFormat="1"/>
    <xf numFmtId="165" fontId="0" fillId="0" borderId="0" xfId="0" applyNumberFormat="1"/>
    <xf numFmtId="0" fontId="2" fillId="0" borderId="0" xfId="2"/>
    <xf numFmtId="0" fontId="0" fillId="0" borderId="0" xfId="0" pivotButton="1"/>
    <xf numFmtId="0" fontId="3" fillId="0" borderId="0" xfId="4"/>
    <xf numFmtId="0" fontId="3" fillId="0" borderId="0" xfId="4" quotePrefix="1"/>
    <xf numFmtId="0" fontId="3" fillId="0" borderId="0" xfId="4" applyAlignment="1">
      <alignment horizontal="right"/>
    </xf>
    <xf numFmtId="0" fontId="4" fillId="0" borderId="0" xfId="5"/>
    <xf numFmtId="0" fontId="5" fillId="0" borderId="0" xfId="6"/>
    <xf numFmtId="0" fontId="6" fillId="0" borderId="0" xfId="5" applyFont="1"/>
    <xf numFmtId="0" fontId="0" fillId="0" borderId="0" xfId="0" applyAlignment="1">
      <alignment horizontal="centerContinuous"/>
    </xf>
    <xf numFmtId="0" fontId="0" fillId="0" borderId="0" xfId="0" applyAlignment="1">
      <alignment horizontal="left" indent="1"/>
    </xf>
    <xf numFmtId="0" fontId="0" fillId="0" borderId="0" xfId="0" applyAlignment="1">
      <alignment horizontal="right" indent="1"/>
    </xf>
    <xf numFmtId="1" fontId="0" fillId="0" borderId="0" xfId="0" applyNumberFormat="1"/>
    <xf numFmtId="1" fontId="7" fillId="0" borderId="0" xfId="0" applyNumberFormat="1" applyFont="1"/>
    <xf numFmtId="2" fontId="7" fillId="0" borderId="0" xfId="0" applyNumberFormat="1" applyFont="1"/>
    <xf numFmtId="0" fontId="7" fillId="0" borderId="0" xfId="0" applyFont="1" applyAlignment="1">
      <alignment horizontal="right"/>
    </xf>
    <xf numFmtId="0" fontId="8" fillId="2" borderId="0" xfId="0" applyFont="1" applyFill="1" applyAlignment="1">
      <alignment horizontal="centerContinuous"/>
    </xf>
    <xf numFmtId="0" fontId="9" fillId="2" borderId="0" xfId="0" applyFont="1" applyFill="1" applyAlignment="1">
      <alignment horizontal="centerContinuous"/>
    </xf>
    <xf numFmtId="0" fontId="9" fillId="0" borderId="0" xfId="0" applyFont="1" applyAlignment="1">
      <alignment horizontal="centerContinuous"/>
    </xf>
    <xf numFmtId="0" fontId="8" fillId="2" borderId="0" xfId="0" applyFont="1" applyFill="1"/>
    <xf numFmtId="0" fontId="9" fillId="0" borderId="0" xfId="0" applyFont="1"/>
    <xf numFmtId="0" fontId="0" fillId="0" borderId="0" xfId="0" applyAlignment="1">
      <alignment horizontal="left"/>
    </xf>
    <xf numFmtId="0" fontId="0" fillId="0" borderId="0" xfId="0" applyAlignment="1">
      <alignment horizontal="left" vertical="center"/>
    </xf>
    <xf numFmtId="0" fontId="10" fillId="0" borderId="0" xfId="0" applyFont="1" applyAlignment="1">
      <alignment horizontal="right"/>
    </xf>
  </cellXfs>
  <cellStyles count="8">
    <cellStyle name="Hipervínculo 2" xfId="5" xr:uid="{7B44B3D9-E768-45C4-BDAC-8E60CF3A7CDD}"/>
    <cellStyle name="Hyperlink" xfId="2" builtinId="8"/>
    <cellStyle name="Hyperlink 2" xfId="6" xr:uid="{8D36E134-016D-480E-8A74-B79CAA686612}"/>
    <cellStyle name="Normal" xfId="0" builtinId="0"/>
    <cellStyle name="Normal 2" xfId="1" xr:uid="{B6D38044-262D-44CB-B6D4-25E7467C063F}"/>
    <cellStyle name="Normal 2 2" xfId="4" xr:uid="{585E640E-FAC2-4D07-9BB6-A8911F02B420}"/>
    <cellStyle name="Normal 3" xfId="3" xr:uid="{0322750C-D9BC-4E27-A9A1-953F0AC0FD4C}"/>
    <cellStyle name="Normal 3 2" xfId="7" xr:uid="{E94F5A28-FA2E-44CA-858E-9789CE8A4F50}"/>
  </cellStyles>
  <dxfs count="16">
    <dxf>
      <numFmt numFmtId="2" formatCode="0.00"/>
    </dxf>
    <dxf>
      <numFmt numFmtId="1" formatCode="0"/>
    </dxf>
    <dxf>
      <alignment horizontal="right" vertical="bottom" textRotation="0" wrapText="0" indent="0" justifyLastLine="0" shrinkToFit="0" readingOrder="0"/>
    </dxf>
    <dxf>
      <numFmt numFmtId="2" formatCode="0.00"/>
    </dxf>
    <dxf>
      <numFmt numFmtId="1" formatCode="0"/>
    </dxf>
    <dxf>
      <alignment horizontal="right" vertical="bottom" textRotation="0" wrapText="0" indent="0" justifyLastLine="0" shrinkToFit="0" readingOrder="0"/>
    </dxf>
    <dxf>
      <numFmt numFmtId="2" formatCode="0.00"/>
    </dxf>
    <dxf>
      <numFmt numFmtId="1" formatCode="0"/>
    </dxf>
    <dxf>
      <alignment horizontal="right" vertical="bottom" textRotation="0" wrapText="0" indent="0" justifyLastLine="0" shrinkToFit="0" readingOrder="0"/>
    </dxf>
    <dxf>
      <font>
        <strike val="0"/>
        <outline val="0"/>
        <shadow val="0"/>
        <u val="none"/>
        <vertAlign val="baseline"/>
        <sz val="8"/>
        <color theme="1"/>
        <name val="Arial"/>
        <family val="2"/>
        <scheme val="none"/>
      </font>
      <numFmt numFmtId="2" formatCode="0.00"/>
    </dxf>
    <dxf>
      <font>
        <strike val="0"/>
        <outline val="0"/>
        <shadow val="0"/>
        <u val="none"/>
        <vertAlign val="baseline"/>
        <sz val="8"/>
        <color theme="1"/>
        <name val="Arial"/>
        <family val="2"/>
        <scheme val="none"/>
      </font>
      <numFmt numFmtId="1" formatCode="0"/>
    </dxf>
    <dxf>
      <font>
        <strike val="0"/>
        <outline val="0"/>
        <shadow val="0"/>
        <u val="none"/>
        <vertAlign val="baseline"/>
        <sz val="8"/>
        <color theme="1"/>
        <name val="Arial"/>
        <family val="2"/>
        <scheme val="none"/>
      </font>
      <numFmt numFmtId="2" formatCode="0.00"/>
    </dxf>
    <dxf>
      <font>
        <strike val="0"/>
        <outline val="0"/>
        <shadow val="0"/>
        <u val="none"/>
        <vertAlign val="baseline"/>
        <sz val="8"/>
        <color theme="1"/>
        <name val="Arial"/>
        <family val="2"/>
        <scheme val="none"/>
      </font>
      <alignment horizontal="right" vertical="bottom" textRotation="0" wrapText="0" indent="0" justifyLastLine="0" shrinkToFit="0" readingOrder="0"/>
    </dxf>
    <dxf>
      <alignment horizontal="left" vertical="bottom" textRotation="0" wrapText="0" indent="0" justifyLastLine="0" shrinkToFit="0" readingOrder="0"/>
    </dxf>
    <dxf>
      <font>
        <b/>
        <color theme="1"/>
      </font>
      <border>
        <bottom style="thin">
          <color theme="6"/>
        </bottom>
        <vertical/>
        <horizontal/>
      </border>
    </dxf>
    <dxf>
      <font>
        <color theme="1"/>
      </font>
      <border diagonalUp="0" diagonalDown="0">
        <left/>
        <right/>
        <top/>
        <bottom/>
        <vertical/>
        <horizontal/>
      </border>
    </dxf>
  </dxfs>
  <tableStyles count="1" defaultTableStyle="TableStyleMedium2" defaultPivotStyle="PivotStyleLight16">
    <tableStyle name="xlorla" pivot="0" table="0" count="10" xr9:uid="{60D09E31-BC3F-4682-B46E-4735517DE035}">
      <tableStyleElement type="wholeTable" dxfId="15"/>
      <tableStyleElement type="headerRow" dxfId="14"/>
    </tableStyle>
  </tableStyles>
  <colors>
    <mruColors>
      <color rgb="FFEC7320"/>
      <color rgb="FF000000"/>
      <color rgb="FFF2F2F2"/>
      <color rgb="FF0000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xlorla">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000"/>
              <a:t>dataset</a:t>
            </a:r>
            <a:r>
              <a:rPr lang="en-US" sz="1000" baseline="0"/>
              <a:t> I</a:t>
            </a:r>
            <a:endParaRPr lang="en-US" sz="1000"/>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tx>
            <c:strRef>
              <c:f>'Anscombe''s Quartet'!$G$5</c:f>
              <c:strCache>
                <c:ptCount val="1"/>
                <c:pt idx="0">
                  <c:v>y1</c:v>
                </c:pt>
              </c:strCache>
            </c:strRef>
          </c:tx>
          <c:spPr>
            <a:ln w="19050" cap="rnd">
              <a:noFill/>
              <a:round/>
            </a:ln>
            <a:effectLst/>
          </c:spPr>
          <c:marker>
            <c:symbol val="circle"/>
            <c:size val="8"/>
            <c:spPr>
              <a:solidFill>
                <a:schemeClr val="accent2"/>
              </a:solidFill>
              <a:ln w="9525">
                <a:solidFill>
                  <a:schemeClr val="tx1">
                    <a:lumMod val="50000"/>
                    <a:lumOff val="50000"/>
                    <a:alpha val="50000"/>
                  </a:schemeClr>
                </a:solidFill>
              </a:ln>
              <a:effectLst/>
            </c:spPr>
          </c:marker>
          <c:trendline>
            <c:spPr>
              <a:ln w="38100" cap="rnd">
                <a:solidFill>
                  <a:schemeClr val="tx1">
                    <a:lumMod val="65000"/>
                    <a:lumOff val="35000"/>
                  </a:schemeClr>
                </a:solidFill>
                <a:prstDash val="sysDot"/>
              </a:ln>
              <a:effectLst/>
            </c:spPr>
            <c:trendlineType val="linear"/>
            <c:dispRSqr val="1"/>
            <c:dispEq val="1"/>
            <c:trendlineLbl>
              <c:layout>
                <c:manualLayout>
                  <c:x val="0.21980173462230956"/>
                  <c:y val="0.3260511811023622"/>
                </c:manualLayout>
              </c:layout>
              <c:numFmt formatCode="General" sourceLinked="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rendlineLbl>
          </c:trendline>
          <c:xVal>
            <c:numRef>
              <c:f>'Anscombe''s Quartet'!$F$6:$F$16</c:f>
              <c:numCache>
                <c:formatCode>0</c:formatCode>
                <c:ptCount val="11"/>
                <c:pt idx="0">
                  <c:v>10</c:v>
                </c:pt>
                <c:pt idx="1">
                  <c:v>8</c:v>
                </c:pt>
                <c:pt idx="2">
                  <c:v>13</c:v>
                </c:pt>
                <c:pt idx="3">
                  <c:v>9</c:v>
                </c:pt>
                <c:pt idx="4">
                  <c:v>11</c:v>
                </c:pt>
                <c:pt idx="5">
                  <c:v>14</c:v>
                </c:pt>
                <c:pt idx="6">
                  <c:v>6</c:v>
                </c:pt>
                <c:pt idx="7">
                  <c:v>4</c:v>
                </c:pt>
                <c:pt idx="8">
                  <c:v>12</c:v>
                </c:pt>
                <c:pt idx="9">
                  <c:v>7</c:v>
                </c:pt>
                <c:pt idx="10">
                  <c:v>5</c:v>
                </c:pt>
              </c:numCache>
            </c:numRef>
          </c:xVal>
          <c:yVal>
            <c:numRef>
              <c:f>'Anscombe''s Quartet'!$G$6:$G$16</c:f>
              <c:numCache>
                <c:formatCode>0.00</c:formatCode>
                <c:ptCount val="11"/>
                <c:pt idx="0">
                  <c:v>8.0399999999999991</c:v>
                </c:pt>
                <c:pt idx="1">
                  <c:v>6.95</c:v>
                </c:pt>
                <c:pt idx="2">
                  <c:v>7.58</c:v>
                </c:pt>
                <c:pt idx="3">
                  <c:v>8.81</c:v>
                </c:pt>
                <c:pt idx="4">
                  <c:v>8.33</c:v>
                </c:pt>
                <c:pt idx="5">
                  <c:v>9.9600000000000009</c:v>
                </c:pt>
                <c:pt idx="6">
                  <c:v>7.24</c:v>
                </c:pt>
                <c:pt idx="7">
                  <c:v>4.26</c:v>
                </c:pt>
                <c:pt idx="8">
                  <c:v>10.84</c:v>
                </c:pt>
                <c:pt idx="9">
                  <c:v>4.82</c:v>
                </c:pt>
                <c:pt idx="10">
                  <c:v>5.68</c:v>
                </c:pt>
              </c:numCache>
            </c:numRef>
          </c:yVal>
          <c:smooth val="0"/>
          <c:extLst>
            <c:ext xmlns:c16="http://schemas.microsoft.com/office/drawing/2014/chart" uri="{C3380CC4-5D6E-409C-BE32-E72D297353CC}">
              <c16:uniqueId val="{00000000-A07E-4BE6-8D0F-A97F6AD72A1B}"/>
            </c:ext>
          </c:extLst>
        </c:ser>
        <c:dLbls>
          <c:showLegendKey val="0"/>
          <c:showVal val="0"/>
          <c:showCatName val="0"/>
          <c:showSerName val="0"/>
          <c:showPercent val="0"/>
          <c:showBubbleSize val="0"/>
        </c:dLbls>
        <c:axId val="874601376"/>
        <c:axId val="866053360"/>
      </c:scatterChart>
      <c:valAx>
        <c:axId val="874601376"/>
        <c:scaling>
          <c:orientation val="minMax"/>
          <c:max val="20"/>
        </c:scaling>
        <c:delete val="0"/>
        <c:axPos val="b"/>
        <c:majorGridlines>
          <c:spPr>
            <a:ln w="9525" cap="flat" cmpd="sng" algn="ctr">
              <a:solidFill>
                <a:schemeClr val="accent3">
                  <a:lumMod val="20000"/>
                  <a:lumOff val="80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x</a:t>
                </a:r>
                <a:r>
                  <a:rPr lang="en-US" baseline="0"/>
                  <a:t>1</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1"/>
        <c:majorTickMark val="none"/>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66053360"/>
        <c:crosses val="autoZero"/>
        <c:crossBetween val="midCat"/>
      </c:valAx>
      <c:valAx>
        <c:axId val="866053360"/>
        <c:scaling>
          <c:orientation val="minMax"/>
          <c:max val="14"/>
        </c:scaling>
        <c:delete val="0"/>
        <c:axPos val="l"/>
        <c:majorGridlines>
          <c:spPr>
            <a:ln w="9525" cap="flat" cmpd="sng" algn="ctr">
              <a:solidFill>
                <a:schemeClr val="accent3">
                  <a:lumMod val="20000"/>
                  <a:lumOff val="80000"/>
                </a:schemeClr>
              </a:solidFill>
              <a:round/>
            </a:ln>
            <a:effectLst/>
          </c:spPr>
        </c:majorGridlines>
        <c:title>
          <c:tx>
            <c:rich>
              <a:bodyPr rot="0" spcFirstLastPara="1" vertOverflow="ellipsis"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y1</a:t>
                </a:r>
              </a:p>
            </c:rich>
          </c:tx>
          <c:overlay val="0"/>
          <c:spPr>
            <a:noFill/>
            <a:ln>
              <a:noFill/>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7460137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9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000"/>
              <a:t>dataset</a:t>
            </a:r>
            <a:r>
              <a:rPr lang="en-US" sz="1000" baseline="0"/>
              <a:t> II</a:t>
            </a:r>
            <a:endParaRPr lang="en-US" sz="1000"/>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tx>
            <c:strRef>
              <c:f>'Anscombe''s Quartet'!$V$5</c:f>
              <c:strCache>
                <c:ptCount val="1"/>
                <c:pt idx="0">
                  <c:v>y2</c:v>
                </c:pt>
              </c:strCache>
            </c:strRef>
          </c:tx>
          <c:spPr>
            <a:ln w="19050" cap="rnd">
              <a:noFill/>
              <a:round/>
            </a:ln>
            <a:effectLst/>
          </c:spPr>
          <c:marker>
            <c:symbol val="circle"/>
            <c:size val="8"/>
            <c:spPr>
              <a:solidFill>
                <a:schemeClr val="accent2"/>
              </a:solidFill>
              <a:ln w="9525">
                <a:solidFill>
                  <a:schemeClr val="tx1">
                    <a:lumMod val="50000"/>
                    <a:lumOff val="50000"/>
                    <a:alpha val="50000"/>
                  </a:schemeClr>
                </a:solidFill>
              </a:ln>
              <a:effectLst/>
            </c:spPr>
          </c:marker>
          <c:trendline>
            <c:spPr>
              <a:ln w="38100" cap="rnd">
                <a:solidFill>
                  <a:schemeClr val="tx1">
                    <a:lumMod val="65000"/>
                    <a:lumOff val="35000"/>
                  </a:schemeClr>
                </a:solidFill>
                <a:prstDash val="sysDot"/>
              </a:ln>
              <a:effectLst/>
            </c:spPr>
            <c:trendlineType val="linear"/>
            <c:dispRSqr val="1"/>
            <c:dispEq val="1"/>
            <c:trendlineLbl>
              <c:layout>
                <c:manualLayout>
                  <c:x val="0.1491475047304881"/>
                  <c:y val="0.31602795275590551"/>
                </c:manualLayout>
              </c:layout>
              <c:numFmt formatCode="General" sourceLinked="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rendlineLbl>
          </c:trendline>
          <c:xVal>
            <c:numRef>
              <c:f>'Anscombe''s Quartet'!$U$6:$U$16</c:f>
              <c:numCache>
                <c:formatCode>0</c:formatCode>
                <c:ptCount val="11"/>
                <c:pt idx="0">
                  <c:v>10</c:v>
                </c:pt>
                <c:pt idx="1">
                  <c:v>8</c:v>
                </c:pt>
                <c:pt idx="2">
                  <c:v>13</c:v>
                </c:pt>
                <c:pt idx="3">
                  <c:v>9</c:v>
                </c:pt>
                <c:pt idx="4">
                  <c:v>11</c:v>
                </c:pt>
                <c:pt idx="5">
                  <c:v>14</c:v>
                </c:pt>
                <c:pt idx="6">
                  <c:v>6</c:v>
                </c:pt>
                <c:pt idx="7">
                  <c:v>4</c:v>
                </c:pt>
                <c:pt idx="8">
                  <c:v>12</c:v>
                </c:pt>
                <c:pt idx="9">
                  <c:v>7</c:v>
                </c:pt>
                <c:pt idx="10">
                  <c:v>5</c:v>
                </c:pt>
              </c:numCache>
            </c:numRef>
          </c:xVal>
          <c:yVal>
            <c:numRef>
              <c:f>'Anscombe''s Quartet'!$V$6:$V$16</c:f>
              <c:numCache>
                <c:formatCode>0.00</c:formatCode>
                <c:ptCount val="11"/>
                <c:pt idx="0">
                  <c:v>9.14</c:v>
                </c:pt>
                <c:pt idx="1">
                  <c:v>8.14</c:v>
                </c:pt>
                <c:pt idx="2">
                  <c:v>8.74</c:v>
                </c:pt>
                <c:pt idx="3">
                  <c:v>8.77</c:v>
                </c:pt>
                <c:pt idx="4">
                  <c:v>9.26</c:v>
                </c:pt>
                <c:pt idx="5">
                  <c:v>8.1</c:v>
                </c:pt>
                <c:pt idx="6">
                  <c:v>6.13</c:v>
                </c:pt>
                <c:pt idx="7">
                  <c:v>3.1</c:v>
                </c:pt>
                <c:pt idx="8">
                  <c:v>9.1300000000000008</c:v>
                </c:pt>
                <c:pt idx="9">
                  <c:v>7.26</c:v>
                </c:pt>
                <c:pt idx="10">
                  <c:v>4.74</c:v>
                </c:pt>
              </c:numCache>
            </c:numRef>
          </c:yVal>
          <c:smooth val="0"/>
          <c:extLst>
            <c:ext xmlns:c16="http://schemas.microsoft.com/office/drawing/2014/chart" uri="{C3380CC4-5D6E-409C-BE32-E72D297353CC}">
              <c16:uniqueId val="{00000000-5A5F-4ED4-BA53-40D87DFA8020}"/>
            </c:ext>
          </c:extLst>
        </c:ser>
        <c:dLbls>
          <c:showLegendKey val="0"/>
          <c:showVal val="0"/>
          <c:showCatName val="0"/>
          <c:showSerName val="0"/>
          <c:showPercent val="0"/>
          <c:showBubbleSize val="0"/>
        </c:dLbls>
        <c:axId val="1423704592"/>
        <c:axId val="866050448"/>
      </c:scatterChart>
      <c:valAx>
        <c:axId val="1423704592"/>
        <c:scaling>
          <c:orientation val="minMax"/>
          <c:max val="20"/>
        </c:scaling>
        <c:delete val="0"/>
        <c:axPos val="b"/>
        <c:majorGridlines>
          <c:spPr>
            <a:ln w="9525" cap="flat" cmpd="sng" algn="ctr">
              <a:solidFill>
                <a:schemeClr val="accent3">
                  <a:lumMod val="20000"/>
                  <a:lumOff val="80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x2</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1"/>
        <c:majorTickMark val="none"/>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66050448"/>
        <c:crosses val="autoZero"/>
        <c:crossBetween val="midCat"/>
      </c:valAx>
      <c:valAx>
        <c:axId val="866050448"/>
        <c:scaling>
          <c:orientation val="minMax"/>
          <c:max val="14"/>
        </c:scaling>
        <c:delete val="0"/>
        <c:axPos val="l"/>
        <c:majorGridlines>
          <c:spPr>
            <a:ln w="9525" cap="flat" cmpd="sng" algn="ctr">
              <a:solidFill>
                <a:schemeClr val="accent3">
                  <a:lumMod val="20000"/>
                  <a:lumOff val="80000"/>
                </a:schemeClr>
              </a:solidFill>
              <a:round/>
            </a:ln>
            <a:effectLst/>
          </c:spPr>
        </c:majorGridlines>
        <c:title>
          <c:tx>
            <c:rich>
              <a:bodyPr rot="0" spcFirstLastPara="1" vertOverflow="ellipsis"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y2</a:t>
                </a:r>
              </a:p>
            </c:rich>
          </c:tx>
          <c:overlay val="0"/>
          <c:spPr>
            <a:noFill/>
            <a:ln>
              <a:noFill/>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42370459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9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000"/>
              <a:t>dataset</a:t>
            </a:r>
            <a:r>
              <a:rPr lang="en-US" sz="1000" baseline="0"/>
              <a:t> III</a:t>
            </a:r>
            <a:endParaRPr lang="en-US" sz="1000"/>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tx>
            <c:strRef>
              <c:f>'Anscombe''s Quartet'!$G$27</c:f>
              <c:strCache>
                <c:ptCount val="1"/>
                <c:pt idx="0">
                  <c:v>y3</c:v>
                </c:pt>
              </c:strCache>
            </c:strRef>
          </c:tx>
          <c:spPr>
            <a:ln w="19050" cap="rnd">
              <a:noFill/>
              <a:round/>
            </a:ln>
            <a:effectLst/>
          </c:spPr>
          <c:marker>
            <c:symbol val="circle"/>
            <c:size val="8"/>
            <c:spPr>
              <a:solidFill>
                <a:schemeClr val="accent2"/>
              </a:solidFill>
              <a:ln w="9525">
                <a:solidFill>
                  <a:schemeClr val="tx1">
                    <a:lumMod val="50000"/>
                    <a:lumOff val="50000"/>
                    <a:alpha val="50000"/>
                  </a:schemeClr>
                </a:solidFill>
              </a:ln>
              <a:effectLst/>
            </c:spPr>
          </c:marker>
          <c:trendline>
            <c:spPr>
              <a:ln w="38100" cap="rnd">
                <a:solidFill>
                  <a:schemeClr val="tx1">
                    <a:lumMod val="65000"/>
                    <a:lumOff val="35000"/>
                  </a:schemeClr>
                </a:solidFill>
                <a:prstDash val="sysDot"/>
              </a:ln>
              <a:effectLst/>
            </c:spPr>
            <c:trendlineType val="linear"/>
            <c:dispRSqr val="1"/>
            <c:dispEq val="1"/>
            <c:trendlineLbl>
              <c:layout>
                <c:manualLayout>
                  <c:x val="0.21980173462230956"/>
                  <c:y val="0.32092913385826771"/>
                </c:manualLayout>
              </c:layout>
              <c:numFmt formatCode="General" sourceLinked="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rendlineLbl>
          </c:trendline>
          <c:xVal>
            <c:numRef>
              <c:f>'Anscombe''s Quartet'!$F$28:$F$38</c:f>
              <c:numCache>
                <c:formatCode>0</c:formatCode>
                <c:ptCount val="11"/>
                <c:pt idx="0">
                  <c:v>10</c:v>
                </c:pt>
                <c:pt idx="1">
                  <c:v>8</c:v>
                </c:pt>
                <c:pt idx="2">
                  <c:v>13</c:v>
                </c:pt>
                <c:pt idx="3">
                  <c:v>9</c:v>
                </c:pt>
                <c:pt idx="4">
                  <c:v>11</c:v>
                </c:pt>
                <c:pt idx="5">
                  <c:v>14</c:v>
                </c:pt>
                <c:pt idx="6">
                  <c:v>6</c:v>
                </c:pt>
                <c:pt idx="7">
                  <c:v>4</c:v>
                </c:pt>
                <c:pt idx="8">
                  <c:v>12</c:v>
                </c:pt>
                <c:pt idx="9">
                  <c:v>7</c:v>
                </c:pt>
                <c:pt idx="10">
                  <c:v>5</c:v>
                </c:pt>
              </c:numCache>
            </c:numRef>
          </c:xVal>
          <c:yVal>
            <c:numRef>
              <c:f>'Anscombe''s Quartet'!$G$28:$G$38</c:f>
              <c:numCache>
                <c:formatCode>0.00</c:formatCode>
                <c:ptCount val="11"/>
                <c:pt idx="0">
                  <c:v>7.46</c:v>
                </c:pt>
                <c:pt idx="1">
                  <c:v>6.7770000000000001</c:v>
                </c:pt>
                <c:pt idx="2">
                  <c:v>12.74</c:v>
                </c:pt>
                <c:pt idx="3">
                  <c:v>7.11</c:v>
                </c:pt>
                <c:pt idx="4">
                  <c:v>7.81</c:v>
                </c:pt>
                <c:pt idx="5">
                  <c:v>8.84</c:v>
                </c:pt>
                <c:pt idx="6">
                  <c:v>6.08</c:v>
                </c:pt>
                <c:pt idx="7">
                  <c:v>5.39</c:v>
                </c:pt>
                <c:pt idx="8">
                  <c:v>8.15</c:v>
                </c:pt>
                <c:pt idx="9">
                  <c:v>6.42</c:v>
                </c:pt>
                <c:pt idx="10">
                  <c:v>5.73</c:v>
                </c:pt>
              </c:numCache>
            </c:numRef>
          </c:yVal>
          <c:smooth val="0"/>
          <c:extLst>
            <c:ext xmlns:c16="http://schemas.microsoft.com/office/drawing/2014/chart" uri="{C3380CC4-5D6E-409C-BE32-E72D297353CC}">
              <c16:uniqueId val="{00000000-D2E0-41EA-BBBA-E7049D3A2F92}"/>
            </c:ext>
          </c:extLst>
        </c:ser>
        <c:dLbls>
          <c:showLegendKey val="0"/>
          <c:showVal val="0"/>
          <c:showCatName val="0"/>
          <c:showSerName val="0"/>
          <c:showPercent val="0"/>
          <c:showBubbleSize val="0"/>
        </c:dLbls>
        <c:axId val="1415431040"/>
        <c:axId val="803883696"/>
      </c:scatterChart>
      <c:valAx>
        <c:axId val="1415431040"/>
        <c:scaling>
          <c:orientation val="minMax"/>
          <c:max val="20"/>
        </c:scaling>
        <c:delete val="0"/>
        <c:axPos val="b"/>
        <c:majorGridlines>
          <c:spPr>
            <a:ln w="9525" cap="flat" cmpd="sng" algn="ctr">
              <a:solidFill>
                <a:schemeClr val="accent3">
                  <a:lumMod val="20000"/>
                  <a:lumOff val="80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x3</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1"/>
        <c:majorTickMark val="none"/>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03883696"/>
        <c:crosses val="autoZero"/>
        <c:crossBetween val="midCat"/>
      </c:valAx>
      <c:valAx>
        <c:axId val="803883696"/>
        <c:scaling>
          <c:orientation val="minMax"/>
        </c:scaling>
        <c:delete val="0"/>
        <c:axPos val="l"/>
        <c:majorGridlines>
          <c:spPr>
            <a:ln w="9525" cap="flat" cmpd="sng" algn="ctr">
              <a:solidFill>
                <a:schemeClr val="accent3">
                  <a:lumMod val="20000"/>
                  <a:lumOff val="80000"/>
                </a:schemeClr>
              </a:solidFill>
              <a:round/>
            </a:ln>
            <a:effectLst/>
          </c:spPr>
        </c:majorGridlines>
        <c:title>
          <c:tx>
            <c:rich>
              <a:bodyPr rot="0" spcFirstLastPara="1" vertOverflow="ellipsis"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y3</a:t>
                </a:r>
              </a:p>
            </c:rich>
          </c:tx>
          <c:overlay val="0"/>
          <c:spPr>
            <a:noFill/>
            <a:ln>
              <a:noFill/>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4154310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9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000"/>
              <a:t>dataset</a:t>
            </a:r>
            <a:r>
              <a:rPr lang="en-US" sz="1000" baseline="0"/>
              <a:t> IV</a:t>
            </a:r>
            <a:endParaRPr lang="en-US" sz="1000"/>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tx>
            <c:strRef>
              <c:f>'Anscombe''s Quartet'!$V$27</c:f>
              <c:strCache>
                <c:ptCount val="1"/>
                <c:pt idx="0">
                  <c:v>y4</c:v>
                </c:pt>
              </c:strCache>
            </c:strRef>
          </c:tx>
          <c:spPr>
            <a:ln w="19050" cap="rnd">
              <a:noFill/>
              <a:round/>
            </a:ln>
            <a:effectLst/>
          </c:spPr>
          <c:marker>
            <c:symbol val="circle"/>
            <c:size val="8"/>
            <c:spPr>
              <a:solidFill>
                <a:schemeClr val="accent2"/>
              </a:solidFill>
              <a:ln w="9525">
                <a:solidFill>
                  <a:schemeClr val="tx1">
                    <a:lumMod val="50000"/>
                    <a:lumOff val="50000"/>
                    <a:alpha val="50000"/>
                  </a:schemeClr>
                </a:solidFill>
              </a:ln>
              <a:effectLst/>
            </c:spPr>
          </c:marker>
          <c:trendline>
            <c:spPr>
              <a:ln w="38100" cap="rnd">
                <a:solidFill>
                  <a:schemeClr val="tx1">
                    <a:lumMod val="65000"/>
                    <a:lumOff val="35000"/>
                  </a:schemeClr>
                </a:solidFill>
                <a:prstDash val="sysDot"/>
              </a:ln>
              <a:effectLst/>
            </c:spPr>
            <c:trendlineType val="linear"/>
            <c:dispRSqr val="1"/>
            <c:dispEq val="1"/>
            <c:trendlineLbl>
              <c:layout>
                <c:manualLayout>
                  <c:x val="9.7889057678432409E-3"/>
                  <c:y val="0.4345"/>
                </c:manualLayout>
              </c:layout>
              <c:numFmt formatCode="General" sourceLinked="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rendlineLbl>
          </c:trendline>
          <c:xVal>
            <c:numRef>
              <c:f>'Anscombe''s Quartet'!$U$28:$U$38</c:f>
              <c:numCache>
                <c:formatCode>0</c:formatCode>
                <c:ptCount val="11"/>
                <c:pt idx="0">
                  <c:v>8</c:v>
                </c:pt>
                <c:pt idx="1">
                  <c:v>8</c:v>
                </c:pt>
                <c:pt idx="2">
                  <c:v>8</c:v>
                </c:pt>
                <c:pt idx="3">
                  <c:v>8</c:v>
                </c:pt>
                <c:pt idx="4">
                  <c:v>8</c:v>
                </c:pt>
                <c:pt idx="5">
                  <c:v>8</c:v>
                </c:pt>
                <c:pt idx="6">
                  <c:v>8</c:v>
                </c:pt>
                <c:pt idx="7">
                  <c:v>19</c:v>
                </c:pt>
                <c:pt idx="8">
                  <c:v>8</c:v>
                </c:pt>
                <c:pt idx="9">
                  <c:v>8</c:v>
                </c:pt>
                <c:pt idx="10">
                  <c:v>8</c:v>
                </c:pt>
              </c:numCache>
            </c:numRef>
          </c:xVal>
          <c:yVal>
            <c:numRef>
              <c:f>'Anscombe''s Quartet'!$V$28:$V$38</c:f>
              <c:numCache>
                <c:formatCode>0.00</c:formatCode>
                <c:ptCount val="11"/>
                <c:pt idx="0">
                  <c:v>6.58</c:v>
                </c:pt>
                <c:pt idx="1">
                  <c:v>5.76</c:v>
                </c:pt>
                <c:pt idx="2">
                  <c:v>7.71</c:v>
                </c:pt>
                <c:pt idx="3">
                  <c:v>8.84</c:v>
                </c:pt>
                <c:pt idx="4">
                  <c:v>8.4700000000000006</c:v>
                </c:pt>
                <c:pt idx="5">
                  <c:v>7.04</c:v>
                </c:pt>
                <c:pt idx="6">
                  <c:v>5.25</c:v>
                </c:pt>
                <c:pt idx="7">
                  <c:v>12.5</c:v>
                </c:pt>
                <c:pt idx="8">
                  <c:v>5.56</c:v>
                </c:pt>
                <c:pt idx="9">
                  <c:v>7.91</c:v>
                </c:pt>
                <c:pt idx="10">
                  <c:v>6.89</c:v>
                </c:pt>
              </c:numCache>
            </c:numRef>
          </c:yVal>
          <c:smooth val="0"/>
          <c:extLst>
            <c:ext xmlns:c16="http://schemas.microsoft.com/office/drawing/2014/chart" uri="{C3380CC4-5D6E-409C-BE32-E72D297353CC}">
              <c16:uniqueId val="{00000000-4643-40B1-AF40-9D42FE412F81}"/>
            </c:ext>
          </c:extLst>
        </c:ser>
        <c:dLbls>
          <c:showLegendKey val="0"/>
          <c:showVal val="0"/>
          <c:showCatName val="0"/>
          <c:showSerName val="0"/>
          <c:showPercent val="0"/>
          <c:showBubbleSize val="0"/>
        </c:dLbls>
        <c:axId val="1426189792"/>
        <c:axId val="866043376"/>
      </c:scatterChart>
      <c:valAx>
        <c:axId val="1426189792"/>
        <c:scaling>
          <c:orientation val="minMax"/>
        </c:scaling>
        <c:delete val="0"/>
        <c:axPos val="b"/>
        <c:majorGridlines>
          <c:spPr>
            <a:ln w="9525" cap="flat" cmpd="sng" algn="ctr">
              <a:solidFill>
                <a:schemeClr val="accent3">
                  <a:lumMod val="20000"/>
                  <a:lumOff val="80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x4</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1"/>
        <c:majorTickMark val="none"/>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66043376"/>
        <c:crosses val="autoZero"/>
        <c:crossBetween val="midCat"/>
      </c:valAx>
      <c:valAx>
        <c:axId val="866043376"/>
        <c:scaling>
          <c:orientation val="minMax"/>
        </c:scaling>
        <c:delete val="0"/>
        <c:axPos val="l"/>
        <c:majorGridlines>
          <c:spPr>
            <a:ln w="9525" cap="flat" cmpd="sng" algn="ctr">
              <a:solidFill>
                <a:schemeClr val="accent3">
                  <a:lumMod val="20000"/>
                  <a:lumOff val="80000"/>
                </a:schemeClr>
              </a:solidFill>
              <a:round/>
            </a:ln>
            <a:effectLst/>
          </c:spPr>
        </c:majorGridlines>
        <c:title>
          <c:tx>
            <c:rich>
              <a:bodyPr rot="0" spcFirstLastPara="1" vertOverflow="ellipsis"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y4</a:t>
                </a:r>
              </a:p>
            </c:rich>
          </c:tx>
          <c:overlay val="0"/>
          <c:spPr>
            <a:noFill/>
            <a:ln>
              <a:noFill/>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42618979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9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strRef>
          <c:f>example!$N$13</c:f>
          <c:strCache>
            <c:ptCount val="1"/>
            <c:pt idx="0">
              <c:v>Visualizing dataset: Anscombe 1</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spPr>
            <a:ln w="25400" cap="rnd">
              <a:noFill/>
              <a:round/>
            </a:ln>
            <a:effectLst/>
          </c:spPr>
          <c:marker>
            <c:symbol val="circle"/>
            <c:size val="9"/>
            <c:spPr>
              <a:solidFill>
                <a:srgbClr val="EC7320">
                  <a:alpha val="80000"/>
                </a:srgbClr>
              </a:solidFill>
              <a:ln w="9525">
                <a:solidFill>
                  <a:schemeClr val="tx1">
                    <a:lumMod val="50000"/>
                    <a:lumOff val="50000"/>
                    <a:alpha val="80000"/>
                  </a:schemeClr>
                </a:solidFill>
              </a:ln>
              <a:effectLst/>
            </c:spPr>
          </c:marker>
          <c:xVal>
            <c:numRef>
              <c:f>[0]!_06_Xs</c:f>
              <c:numCache>
                <c:formatCode>General</c:formatCode>
                <c:ptCount val="11"/>
                <c:pt idx="0">
                  <c:v>10</c:v>
                </c:pt>
                <c:pt idx="1">
                  <c:v>8</c:v>
                </c:pt>
                <c:pt idx="2">
                  <c:v>13</c:v>
                </c:pt>
                <c:pt idx="3">
                  <c:v>9</c:v>
                </c:pt>
                <c:pt idx="4">
                  <c:v>11</c:v>
                </c:pt>
                <c:pt idx="5">
                  <c:v>14</c:v>
                </c:pt>
                <c:pt idx="6">
                  <c:v>6</c:v>
                </c:pt>
                <c:pt idx="7">
                  <c:v>4</c:v>
                </c:pt>
                <c:pt idx="8">
                  <c:v>12</c:v>
                </c:pt>
                <c:pt idx="9">
                  <c:v>7</c:v>
                </c:pt>
                <c:pt idx="10">
                  <c:v>5</c:v>
                </c:pt>
              </c:numCache>
            </c:numRef>
          </c:xVal>
          <c:yVal>
            <c:numRef>
              <c:f>[0]!_07_Ys</c:f>
              <c:numCache>
                <c:formatCode>General</c:formatCode>
                <c:ptCount val="11"/>
                <c:pt idx="0">
                  <c:v>8.0399999999999991</c:v>
                </c:pt>
                <c:pt idx="1">
                  <c:v>6.95</c:v>
                </c:pt>
                <c:pt idx="2">
                  <c:v>7.58</c:v>
                </c:pt>
                <c:pt idx="3">
                  <c:v>8.81</c:v>
                </c:pt>
                <c:pt idx="4">
                  <c:v>8.33</c:v>
                </c:pt>
                <c:pt idx="5">
                  <c:v>9.9600000000000009</c:v>
                </c:pt>
                <c:pt idx="6">
                  <c:v>7.24</c:v>
                </c:pt>
                <c:pt idx="7">
                  <c:v>4.26</c:v>
                </c:pt>
                <c:pt idx="8">
                  <c:v>10.84</c:v>
                </c:pt>
                <c:pt idx="9">
                  <c:v>4.82</c:v>
                </c:pt>
                <c:pt idx="10">
                  <c:v>5.68</c:v>
                </c:pt>
              </c:numCache>
            </c:numRef>
          </c:yVal>
          <c:smooth val="0"/>
          <c:extLst>
            <c:ext xmlns:c16="http://schemas.microsoft.com/office/drawing/2014/chart" uri="{C3380CC4-5D6E-409C-BE32-E72D297353CC}">
              <c16:uniqueId val="{00000004-D0E7-4704-940B-B5A0A089A459}"/>
            </c:ext>
          </c:extLst>
        </c:ser>
        <c:dLbls>
          <c:showLegendKey val="0"/>
          <c:showVal val="0"/>
          <c:showCatName val="0"/>
          <c:showSerName val="0"/>
          <c:showPercent val="0"/>
          <c:showBubbleSize val="0"/>
        </c:dLbls>
        <c:axId val="1122860352"/>
        <c:axId val="1285126576"/>
      </c:scatterChart>
      <c:valAx>
        <c:axId val="1122860352"/>
        <c:scaling>
          <c:orientation val="minMax"/>
        </c:scaling>
        <c:delete val="0"/>
        <c:axPos val="b"/>
        <c:majorGridlines>
          <c:spPr>
            <a:ln w="9525" cap="flat" cmpd="sng" algn="ctr">
              <a:solidFill>
                <a:schemeClr val="accent3">
                  <a:lumMod val="20000"/>
                  <a:lumOff val="80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X</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w="9525" cap="flat" cmpd="sng" algn="ctr">
            <a:solidFill>
              <a:schemeClr val="tx1">
                <a:lumMod val="65000"/>
                <a:lumOff val="3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285126576"/>
        <c:crosses val="autoZero"/>
        <c:crossBetween val="midCat"/>
      </c:valAx>
      <c:valAx>
        <c:axId val="1285126576"/>
        <c:scaling>
          <c:orientation val="minMax"/>
        </c:scaling>
        <c:delete val="0"/>
        <c:axPos val="l"/>
        <c:majorGridlines>
          <c:spPr>
            <a:ln w="9525" cap="flat" cmpd="sng" algn="ctr">
              <a:solidFill>
                <a:schemeClr val="accent3">
                  <a:lumMod val="20000"/>
                  <a:lumOff val="80000"/>
                </a:schemeClr>
              </a:solidFill>
              <a:round/>
            </a:ln>
            <a:effectLst/>
          </c:spPr>
        </c:majorGridlines>
        <c:title>
          <c:tx>
            <c:rich>
              <a:bodyPr rot="0" spcFirstLastPara="1" vertOverflow="ellipsis"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Y</a:t>
                </a:r>
              </a:p>
            </c:rich>
          </c:tx>
          <c:overlay val="0"/>
          <c:spPr>
            <a:noFill/>
            <a:ln>
              <a:noFill/>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w="9525" cap="flat" cmpd="sng" algn="ctr">
            <a:solidFill>
              <a:schemeClr val="tx1">
                <a:lumMod val="65000"/>
                <a:lumOff val="3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12286035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CheckBox" fmlaLink="$AF$5" lockText="1"/>
</file>

<file path=xl/ctrlProps/ctrlProp2.xml><?xml version="1.0" encoding="utf-8"?>
<formControlPr xmlns="http://schemas.microsoft.com/office/spreadsheetml/2009/9/main" objectType="CheckBox" fmlaLink="$AK$5" lockText="1"/>
</file>

<file path=xl/drawings/_rels/drawing1.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hyperlink" Target="https://www.linkedin.com/in/merod/" TargetMode="Externa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3" Type="http://schemas.openxmlformats.org/officeDocument/2006/relationships/image" Target="../media/image4.png"/><Relationship Id="rId21" Type="http://schemas.openxmlformats.org/officeDocument/2006/relationships/image" Target="../media/image22.emf"/><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emf"/><Relationship Id="rId1" Type="http://schemas.openxmlformats.org/officeDocument/2006/relationships/chart" Target="../charts/chart5.xml"/><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emf"/><Relationship Id="rId10" Type="http://schemas.openxmlformats.org/officeDocument/2006/relationships/image" Target="../media/image11.png"/><Relationship Id="rId19" Type="http://schemas.openxmlformats.org/officeDocument/2006/relationships/image" Target="../media/image20.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jpeg"/></Relationships>
</file>

<file path=xl/drawings/_rels/drawing4.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jpeg"/></Relationships>
</file>

<file path=xl/drawings/_rels/vmlDrawing1.vml.rels><?xml version="1.0" encoding="UTF-8" standalone="yes"?>
<Relationships xmlns="http://schemas.openxmlformats.org/package/2006/relationships"><Relationship Id="rId3" Type="http://schemas.openxmlformats.org/officeDocument/2006/relationships/image" Target="../media/image27.emf"/><Relationship Id="rId2" Type="http://schemas.openxmlformats.org/officeDocument/2006/relationships/image" Target="../media/image26.emf"/><Relationship Id="rId1" Type="http://schemas.openxmlformats.org/officeDocument/2006/relationships/image" Target="../media/image25.emf"/></Relationships>
</file>

<file path=xl/drawings/drawing1.xml><?xml version="1.0" encoding="utf-8"?>
<xdr:wsDr xmlns:xdr="http://schemas.openxmlformats.org/drawingml/2006/spreadsheetDrawing" xmlns:a="http://schemas.openxmlformats.org/drawingml/2006/main">
  <xdr:twoCellAnchor>
    <xdr:from>
      <xdr:col>3</xdr:col>
      <xdr:colOff>82062</xdr:colOff>
      <xdr:row>5</xdr:row>
      <xdr:rowOff>64477</xdr:rowOff>
    </xdr:from>
    <xdr:to>
      <xdr:col>3</xdr:col>
      <xdr:colOff>2883878</xdr:colOff>
      <xdr:row>5</xdr:row>
      <xdr:rowOff>2914359</xdr:rowOff>
    </xdr:to>
    <xdr:pic>
      <xdr:nvPicPr>
        <xdr:cNvPr id="2" name="Picture 1">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74477" y="2919046"/>
          <a:ext cx="2801816" cy="28498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absolute">
    <xdr:from>
      <xdr:col>2</xdr:col>
      <xdr:colOff>70343</xdr:colOff>
      <xdr:row>2</xdr:row>
      <xdr:rowOff>52758</xdr:rowOff>
    </xdr:from>
    <xdr:to>
      <xdr:col>2</xdr:col>
      <xdr:colOff>2778374</xdr:colOff>
      <xdr:row>2</xdr:row>
      <xdr:rowOff>2280142</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4198" b="26407"/>
        <a:stretch/>
      </xdr:blipFill>
      <xdr:spPr>
        <a:xfrm>
          <a:off x="1043358" y="310666"/>
          <a:ext cx="2708031" cy="222738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0</xdr:colOff>
      <xdr:row>4</xdr:row>
      <xdr:rowOff>0</xdr:rowOff>
    </xdr:from>
    <xdr:to>
      <xdr:col>13</xdr:col>
      <xdr:colOff>0</xdr:colOff>
      <xdr:row>24</xdr:row>
      <xdr:rowOff>0</xdr:rowOff>
    </xdr:to>
    <xdr:graphicFrame macro="">
      <xdr:nvGraphicFramePr>
        <xdr:cNvPr id="2" name="Gráfico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4</xdr:row>
      <xdr:rowOff>0</xdr:rowOff>
    </xdr:from>
    <xdr:to>
      <xdr:col>19</xdr:col>
      <xdr:colOff>0</xdr:colOff>
      <xdr:row>24</xdr:row>
      <xdr:rowOff>0</xdr:rowOff>
    </xdr:to>
    <xdr:graphicFrame macro="">
      <xdr:nvGraphicFramePr>
        <xdr:cNvPr id="3" name="Gráfico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25</xdr:row>
      <xdr:rowOff>0</xdr:rowOff>
    </xdr:from>
    <xdr:to>
      <xdr:col>13</xdr:col>
      <xdr:colOff>0</xdr:colOff>
      <xdr:row>45</xdr:row>
      <xdr:rowOff>0</xdr:rowOff>
    </xdr:to>
    <xdr:graphicFrame macro="">
      <xdr:nvGraphicFramePr>
        <xdr:cNvPr id="4" name="Gráfico 3">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0</xdr:colOff>
      <xdr:row>25</xdr:row>
      <xdr:rowOff>0</xdr:rowOff>
    </xdr:from>
    <xdr:to>
      <xdr:col>19</xdr:col>
      <xdr:colOff>0</xdr:colOff>
      <xdr:row>45</xdr:row>
      <xdr:rowOff>0</xdr:rowOff>
    </xdr:to>
    <xdr:graphicFrame macro="">
      <xdr:nvGraphicFramePr>
        <xdr:cNvPr id="5" name="Gráfico 4">
          <a:extLst>
            <a:ext uri="{FF2B5EF4-FFF2-40B4-BE49-F238E27FC236}">
              <a16:creationId xmlns:a16="http://schemas.microsoft.com/office/drawing/2014/main" id="{00000000-0008-0000-02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5</xdr:col>
      <xdr:colOff>165100</xdr:colOff>
      <xdr:row>48</xdr:row>
      <xdr:rowOff>42334</xdr:rowOff>
    </xdr:from>
    <xdr:ext cx="8161020" cy="626533"/>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3069167" y="6138334"/>
          <a:ext cx="8161020" cy="6265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n-US" sz="1100" b="1">
              <a:solidFill>
                <a:schemeClr val="tx1">
                  <a:lumMod val="65000"/>
                  <a:lumOff val="35000"/>
                </a:schemeClr>
              </a:solidFill>
              <a:latin typeface="Arial" panose="020B0604020202020204" pitchFamily="34" charset="0"/>
              <a:cs typeface="Arial" panose="020B0604020202020204" pitchFamily="34" charset="0"/>
            </a:rPr>
            <a:t>sources</a:t>
          </a:r>
          <a:r>
            <a:rPr lang="en-US" sz="1100" b="1" baseline="0">
              <a:solidFill>
                <a:schemeClr val="tx1">
                  <a:lumMod val="65000"/>
                  <a:lumOff val="35000"/>
                </a:schemeClr>
              </a:solidFill>
              <a:latin typeface="Arial" panose="020B0604020202020204" pitchFamily="34" charset="0"/>
              <a:cs typeface="Arial" panose="020B0604020202020204" pitchFamily="34" charset="0"/>
            </a:rPr>
            <a:t>:</a:t>
          </a:r>
          <a:br>
            <a:rPr lang="es-419" sz="1100" b="0" i="0" baseline="0">
              <a:solidFill>
                <a:schemeClr val="tx1">
                  <a:lumMod val="65000"/>
                  <a:lumOff val="35000"/>
                </a:schemeClr>
              </a:solidFill>
              <a:effectLst/>
              <a:latin typeface="Arial" panose="020B0604020202020204" pitchFamily="34" charset="0"/>
              <a:ea typeface="+mn-ea"/>
              <a:cs typeface="Arial" panose="020B0604020202020204" pitchFamily="34" charset="0"/>
            </a:rPr>
          </a:br>
          <a:r>
            <a:rPr lang="es-419" sz="1100" b="0" i="0" baseline="0">
              <a:solidFill>
                <a:schemeClr val="tx1">
                  <a:lumMod val="65000"/>
                  <a:lumOff val="35000"/>
                </a:schemeClr>
              </a:solidFill>
              <a:effectLst/>
              <a:latin typeface="Arial" panose="020B0604020202020204" pitchFamily="34" charset="0"/>
              <a:ea typeface="+mn-ea"/>
              <a:cs typeface="Arial" panose="020B0604020202020204" pitchFamily="34" charset="0"/>
            </a:rPr>
            <a:t>• Edward R. Tufte, </a:t>
          </a:r>
          <a:r>
            <a:rPr lang="es-419" sz="1100" b="0" i="1" baseline="0">
              <a:solidFill>
                <a:schemeClr val="tx1">
                  <a:lumMod val="65000"/>
                  <a:lumOff val="35000"/>
                </a:schemeClr>
              </a:solidFill>
              <a:effectLst/>
              <a:latin typeface="Arial" panose="020B0604020202020204" pitchFamily="34" charset="0"/>
              <a:ea typeface="+mn-ea"/>
              <a:cs typeface="Arial" panose="020B0604020202020204" pitchFamily="34" charset="0"/>
            </a:rPr>
            <a:t>The Visual Display of Quantitative Information</a:t>
          </a:r>
          <a:r>
            <a:rPr lang="es-419" sz="1100" b="0" i="0" baseline="0">
              <a:solidFill>
                <a:schemeClr val="tx1">
                  <a:lumMod val="65000"/>
                  <a:lumOff val="35000"/>
                </a:schemeClr>
              </a:solidFill>
              <a:effectLst/>
              <a:latin typeface="Arial" panose="020B0604020202020204" pitchFamily="34" charset="0"/>
              <a:ea typeface="+mn-ea"/>
              <a:cs typeface="Arial" panose="020B0604020202020204" pitchFamily="34" charset="0"/>
            </a:rPr>
            <a:t> (Cheshire, Connecticut: Graphics Press, 1983), pp. 14-15.</a:t>
          </a:r>
          <a:br>
            <a:rPr lang="en-US" sz="1100">
              <a:solidFill>
                <a:schemeClr val="tx1">
                  <a:lumMod val="65000"/>
                  <a:lumOff val="35000"/>
                </a:schemeClr>
              </a:solidFill>
              <a:latin typeface="Arial" panose="020B0604020202020204" pitchFamily="34" charset="0"/>
              <a:cs typeface="Arial" panose="020B0604020202020204" pitchFamily="34" charset="0"/>
            </a:rPr>
          </a:br>
          <a:r>
            <a:rPr lang="en-US" sz="1100">
              <a:solidFill>
                <a:schemeClr val="tx1">
                  <a:lumMod val="65000"/>
                  <a:lumOff val="35000"/>
                </a:schemeClr>
              </a:solidFill>
              <a:latin typeface="Arial" panose="020B0604020202020204" pitchFamily="34" charset="0"/>
              <a:cs typeface="Arial" panose="020B0604020202020204" pitchFamily="34" charset="0"/>
            </a:rPr>
            <a:t>• </a:t>
          </a:r>
          <a:r>
            <a:rPr lang="es-419" sz="1100" b="0" i="0" baseline="0">
              <a:solidFill>
                <a:schemeClr val="tx1">
                  <a:lumMod val="65000"/>
                  <a:lumOff val="35000"/>
                </a:schemeClr>
              </a:solidFill>
              <a:effectLst/>
              <a:latin typeface="Arial" panose="020B0604020202020204" pitchFamily="34" charset="0"/>
              <a:ea typeface="+mn-ea"/>
              <a:cs typeface="Arial" panose="020B0604020202020204" pitchFamily="34" charset="0"/>
            </a:rPr>
            <a:t>F.J. Anscombe, "Graphs in Statistical Analysis," </a:t>
          </a:r>
          <a:r>
            <a:rPr lang="es-419" sz="1100" b="0" i="1" baseline="0">
              <a:solidFill>
                <a:schemeClr val="tx1">
                  <a:lumMod val="65000"/>
                  <a:lumOff val="35000"/>
                </a:schemeClr>
              </a:solidFill>
              <a:effectLst/>
              <a:latin typeface="Arial" panose="020B0604020202020204" pitchFamily="34" charset="0"/>
              <a:ea typeface="+mn-ea"/>
              <a:cs typeface="Arial" panose="020B0604020202020204" pitchFamily="34" charset="0"/>
            </a:rPr>
            <a:t>American Statistician</a:t>
          </a:r>
          <a:r>
            <a:rPr lang="es-419" sz="1100" b="0" i="0" baseline="0">
              <a:solidFill>
                <a:schemeClr val="tx1">
                  <a:lumMod val="65000"/>
                  <a:lumOff val="35000"/>
                </a:schemeClr>
              </a:solidFill>
              <a:effectLst/>
              <a:latin typeface="Arial" panose="020B0604020202020204" pitchFamily="34" charset="0"/>
              <a:ea typeface="+mn-ea"/>
              <a:cs typeface="Arial" panose="020B0604020202020204" pitchFamily="34" charset="0"/>
            </a:rPr>
            <a:t>, vol. 27 (Feb 1973), pp. 17-21.</a:t>
          </a:r>
          <a:endParaRPr lang="en-US">
            <a:solidFill>
              <a:schemeClr val="tx1">
                <a:lumMod val="65000"/>
                <a:lumOff val="35000"/>
              </a:schemeClr>
            </a:solidFill>
            <a:effectLst/>
            <a:latin typeface="Arial" panose="020B0604020202020204" pitchFamily="34" charset="0"/>
            <a:cs typeface="Arial" panose="020B0604020202020204" pitchFamily="34" charset="0"/>
          </a:endParaRPr>
        </a:p>
      </xdr:txBody>
    </xdr:sp>
    <xdr:clientData/>
  </xdr:oneCellAnchor>
  <xdr:oneCellAnchor>
    <xdr:from>
      <xdr:col>11</xdr:col>
      <xdr:colOff>42334</xdr:colOff>
      <xdr:row>0</xdr:row>
      <xdr:rowOff>33867</xdr:rowOff>
    </xdr:from>
    <xdr:ext cx="2571601" cy="387286"/>
    <xdr:sp macro="" textlink="">
      <xdr:nvSpPr>
        <xdr:cNvPr id="7" name="TextBox 6">
          <a:extLst>
            <a:ext uri="{FF2B5EF4-FFF2-40B4-BE49-F238E27FC236}">
              <a16:creationId xmlns:a16="http://schemas.microsoft.com/office/drawing/2014/main" id="{00000000-0008-0000-0200-000007000000}"/>
            </a:ext>
          </a:extLst>
        </xdr:cNvPr>
        <xdr:cNvSpPr txBox="1"/>
      </xdr:nvSpPr>
      <xdr:spPr>
        <a:xfrm>
          <a:off x="5579534" y="33867"/>
          <a:ext cx="2571601"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000">
              <a:solidFill>
                <a:schemeClr val="tx1">
                  <a:lumMod val="65000"/>
                  <a:lumOff val="35000"/>
                </a:schemeClr>
              </a:solidFill>
              <a:latin typeface="Arial" panose="020B0604020202020204" pitchFamily="34" charset="0"/>
              <a:cs typeface="Arial" panose="020B0604020202020204" pitchFamily="34" charset="0"/>
            </a:rPr>
            <a:t>Anscombe's Quartet</a:t>
          </a:r>
        </a:p>
      </xdr:txBody>
    </xdr:sp>
    <xdr:clientData/>
  </xdr:oneCellAnchor>
  <xdr:oneCellAnchor>
    <xdr:from>
      <xdr:col>24</xdr:col>
      <xdr:colOff>22988</xdr:colOff>
      <xdr:row>0</xdr:row>
      <xdr:rowOff>0</xdr:rowOff>
    </xdr:from>
    <xdr:ext cx="1143070" cy="269369"/>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11359855" y="0"/>
          <a:ext cx="1143070"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solidFill>
                <a:schemeClr val="tx1">
                  <a:lumMod val="65000"/>
                  <a:lumOff val="35000"/>
                </a:schemeClr>
              </a:solidFill>
              <a:latin typeface="Arial" panose="020B0604020202020204" pitchFamily="34" charset="0"/>
              <a:cs typeface="Arial" panose="020B0604020202020204" pitchFamily="34" charset="0"/>
            </a:rPr>
            <a:t>developed by:</a:t>
          </a:r>
        </a:p>
      </xdr:txBody>
    </xdr:sp>
    <xdr:clientData/>
  </xdr:oneCellAnchor>
  <xdr:oneCellAnchor>
    <xdr:from>
      <xdr:col>25</xdr:col>
      <xdr:colOff>465666</xdr:colOff>
      <xdr:row>0</xdr:row>
      <xdr:rowOff>8467</xdr:rowOff>
    </xdr:from>
    <xdr:ext cx="1245341" cy="269369"/>
    <xdr:sp macro="" textlink="">
      <xdr:nvSpPr>
        <xdr:cNvPr id="9" name="TextBox 8">
          <a:hlinkClick xmlns:r="http://schemas.openxmlformats.org/officeDocument/2006/relationships" r:id="rId5"/>
          <a:extLst>
            <a:ext uri="{FF2B5EF4-FFF2-40B4-BE49-F238E27FC236}">
              <a16:creationId xmlns:a16="http://schemas.microsoft.com/office/drawing/2014/main" id="{00000000-0008-0000-0200-000009000000}"/>
            </a:ext>
          </a:extLst>
        </xdr:cNvPr>
        <xdr:cNvSpPr txBox="1"/>
      </xdr:nvSpPr>
      <xdr:spPr>
        <a:xfrm>
          <a:off x="12378266" y="8467"/>
          <a:ext cx="1245341"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solidFill>
                <a:schemeClr val="tx1">
                  <a:lumMod val="65000"/>
                  <a:lumOff val="35000"/>
                </a:schemeClr>
              </a:solidFill>
              <a:latin typeface="Arial" panose="020B0604020202020204" pitchFamily="34" charset="0"/>
              <a:cs typeface="Arial" panose="020B0604020202020204" pitchFamily="34" charset="0"/>
            </a:rPr>
            <a:t>Carlos Barboza</a:t>
          </a:r>
        </a:p>
      </xdr:txBody>
    </xdr:sp>
    <xdr:clientData/>
  </xdr:oneCellAnchor>
</xdr:wsDr>
</file>

<file path=xl/drawings/drawing3.xml><?xml version="1.0" encoding="utf-8"?>
<xdr:wsDr xmlns:xdr="http://schemas.openxmlformats.org/drawingml/2006/spreadsheetDrawing" xmlns:a="http://schemas.openxmlformats.org/drawingml/2006/main">
  <xdr:twoCellAnchor editAs="absolute">
    <xdr:from>
      <xdr:col>12</xdr:col>
      <xdr:colOff>480059</xdr:colOff>
      <xdr:row>13</xdr:row>
      <xdr:rowOff>106680</xdr:rowOff>
    </xdr:from>
    <xdr:to>
      <xdr:col>24</xdr:col>
      <xdr:colOff>205740</xdr:colOff>
      <xdr:row>47</xdr:row>
      <xdr:rowOff>76200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30</xdr:col>
      <xdr:colOff>364912</xdr:colOff>
      <xdr:row>41</xdr:row>
      <xdr:rowOff>80434</xdr:rowOff>
    </xdr:from>
    <xdr:to>
      <xdr:col>38</xdr:col>
      <xdr:colOff>38100</xdr:colOff>
      <xdr:row>47</xdr:row>
      <xdr:rowOff>44359</xdr:rowOff>
    </xdr:to>
    <xdr:sp macro="" textlink="$AK$7">
      <xdr:nvSpPr>
        <xdr:cNvPr id="6" name="TextBox 5">
          <a:extLst>
            <a:ext uri="{FF2B5EF4-FFF2-40B4-BE49-F238E27FC236}">
              <a16:creationId xmlns:a16="http://schemas.microsoft.com/office/drawing/2014/main" id="{00000000-0008-0000-0100-000006000000}"/>
            </a:ext>
          </a:extLst>
        </xdr:cNvPr>
        <xdr:cNvSpPr txBox="1"/>
      </xdr:nvSpPr>
      <xdr:spPr>
        <a:xfrm>
          <a:off x="14896252" y="5391574"/>
          <a:ext cx="3574628" cy="7411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EA170667-3DEB-451F-8C07-D935F433E60F}" type="TxLink">
            <a:rPr lang="en-US" sz="4400" b="0" i="0" u="none" strike="noStrike">
              <a:solidFill>
                <a:schemeClr val="tx1">
                  <a:lumMod val="65000"/>
                  <a:lumOff val="35000"/>
                </a:schemeClr>
              </a:solidFill>
              <a:latin typeface="Arial" panose="020B0604020202020204" pitchFamily="34" charset="0"/>
              <a:cs typeface="Arial" panose="020B0604020202020204" pitchFamily="34" charset="0"/>
            </a:rPr>
            <a:pPr/>
            <a:t> </a:t>
          </a:fld>
          <a:endParaRPr lang="en-US" sz="41300">
            <a:solidFill>
              <a:schemeClr val="tx1">
                <a:lumMod val="65000"/>
                <a:lumOff val="35000"/>
              </a:schemeClr>
            </a:solidFill>
            <a:latin typeface="Arial" panose="020B0604020202020204" pitchFamily="34" charset="0"/>
            <a:cs typeface="Arial" panose="020B0604020202020204" pitchFamily="34" charset="0"/>
          </a:endParaRPr>
        </a:p>
      </xdr:txBody>
    </xdr:sp>
    <xdr:clientData/>
  </xdr:twoCellAnchor>
  <xdr:oneCellAnchor>
    <xdr:from>
      <xdr:col>0</xdr:col>
      <xdr:colOff>38101</xdr:colOff>
      <xdr:row>1</xdr:row>
      <xdr:rowOff>62652</xdr:rowOff>
    </xdr:from>
    <xdr:ext cx="1172630" cy="1446108"/>
    <xdr:sp macro="" textlink="">
      <xdr:nvSpPr>
        <xdr:cNvPr id="7" name="TextBox 6">
          <a:extLst>
            <a:ext uri="{FF2B5EF4-FFF2-40B4-BE49-F238E27FC236}">
              <a16:creationId xmlns:a16="http://schemas.microsoft.com/office/drawing/2014/main" id="{00000000-0008-0000-0100-000007000000}"/>
            </a:ext>
          </a:extLst>
        </xdr:cNvPr>
        <xdr:cNvSpPr txBox="1"/>
      </xdr:nvSpPr>
      <xdr:spPr>
        <a:xfrm>
          <a:off x="38101" y="192192"/>
          <a:ext cx="1172630" cy="14461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500" b="1">
              <a:solidFill>
                <a:schemeClr val="accent2"/>
              </a:solidFill>
              <a:latin typeface="Arial" panose="020B0604020202020204" pitchFamily="34" charset="0"/>
              <a:cs typeface="Arial" panose="020B0604020202020204" pitchFamily="34" charset="0"/>
            </a:rPr>
            <a:t>Always</a:t>
          </a:r>
          <a:r>
            <a:rPr lang="en-US" sz="1500" b="1">
              <a:solidFill>
                <a:srgbClr val="FF0000"/>
              </a:solidFill>
              <a:latin typeface="Arial" panose="020B0604020202020204" pitchFamily="34" charset="0"/>
              <a:cs typeface="Arial" panose="020B0604020202020204" pitchFamily="34" charset="0"/>
            </a:rPr>
            <a:t> </a:t>
          </a:r>
          <a:br>
            <a:rPr lang="en-US" sz="1500" b="1">
              <a:solidFill>
                <a:srgbClr val="FF0000"/>
              </a:solidFill>
              <a:latin typeface="Arial" panose="020B0604020202020204" pitchFamily="34" charset="0"/>
              <a:cs typeface="Arial" panose="020B0604020202020204" pitchFamily="34" charset="0"/>
            </a:rPr>
          </a:br>
          <a:r>
            <a:rPr lang="en-US" sz="1500" b="1">
              <a:solidFill>
                <a:schemeClr val="accent1"/>
              </a:solidFill>
              <a:latin typeface="Arial" panose="020B0604020202020204" pitchFamily="34" charset="0"/>
              <a:cs typeface="Arial" panose="020B0604020202020204" pitchFamily="34" charset="0"/>
            </a:rPr>
            <a:t>visualize</a:t>
          </a:r>
          <a:r>
            <a:rPr lang="en-US" sz="1500" b="0">
              <a:solidFill>
                <a:schemeClr val="accent1"/>
              </a:solidFill>
              <a:latin typeface="Arial" panose="020B0604020202020204" pitchFamily="34" charset="0"/>
              <a:cs typeface="Arial" panose="020B0604020202020204" pitchFamily="34" charset="0"/>
            </a:rPr>
            <a:t> </a:t>
          </a:r>
          <a:br>
            <a:rPr lang="en-US" sz="1500" b="0">
              <a:solidFill>
                <a:sysClr val="windowText" lastClr="000000"/>
              </a:solidFill>
              <a:latin typeface="Arial" panose="020B0604020202020204" pitchFamily="34" charset="0"/>
              <a:cs typeface="Arial" panose="020B0604020202020204" pitchFamily="34" charset="0"/>
            </a:rPr>
          </a:br>
          <a:r>
            <a:rPr lang="en-US" sz="1500" b="0">
              <a:solidFill>
                <a:sysClr val="windowText" lastClr="000000"/>
              </a:solidFill>
              <a:latin typeface="Arial" panose="020B0604020202020204" pitchFamily="34" charset="0"/>
              <a:cs typeface="Arial" panose="020B0604020202020204" pitchFamily="34" charset="0"/>
            </a:rPr>
            <a:t>summary </a:t>
          </a:r>
          <a:br>
            <a:rPr lang="en-US" sz="1500" b="0">
              <a:solidFill>
                <a:sysClr val="windowText" lastClr="000000"/>
              </a:solidFill>
              <a:latin typeface="Arial" panose="020B0604020202020204" pitchFamily="34" charset="0"/>
              <a:cs typeface="Arial" panose="020B0604020202020204" pitchFamily="34" charset="0"/>
            </a:rPr>
          </a:br>
          <a:r>
            <a:rPr lang="en-US" sz="1500" b="0">
              <a:solidFill>
                <a:sysClr val="windowText" lastClr="000000"/>
              </a:solidFill>
              <a:latin typeface="Arial" panose="020B0604020202020204" pitchFamily="34" charset="0"/>
              <a:cs typeface="Arial" panose="020B0604020202020204" pitchFamily="34" charset="0"/>
            </a:rPr>
            <a:t>statistics</a:t>
          </a:r>
          <a:br>
            <a:rPr lang="en-US" sz="1500" b="0">
              <a:solidFill>
                <a:sysClr val="windowText" lastClr="000000"/>
              </a:solidFill>
              <a:latin typeface="Arial" panose="020B0604020202020204" pitchFamily="34" charset="0"/>
              <a:cs typeface="Arial" panose="020B0604020202020204" pitchFamily="34" charset="0"/>
            </a:rPr>
          </a:br>
          <a:r>
            <a:rPr lang="en-US" sz="1000" b="0" baseline="0">
              <a:solidFill>
                <a:sysClr val="windowText" lastClr="000000"/>
              </a:solidFill>
              <a:latin typeface="Arial" panose="020B0604020202020204" pitchFamily="34" charset="0"/>
              <a:cs typeface="Arial" panose="020B0604020202020204" pitchFamily="34" charset="0"/>
            </a:rPr>
            <a:t> </a:t>
          </a:r>
          <a:br>
            <a:rPr lang="en-US" sz="1500" b="0">
              <a:solidFill>
                <a:sysClr val="windowText" lastClr="000000"/>
              </a:solidFill>
              <a:latin typeface="Arial" panose="020B0604020202020204" pitchFamily="34" charset="0"/>
              <a:cs typeface="Arial" panose="020B0604020202020204" pitchFamily="34" charset="0"/>
            </a:rPr>
          </a:br>
          <a:r>
            <a:rPr lang="en-US" sz="800" b="1">
              <a:solidFill>
                <a:sysClr val="windowText" lastClr="000000"/>
              </a:solidFill>
              <a:latin typeface="Arial" panose="020B0604020202020204" pitchFamily="34" charset="0"/>
              <a:cs typeface="Arial" panose="020B0604020202020204" pitchFamily="34" charset="0"/>
            </a:rPr>
            <a:t>why?</a:t>
          </a:r>
          <a:r>
            <a:rPr lang="en-US" sz="800" b="0" baseline="0">
              <a:solidFill>
                <a:sysClr val="windowText" lastClr="000000"/>
              </a:solidFill>
              <a:latin typeface="Arial" panose="020B0604020202020204" pitchFamily="34" charset="0"/>
              <a:cs typeface="Arial" panose="020B0604020202020204" pitchFamily="34" charset="0"/>
            </a:rPr>
            <a:t> G</a:t>
          </a:r>
          <a:r>
            <a:rPr lang="en-US" sz="800" b="0">
              <a:solidFill>
                <a:sysClr val="windowText" lastClr="000000"/>
              </a:solidFill>
              <a:latin typeface="Arial" panose="020B0604020202020204" pitchFamily="34" charset="0"/>
              <a:cs typeface="Arial" panose="020B0604020202020204" pitchFamily="34" charset="0"/>
            </a:rPr>
            <a:t>oogle</a:t>
          </a:r>
          <a:r>
            <a:rPr lang="en-US" sz="800" b="0" baseline="0">
              <a:solidFill>
                <a:sysClr val="windowText" lastClr="000000"/>
              </a:solidFill>
              <a:latin typeface="Arial" panose="020B0604020202020204" pitchFamily="34" charset="0"/>
              <a:cs typeface="Arial" panose="020B0604020202020204" pitchFamily="34" charset="0"/>
            </a:rPr>
            <a:t> about</a:t>
          </a:r>
          <a:br>
            <a:rPr lang="en-US" sz="800" b="0">
              <a:solidFill>
                <a:sysClr val="windowText" lastClr="000000"/>
              </a:solidFill>
              <a:latin typeface="Arial" panose="020B0604020202020204" pitchFamily="34" charset="0"/>
              <a:cs typeface="Arial" panose="020B0604020202020204" pitchFamily="34" charset="0"/>
            </a:rPr>
          </a:br>
          <a:r>
            <a:rPr lang="en-US" sz="800" b="0">
              <a:solidFill>
                <a:sysClr val="windowText" lastClr="000000"/>
              </a:solidFill>
              <a:latin typeface="Arial" panose="020B0604020202020204" pitchFamily="34" charset="0"/>
              <a:cs typeface="Arial" panose="020B0604020202020204" pitchFamily="34" charset="0"/>
            </a:rPr>
            <a:t>Anscombe´s</a:t>
          </a:r>
          <a:r>
            <a:rPr lang="en-US" sz="800" b="0" baseline="0">
              <a:solidFill>
                <a:sysClr val="windowText" lastClr="000000"/>
              </a:solidFill>
              <a:latin typeface="Arial" panose="020B0604020202020204" pitchFamily="34" charset="0"/>
              <a:cs typeface="Arial" panose="020B0604020202020204" pitchFamily="34" charset="0"/>
            </a:rPr>
            <a:t> Quartet</a:t>
          </a:r>
          <a:endParaRPr lang="en-US" sz="1500" b="0">
            <a:solidFill>
              <a:sysClr val="windowText" lastClr="000000"/>
            </a:solidFill>
            <a:latin typeface="Arial" panose="020B0604020202020204" pitchFamily="34" charset="0"/>
            <a:cs typeface="Arial" panose="020B0604020202020204" pitchFamily="34" charset="0"/>
          </a:endParaRPr>
        </a:p>
      </xdr:txBody>
    </xdr:sp>
    <xdr:clientData/>
  </xdr:oneCellAnchor>
  <xdr:twoCellAnchor editAs="oneCell">
    <xdr:from>
      <xdr:col>11</xdr:col>
      <xdr:colOff>365760</xdr:colOff>
      <xdr:row>3</xdr:row>
      <xdr:rowOff>121919</xdr:rowOff>
    </xdr:from>
    <xdr:to>
      <xdr:col>26</xdr:col>
      <xdr:colOff>398780</xdr:colOff>
      <xdr:row>8</xdr:row>
      <xdr:rowOff>121920</xdr:rowOff>
    </xdr:to>
    <mc:AlternateContent xmlns:mc="http://schemas.openxmlformats.org/markup-compatibility/2006" xmlns:a14="http://schemas.microsoft.com/office/drawing/2010/main">
      <mc:Choice Requires="a14">
        <xdr:graphicFrame macro="">
          <xdr:nvGraphicFramePr>
            <xdr:cNvPr id="11" name="dataset">
              <a:extLst>
                <a:ext uri="{FF2B5EF4-FFF2-40B4-BE49-F238E27FC236}">
                  <a16:creationId xmlns:a16="http://schemas.microsoft.com/office/drawing/2014/main" id="{00000000-0008-0000-0100-00000B000000}"/>
                </a:ext>
              </a:extLst>
            </xdr:cNvPr>
            <xdr:cNvGraphicFramePr/>
          </xdr:nvGraphicFramePr>
          <xdr:xfrm>
            <a:off x="0" y="0"/>
            <a:ext cx="0" cy="0"/>
          </xdr:xfrm>
          <a:graphic>
            <a:graphicData uri="http://schemas.microsoft.com/office/drawing/2010/slicer">
              <sle:slicer xmlns:sle="http://schemas.microsoft.com/office/drawing/2010/slicer" name="dataset"/>
            </a:graphicData>
          </a:graphic>
        </xdr:graphicFrame>
      </mc:Choice>
      <mc:Fallback xmlns="">
        <xdr:sp macro="" textlink="">
          <xdr:nvSpPr>
            <xdr:cNvPr id="0" name=""/>
            <xdr:cNvSpPr>
              <a:spLocks noTextEdit="1"/>
            </xdr:cNvSpPr>
          </xdr:nvSpPr>
          <xdr:spPr>
            <a:xfrm>
              <a:off x="5631180" y="510539"/>
              <a:ext cx="7348220" cy="6477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0</xdr:colOff>
      <xdr:row>1</xdr:row>
      <xdr:rowOff>59267</xdr:rowOff>
    </xdr:from>
    <xdr:to>
      <xdr:col>7</xdr:col>
      <xdr:colOff>194734</xdr:colOff>
      <xdr:row>13</xdr:row>
      <xdr:rowOff>84667</xdr:rowOff>
    </xdr:to>
    <xdr:sp macro="" textlink="">
      <xdr:nvSpPr>
        <xdr:cNvPr id="3" name="Rectangle: Rounded Corners 2">
          <a:extLst>
            <a:ext uri="{FF2B5EF4-FFF2-40B4-BE49-F238E27FC236}">
              <a16:creationId xmlns:a16="http://schemas.microsoft.com/office/drawing/2014/main" id="{00000000-0008-0000-0100-000003000000}"/>
            </a:ext>
          </a:extLst>
        </xdr:cNvPr>
        <xdr:cNvSpPr/>
      </xdr:nvSpPr>
      <xdr:spPr>
        <a:xfrm>
          <a:off x="1236133" y="59267"/>
          <a:ext cx="2658534" cy="1549400"/>
        </a:xfrm>
        <a:prstGeom prst="roundRect">
          <a:avLst/>
        </a:prstGeom>
        <a:no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929899</xdr:colOff>
      <xdr:row>7</xdr:row>
      <xdr:rowOff>71968</xdr:rowOff>
    </xdr:from>
    <xdr:to>
      <xdr:col>1</xdr:col>
      <xdr:colOff>1121044</xdr:colOff>
      <xdr:row>7</xdr:row>
      <xdr:rowOff>72326</xdr:rowOff>
    </xdr:to>
    <xdr:cxnSp macro="">
      <xdr:nvCxnSpPr>
        <xdr:cNvPr id="10" name="Straight Connector 9">
          <a:extLst>
            <a:ext uri="{FF2B5EF4-FFF2-40B4-BE49-F238E27FC236}">
              <a16:creationId xmlns:a16="http://schemas.microsoft.com/office/drawing/2014/main" id="{00000000-0008-0000-0100-00000A000000}"/>
            </a:ext>
          </a:extLst>
        </xdr:cNvPr>
        <xdr:cNvCxnSpPr>
          <a:endCxn id="3" idx="1"/>
        </xdr:cNvCxnSpPr>
      </xdr:nvCxnSpPr>
      <xdr:spPr>
        <a:xfrm flipV="1">
          <a:off x="1051302" y="846883"/>
          <a:ext cx="191145" cy="358"/>
        </a:xfrm>
        <a:prstGeom prst="line">
          <a:avLst/>
        </a:prstGeom>
        <a:ln w="28575">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81169</xdr:colOff>
      <xdr:row>13</xdr:row>
      <xdr:rowOff>83820</xdr:rowOff>
    </xdr:from>
    <xdr:ext cx="1412351" cy="446212"/>
    <xdr:sp macro="" textlink="">
      <xdr:nvSpPr>
        <xdr:cNvPr id="17" name="TextBox 16">
          <a:extLst>
            <a:ext uri="{FF2B5EF4-FFF2-40B4-BE49-F238E27FC236}">
              <a16:creationId xmlns:a16="http://schemas.microsoft.com/office/drawing/2014/main" id="{00000000-0008-0000-0100-000011000000}"/>
            </a:ext>
          </a:extLst>
        </xdr:cNvPr>
        <xdr:cNvSpPr txBox="1"/>
      </xdr:nvSpPr>
      <xdr:spPr>
        <a:xfrm>
          <a:off x="1323229" y="1767840"/>
          <a:ext cx="1412351" cy="4462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400">
              <a:solidFill>
                <a:schemeClr val="bg1">
                  <a:lumMod val="65000"/>
                </a:schemeClr>
              </a:solidFill>
              <a:latin typeface="Arial" panose="020B0604020202020204" pitchFamily="34" charset="0"/>
              <a:cs typeface="Arial" panose="020B0604020202020204" pitchFamily="34" charset="0"/>
            </a:rPr>
            <a:t>the data</a:t>
          </a:r>
        </a:p>
      </xdr:txBody>
    </xdr:sp>
    <xdr:clientData/>
  </xdr:oneCellAnchor>
  <xdr:twoCellAnchor>
    <xdr:from>
      <xdr:col>1</xdr:col>
      <xdr:colOff>152400</xdr:colOff>
      <xdr:row>16</xdr:row>
      <xdr:rowOff>99060</xdr:rowOff>
    </xdr:from>
    <xdr:to>
      <xdr:col>5</xdr:col>
      <xdr:colOff>396239</xdr:colOff>
      <xdr:row>17</xdr:row>
      <xdr:rowOff>114300</xdr:rowOff>
    </xdr:to>
    <xdr:sp macro="" textlink="">
      <xdr:nvSpPr>
        <xdr:cNvPr id="18" name="Left Brace 17">
          <a:extLst>
            <a:ext uri="{FF2B5EF4-FFF2-40B4-BE49-F238E27FC236}">
              <a16:creationId xmlns:a16="http://schemas.microsoft.com/office/drawing/2014/main" id="{00000000-0008-0000-0100-000012000000}"/>
            </a:ext>
          </a:extLst>
        </xdr:cNvPr>
        <xdr:cNvSpPr/>
      </xdr:nvSpPr>
      <xdr:spPr>
        <a:xfrm rot="5400000">
          <a:off x="1813560" y="632460"/>
          <a:ext cx="144780" cy="3223259"/>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oneCellAnchor>
    <xdr:from>
      <xdr:col>0</xdr:col>
      <xdr:colOff>76200</xdr:colOff>
      <xdr:row>12</xdr:row>
      <xdr:rowOff>106680</xdr:rowOff>
    </xdr:from>
    <xdr:ext cx="876300" cy="387286"/>
    <xdr:sp macro="" textlink="">
      <xdr:nvSpPr>
        <xdr:cNvPr id="19" name="TextBox 18">
          <a:extLst>
            <a:ext uri="{FF2B5EF4-FFF2-40B4-BE49-F238E27FC236}">
              <a16:creationId xmlns:a16="http://schemas.microsoft.com/office/drawing/2014/main" id="{00000000-0008-0000-0100-000013000000}"/>
            </a:ext>
          </a:extLst>
        </xdr:cNvPr>
        <xdr:cNvSpPr txBox="1"/>
      </xdr:nvSpPr>
      <xdr:spPr>
        <a:xfrm>
          <a:off x="76200" y="1661160"/>
          <a:ext cx="876300"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a:solidFill>
                <a:schemeClr val="tx1">
                  <a:lumMod val="75000"/>
                  <a:lumOff val="25000"/>
                </a:schemeClr>
              </a:solidFill>
              <a:latin typeface="Arial" panose="020B0604020202020204" pitchFamily="34" charset="0"/>
              <a:cs typeface="Arial" panose="020B0604020202020204" pitchFamily="34" charset="0"/>
            </a:rPr>
            <a:t>Steps</a:t>
          </a:r>
        </a:p>
      </xdr:txBody>
    </xdr:sp>
    <xdr:clientData/>
  </xdr:oneCellAnchor>
  <xdr:twoCellAnchor>
    <xdr:from>
      <xdr:col>1</xdr:col>
      <xdr:colOff>769620</xdr:colOff>
      <xdr:row>12</xdr:row>
      <xdr:rowOff>121920</xdr:rowOff>
    </xdr:from>
    <xdr:to>
      <xdr:col>2</xdr:col>
      <xdr:colOff>53340</xdr:colOff>
      <xdr:row>16</xdr:row>
      <xdr:rowOff>38100</xdr:rowOff>
    </xdr:to>
    <xdr:sp macro="" textlink="">
      <xdr:nvSpPr>
        <xdr:cNvPr id="23" name="Oval 7">
          <a:extLst>
            <a:ext uri="{FF2B5EF4-FFF2-40B4-BE49-F238E27FC236}">
              <a16:creationId xmlns:a16="http://schemas.microsoft.com/office/drawing/2014/main" id="{00000000-0008-0000-0100-000017000000}"/>
            </a:ext>
          </a:extLst>
        </xdr:cNvPr>
        <xdr:cNvSpPr/>
      </xdr:nvSpPr>
      <xdr:spPr>
        <a:xfrm>
          <a:off x="891540" y="1676400"/>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1</a:t>
          </a:r>
        </a:p>
      </xdr:txBody>
    </xdr:sp>
    <xdr:clientData/>
  </xdr:twoCellAnchor>
  <xdr:twoCellAnchor>
    <xdr:from>
      <xdr:col>7</xdr:col>
      <xdr:colOff>58950</xdr:colOff>
      <xdr:row>13</xdr:row>
      <xdr:rowOff>128413</xdr:rowOff>
    </xdr:from>
    <xdr:to>
      <xdr:col>7</xdr:col>
      <xdr:colOff>462810</xdr:colOff>
      <xdr:row>17</xdr:row>
      <xdr:rowOff>44593</xdr:rowOff>
    </xdr:to>
    <xdr:sp macro="" textlink="">
      <xdr:nvSpPr>
        <xdr:cNvPr id="24" name="Oval 23">
          <a:extLst>
            <a:ext uri="{FF2B5EF4-FFF2-40B4-BE49-F238E27FC236}">
              <a16:creationId xmlns:a16="http://schemas.microsoft.com/office/drawing/2014/main" id="{00000000-0008-0000-0100-000018000000}"/>
            </a:ext>
          </a:extLst>
        </xdr:cNvPr>
        <xdr:cNvSpPr/>
      </xdr:nvSpPr>
      <xdr:spPr>
        <a:xfrm>
          <a:off x="3754650" y="1812433"/>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2</a:t>
          </a:r>
        </a:p>
      </xdr:txBody>
    </xdr:sp>
    <xdr:clientData/>
  </xdr:twoCellAnchor>
  <xdr:twoCellAnchor>
    <xdr:from>
      <xdr:col>9</xdr:col>
      <xdr:colOff>83820</xdr:colOff>
      <xdr:row>16</xdr:row>
      <xdr:rowOff>83820</xdr:rowOff>
    </xdr:from>
    <xdr:to>
      <xdr:col>11</xdr:col>
      <xdr:colOff>53340</xdr:colOff>
      <xdr:row>17</xdr:row>
      <xdr:rowOff>83820</xdr:rowOff>
    </xdr:to>
    <xdr:sp macro="" textlink="">
      <xdr:nvSpPr>
        <xdr:cNvPr id="25" name="Left Brace 24">
          <a:extLst>
            <a:ext uri="{FF2B5EF4-FFF2-40B4-BE49-F238E27FC236}">
              <a16:creationId xmlns:a16="http://schemas.microsoft.com/office/drawing/2014/main" id="{00000000-0008-0000-0100-000019000000}"/>
            </a:ext>
          </a:extLst>
        </xdr:cNvPr>
        <xdr:cNvSpPr/>
      </xdr:nvSpPr>
      <xdr:spPr>
        <a:xfrm rot="5400000">
          <a:off x="4781550" y="1748790"/>
          <a:ext cx="129540" cy="944880"/>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oneCellAnchor>
    <xdr:from>
      <xdr:col>8</xdr:col>
      <xdr:colOff>62950</xdr:colOff>
      <xdr:row>11</xdr:row>
      <xdr:rowOff>45720</xdr:rowOff>
    </xdr:from>
    <xdr:ext cx="1186730" cy="623248"/>
    <xdr:sp macro="" textlink="">
      <xdr:nvSpPr>
        <xdr:cNvPr id="26" name="TextBox 25">
          <a:extLst>
            <a:ext uri="{FF2B5EF4-FFF2-40B4-BE49-F238E27FC236}">
              <a16:creationId xmlns:a16="http://schemas.microsoft.com/office/drawing/2014/main" id="{00000000-0008-0000-0100-00001A000000}"/>
            </a:ext>
          </a:extLst>
        </xdr:cNvPr>
        <xdr:cNvSpPr txBox="1"/>
      </xdr:nvSpPr>
      <xdr:spPr>
        <a:xfrm>
          <a:off x="4246330" y="1470660"/>
          <a:ext cx="1186730" cy="6232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800">
              <a:solidFill>
                <a:schemeClr val="bg1">
                  <a:lumMod val="65000"/>
                </a:schemeClr>
              </a:solidFill>
              <a:latin typeface="Arial" panose="020B0604020202020204" pitchFamily="34" charset="0"/>
              <a:cs typeface="Arial" panose="020B0604020202020204" pitchFamily="34" charset="0"/>
            </a:rPr>
            <a:t>dynamic</a:t>
          </a:r>
          <a:r>
            <a:rPr lang="en-US" sz="1800" baseline="0">
              <a:solidFill>
                <a:schemeClr val="bg1">
                  <a:lumMod val="65000"/>
                </a:schemeClr>
              </a:solidFill>
              <a:latin typeface="Arial" panose="020B0604020202020204" pitchFamily="34" charset="0"/>
              <a:cs typeface="Arial" panose="020B0604020202020204" pitchFamily="34" charset="0"/>
            </a:rPr>
            <a:t> </a:t>
          </a:r>
          <a:br>
            <a:rPr lang="en-US" sz="1800" baseline="0">
              <a:solidFill>
                <a:schemeClr val="bg1">
                  <a:lumMod val="65000"/>
                </a:schemeClr>
              </a:solidFill>
              <a:latin typeface="Arial" panose="020B0604020202020204" pitchFamily="34" charset="0"/>
              <a:cs typeface="Arial" panose="020B0604020202020204" pitchFamily="34" charset="0"/>
            </a:rPr>
          </a:br>
          <a:r>
            <a:rPr lang="en-US" sz="1800" baseline="0">
              <a:solidFill>
                <a:schemeClr val="bg1">
                  <a:lumMod val="65000"/>
                </a:schemeClr>
              </a:solidFill>
              <a:latin typeface="Arial" panose="020B0604020202020204" pitchFamily="34" charset="0"/>
              <a:cs typeface="Arial" panose="020B0604020202020204" pitchFamily="34" charset="0"/>
            </a:rPr>
            <a:t>arrays</a:t>
          </a:r>
          <a:endParaRPr lang="en-US" sz="1800">
            <a:solidFill>
              <a:schemeClr val="bg1">
                <a:lumMod val="65000"/>
              </a:schemeClr>
            </a:solidFill>
            <a:latin typeface="Arial" panose="020B0604020202020204" pitchFamily="34" charset="0"/>
            <a:cs typeface="Arial" panose="020B0604020202020204" pitchFamily="34" charset="0"/>
          </a:endParaRPr>
        </a:p>
      </xdr:txBody>
    </xdr:sp>
    <xdr:clientData/>
  </xdr:oneCellAnchor>
  <xdr:twoCellAnchor>
    <xdr:from>
      <xdr:col>9</xdr:col>
      <xdr:colOff>342900</xdr:colOff>
      <xdr:row>8</xdr:row>
      <xdr:rowOff>30480</xdr:rowOff>
    </xdr:from>
    <xdr:to>
      <xdr:col>10</xdr:col>
      <xdr:colOff>259080</xdr:colOff>
      <xdr:row>11</xdr:row>
      <xdr:rowOff>76200</xdr:rowOff>
    </xdr:to>
    <xdr:sp macro="" textlink="">
      <xdr:nvSpPr>
        <xdr:cNvPr id="27" name="Oval 26">
          <a:extLst>
            <a:ext uri="{FF2B5EF4-FFF2-40B4-BE49-F238E27FC236}">
              <a16:creationId xmlns:a16="http://schemas.microsoft.com/office/drawing/2014/main" id="{00000000-0008-0000-0100-00001B000000}"/>
            </a:ext>
          </a:extLst>
        </xdr:cNvPr>
        <xdr:cNvSpPr/>
      </xdr:nvSpPr>
      <xdr:spPr>
        <a:xfrm>
          <a:off x="4632960" y="1066800"/>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3</a:t>
          </a:r>
        </a:p>
      </xdr:txBody>
    </xdr:sp>
    <xdr:clientData/>
  </xdr:twoCellAnchor>
  <xdr:twoCellAnchor>
    <xdr:from>
      <xdr:col>10</xdr:col>
      <xdr:colOff>403860</xdr:colOff>
      <xdr:row>0</xdr:row>
      <xdr:rowOff>91440</xdr:rowOff>
    </xdr:from>
    <xdr:to>
      <xdr:col>11</xdr:col>
      <xdr:colOff>320040</xdr:colOff>
      <xdr:row>4</xdr:row>
      <xdr:rowOff>7620</xdr:rowOff>
    </xdr:to>
    <xdr:sp macro="" textlink="">
      <xdr:nvSpPr>
        <xdr:cNvPr id="28" name="Oval 27">
          <a:extLst>
            <a:ext uri="{FF2B5EF4-FFF2-40B4-BE49-F238E27FC236}">
              <a16:creationId xmlns:a16="http://schemas.microsoft.com/office/drawing/2014/main" id="{00000000-0008-0000-0100-00001C000000}"/>
            </a:ext>
          </a:extLst>
        </xdr:cNvPr>
        <xdr:cNvSpPr/>
      </xdr:nvSpPr>
      <xdr:spPr>
        <a:xfrm>
          <a:off x="5181600" y="91440"/>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4</a:t>
          </a:r>
        </a:p>
      </xdr:txBody>
    </xdr:sp>
    <xdr:clientData/>
  </xdr:twoCellAnchor>
  <xdr:twoCellAnchor>
    <xdr:from>
      <xdr:col>11</xdr:col>
      <xdr:colOff>170878</xdr:colOff>
      <xdr:row>12</xdr:row>
      <xdr:rowOff>95693</xdr:rowOff>
    </xdr:from>
    <xdr:to>
      <xdr:col>12</xdr:col>
      <xdr:colOff>87058</xdr:colOff>
      <xdr:row>16</xdr:row>
      <xdr:rowOff>11873</xdr:rowOff>
    </xdr:to>
    <xdr:sp macro="" textlink="">
      <xdr:nvSpPr>
        <xdr:cNvPr id="29" name="Oval 28">
          <a:extLst>
            <a:ext uri="{FF2B5EF4-FFF2-40B4-BE49-F238E27FC236}">
              <a16:creationId xmlns:a16="http://schemas.microsoft.com/office/drawing/2014/main" id="{00000000-0008-0000-0100-00001D000000}"/>
            </a:ext>
          </a:extLst>
        </xdr:cNvPr>
        <xdr:cNvSpPr/>
      </xdr:nvSpPr>
      <xdr:spPr>
        <a:xfrm>
          <a:off x="5436298" y="1650173"/>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5</a:t>
          </a:r>
        </a:p>
      </xdr:txBody>
    </xdr:sp>
    <xdr:clientData/>
  </xdr:twoCellAnchor>
  <xdr:twoCellAnchor>
    <xdr:from>
      <xdr:col>11</xdr:col>
      <xdr:colOff>460438</xdr:colOff>
      <xdr:row>18</xdr:row>
      <xdr:rowOff>110933</xdr:rowOff>
    </xdr:from>
    <xdr:to>
      <xdr:col>12</xdr:col>
      <xdr:colOff>376618</xdr:colOff>
      <xdr:row>22</xdr:row>
      <xdr:rowOff>27113</xdr:rowOff>
    </xdr:to>
    <xdr:sp macro="" textlink="">
      <xdr:nvSpPr>
        <xdr:cNvPr id="30" name="Oval 29">
          <a:extLst>
            <a:ext uri="{FF2B5EF4-FFF2-40B4-BE49-F238E27FC236}">
              <a16:creationId xmlns:a16="http://schemas.microsoft.com/office/drawing/2014/main" id="{00000000-0008-0000-0100-00001E000000}"/>
            </a:ext>
          </a:extLst>
        </xdr:cNvPr>
        <xdr:cNvSpPr/>
      </xdr:nvSpPr>
      <xdr:spPr>
        <a:xfrm>
          <a:off x="5725858" y="2442653"/>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6</a:t>
          </a:r>
        </a:p>
      </xdr:txBody>
    </xdr:sp>
    <xdr:clientData/>
  </xdr:twoCellAnchor>
  <xdr:twoCellAnchor editAs="oneCell">
    <xdr:from>
      <xdr:col>12</xdr:col>
      <xdr:colOff>79615</xdr:colOff>
      <xdr:row>1</xdr:row>
      <xdr:rowOff>52713</xdr:rowOff>
    </xdr:from>
    <xdr:to>
      <xdr:col>13</xdr:col>
      <xdr:colOff>129540</xdr:colOff>
      <xdr:row>4</xdr:row>
      <xdr:rowOff>15240</xdr:rowOff>
    </xdr:to>
    <xdr:pic>
      <xdr:nvPicPr>
        <xdr:cNvPr id="33" name="Picture 32">
          <a:extLst>
            <a:ext uri="{FF2B5EF4-FFF2-40B4-BE49-F238E27FC236}">
              <a16:creationId xmlns:a16="http://schemas.microsoft.com/office/drawing/2014/main" id="{00000000-0008-0000-0100-000021000000}"/>
            </a:ext>
          </a:extLst>
        </xdr:cNvPr>
        <xdr:cNvPicPr>
          <a:picLocks noChangeAspect="1"/>
        </xdr:cNvPicPr>
      </xdr:nvPicPr>
      <xdr:blipFill>
        <a:blip xmlns:r="http://schemas.openxmlformats.org/officeDocument/2006/relationships" r:embed="rId2"/>
        <a:stretch>
          <a:fillRect/>
        </a:stretch>
      </xdr:blipFill>
      <xdr:spPr>
        <a:xfrm>
          <a:off x="5832715" y="182253"/>
          <a:ext cx="537605" cy="351147"/>
        </a:xfrm>
        <a:prstGeom prst="rect">
          <a:avLst/>
        </a:prstGeom>
      </xdr:spPr>
    </xdr:pic>
    <xdr:clientData/>
  </xdr:twoCellAnchor>
  <xdr:twoCellAnchor editAs="oneCell">
    <xdr:from>
      <xdr:col>13</xdr:col>
      <xdr:colOff>400039</xdr:colOff>
      <xdr:row>1</xdr:row>
      <xdr:rowOff>53340</xdr:rowOff>
    </xdr:from>
    <xdr:to>
      <xdr:col>14</xdr:col>
      <xdr:colOff>416018</xdr:colOff>
      <xdr:row>4</xdr:row>
      <xdr:rowOff>24761</xdr:rowOff>
    </xdr:to>
    <xdr:pic>
      <xdr:nvPicPr>
        <xdr:cNvPr id="34" name="Picture 33">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3"/>
        <a:stretch>
          <a:fillRect/>
        </a:stretch>
      </xdr:blipFill>
      <xdr:spPr>
        <a:xfrm>
          <a:off x="6640819" y="182880"/>
          <a:ext cx="503659" cy="360041"/>
        </a:xfrm>
        <a:prstGeom prst="rect">
          <a:avLst/>
        </a:prstGeom>
      </xdr:spPr>
    </xdr:pic>
    <xdr:clientData/>
  </xdr:twoCellAnchor>
  <xdr:twoCellAnchor editAs="oneCell">
    <xdr:from>
      <xdr:col>15</xdr:col>
      <xdr:colOff>205740</xdr:colOff>
      <xdr:row>1</xdr:row>
      <xdr:rowOff>38101</xdr:rowOff>
    </xdr:from>
    <xdr:to>
      <xdr:col>16</xdr:col>
      <xdr:colOff>276324</xdr:colOff>
      <xdr:row>4</xdr:row>
      <xdr:rowOff>15240</xdr:rowOff>
    </xdr:to>
    <xdr:pic>
      <xdr:nvPicPr>
        <xdr:cNvPr id="35" name="Picture 34">
          <a:extLst>
            <a:ext uri="{FF2B5EF4-FFF2-40B4-BE49-F238E27FC236}">
              <a16:creationId xmlns:a16="http://schemas.microsoft.com/office/drawing/2014/main" id="{00000000-0008-0000-0100-000023000000}"/>
            </a:ext>
          </a:extLst>
        </xdr:cNvPr>
        <xdr:cNvPicPr>
          <a:picLocks noChangeAspect="1"/>
        </xdr:cNvPicPr>
      </xdr:nvPicPr>
      <xdr:blipFill>
        <a:blip xmlns:r="http://schemas.openxmlformats.org/officeDocument/2006/relationships" r:embed="rId4"/>
        <a:stretch>
          <a:fillRect/>
        </a:stretch>
      </xdr:blipFill>
      <xdr:spPr>
        <a:xfrm>
          <a:off x="7421880" y="167641"/>
          <a:ext cx="558264" cy="365759"/>
        </a:xfrm>
        <a:prstGeom prst="rect">
          <a:avLst/>
        </a:prstGeom>
      </xdr:spPr>
    </xdr:pic>
    <xdr:clientData/>
  </xdr:twoCellAnchor>
  <xdr:twoCellAnchor editAs="oneCell">
    <xdr:from>
      <xdr:col>17</xdr:col>
      <xdr:colOff>38101</xdr:colOff>
      <xdr:row>1</xdr:row>
      <xdr:rowOff>0</xdr:rowOff>
    </xdr:from>
    <xdr:to>
      <xdr:col>18</xdr:col>
      <xdr:colOff>111645</xdr:colOff>
      <xdr:row>4</xdr:row>
      <xdr:rowOff>22860</xdr:rowOff>
    </xdr:to>
    <xdr:pic>
      <xdr:nvPicPr>
        <xdr:cNvPr id="36" name="Picture 35">
          <a:extLst>
            <a:ext uri="{FF2B5EF4-FFF2-40B4-BE49-F238E27FC236}">
              <a16:creationId xmlns:a16="http://schemas.microsoft.com/office/drawing/2014/main" id="{00000000-0008-0000-0100-000024000000}"/>
            </a:ext>
          </a:extLst>
        </xdr:cNvPr>
        <xdr:cNvPicPr>
          <a:picLocks noChangeAspect="1"/>
        </xdr:cNvPicPr>
      </xdr:nvPicPr>
      <xdr:blipFill>
        <a:blip xmlns:r="http://schemas.openxmlformats.org/officeDocument/2006/relationships" r:embed="rId5"/>
        <a:stretch>
          <a:fillRect/>
        </a:stretch>
      </xdr:blipFill>
      <xdr:spPr>
        <a:xfrm>
          <a:off x="8229601" y="129540"/>
          <a:ext cx="561224" cy="411480"/>
        </a:xfrm>
        <a:prstGeom prst="rect">
          <a:avLst/>
        </a:prstGeom>
      </xdr:spPr>
    </xdr:pic>
    <xdr:clientData/>
  </xdr:twoCellAnchor>
  <xdr:twoCellAnchor editAs="oneCell">
    <xdr:from>
      <xdr:col>18</xdr:col>
      <xdr:colOff>342899</xdr:colOff>
      <xdr:row>0</xdr:row>
      <xdr:rowOff>128366</xdr:rowOff>
    </xdr:from>
    <xdr:to>
      <xdr:col>19</xdr:col>
      <xdr:colOff>391668</xdr:colOff>
      <xdr:row>4</xdr:row>
      <xdr:rowOff>22859</xdr:rowOff>
    </xdr:to>
    <xdr:pic>
      <xdr:nvPicPr>
        <xdr:cNvPr id="37" name="Picture 36">
          <a:extLst>
            <a:ext uri="{FF2B5EF4-FFF2-40B4-BE49-F238E27FC236}">
              <a16:creationId xmlns:a16="http://schemas.microsoft.com/office/drawing/2014/main" id="{00000000-0008-0000-0100-000025000000}"/>
            </a:ext>
          </a:extLst>
        </xdr:cNvPr>
        <xdr:cNvPicPr>
          <a:picLocks noChangeAspect="1"/>
        </xdr:cNvPicPr>
      </xdr:nvPicPr>
      <xdr:blipFill>
        <a:blip xmlns:r="http://schemas.openxmlformats.org/officeDocument/2006/relationships" r:embed="rId6"/>
        <a:stretch>
          <a:fillRect/>
        </a:stretch>
      </xdr:blipFill>
      <xdr:spPr>
        <a:xfrm>
          <a:off x="9022079" y="128366"/>
          <a:ext cx="536449" cy="412653"/>
        </a:xfrm>
        <a:prstGeom prst="rect">
          <a:avLst/>
        </a:prstGeom>
      </xdr:spPr>
    </xdr:pic>
    <xdr:clientData/>
  </xdr:twoCellAnchor>
  <xdr:twoCellAnchor editAs="oneCell">
    <xdr:from>
      <xdr:col>20</xdr:col>
      <xdr:colOff>190500</xdr:colOff>
      <xdr:row>1</xdr:row>
      <xdr:rowOff>22861</xdr:rowOff>
    </xdr:from>
    <xdr:to>
      <xdr:col>21</xdr:col>
      <xdr:colOff>177385</xdr:colOff>
      <xdr:row>4</xdr:row>
      <xdr:rowOff>22861</xdr:rowOff>
    </xdr:to>
    <xdr:pic>
      <xdr:nvPicPr>
        <xdr:cNvPr id="38" name="Picture 37">
          <a:extLst>
            <a:ext uri="{FF2B5EF4-FFF2-40B4-BE49-F238E27FC236}">
              <a16:creationId xmlns:a16="http://schemas.microsoft.com/office/drawing/2014/main" id="{00000000-0008-0000-0100-000026000000}"/>
            </a:ext>
          </a:extLst>
        </xdr:cNvPr>
        <xdr:cNvPicPr>
          <a:picLocks noChangeAspect="1"/>
        </xdr:cNvPicPr>
      </xdr:nvPicPr>
      <xdr:blipFill>
        <a:blip xmlns:r="http://schemas.openxmlformats.org/officeDocument/2006/relationships" r:embed="rId7"/>
        <a:stretch>
          <a:fillRect/>
        </a:stretch>
      </xdr:blipFill>
      <xdr:spPr>
        <a:xfrm>
          <a:off x="9845040" y="152401"/>
          <a:ext cx="474565" cy="388620"/>
        </a:xfrm>
        <a:prstGeom prst="rect">
          <a:avLst/>
        </a:prstGeom>
      </xdr:spPr>
    </xdr:pic>
    <xdr:clientData/>
  </xdr:twoCellAnchor>
  <xdr:twoCellAnchor editAs="oneCell">
    <xdr:from>
      <xdr:col>22</xdr:col>
      <xdr:colOff>5794</xdr:colOff>
      <xdr:row>1</xdr:row>
      <xdr:rowOff>7621</xdr:rowOff>
    </xdr:from>
    <xdr:to>
      <xdr:col>23</xdr:col>
      <xdr:colOff>27459</xdr:colOff>
      <xdr:row>4</xdr:row>
      <xdr:rowOff>22860</xdr:rowOff>
    </xdr:to>
    <xdr:pic>
      <xdr:nvPicPr>
        <xdr:cNvPr id="39" name="Picture 38">
          <a:extLst>
            <a:ext uri="{FF2B5EF4-FFF2-40B4-BE49-F238E27FC236}">
              <a16:creationId xmlns:a16="http://schemas.microsoft.com/office/drawing/2014/main" id="{00000000-0008-0000-0100-000027000000}"/>
            </a:ext>
          </a:extLst>
        </xdr:cNvPr>
        <xdr:cNvPicPr>
          <a:picLocks noChangeAspect="1"/>
        </xdr:cNvPicPr>
      </xdr:nvPicPr>
      <xdr:blipFill>
        <a:blip xmlns:r="http://schemas.openxmlformats.org/officeDocument/2006/relationships" r:embed="rId8"/>
        <a:stretch>
          <a:fillRect/>
        </a:stretch>
      </xdr:blipFill>
      <xdr:spPr>
        <a:xfrm>
          <a:off x="10635694" y="137161"/>
          <a:ext cx="509345" cy="403859"/>
        </a:xfrm>
        <a:prstGeom prst="rect">
          <a:avLst/>
        </a:prstGeom>
      </xdr:spPr>
    </xdr:pic>
    <xdr:clientData/>
  </xdr:twoCellAnchor>
  <xdr:twoCellAnchor editAs="oneCell">
    <xdr:from>
      <xdr:col>23</xdr:col>
      <xdr:colOff>312421</xdr:colOff>
      <xdr:row>0</xdr:row>
      <xdr:rowOff>118926</xdr:rowOff>
    </xdr:from>
    <xdr:to>
      <xdr:col>24</xdr:col>
      <xdr:colOff>289561</xdr:colOff>
      <xdr:row>4</xdr:row>
      <xdr:rowOff>23516</xdr:rowOff>
    </xdr:to>
    <xdr:pic>
      <xdr:nvPicPr>
        <xdr:cNvPr id="40" name="Picture 39">
          <a:extLst>
            <a:ext uri="{FF2B5EF4-FFF2-40B4-BE49-F238E27FC236}">
              <a16:creationId xmlns:a16="http://schemas.microsoft.com/office/drawing/2014/main" id="{00000000-0008-0000-0100-000028000000}"/>
            </a:ext>
          </a:extLst>
        </xdr:cNvPr>
        <xdr:cNvPicPr>
          <a:picLocks noChangeAspect="1"/>
        </xdr:cNvPicPr>
      </xdr:nvPicPr>
      <xdr:blipFill>
        <a:blip xmlns:r="http://schemas.openxmlformats.org/officeDocument/2006/relationships" r:embed="rId9"/>
        <a:stretch>
          <a:fillRect/>
        </a:stretch>
      </xdr:blipFill>
      <xdr:spPr>
        <a:xfrm>
          <a:off x="11430001" y="118926"/>
          <a:ext cx="464820" cy="422750"/>
        </a:xfrm>
        <a:prstGeom prst="rect">
          <a:avLst/>
        </a:prstGeom>
      </xdr:spPr>
    </xdr:pic>
    <xdr:clientData/>
  </xdr:twoCellAnchor>
  <xdr:twoCellAnchor editAs="oneCell">
    <xdr:from>
      <xdr:col>25</xdr:col>
      <xdr:colOff>143070</xdr:colOff>
      <xdr:row>0</xdr:row>
      <xdr:rowOff>106680</xdr:rowOff>
    </xdr:from>
    <xdr:to>
      <xdr:col>26</xdr:col>
      <xdr:colOff>106967</xdr:colOff>
      <xdr:row>4</xdr:row>
      <xdr:rowOff>15240</xdr:rowOff>
    </xdr:to>
    <xdr:pic>
      <xdr:nvPicPr>
        <xdr:cNvPr id="41" name="Picture 40">
          <a:extLst>
            <a:ext uri="{FF2B5EF4-FFF2-40B4-BE49-F238E27FC236}">
              <a16:creationId xmlns:a16="http://schemas.microsoft.com/office/drawing/2014/main" id="{00000000-0008-0000-0100-000029000000}"/>
            </a:ext>
          </a:extLst>
        </xdr:cNvPr>
        <xdr:cNvPicPr>
          <a:picLocks noChangeAspect="1"/>
        </xdr:cNvPicPr>
      </xdr:nvPicPr>
      <xdr:blipFill>
        <a:blip xmlns:r="http://schemas.openxmlformats.org/officeDocument/2006/relationships" r:embed="rId10"/>
        <a:stretch>
          <a:fillRect/>
        </a:stretch>
      </xdr:blipFill>
      <xdr:spPr>
        <a:xfrm>
          <a:off x="12236010" y="106680"/>
          <a:ext cx="451577" cy="426720"/>
        </a:xfrm>
        <a:prstGeom prst="rect">
          <a:avLst/>
        </a:prstGeom>
      </xdr:spPr>
    </xdr:pic>
    <xdr:clientData/>
  </xdr:twoCellAnchor>
  <xdr:twoCellAnchor editAs="oneCell">
    <xdr:from>
      <xdr:col>12</xdr:col>
      <xdr:colOff>106680</xdr:colOff>
      <xdr:row>8</xdr:row>
      <xdr:rowOff>1</xdr:rowOff>
    </xdr:from>
    <xdr:to>
      <xdr:col>13</xdr:col>
      <xdr:colOff>129793</xdr:colOff>
      <xdr:row>11</xdr:row>
      <xdr:rowOff>45721</xdr:rowOff>
    </xdr:to>
    <xdr:pic>
      <xdr:nvPicPr>
        <xdr:cNvPr id="42" name="Picture 41">
          <a:extLst>
            <a:ext uri="{FF2B5EF4-FFF2-40B4-BE49-F238E27FC236}">
              <a16:creationId xmlns:a16="http://schemas.microsoft.com/office/drawing/2014/main" id="{00000000-0008-0000-0100-00002A000000}"/>
            </a:ext>
          </a:extLst>
        </xdr:cNvPr>
        <xdr:cNvPicPr>
          <a:picLocks noChangeAspect="1"/>
        </xdr:cNvPicPr>
      </xdr:nvPicPr>
      <xdr:blipFill>
        <a:blip xmlns:r="http://schemas.openxmlformats.org/officeDocument/2006/relationships" r:embed="rId11"/>
        <a:stretch>
          <a:fillRect/>
        </a:stretch>
      </xdr:blipFill>
      <xdr:spPr>
        <a:xfrm>
          <a:off x="5859780" y="1036321"/>
          <a:ext cx="510793" cy="434340"/>
        </a:xfrm>
        <a:prstGeom prst="rect">
          <a:avLst/>
        </a:prstGeom>
      </xdr:spPr>
    </xdr:pic>
    <xdr:clientData/>
  </xdr:twoCellAnchor>
  <xdr:twoCellAnchor editAs="oneCell">
    <xdr:from>
      <xdr:col>13</xdr:col>
      <xdr:colOff>464820</xdr:colOff>
      <xdr:row>8</xdr:row>
      <xdr:rowOff>7620</xdr:rowOff>
    </xdr:from>
    <xdr:to>
      <xdr:col>14</xdr:col>
      <xdr:colOff>427017</xdr:colOff>
      <xdr:row>11</xdr:row>
      <xdr:rowOff>46981</xdr:rowOff>
    </xdr:to>
    <xdr:pic>
      <xdr:nvPicPr>
        <xdr:cNvPr id="43" name="Picture 42">
          <a:extLst>
            <a:ext uri="{FF2B5EF4-FFF2-40B4-BE49-F238E27FC236}">
              <a16:creationId xmlns:a16="http://schemas.microsoft.com/office/drawing/2014/main" id="{00000000-0008-0000-0100-00002B000000}"/>
            </a:ext>
          </a:extLst>
        </xdr:cNvPr>
        <xdr:cNvPicPr>
          <a:picLocks noChangeAspect="1"/>
        </xdr:cNvPicPr>
      </xdr:nvPicPr>
      <xdr:blipFill>
        <a:blip xmlns:r="http://schemas.openxmlformats.org/officeDocument/2006/relationships" r:embed="rId12"/>
        <a:stretch>
          <a:fillRect/>
        </a:stretch>
      </xdr:blipFill>
      <xdr:spPr>
        <a:xfrm>
          <a:off x="6705600" y="1043940"/>
          <a:ext cx="449877" cy="427981"/>
        </a:xfrm>
        <a:prstGeom prst="rect">
          <a:avLst/>
        </a:prstGeom>
      </xdr:spPr>
    </xdr:pic>
    <xdr:clientData/>
  </xdr:twoCellAnchor>
  <xdr:twoCellAnchor editAs="oneCell">
    <xdr:from>
      <xdr:col>15</xdr:col>
      <xdr:colOff>274320</xdr:colOff>
      <xdr:row>8</xdr:row>
      <xdr:rowOff>7620</xdr:rowOff>
    </xdr:from>
    <xdr:to>
      <xdr:col>16</xdr:col>
      <xdr:colOff>260657</xdr:colOff>
      <xdr:row>11</xdr:row>
      <xdr:rowOff>45720</xdr:rowOff>
    </xdr:to>
    <xdr:pic>
      <xdr:nvPicPr>
        <xdr:cNvPr id="44" name="Picture 43">
          <a:extLst>
            <a:ext uri="{FF2B5EF4-FFF2-40B4-BE49-F238E27FC236}">
              <a16:creationId xmlns:a16="http://schemas.microsoft.com/office/drawing/2014/main" id="{00000000-0008-0000-0100-00002C000000}"/>
            </a:ext>
          </a:extLst>
        </xdr:cNvPr>
        <xdr:cNvPicPr>
          <a:picLocks noChangeAspect="1"/>
        </xdr:cNvPicPr>
      </xdr:nvPicPr>
      <xdr:blipFill>
        <a:blip xmlns:r="http://schemas.openxmlformats.org/officeDocument/2006/relationships" r:embed="rId13"/>
        <a:stretch>
          <a:fillRect/>
        </a:stretch>
      </xdr:blipFill>
      <xdr:spPr>
        <a:xfrm>
          <a:off x="7490460" y="1043940"/>
          <a:ext cx="474017" cy="426720"/>
        </a:xfrm>
        <a:prstGeom prst="rect">
          <a:avLst/>
        </a:prstGeom>
      </xdr:spPr>
    </xdr:pic>
    <xdr:clientData/>
  </xdr:twoCellAnchor>
  <xdr:twoCellAnchor editAs="oneCell">
    <xdr:from>
      <xdr:col>17</xdr:col>
      <xdr:colOff>114881</xdr:colOff>
      <xdr:row>8</xdr:row>
      <xdr:rowOff>0</xdr:rowOff>
    </xdr:from>
    <xdr:to>
      <xdr:col>18</xdr:col>
      <xdr:colOff>114585</xdr:colOff>
      <xdr:row>11</xdr:row>
      <xdr:rowOff>76200</xdr:rowOff>
    </xdr:to>
    <xdr:pic>
      <xdr:nvPicPr>
        <xdr:cNvPr id="45" name="Picture 44">
          <a:extLst>
            <a:ext uri="{FF2B5EF4-FFF2-40B4-BE49-F238E27FC236}">
              <a16:creationId xmlns:a16="http://schemas.microsoft.com/office/drawing/2014/main" id="{00000000-0008-0000-0100-00002D000000}"/>
            </a:ext>
          </a:extLst>
        </xdr:cNvPr>
        <xdr:cNvPicPr>
          <a:picLocks noChangeAspect="1"/>
        </xdr:cNvPicPr>
      </xdr:nvPicPr>
      <xdr:blipFill>
        <a:blip xmlns:r="http://schemas.openxmlformats.org/officeDocument/2006/relationships" r:embed="rId14"/>
        <a:stretch>
          <a:fillRect/>
        </a:stretch>
      </xdr:blipFill>
      <xdr:spPr>
        <a:xfrm>
          <a:off x="8306381" y="1036320"/>
          <a:ext cx="487384" cy="464820"/>
        </a:xfrm>
        <a:prstGeom prst="rect">
          <a:avLst/>
        </a:prstGeom>
      </xdr:spPr>
    </xdr:pic>
    <xdr:clientData/>
  </xdr:twoCellAnchor>
  <xdr:twoCellAnchor editAs="oneCell">
    <xdr:from>
      <xdr:col>18</xdr:col>
      <xdr:colOff>419100</xdr:colOff>
      <xdr:row>8</xdr:row>
      <xdr:rowOff>15240</xdr:rowOff>
    </xdr:from>
    <xdr:to>
      <xdr:col>19</xdr:col>
      <xdr:colOff>388895</xdr:colOff>
      <xdr:row>11</xdr:row>
      <xdr:rowOff>85192</xdr:rowOff>
    </xdr:to>
    <xdr:pic>
      <xdr:nvPicPr>
        <xdr:cNvPr id="46" name="Picture 45">
          <a:extLst>
            <a:ext uri="{FF2B5EF4-FFF2-40B4-BE49-F238E27FC236}">
              <a16:creationId xmlns:a16="http://schemas.microsoft.com/office/drawing/2014/main" id="{00000000-0008-0000-0100-00002E000000}"/>
            </a:ext>
          </a:extLst>
        </xdr:cNvPr>
        <xdr:cNvPicPr>
          <a:picLocks noChangeAspect="1"/>
        </xdr:cNvPicPr>
      </xdr:nvPicPr>
      <xdr:blipFill>
        <a:blip xmlns:r="http://schemas.openxmlformats.org/officeDocument/2006/relationships" r:embed="rId15"/>
        <a:stretch>
          <a:fillRect/>
        </a:stretch>
      </xdr:blipFill>
      <xdr:spPr>
        <a:xfrm>
          <a:off x="9098280" y="1051560"/>
          <a:ext cx="457475" cy="458572"/>
        </a:xfrm>
        <a:prstGeom prst="rect">
          <a:avLst/>
        </a:prstGeom>
      </xdr:spPr>
    </xdr:pic>
    <xdr:clientData/>
  </xdr:twoCellAnchor>
  <xdr:twoCellAnchor editAs="oneCell">
    <xdr:from>
      <xdr:col>22</xdr:col>
      <xdr:colOff>83034</xdr:colOff>
      <xdr:row>8</xdr:row>
      <xdr:rowOff>15240</xdr:rowOff>
    </xdr:from>
    <xdr:to>
      <xdr:col>23</xdr:col>
      <xdr:colOff>61251</xdr:colOff>
      <xdr:row>11</xdr:row>
      <xdr:rowOff>53340</xdr:rowOff>
    </xdr:to>
    <xdr:pic>
      <xdr:nvPicPr>
        <xdr:cNvPr id="47" name="Picture 46">
          <a:extLst>
            <a:ext uri="{FF2B5EF4-FFF2-40B4-BE49-F238E27FC236}">
              <a16:creationId xmlns:a16="http://schemas.microsoft.com/office/drawing/2014/main" id="{00000000-0008-0000-0100-00002F000000}"/>
            </a:ext>
          </a:extLst>
        </xdr:cNvPr>
        <xdr:cNvPicPr>
          <a:picLocks noChangeAspect="1"/>
        </xdr:cNvPicPr>
      </xdr:nvPicPr>
      <xdr:blipFill>
        <a:blip xmlns:r="http://schemas.openxmlformats.org/officeDocument/2006/relationships" r:embed="rId16"/>
        <a:stretch>
          <a:fillRect/>
        </a:stretch>
      </xdr:blipFill>
      <xdr:spPr>
        <a:xfrm>
          <a:off x="10712934" y="1051560"/>
          <a:ext cx="465897" cy="426720"/>
        </a:xfrm>
        <a:prstGeom prst="rect">
          <a:avLst/>
        </a:prstGeom>
      </xdr:spPr>
    </xdr:pic>
    <xdr:clientData/>
  </xdr:twoCellAnchor>
  <xdr:twoCellAnchor editAs="oneCell">
    <xdr:from>
      <xdr:col>23</xdr:col>
      <xdr:colOff>449580</xdr:colOff>
      <xdr:row>8</xdr:row>
      <xdr:rowOff>15240</xdr:rowOff>
    </xdr:from>
    <xdr:to>
      <xdr:col>24</xdr:col>
      <xdr:colOff>358405</xdr:colOff>
      <xdr:row>11</xdr:row>
      <xdr:rowOff>15215</xdr:rowOff>
    </xdr:to>
    <xdr:pic>
      <xdr:nvPicPr>
        <xdr:cNvPr id="48" name="Picture 47">
          <a:extLst>
            <a:ext uri="{FF2B5EF4-FFF2-40B4-BE49-F238E27FC236}">
              <a16:creationId xmlns:a16="http://schemas.microsoft.com/office/drawing/2014/main" id="{00000000-0008-0000-0100-000030000000}"/>
            </a:ext>
          </a:extLst>
        </xdr:cNvPr>
        <xdr:cNvPicPr>
          <a:picLocks noChangeAspect="1"/>
        </xdr:cNvPicPr>
      </xdr:nvPicPr>
      <xdr:blipFill>
        <a:blip xmlns:r="http://schemas.openxmlformats.org/officeDocument/2006/relationships" r:embed="rId17"/>
        <a:stretch>
          <a:fillRect/>
        </a:stretch>
      </xdr:blipFill>
      <xdr:spPr>
        <a:xfrm>
          <a:off x="11567160" y="1051560"/>
          <a:ext cx="396505" cy="388595"/>
        </a:xfrm>
        <a:prstGeom prst="rect">
          <a:avLst/>
        </a:prstGeom>
      </xdr:spPr>
    </xdr:pic>
    <xdr:clientData/>
  </xdr:twoCellAnchor>
  <xdr:twoCellAnchor editAs="oneCell">
    <xdr:from>
      <xdr:col>25</xdr:col>
      <xdr:colOff>222491</xdr:colOff>
      <xdr:row>8</xdr:row>
      <xdr:rowOff>7621</xdr:rowOff>
    </xdr:from>
    <xdr:to>
      <xdr:col>26</xdr:col>
      <xdr:colOff>206037</xdr:colOff>
      <xdr:row>11</xdr:row>
      <xdr:rowOff>38101</xdr:rowOff>
    </xdr:to>
    <xdr:pic>
      <xdr:nvPicPr>
        <xdr:cNvPr id="49" name="Picture 48">
          <a:extLst>
            <a:ext uri="{FF2B5EF4-FFF2-40B4-BE49-F238E27FC236}">
              <a16:creationId xmlns:a16="http://schemas.microsoft.com/office/drawing/2014/main" id="{00000000-0008-0000-0100-000031000000}"/>
            </a:ext>
          </a:extLst>
        </xdr:cNvPr>
        <xdr:cNvPicPr>
          <a:picLocks noChangeAspect="1"/>
        </xdr:cNvPicPr>
      </xdr:nvPicPr>
      <xdr:blipFill>
        <a:blip xmlns:r="http://schemas.openxmlformats.org/officeDocument/2006/relationships" r:embed="rId18"/>
        <a:stretch>
          <a:fillRect/>
        </a:stretch>
      </xdr:blipFill>
      <xdr:spPr>
        <a:xfrm>
          <a:off x="12315431" y="1043941"/>
          <a:ext cx="471226" cy="419100"/>
        </a:xfrm>
        <a:prstGeom prst="rect">
          <a:avLst/>
        </a:prstGeom>
      </xdr:spPr>
    </xdr:pic>
    <xdr:clientData/>
  </xdr:twoCellAnchor>
  <xdr:twoCellAnchor editAs="oneCell">
    <xdr:from>
      <xdr:col>20</xdr:col>
      <xdr:colOff>139571</xdr:colOff>
      <xdr:row>8</xdr:row>
      <xdr:rowOff>7620</xdr:rowOff>
    </xdr:from>
    <xdr:to>
      <xdr:col>21</xdr:col>
      <xdr:colOff>305191</xdr:colOff>
      <xdr:row>11</xdr:row>
      <xdr:rowOff>76200</xdr:rowOff>
    </xdr:to>
    <xdr:pic>
      <xdr:nvPicPr>
        <xdr:cNvPr id="50" name="Picture 49">
          <a:extLst>
            <a:ext uri="{FF2B5EF4-FFF2-40B4-BE49-F238E27FC236}">
              <a16:creationId xmlns:a16="http://schemas.microsoft.com/office/drawing/2014/main" id="{00000000-0008-0000-0100-000032000000}"/>
            </a:ext>
          </a:extLst>
        </xdr:cNvPr>
        <xdr:cNvPicPr>
          <a:picLocks noChangeAspect="1"/>
        </xdr:cNvPicPr>
      </xdr:nvPicPr>
      <xdr:blipFill>
        <a:blip xmlns:r="http://schemas.openxmlformats.org/officeDocument/2006/relationships" r:embed="rId19"/>
        <a:stretch>
          <a:fillRect/>
        </a:stretch>
      </xdr:blipFill>
      <xdr:spPr>
        <a:xfrm>
          <a:off x="9794111" y="1043940"/>
          <a:ext cx="653300" cy="457200"/>
        </a:xfrm>
        <a:prstGeom prst="rect">
          <a:avLst/>
        </a:prstGeom>
      </xdr:spPr>
    </xdr:pic>
    <xdr:clientData/>
  </xdr:twoCellAnchor>
  <xdr:oneCellAnchor>
    <xdr:from>
      <xdr:col>24</xdr:col>
      <xdr:colOff>426720</xdr:colOff>
      <xdr:row>12</xdr:row>
      <xdr:rowOff>83820</xdr:rowOff>
    </xdr:from>
    <xdr:ext cx="2438400" cy="387286"/>
    <xdr:sp macro="" textlink="">
      <xdr:nvSpPr>
        <xdr:cNvPr id="51" name="TextBox 50">
          <a:extLst>
            <a:ext uri="{FF2B5EF4-FFF2-40B4-BE49-F238E27FC236}">
              <a16:creationId xmlns:a16="http://schemas.microsoft.com/office/drawing/2014/main" id="{00000000-0008-0000-0100-000033000000}"/>
            </a:ext>
          </a:extLst>
        </xdr:cNvPr>
        <xdr:cNvSpPr txBox="1"/>
      </xdr:nvSpPr>
      <xdr:spPr>
        <a:xfrm>
          <a:off x="12031980" y="1638300"/>
          <a:ext cx="2438400"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a:solidFill>
                <a:schemeClr val="tx1">
                  <a:lumMod val="65000"/>
                  <a:lumOff val="35000"/>
                </a:schemeClr>
              </a:solidFill>
              <a:latin typeface="Arial" panose="020B0604020202020204" pitchFamily="34" charset="0"/>
              <a:cs typeface="Arial" panose="020B0604020202020204" pitchFamily="34" charset="0"/>
            </a:rPr>
            <a:t>Is it really Donald</a:t>
          </a:r>
          <a:r>
            <a:rPr lang="en-US" sz="2000" baseline="0">
              <a:solidFill>
                <a:schemeClr val="tx1">
                  <a:lumMod val="65000"/>
                  <a:lumOff val="35000"/>
                </a:schemeClr>
              </a:solidFill>
              <a:latin typeface="Arial" panose="020B0604020202020204" pitchFamily="34" charset="0"/>
              <a:cs typeface="Arial" panose="020B0604020202020204" pitchFamily="34" charset="0"/>
            </a:rPr>
            <a:t> ?</a:t>
          </a:r>
          <a:endParaRPr lang="en-US" sz="2000">
            <a:solidFill>
              <a:schemeClr val="tx1">
                <a:lumMod val="65000"/>
                <a:lumOff val="35000"/>
              </a:schemeClr>
            </a:solidFill>
            <a:latin typeface="Arial" panose="020B0604020202020204" pitchFamily="34" charset="0"/>
            <a:cs typeface="Arial" panose="020B0604020202020204" pitchFamily="34" charset="0"/>
          </a:endParaRPr>
        </a:p>
      </xdr:txBody>
    </xdr:sp>
    <xdr:clientData/>
  </xdr:oneCellAnchor>
  <mc:AlternateContent xmlns:mc="http://schemas.openxmlformats.org/markup-compatibility/2006">
    <mc:Choice xmlns:a14="http://schemas.microsoft.com/office/drawing/2010/main" Requires="a14">
      <xdr:twoCellAnchor editAs="oneCell">
        <xdr:from>
          <xdr:col>26</xdr:col>
          <xdr:colOff>167640</xdr:colOff>
          <xdr:row>15</xdr:row>
          <xdr:rowOff>68580</xdr:rowOff>
        </xdr:from>
        <xdr:to>
          <xdr:col>30</xdr:col>
          <xdr:colOff>304800</xdr:colOff>
          <xdr:row>17</xdr:row>
          <xdr:rowOff>68580</xdr:rowOff>
        </xdr:to>
        <xdr:sp macro="" textlink="">
          <xdr:nvSpPr>
            <xdr:cNvPr id="3073" name="Check Box 1" hidden="1">
              <a:extLst>
                <a:ext uri="{63B3BB69-23CF-44E3-9099-C40C66FF867C}">
                  <a14:compatExt spid="_x0000_s3073"/>
                </a:ext>
                <a:ext uri="{FF2B5EF4-FFF2-40B4-BE49-F238E27FC236}">
                  <a16:creationId xmlns:a16="http://schemas.microsoft.com/office/drawing/2014/main" id="{00000000-0008-0000-0100-000001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45720" tIns="54864" rIns="0" bIns="54864" anchor="ctr" upright="1"/>
            <a:lstStyle/>
            <a:p>
              <a:pPr algn="l" rtl="0">
                <a:defRPr sz="1000"/>
              </a:pPr>
              <a:r>
                <a:rPr lang="en-US" sz="800" b="0" i="0" u="none" strike="noStrike" baseline="0">
                  <a:solidFill>
                    <a:srgbClr val="000000"/>
                  </a:solidFill>
                  <a:latin typeface="Segoe UI"/>
                  <a:cs typeface="Segoe UI"/>
                </a:rPr>
                <a:t> ( click inside the box if you´re ready )</a:t>
              </a:r>
            </a:p>
          </xdr:txBody>
        </xdr:sp>
        <xdr:clientData/>
      </xdr:twoCellAnchor>
    </mc:Choice>
    <mc:Fallback/>
  </mc:AlternateContent>
  <xdr:oneCellAnchor>
    <xdr:from>
      <xdr:col>30</xdr:col>
      <xdr:colOff>266700</xdr:colOff>
      <xdr:row>12</xdr:row>
      <xdr:rowOff>91440</xdr:rowOff>
    </xdr:from>
    <xdr:ext cx="3611880" cy="387286"/>
    <xdr:sp macro="" textlink="">
      <xdr:nvSpPr>
        <xdr:cNvPr id="53" name="TextBox 52">
          <a:extLst>
            <a:ext uri="{FF2B5EF4-FFF2-40B4-BE49-F238E27FC236}">
              <a16:creationId xmlns:a16="http://schemas.microsoft.com/office/drawing/2014/main" id="{00000000-0008-0000-0100-000035000000}"/>
            </a:ext>
          </a:extLst>
        </xdr:cNvPr>
        <xdr:cNvSpPr txBox="1"/>
      </xdr:nvSpPr>
      <xdr:spPr>
        <a:xfrm>
          <a:off x="14798040" y="1645920"/>
          <a:ext cx="3611880"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a:solidFill>
                <a:schemeClr val="tx1">
                  <a:lumMod val="65000"/>
                  <a:lumOff val="35000"/>
                </a:schemeClr>
              </a:solidFill>
              <a:latin typeface="Arial" panose="020B0604020202020204" pitchFamily="34" charset="0"/>
              <a:cs typeface="Arial" panose="020B0604020202020204" pitchFamily="34" charset="0"/>
            </a:rPr>
            <a:t>Wanna know what he thinks</a:t>
          </a:r>
          <a:r>
            <a:rPr lang="en-US" sz="2000" baseline="0">
              <a:solidFill>
                <a:schemeClr val="tx1">
                  <a:lumMod val="65000"/>
                  <a:lumOff val="35000"/>
                </a:schemeClr>
              </a:solidFill>
              <a:latin typeface="Arial" panose="020B0604020202020204" pitchFamily="34" charset="0"/>
              <a:cs typeface="Arial" panose="020B0604020202020204" pitchFamily="34" charset="0"/>
            </a:rPr>
            <a:t> ?</a:t>
          </a:r>
          <a:endParaRPr lang="en-US" sz="2000">
            <a:solidFill>
              <a:schemeClr val="tx1">
                <a:lumMod val="65000"/>
                <a:lumOff val="35000"/>
              </a:schemeClr>
            </a:solidFill>
            <a:latin typeface="Arial" panose="020B0604020202020204" pitchFamily="34" charset="0"/>
            <a:cs typeface="Arial" panose="020B0604020202020204" pitchFamily="34" charset="0"/>
          </a:endParaRPr>
        </a:p>
      </xdr:txBody>
    </xdr:sp>
    <xdr:clientData/>
  </xdr:oneCellAnchor>
  <mc:AlternateContent xmlns:mc="http://schemas.openxmlformats.org/markup-compatibility/2006">
    <mc:Choice xmlns:a14="http://schemas.microsoft.com/office/drawing/2010/main" Requires="a14">
      <xdr:twoCellAnchor editAs="oneCell">
        <xdr:from>
          <xdr:col>32</xdr:col>
          <xdr:colOff>190500</xdr:colOff>
          <xdr:row>15</xdr:row>
          <xdr:rowOff>68580</xdr:rowOff>
        </xdr:from>
        <xdr:to>
          <xdr:col>36</xdr:col>
          <xdr:colOff>243840</xdr:colOff>
          <xdr:row>17</xdr:row>
          <xdr:rowOff>60960</xdr:rowOff>
        </xdr:to>
        <xdr:sp macro="" textlink="">
          <xdr:nvSpPr>
            <xdr:cNvPr id="3074" name="Check Box 2" hidden="1">
              <a:extLst>
                <a:ext uri="{63B3BB69-23CF-44E3-9099-C40C66FF867C}">
                  <a14:compatExt spid="_x0000_s3074"/>
                </a:ext>
                <a:ext uri="{FF2B5EF4-FFF2-40B4-BE49-F238E27FC236}">
                  <a16:creationId xmlns:a16="http://schemas.microsoft.com/office/drawing/2014/main" id="{00000000-0008-0000-0100-000002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45720" tIns="54864" rIns="0" bIns="54864" anchor="ctr" upright="1"/>
            <a:lstStyle/>
            <a:p>
              <a:pPr algn="l" rtl="0">
                <a:defRPr sz="1000"/>
              </a:pPr>
              <a:r>
                <a:rPr lang="en-US" sz="800" b="0" i="0" u="none" strike="noStrike" baseline="0">
                  <a:solidFill>
                    <a:srgbClr val="000000"/>
                  </a:solidFill>
                  <a:latin typeface="Segoe UI"/>
                  <a:cs typeface="Segoe UI"/>
                </a:rPr>
                <a:t> ( click inside the box if you´re ready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76200</xdr:colOff>
          <xdr:row>18</xdr:row>
          <xdr:rowOff>76200</xdr:rowOff>
        </xdr:from>
        <xdr:to>
          <xdr:col>37</xdr:col>
          <xdr:colOff>104335</xdr:colOff>
          <xdr:row>41</xdr:row>
          <xdr:rowOff>68580</xdr:rowOff>
        </xdr:to>
        <xdr:pic>
          <xdr:nvPicPr>
            <xdr:cNvPr id="61" name="Picture 60" descr="Frangipani flower">
              <a:extLst>
                <a:ext uri="{FF2B5EF4-FFF2-40B4-BE49-F238E27FC236}">
                  <a16:creationId xmlns:a16="http://schemas.microsoft.com/office/drawing/2014/main" id="{00000000-0008-0000-0100-00003D000000}"/>
                </a:ext>
              </a:extLst>
            </xdr:cNvPr>
            <xdr:cNvPicPr>
              <a:picLocks noChangeAspect="1"/>
              <a:extLst>
                <a:ext uri="{84589F7E-364E-4C9E-8A38-B11213B215E9}">
                  <a14:cameraTool cellRange="_10_donald_photo_2" spid="_x0000_s3244"/>
                </a:ext>
              </a:extLst>
            </xdr:cNvPicPr>
          </xdr:nvPicPr>
          <xdr:blipFill>
            <a:blip xmlns:r="http://schemas.openxmlformats.org/officeDocument/2006/relationships" r:embed="rId20"/>
            <a:stretch>
              <a:fillRect/>
            </a:stretch>
          </xdr:blipFill>
          <xdr:spPr>
            <a:xfrm>
              <a:off x="15095220" y="2407920"/>
              <a:ext cx="2954215" cy="297180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441960</xdr:colOff>
          <xdr:row>18</xdr:row>
          <xdr:rowOff>91440</xdr:rowOff>
        </xdr:from>
        <xdr:to>
          <xdr:col>30</xdr:col>
          <xdr:colOff>335280</xdr:colOff>
          <xdr:row>36</xdr:row>
          <xdr:rowOff>91440</xdr:rowOff>
        </xdr:to>
        <xdr:pic>
          <xdr:nvPicPr>
            <xdr:cNvPr id="63" name="Picture 62" descr="Small flat leaves">
              <a:extLst>
                <a:ext uri="{FF2B5EF4-FFF2-40B4-BE49-F238E27FC236}">
                  <a16:creationId xmlns:a16="http://schemas.microsoft.com/office/drawing/2014/main" id="{00000000-0008-0000-0100-00003F000000}"/>
                </a:ext>
              </a:extLst>
            </xdr:cNvPr>
            <xdr:cNvPicPr>
              <a:picLocks noChangeAspect="1"/>
              <a:extLst>
                <a:ext uri="{84589F7E-364E-4C9E-8A38-B11213B215E9}">
                  <a14:cameraTool cellRange="_09_donald_photo_1" spid="_x0000_s3245"/>
                </a:ext>
              </a:extLst>
            </xdr:cNvPicPr>
          </xdr:nvPicPr>
          <xdr:blipFill>
            <a:blip xmlns:r="http://schemas.openxmlformats.org/officeDocument/2006/relationships" r:embed="rId21"/>
            <a:stretch>
              <a:fillRect/>
            </a:stretch>
          </xdr:blipFill>
          <xdr:spPr>
            <a:xfrm>
              <a:off x="12047220" y="2423160"/>
              <a:ext cx="2819400" cy="2331720"/>
            </a:xfrm>
            <a:prstGeom prst="rect">
              <a:avLst/>
            </a:prstGeom>
          </xdr:spPr>
        </xdr:pic>
        <xdr:clientData/>
      </xdr:twoCellAnchor>
    </mc:Choice>
    <mc:Fallback/>
  </mc:AlternateContent>
  <xdr:oneCellAnchor>
    <xdr:from>
      <xdr:col>12</xdr:col>
      <xdr:colOff>403860</xdr:colOff>
      <xdr:row>51</xdr:row>
      <xdr:rowOff>7620</xdr:rowOff>
    </xdr:from>
    <xdr:ext cx="2964180" cy="350520"/>
    <xdr:sp macro="" textlink="">
      <xdr:nvSpPr>
        <xdr:cNvPr id="3072" name="TextBox 3071">
          <a:extLst>
            <a:ext uri="{FF2B5EF4-FFF2-40B4-BE49-F238E27FC236}">
              <a16:creationId xmlns:a16="http://schemas.microsoft.com/office/drawing/2014/main" id="{00000000-0008-0000-0100-0000000C0000}"/>
            </a:ext>
          </a:extLst>
        </xdr:cNvPr>
        <xdr:cNvSpPr txBox="1"/>
      </xdr:nvSpPr>
      <xdr:spPr>
        <a:xfrm>
          <a:off x="6156960" y="6614160"/>
          <a:ext cx="2964180" cy="3505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400">
              <a:latin typeface="Arial" panose="020B0604020202020204" pitchFamily="34" charset="0"/>
              <a:cs typeface="Arial" panose="020B0604020202020204" pitchFamily="34" charset="0"/>
            </a:rPr>
            <a:t>Credits</a:t>
          </a:r>
          <a:r>
            <a:rPr lang="en-US" sz="1400" baseline="0">
              <a:latin typeface="Arial" panose="020B0604020202020204" pitchFamily="34" charset="0"/>
              <a:cs typeface="Arial" panose="020B0604020202020204" pitchFamily="34" charset="0"/>
            </a:rPr>
            <a:t> for the datasets (below)</a:t>
          </a:r>
          <a:endParaRPr lang="en-US" sz="1400">
            <a:latin typeface="Arial" panose="020B0604020202020204" pitchFamily="34" charset="0"/>
            <a:cs typeface="Arial" panose="020B0604020202020204" pitchFamily="34" charset="0"/>
          </a:endParaRPr>
        </a:p>
      </xdr:txBody>
    </xdr:sp>
    <xdr:clientData/>
  </xdr:oneCellAnchor>
  <xdr:twoCellAnchor>
    <xdr:from>
      <xdr:col>26</xdr:col>
      <xdr:colOff>441960</xdr:colOff>
      <xdr:row>5</xdr:row>
      <xdr:rowOff>30480</xdr:rowOff>
    </xdr:from>
    <xdr:to>
      <xdr:col>27</xdr:col>
      <xdr:colOff>198119</xdr:colOff>
      <xdr:row>8</xdr:row>
      <xdr:rowOff>16255</xdr:rowOff>
    </xdr:to>
    <xdr:grpSp>
      <xdr:nvGrpSpPr>
        <xdr:cNvPr id="67" name="Gráfico 43" descr="Gesto de doble toque">
          <a:extLst>
            <a:ext uri="{FF2B5EF4-FFF2-40B4-BE49-F238E27FC236}">
              <a16:creationId xmlns:a16="http://schemas.microsoft.com/office/drawing/2014/main" id="{00000000-0008-0000-0100-000043000000}"/>
            </a:ext>
          </a:extLst>
        </xdr:cNvPr>
        <xdr:cNvGrpSpPr/>
      </xdr:nvGrpSpPr>
      <xdr:grpSpPr>
        <a:xfrm>
          <a:off x="13910310" y="678180"/>
          <a:ext cx="278129" cy="374395"/>
          <a:chOff x="8125968" y="1234227"/>
          <a:chExt cx="505005" cy="775395"/>
        </a:xfrm>
        <a:solidFill>
          <a:schemeClr val="tx1">
            <a:lumMod val="50000"/>
            <a:lumOff val="50000"/>
          </a:schemeClr>
        </a:solidFill>
      </xdr:grpSpPr>
      <xdr:sp macro="" textlink="">
        <xdr:nvSpPr>
          <xdr:cNvPr id="68" name="Forma libre: forma 9">
            <a:extLst>
              <a:ext uri="{FF2B5EF4-FFF2-40B4-BE49-F238E27FC236}">
                <a16:creationId xmlns:a16="http://schemas.microsoft.com/office/drawing/2014/main" id="{00000000-0008-0000-0100-000044000000}"/>
              </a:ext>
            </a:extLst>
          </xdr:cNvPr>
          <xdr:cNvSpPr/>
        </xdr:nvSpPr>
        <xdr:spPr>
          <a:xfrm>
            <a:off x="8190941" y="1234227"/>
            <a:ext cx="219078" cy="192093"/>
          </a:xfrm>
          <a:custGeom>
            <a:avLst/>
            <a:gdLst>
              <a:gd name="connsiteX0" fmla="*/ 115268 w 219078"/>
              <a:gd name="connsiteY0" fmla="*/ 19434 h 192093"/>
              <a:gd name="connsiteX1" fmla="*/ 199936 w 219078"/>
              <a:gd name="connsiteY1" fmla="*/ 104825 h 192093"/>
              <a:gd name="connsiteX2" fmla="*/ 181534 w 219078"/>
              <a:gd name="connsiteY2" fmla="*/ 164338 h 192093"/>
              <a:gd name="connsiteX3" fmla="*/ 181534 w 219078"/>
              <a:gd name="connsiteY3" fmla="*/ 192094 h 192093"/>
              <a:gd name="connsiteX4" fmla="*/ 192093 w 219078"/>
              <a:gd name="connsiteY4" fmla="*/ 37545 h 192093"/>
              <a:gd name="connsiteX5" fmla="*/ 37544 w 219078"/>
              <a:gd name="connsiteY5" fmla="*/ 26984 h 192093"/>
              <a:gd name="connsiteX6" fmla="*/ 26985 w 219078"/>
              <a:gd name="connsiteY6" fmla="*/ 181534 h 192093"/>
              <a:gd name="connsiteX7" fmla="*/ 37544 w 219078"/>
              <a:gd name="connsiteY7" fmla="*/ 192094 h 192093"/>
              <a:gd name="connsiteX8" fmla="*/ 37544 w 219078"/>
              <a:gd name="connsiteY8" fmla="*/ 164338 h 192093"/>
              <a:gd name="connsiteX9" fmla="*/ 54634 w 219078"/>
              <a:gd name="connsiteY9" fmla="*/ 37732 h 192093"/>
              <a:gd name="connsiteX10" fmla="*/ 115230 w 219078"/>
              <a:gd name="connsiteY10" fmla="*/ 19434 h 19209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219078" h="192093">
                <a:moveTo>
                  <a:pt x="115268" y="19434"/>
                </a:moveTo>
                <a:cubicBezTo>
                  <a:pt x="160966" y="22520"/>
                  <a:pt x="197239" y="59104"/>
                  <a:pt x="199936" y="104825"/>
                </a:cubicBezTo>
                <a:cubicBezTo>
                  <a:pt x="201089" y="126221"/>
                  <a:pt x="194563" y="147327"/>
                  <a:pt x="181534" y="164338"/>
                </a:cubicBezTo>
                <a:lnTo>
                  <a:pt x="181534" y="192094"/>
                </a:lnTo>
                <a:cubicBezTo>
                  <a:pt x="227127" y="152332"/>
                  <a:pt x="231855" y="83138"/>
                  <a:pt x="192093" y="37545"/>
                </a:cubicBezTo>
                <a:cubicBezTo>
                  <a:pt x="152332" y="-8049"/>
                  <a:pt x="83138" y="-12777"/>
                  <a:pt x="37544" y="26984"/>
                </a:cubicBezTo>
                <a:cubicBezTo>
                  <a:pt x="-8049" y="66746"/>
                  <a:pt x="-12777" y="135941"/>
                  <a:pt x="26985" y="181534"/>
                </a:cubicBezTo>
                <a:cubicBezTo>
                  <a:pt x="30261" y="185290"/>
                  <a:pt x="33789" y="188818"/>
                  <a:pt x="37544" y="192094"/>
                </a:cubicBezTo>
                <a:lnTo>
                  <a:pt x="37544" y="164338"/>
                </a:lnTo>
                <a:cubicBezTo>
                  <a:pt x="7302" y="124657"/>
                  <a:pt x="14954" y="67974"/>
                  <a:pt x="54634" y="37732"/>
                </a:cubicBezTo>
                <a:cubicBezTo>
                  <a:pt x="71965" y="24524"/>
                  <a:pt x="93486" y="18025"/>
                  <a:pt x="115230" y="19434"/>
                </a:cubicBezTo>
                <a:close/>
              </a:path>
            </a:pathLst>
          </a:custGeom>
          <a:grpFill/>
          <a:ln w="9525" cap="flat">
            <a:noFill/>
            <a:prstDash val="solid"/>
            <a:miter/>
          </a:ln>
        </xdr:spPr>
        <xdr:txBody>
          <a:bodyPr rtlCol="0" anchor="ctr"/>
          <a:lstStyle/>
          <a:p>
            <a:endParaRPr lang="es-419"/>
          </a:p>
        </xdr:txBody>
      </xdr:sp>
      <xdr:sp macro="" textlink="">
        <xdr:nvSpPr>
          <xdr:cNvPr id="69" name="Forma libre: forma 10">
            <a:extLst>
              <a:ext uri="{FF2B5EF4-FFF2-40B4-BE49-F238E27FC236}">
                <a16:creationId xmlns:a16="http://schemas.microsoft.com/office/drawing/2014/main" id="{00000000-0008-0000-0100-000045000000}"/>
              </a:ext>
            </a:extLst>
          </xdr:cNvPr>
          <xdr:cNvSpPr/>
        </xdr:nvSpPr>
        <xdr:spPr>
          <a:xfrm>
            <a:off x="8125968" y="1291818"/>
            <a:ext cx="505005" cy="717804"/>
          </a:xfrm>
          <a:custGeom>
            <a:avLst/>
            <a:gdLst>
              <a:gd name="connsiteX0" fmla="*/ 443427 w 505005"/>
              <a:gd name="connsiteY0" fmla="*/ 275387 h 717804"/>
              <a:gd name="connsiteX1" fmla="*/ 417128 w 505005"/>
              <a:gd name="connsiteY1" fmla="*/ 281311 h 717804"/>
              <a:gd name="connsiteX2" fmla="*/ 344539 w 505005"/>
              <a:gd name="connsiteY2" fmla="*/ 233273 h 717804"/>
              <a:gd name="connsiteX3" fmla="*/ 325364 w 505005"/>
              <a:gd name="connsiteY3" fmla="*/ 240678 h 717804"/>
              <a:gd name="connsiteX4" fmla="*/ 243026 w 505005"/>
              <a:gd name="connsiteY4" fmla="*/ 212318 h 717804"/>
              <a:gd name="connsiteX5" fmla="*/ 227457 w 505005"/>
              <a:gd name="connsiteY5" fmla="*/ 223161 h 717804"/>
              <a:gd name="connsiteX6" fmla="*/ 227457 w 505005"/>
              <a:gd name="connsiteY6" fmla="*/ 52949 h 717804"/>
              <a:gd name="connsiteX7" fmla="*/ 174507 w 505005"/>
              <a:gd name="connsiteY7" fmla="*/ 0 h 717804"/>
              <a:gd name="connsiteX8" fmla="*/ 121558 w 505005"/>
              <a:gd name="connsiteY8" fmla="*/ 52949 h 717804"/>
              <a:gd name="connsiteX9" fmla="*/ 121558 w 505005"/>
              <a:gd name="connsiteY9" fmla="*/ 374523 h 717804"/>
              <a:gd name="connsiteX10" fmla="*/ 121377 w 505005"/>
              <a:gd name="connsiteY10" fmla="*/ 374523 h 717804"/>
              <a:gd name="connsiteX11" fmla="*/ 104632 w 505005"/>
              <a:gd name="connsiteY11" fmla="*/ 299380 h 717804"/>
              <a:gd name="connsiteX12" fmla="*/ 41952 w 505005"/>
              <a:gd name="connsiteY12" fmla="*/ 258584 h 717804"/>
              <a:gd name="connsiteX13" fmla="*/ 1155 w 505005"/>
              <a:gd name="connsiteY13" fmla="*/ 321264 h 717804"/>
              <a:gd name="connsiteX14" fmla="*/ 1400 w 505005"/>
              <a:gd name="connsiteY14" fmla="*/ 322364 h 717804"/>
              <a:gd name="connsiteX15" fmla="*/ 53445 w 505005"/>
              <a:gd name="connsiteY15" fmla="*/ 556136 h 717804"/>
              <a:gd name="connsiteX16" fmla="*/ 72895 w 505005"/>
              <a:gd name="connsiteY16" fmla="*/ 586511 h 717804"/>
              <a:gd name="connsiteX17" fmla="*/ 165030 w 505005"/>
              <a:gd name="connsiteY17" fmla="*/ 657235 h 717804"/>
              <a:gd name="connsiteX18" fmla="*/ 165030 w 505005"/>
              <a:gd name="connsiteY18" fmla="*/ 717804 h 717804"/>
              <a:gd name="connsiteX19" fmla="*/ 184080 w 505005"/>
              <a:gd name="connsiteY19" fmla="*/ 717804 h 717804"/>
              <a:gd name="connsiteX20" fmla="*/ 184080 w 505005"/>
              <a:gd name="connsiteY20" fmla="*/ 652567 h 717804"/>
              <a:gd name="connsiteX21" fmla="*/ 180346 w 505005"/>
              <a:gd name="connsiteY21" fmla="*/ 645014 h 717804"/>
              <a:gd name="connsiteX22" fmla="*/ 84458 w 505005"/>
              <a:gd name="connsiteY22" fmla="*/ 571405 h 717804"/>
              <a:gd name="connsiteX23" fmla="*/ 72076 w 505005"/>
              <a:gd name="connsiteY23" fmla="*/ 552031 h 717804"/>
              <a:gd name="connsiteX24" fmla="*/ 20021 w 505005"/>
              <a:gd name="connsiteY24" fmla="*/ 318221 h 717804"/>
              <a:gd name="connsiteX25" fmla="*/ 45710 w 505005"/>
              <a:gd name="connsiteY25" fmla="*/ 277854 h 717804"/>
              <a:gd name="connsiteX26" fmla="*/ 86077 w 505005"/>
              <a:gd name="connsiteY26" fmla="*/ 303543 h 717804"/>
              <a:gd name="connsiteX27" fmla="*/ 121739 w 505005"/>
              <a:gd name="connsiteY27" fmla="*/ 463563 h 717804"/>
              <a:gd name="connsiteX28" fmla="*/ 133307 w 505005"/>
              <a:gd name="connsiteY28" fmla="*/ 470775 h 717804"/>
              <a:gd name="connsiteX29" fmla="*/ 134074 w 505005"/>
              <a:gd name="connsiteY29" fmla="*/ 470564 h 717804"/>
              <a:gd name="connsiteX30" fmla="*/ 140646 w 505005"/>
              <a:gd name="connsiteY30" fmla="*/ 461162 h 717804"/>
              <a:gd name="connsiteX31" fmla="*/ 140646 w 505005"/>
              <a:gd name="connsiteY31" fmla="*/ 52949 h 717804"/>
              <a:gd name="connsiteX32" fmla="*/ 174546 w 505005"/>
              <a:gd name="connsiteY32" fmla="*/ 19050 h 717804"/>
              <a:gd name="connsiteX33" fmla="*/ 208445 w 505005"/>
              <a:gd name="connsiteY33" fmla="*/ 52949 h 717804"/>
              <a:gd name="connsiteX34" fmla="*/ 208445 w 505005"/>
              <a:gd name="connsiteY34" fmla="*/ 267262 h 717804"/>
              <a:gd name="connsiteX35" fmla="*/ 216065 w 505005"/>
              <a:gd name="connsiteY35" fmla="*/ 276958 h 717804"/>
              <a:gd name="connsiteX36" fmla="*/ 227303 w 505005"/>
              <a:gd name="connsiteY36" fmla="*/ 269531 h 717804"/>
              <a:gd name="connsiteX37" fmla="*/ 227495 w 505005"/>
              <a:gd name="connsiteY37" fmla="*/ 267614 h 717804"/>
              <a:gd name="connsiteX38" fmla="*/ 270030 w 505005"/>
              <a:gd name="connsiteY38" fmla="*/ 225148 h 717804"/>
              <a:gd name="connsiteX39" fmla="*/ 311363 w 505005"/>
              <a:gd name="connsiteY39" fmla="*/ 257899 h 717804"/>
              <a:gd name="connsiteX40" fmla="*/ 314439 w 505005"/>
              <a:gd name="connsiteY40" fmla="*/ 263290 h 717804"/>
              <a:gd name="connsiteX41" fmla="*/ 327317 w 505005"/>
              <a:gd name="connsiteY41" fmla="*/ 262976 h 717804"/>
              <a:gd name="connsiteX42" fmla="*/ 387399 w 505005"/>
              <a:gd name="connsiteY42" fmla="*/ 264078 h 717804"/>
              <a:gd name="connsiteX43" fmla="*/ 399297 w 505005"/>
              <a:gd name="connsiteY43" fmla="*/ 293513 h 717804"/>
              <a:gd name="connsiteX44" fmla="*/ 399107 w 505005"/>
              <a:gd name="connsiteY44" fmla="*/ 296951 h 717804"/>
              <a:gd name="connsiteX45" fmla="*/ 402479 w 505005"/>
              <a:gd name="connsiteY45" fmla="*/ 305753 h 717804"/>
              <a:gd name="connsiteX46" fmla="*/ 414918 w 505005"/>
              <a:gd name="connsiteY46" fmla="*/ 305457 h 717804"/>
              <a:gd name="connsiteX47" fmla="*/ 474914 w 505005"/>
              <a:gd name="connsiteY47" fmla="*/ 308340 h 717804"/>
              <a:gd name="connsiteX48" fmla="*/ 485946 w 505005"/>
              <a:gd name="connsiteY48" fmla="*/ 336890 h 717804"/>
              <a:gd name="connsiteX49" fmla="*/ 485946 w 505005"/>
              <a:gd name="connsiteY49" fmla="*/ 492757 h 717804"/>
              <a:gd name="connsiteX50" fmla="*/ 445132 w 505005"/>
              <a:gd name="connsiteY50" fmla="*/ 608819 h 717804"/>
              <a:gd name="connsiteX51" fmla="*/ 416557 w 505005"/>
              <a:gd name="connsiteY51" fmla="*/ 674542 h 717804"/>
              <a:gd name="connsiteX52" fmla="*/ 416557 w 505005"/>
              <a:gd name="connsiteY52" fmla="*/ 717795 h 717804"/>
              <a:gd name="connsiteX53" fmla="*/ 435607 w 505005"/>
              <a:gd name="connsiteY53" fmla="*/ 717795 h 717804"/>
              <a:gd name="connsiteX54" fmla="*/ 435607 w 505005"/>
              <a:gd name="connsiteY54" fmla="*/ 674580 h 717804"/>
              <a:gd name="connsiteX55" fmla="*/ 460162 w 505005"/>
              <a:gd name="connsiteY55" fmla="*/ 620544 h 717804"/>
              <a:gd name="connsiteX56" fmla="*/ 505006 w 505005"/>
              <a:gd name="connsiteY56" fmla="*/ 492757 h 717804"/>
              <a:gd name="connsiteX57" fmla="*/ 505006 w 505005"/>
              <a:gd name="connsiteY57" fmla="*/ 336880 h 717804"/>
              <a:gd name="connsiteX58" fmla="*/ 443427 w 505005"/>
              <a:gd name="connsiteY58" fmla="*/ 275387 h 7178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Lst>
            <a:rect l="l" t="t" r="r" b="b"/>
            <a:pathLst>
              <a:path w="505005" h="717804">
                <a:moveTo>
                  <a:pt x="443427" y="275387"/>
                </a:moveTo>
                <a:cubicBezTo>
                  <a:pt x="434329" y="275382"/>
                  <a:pt x="425346" y="277406"/>
                  <a:pt x="417128" y="281311"/>
                </a:cubicBezTo>
                <a:cubicBezTo>
                  <a:pt x="410348" y="248001"/>
                  <a:pt x="377849" y="226493"/>
                  <a:pt x="344539" y="233273"/>
                </a:cubicBezTo>
                <a:cubicBezTo>
                  <a:pt x="337777" y="234649"/>
                  <a:pt x="331296" y="237153"/>
                  <a:pt x="325364" y="240678"/>
                </a:cubicBezTo>
                <a:cubicBezTo>
                  <a:pt x="310459" y="210109"/>
                  <a:pt x="273594" y="197412"/>
                  <a:pt x="243026" y="212318"/>
                </a:cubicBezTo>
                <a:cubicBezTo>
                  <a:pt x="237307" y="215107"/>
                  <a:pt x="232056" y="218765"/>
                  <a:pt x="227457" y="223161"/>
                </a:cubicBezTo>
                <a:lnTo>
                  <a:pt x="227457" y="52949"/>
                </a:lnTo>
                <a:cubicBezTo>
                  <a:pt x="227457" y="23706"/>
                  <a:pt x="203751" y="0"/>
                  <a:pt x="174507" y="0"/>
                </a:cubicBezTo>
                <a:cubicBezTo>
                  <a:pt x="145264" y="0"/>
                  <a:pt x="121558" y="23706"/>
                  <a:pt x="121558" y="52949"/>
                </a:cubicBezTo>
                <a:lnTo>
                  <a:pt x="121558" y="374523"/>
                </a:lnTo>
                <a:cubicBezTo>
                  <a:pt x="121558" y="374980"/>
                  <a:pt x="121482" y="374990"/>
                  <a:pt x="121377" y="374523"/>
                </a:cubicBezTo>
                <a:lnTo>
                  <a:pt x="104632" y="299380"/>
                </a:lnTo>
                <a:cubicBezTo>
                  <a:pt x="98589" y="270806"/>
                  <a:pt x="70526" y="252541"/>
                  <a:pt x="41952" y="258584"/>
                </a:cubicBezTo>
                <a:cubicBezTo>
                  <a:pt x="13378" y="264626"/>
                  <a:pt x="-4888" y="292690"/>
                  <a:pt x="1155" y="321264"/>
                </a:cubicBezTo>
                <a:cubicBezTo>
                  <a:pt x="1232" y="321632"/>
                  <a:pt x="1314" y="321998"/>
                  <a:pt x="1400" y="322364"/>
                </a:cubicBezTo>
                <a:lnTo>
                  <a:pt x="53445" y="556136"/>
                </a:lnTo>
                <a:cubicBezTo>
                  <a:pt x="56132" y="568242"/>
                  <a:pt x="63023" y="579005"/>
                  <a:pt x="72895" y="586511"/>
                </a:cubicBezTo>
                <a:lnTo>
                  <a:pt x="165030" y="657235"/>
                </a:lnTo>
                <a:lnTo>
                  <a:pt x="165030" y="717804"/>
                </a:lnTo>
                <a:lnTo>
                  <a:pt x="184080" y="717804"/>
                </a:lnTo>
                <a:lnTo>
                  <a:pt x="184080" y="652567"/>
                </a:lnTo>
                <a:cubicBezTo>
                  <a:pt x="184077" y="649606"/>
                  <a:pt x="182697" y="646814"/>
                  <a:pt x="180346" y="645014"/>
                </a:cubicBezTo>
                <a:lnTo>
                  <a:pt x="84458" y="571405"/>
                </a:lnTo>
                <a:cubicBezTo>
                  <a:pt x="78171" y="566614"/>
                  <a:pt x="73783" y="559749"/>
                  <a:pt x="72076" y="552031"/>
                </a:cubicBezTo>
                <a:lnTo>
                  <a:pt x="20021" y="318221"/>
                </a:lnTo>
                <a:cubicBezTo>
                  <a:pt x="15969" y="299980"/>
                  <a:pt x="27470" y="281907"/>
                  <a:pt x="45710" y="277854"/>
                </a:cubicBezTo>
                <a:cubicBezTo>
                  <a:pt x="63951" y="273801"/>
                  <a:pt x="82024" y="285302"/>
                  <a:pt x="86077" y="303543"/>
                </a:cubicBezTo>
                <a:lnTo>
                  <a:pt x="121739" y="463563"/>
                </a:lnTo>
                <a:cubicBezTo>
                  <a:pt x="122942" y="468749"/>
                  <a:pt x="128121" y="471978"/>
                  <a:pt x="133307" y="470775"/>
                </a:cubicBezTo>
                <a:cubicBezTo>
                  <a:pt x="133565" y="470715"/>
                  <a:pt x="133821" y="470645"/>
                  <a:pt x="134074" y="470564"/>
                </a:cubicBezTo>
                <a:cubicBezTo>
                  <a:pt x="138071" y="469185"/>
                  <a:pt x="140724" y="465390"/>
                  <a:pt x="140646" y="461162"/>
                </a:cubicBezTo>
                <a:lnTo>
                  <a:pt x="140646" y="52949"/>
                </a:lnTo>
                <a:cubicBezTo>
                  <a:pt x="140646" y="34227"/>
                  <a:pt x="155823" y="19050"/>
                  <a:pt x="174546" y="19050"/>
                </a:cubicBezTo>
                <a:cubicBezTo>
                  <a:pt x="193268" y="19050"/>
                  <a:pt x="208445" y="34227"/>
                  <a:pt x="208445" y="52949"/>
                </a:cubicBezTo>
                <a:lnTo>
                  <a:pt x="208445" y="267262"/>
                </a:lnTo>
                <a:cubicBezTo>
                  <a:pt x="208364" y="271892"/>
                  <a:pt x="211546" y="275943"/>
                  <a:pt x="216065" y="276958"/>
                </a:cubicBezTo>
                <a:cubicBezTo>
                  <a:pt x="221219" y="278011"/>
                  <a:pt x="226250" y="274685"/>
                  <a:pt x="227303" y="269531"/>
                </a:cubicBezTo>
                <a:cubicBezTo>
                  <a:pt x="227431" y="268900"/>
                  <a:pt x="227496" y="268258"/>
                  <a:pt x="227495" y="267614"/>
                </a:cubicBezTo>
                <a:cubicBezTo>
                  <a:pt x="227514" y="244142"/>
                  <a:pt x="246557" y="225129"/>
                  <a:pt x="270030" y="225148"/>
                </a:cubicBezTo>
                <a:cubicBezTo>
                  <a:pt x="289733" y="225164"/>
                  <a:pt x="306842" y="238720"/>
                  <a:pt x="311363" y="257899"/>
                </a:cubicBezTo>
                <a:cubicBezTo>
                  <a:pt x="311785" y="259979"/>
                  <a:pt x="312863" y="261869"/>
                  <a:pt x="314439" y="263290"/>
                </a:cubicBezTo>
                <a:cubicBezTo>
                  <a:pt x="318172" y="266516"/>
                  <a:pt x="323746" y="266381"/>
                  <a:pt x="327317" y="262976"/>
                </a:cubicBezTo>
                <a:cubicBezTo>
                  <a:pt x="344213" y="246689"/>
                  <a:pt x="371112" y="247182"/>
                  <a:pt x="387399" y="264078"/>
                </a:cubicBezTo>
                <a:cubicBezTo>
                  <a:pt x="395019" y="271984"/>
                  <a:pt x="399283" y="282532"/>
                  <a:pt x="399297" y="293513"/>
                </a:cubicBezTo>
                <a:cubicBezTo>
                  <a:pt x="399297" y="294662"/>
                  <a:pt x="399233" y="295809"/>
                  <a:pt x="399107" y="296951"/>
                </a:cubicBezTo>
                <a:cubicBezTo>
                  <a:pt x="398683" y="300265"/>
                  <a:pt x="399949" y="303570"/>
                  <a:pt x="402479" y="305753"/>
                </a:cubicBezTo>
                <a:cubicBezTo>
                  <a:pt x="406126" y="308750"/>
                  <a:pt x="411418" y="308624"/>
                  <a:pt x="414918" y="305457"/>
                </a:cubicBezTo>
                <a:cubicBezTo>
                  <a:pt x="432282" y="289687"/>
                  <a:pt x="459143" y="290977"/>
                  <a:pt x="474914" y="308340"/>
                </a:cubicBezTo>
                <a:cubicBezTo>
                  <a:pt x="482012" y="316155"/>
                  <a:pt x="485945" y="326333"/>
                  <a:pt x="485946" y="336890"/>
                </a:cubicBezTo>
                <a:lnTo>
                  <a:pt x="485946" y="492757"/>
                </a:lnTo>
                <a:cubicBezTo>
                  <a:pt x="485946" y="556498"/>
                  <a:pt x="464267" y="584302"/>
                  <a:pt x="445132" y="608819"/>
                </a:cubicBezTo>
                <a:cubicBezTo>
                  <a:pt x="430425" y="627669"/>
                  <a:pt x="416557" y="645471"/>
                  <a:pt x="416557" y="674542"/>
                </a:cubicBezTo>
                <a:lnTo>
                  <a:pt x="416557" y="717795"/>
                </a:lnTo>
                <a:lnTo>
                  <a:pt x="435607" y="717795"/>
                </a:lnTo>
                <a:lnTo>
                  <a:pt x="435607" y="674580"/>
                </a:lnTo>
                <a:cubicBezTo>
                  <a:pt x="435607" y="652024"/>
                  <a:pt x="446437" y="638127"/>
                  <a:pt x="460162" y="620544"/>
                </a:cubicBezTo>
                <a:cubicBezTo>
                  <a:pt x="480165" y="594932"/>
                  <a:pt x="505006" y="563051"/>
                  <a:pt x="505006" y="492757"/>
                </a:cubicBezTo>
                <a:lnTo>
                  <a:pt x="505006" y="336880"/>
                </a:lnTo>
                <a:cubicBezTo>
                  <a:pt x="504948" y="302909"/>
                  <a:pt x="477399" y="275397"/>
                  <a:pt x="443427" y="275387"/>
                </a:cubicBezTo>
                <a:close/>
              </a:path>
            </a:pathLst>
          </a:custGeom>
          <a:grpFill/>
          <a:ln w="9525" cap="flat">
            <a:noFill/>
            <a:prstDash val="solid"/>
            <a:miter/>
          </a:ln>
        </xdr:spPr>
        <xdr:txBody>
          <a:bodyPr rtlCol="0" anchor="ctr"/>
          <a:lstStyle/>
          <a:p>
            <a:endParaRPr lang="es-419"/>
          </a:p>
        </xdr:txBody>
      </xdr:sp>
    </xdr:grpSp>
    <xdr:clientData/>
  </xdr:twoCellAnchor>
  <xdr:twoCellAnchor>
    <xdr:from>
      <xdr:col>11</xdr:col>
      <xdr:colOff>76200</xdr:colOff>
      <xdr:row>5</xdr:row>
      <xdr:rowOff>60960</xdr:rowOff>
    </xdr:from>
    <xdr:to>
      <xdr:col>11</xdr:col>
      <xdr:colOff>320039</xdr:colOff>
      <xdr:row>8</xdr:row>
      <xdr:rowOff>46735</xdr:rowOff>
    </xdr:to>
    <xdr:grpSp>
      <xdr:nvGrpSpPr>
        <xdr:cNvPr id="70" name="Gráfico 43" descr="Gesto de doble toque">
          <a:extLst>
            <a:ext uri="{FF2B5EF4-FFF2-40B4-BE49-F238E27FC236}">
              <a16:creationId xmlns:a16="http://schemas.microsoft.com/office/drawing/2014/main" id="{00000000-0008-0000-0100-000046000000}"/>
            </a:ext>
          </a:extLst>
        </xdr:cNvPr>
        <xdr:cNvGrpSpPr/>
      </xdr:nvGrpSpPr>
      <xdr:grpSpPr>
        <a:xfrm>
          <a:off x="5715000" y="708660"/>
          <a:ext cx="243839" cy="374395"/>
          <a:chOff x="8125968" y="1234227"/>
          <a:chExt cx="505005" cy="775395"/>
        </a:xfrm>
        <a:solidFill>
          <a:schemeClr val="tx1">
            <a:lumMod val="50000"/>
            <a:lumOff val="50000"/>
          </a:schemeClr>
        </a:solidFill>
      </xdr:grpSpPr>
      <xdr:sp macro="" textlink="">
        <xdr:nvSpPr>
          <xdr:cNvPr id="71" name="Forma libre: forma 9">
            <a:extLst>
              <a:ext uri="{FF2B5EF4-FFF2-40B4-BE49-F238E27FC236}">
                <a16:creationId xmlns:a16="http://schemas.microsoft.com/office/drawing/2014/main" id="{00000000-0008-0000-0100-000047000000}"/>
              </a:ext>
            </a:extLst>
          </xdr:cNvPr>
          <xdr:cNvSpPr/>
        </xdr:nvSpPr>
        <xdr:spPr>
          <a:xfrm>
            <a:off x="8190941" y="1234227"/>
            <a:ext cx="219078" cy="192093"/>
          </a:xfrm>
          <a:custGeom>
            <a:avLst/>
            <a:gdLst>
              <a:gd name="connsiteX0" fmla="*/ 115268 w 219078"/>
              <a:gd name="connsiteY0" fmla="*/ 19434 h 192093"/>
              <a:gd name="connsiteX1" fmla="*/ 199936 w 219078"/>
              <a:gd name="connsiteY1" fmla="*/ 104825 h 192093"/>
              <a:gd name="connsiteX2" fmla="*/ 181534 w 219078"/>
              <a:gd name="connsiteY2" fmla="*/ 164338 h 192093"/>
              <a:gd name="connsiteX3" fmla="*/ 181534 w 219078"/>
              <a:gd name="connsiteY3" fmla="*/ 192094 h 192093"/>
              <a:gd name="connsiteX4" fmla="*/ 192093 w 219078"/>
              <a:gd name="connsiteY4" fmla="*/ 37545 h 192093"/>
              <a:gd name="connsiteX5" fmla="*/ 37544 w 219078"/>
              <a:gd name="connsiteY5" fmla="*/ 26984 h 192093"/>
              <a:gd name="connsiteX6" fmla="*/ 26985 w 219078"/>
              <a:gd name="connsiteY6" fmla="*/ 181534 h 192093"/>
              <a:gd name="connsiteX7" fmla="*/ 37544 w 219078"/>
              <a:gd name="connsiteY7" fmla="*/ 192094 h 192093"/>
              <a:gd name="connsiteX8" fmla="*/ 37544 w 219078"/>
              <a:gd name="connsiteY8" fmla="*/ 164338 h 192093"/>
              <a:gd name="connsiteX9" fmla="*/ 54634 w 219078"/>
              <a:gd name="connsiteY9" fmla="*/ 37732 h 192093"/>
              <a:gd name="connsiteX10" fmla="*/ 115230 w 219078"/>
              <a:gd name="connsiteY10" fmla="*/ 19434 h 19209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219078" h="192093">
                <a:moveTo>
                  <a:pt x="115268" y="19434"/>
                </a:moveTo>
                <a:cubicBezTo>
                  <a:pt x="160966" y="22520"/>
                  <a:pt x="197239" y="59104"/>
                  <a:pt x="199936" y="104825"/>
                </a:cubicBezTo>
                <a:cubicBezTo>
                  <a:pt x="201089" y="126221"/>
                  <a:pt x="194563" y="147327"/>
                  <a:pt x="181534" y="164338"/>
                </a:cubicBezTo>
                <a:lnTo>
                  <a:pt x="181534" y="192094"/>
                </a:lnTo>
                <a:cubicBezTo>
                  <a:pt x="227127" y="152332"/>
                  <a:pt x="231855" y="83138"/>
                  <a:pt x="192093" y="37545"/>
                </a:cubicBezTo>
                <a:cubicBezTo>
                  <a:pt x="152332" y="-8049"/>
                  <a:pt x="83138" y="-12777"/>
                  <a:pt x="37544" y="26984"/>
                </a:cubicBezTo>
                <a:cubicBezTo>
                  <a:pt x="-8049" y="66746"/>
                  <a:pt x="-12777" y="135941"/>
                  <a:pt x="26985" y="181534"/>
                </a:cubicBezTo>
                <a:cubicBezTo>
                  <a:pt x="30261" y="185290"/>
                  <a:pt x="33789" y="188818"/>
                  <a:pt x="37544" y="192094"/>
                </a:cubicBezTo>
                <a:lnTo>
                  <a:pt x="37544" y="164338"/>
                </a:lnTo>
                <a:cubicBezTo>
                  <a:pt x="7302" y="124657"/>
                  <a:pt x="14954" y="67974"/>
                  <a:pt x="54634" y="37732"/>
                </a:cubicBezTo>
                <a:cubicBezTo>
                  <a:pt x="71965" y="24524"/>
                  <a:pt x="93486" y="18025"/>
                  <a:pt x="115230" y="19434"/>
                </a:cubicBezTo>
                <a:close/>
              </a:path>
            </a:pathLst>
          </a:custGeom>
          <a:grpFill/>
          <a:ln w="9525" cap="flat">
            <a:noFill/>
            <a:prstDash val="solid"/>
            <a:miter/>
          </a:ln>
        </xdr:spPr>
        <xdr:txBody>
          <a:bodyPr rtlCol="0" anchor="ctr"/>
          <a:lstStyle/>
          <a:p>
            <a:endParaRPr lang="es-419"/>
          </a:p>
        </xdr:txBody>
      </xdr:sp>
      <xdr:sp macro="" textlink="">
        <xdr:nvSpPr>
          <xdr:cNvPr id="72" name="Forma libre: forma 10">
            <a:extLst>
              <a:ext uri="{FF2B5EF4-FFF2-40B4-BE49-F238E27FC236}">
                <a16:creationId xmlns:a16="http://schemas.microsoft.com/office/drawing/2014/main" id="{00000000-0008-0000-0100-000048000000}"/>
              </a:ext>
            </a:extLst>
          </xdr:cNvPr>
          <xdr:cNvSpPr/>
        </xdr:nvSpPr>
        <xdr:spPr>
          <a:xfrm>
            <a:off x="8125968" y="1291818"/>
            <a:ext cx="505005" cy="717804"/>
          </a:xfrm>
          <a:custGeom>
            <a:avLst/>
            <a:gdLst>
              <a:gd name="connsiteX0" fmla="*/ 443427 w 505005"/>
              <a:gd name="connsiteY0" fmla="*/ 275387 h 717804"/>
              <a:gd name="connsiteX1" fmla="*/ 417128 w 505005"/>
              <a:gd name="connsiteY1" fmla="*/ 281311 h 717804"/>
              <a:gd name="connsiteX2" fmla="*/ 344539 w 505005"/>
              <a:gd name="connsiteY2" fmla="*/ 233273 h 717804"/>
              <a:gd name="connsiteX3" fmla="*/ 325364 w 505005"/>
              <a:gd name="connsiteY3" fmla="*/ 240678 h 717804"/>
              <a:gd name="connsiteX4" fmla="*/ 243026 w 505005"/>
              <a:gd name="connsiteY4" fmla="*/ 212318 h 717804"/>
              <a:gd name="connsiteX5" fmla="*/ 227457 w 505005"/>
              <a:gd name="connsiteY5" fmla="*/ 223161 h 717804"/>
              <a:gd name="connsiteX6" fmla="*/ 227457 w 505005"/>
              <a:gd name="connsiteY6" fmla="*/ 52949 h 717804"/>
              <a:gd name="connsiteX7" fmla="*/ 174507 w 505005"/>
              <a:gd name="connsiteY7" fmla="*/ 0 h 717804"/>
              <a:gd name="connsiteX8" fmla="*/ 121558 w 505005"/>
              <a:gd name="connsiteY8" fmla="*/ 52949 h 717804"/>
              <a:gd name="connsiteX9" fmla="*/ 121558 w 505005"/>
              <a:gd name="connsiteY9" fmla="*/ 374523 h 717804"/>
              <a:gd name="connsiteX10" fmla="*/ 121377 w 505005"/>
              <a:gd name="connsiteY10" fmla="*/ 374523 h 717804"/>
              <a:gd name="connsiteX11" fmla="*/ 104632 w 505005"/>
              <a:gd name="connsiteY11" fmla="*/ 299380 h 717804"/>
              <a:gd name="connsiteX12" fmla="*/ 41952 w 505005"/>
              <a:gd name="connsiteY12" fmla="*/ 258584 h 717804"/>
              <a:gd name="connsiteX13" fmla="*/ 1155 w 505005"/>
              <a:gd name="connsiteY13" fmla="*/ 321264 h 717804"/>
              <a:gd name="connsiteX14" fmla="*/ 1400 w 505005"/>
              <a:gd name="connsiteY14" fmla="*/ 322364 h 717804"/>
              <a:gd name="connsiteX15" fmla="*/ 53445 w 505005"/>
              <a:gd name="connsiteY15" fmla="*/ 556136 h 717804"/>
              <a:gd name="connsiteX16" fmla="*/ 72895 w 505005"/>
              <a:gd name="connsiteY16" fmla="*/ 586511 h 717804"/>
              <a:gd name="connsiteX17" fmla="*/ 165030 w 505005"/>
              <a:gd name="connsiteY17" fmla="*/ 657235 h 717804"/>
              <a:gd name="connsiteX18" fmla="*/ 165030 w 505005"/>
              <a:gd name="connsiteY18" fmla="*/ 717804 h 717804"/>
              <a:gd name="connsiteX19" fmla="*/ 184080 w 505005"/>
              <a:gd name="connsiteY19" fmla="*/ 717804 h 717804"/>
              <a:gd name="connsiteX20" fmla="*/ 184080 w 505005"/>
              <a:gd name="connsiteY20" fmla="*/ 652567 h 717804"/>
              <a:gd name="connsiteX21" fmla="*/ 180346 w 505005"/>
              <a:gd name="connsiteY21" fmla="*/ 645014 h 717804"/>
              <a:gd name="connsiteX22" fmla="*/ 84458 w 505005"/>
              <a:gd name="connsiteY22" fmla="*/ 571405 h 717804"/>
              <a:gd name="connsiteX23" fmla="*/ 72076 w 505005"/>
              <a:gd name="connsiteY23" fmla="*/ 552031 h 717804"/>
              <a:gd name="connsiteX24" fmla="*/ 20021 w 505005"/>
              <a:gd name="connsiteY24" fmla="*/ 318221 h 717804"/>
              <a:gd name="connsiteX25" fmla="*/ 45710 w 505005"/>
              <a:gd name="connsiteY25" fmla="*/ 277854 h 717804"/>
              <a:gd name="connsiteX26" fmla="*/ 86077 w 505005"/>
              <a:gd name="connsiteY26" fmla="*/ 303543 h 717804"/>
              <a:gd name="connsiteX27" fmla="*/ 121739 w 505005"/>
              <a:gd name="connsiteY27" fmla="*/ 463563 h 717804"/>
              <a:gd name="connsiteX28" fmla="*/ 133307 w 505005"/>
              <a:gd name="connsiteY28" fmla="*/ 470775 h 717804"/>
              <a:gd name="connsiteX29" fmla="*/ 134074 w 505005"/>
              <a:gd name="connsiteY29" fmla="*/ 470564 h 717804"/>
              <a:gd name="connsiteX30" fmla="*/ 140646 w 505005"/>
              <a:gd name="connsiteY30" fmla="*/ 461162 h 717804"/>
              <a:gd name="connsiteX31" fmla="*/ 140646 w 505005"/>
              <a:gd name="connsiteY31" fmla="*/ 52949 h 717804"/>
              <a:gd name="connsiteX32" fmla="*/ 174546 w 505005"/>
              <a:gd name="connsiteY32" fmla="*/ 19050 h 717804"/>
              <a:gd name="connsiteX33" fmla="*/ 208445 w 505005"/>
              <a:gd name="connsiteY33" fmla="*/ 52949 h 717804"/>
              <a:gd name="connsiteX34" fmla="*/ 208445 w 505005"/>
              <a:gd name="connsiteY34" fmla="*/ 267262 h 717804"/>
              <a:gd name="connsiteX35" fmla="*/ 216065 w 505005"/>
              <a:gd name="connsiteY35" fmla="*/ 276958 h 717804"/>
              <a:gd name="connsiteX36" fmla="*/ 227303 w 505005"/>
              <a:gd name="connsiteY36" fmla="*/ 269531 h 717804"/>
              <a:gd name="connsiteX37" fmla="*/ 227495 w 505005"/>
              <a:gd name="connsiteY37" fmla="*/ 267614 h 717804"/>
              <a:gd name="connsiteX38" fmla="*/ 270030 w 505005"/>
              <a:gd name="connsiteY38" fmla="*/ 225148 h 717804"/>
              <a:gd name="connsiteX39" fmla="*/ 311363 w 505005"/>
              <a:gd name="connsiteY39" fmla="*/ 257899 h 717804"/>
              <a:gd name="connsiteX40" fmla="*/ 314439 w 505005"/>
              <a:gd name="connsiteY40" fmla="*/ 263290 h 717804"/>
              <a:gd name="connsiteX41" fmla="*/ 327317 w 505005"/>
              <a:gd name="connsiteY41" fmla="*/ 262976 h 717804"/>
              <a:gd name="connsiteX42" fmla="*/ 387399 w 505005"/>
              <a:gd name="connsiteY42" fmla="*/ 264078 h 717804"/>
              <a:gd name="connsiteX43" fmla="*/ 399297 w 505005"/>
              <a:gd name="connsiteY43" fmla="*/ 293513 h 717804"/>
              <a:gd name="connsiteX44" fmla="*/ 399107 w 505005"/>
              <a:gd name="connsiteY44" fmla="*/ 296951 h 717804"/>
              <a:gd name="connsiteX45" fmla="*/ 402479 w 505005"/>
              <a:gd name="connsiteY45" fmla="*/ 305753 h 717804"/>
              <a:gd name="connsiteX46" fmla="*/ 414918 w 505005"/>
              <a:gd name="connsiteY46" fmla="*/ 305457 h 717804"/>
              <a:gd name="connsiteX47" fmla="*/ 474914 w 505005"/>
              <a:gd name="connsiteY47" fmla="*/ 308340 h 717804"/>
              <a:gd name="connsiteX48" fmla="*/ 485946 w 505005"/>
              <a:gd name="connsiteY48" fmla="*/ 336890 h 717804"/>
              <a:gd name="connsiteX49" fmla="*/ 485946 w 505005"/>
              <a:gd name="connsiteY49" fmla="*/ 492757 h 717804"/>
              <a:gd name="connsiteX50" fmla="*/ 445132 w 505005"/>
              <a:gd name="connsiteY50" fmla="*/ 608819 h 717804"/>
              <a:gd name="connsiteX51" fmla="*/ 416557 w 505005"/>
              <a:gd name="connsiteY51" fmla="*/ 674542 h 717804"/>
              <a:gd name="connsiteX52" fmla="*/ 416557 w 505005"/>
              <a:gd name="connsiteY52" fmla="*/ 717795 h 717804"/>
              <a:gd name="connsiteX53" fmla="*/ 435607 w 505005"/>
              <a:gd name="connsiteY53" fmla="*/ 717795 h 717804"/>
              <a:gd name="connsiteX54" fmla="*/ 435607 w 505005"/>
              <a:gd name="connsiteY54" fmla="*/ 674580 h 717804"/>
              <a:gd name="connsiteX55" fmla="*/ 460162 w 505005"/>
              <a:gd name="connsiteY55" fmla="*/ 620544 h 717804"/>
              <a:gd name="connsiteX56" fmla="*/ 505006 w 505005"/>
              <a:gd name="connsiteY56" fmla="*/ 492757 h 717804"/>
              <a:gd name="connsiteX57" fmla="*/ 505006 w 505005"/>
              <a:gd name="connsiteY57" fmla="*/ 336880 h 717804"/>
              <a:gd name="connsiteX58" fmla="*/ 443427 w 505005"/>
              <a:gd name="connsiteY58" fmla="*/ 275387 h 7178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Lst>
            <a:rect l="l" t="t" r="r" b="b"/>
            <a:pathLst>
              <a:path w="505005" h="717804">
                <a:moveTo>
                  <a:pt x="443427" y="275387"/>
                </a:moveTo>
                <a:cubicBezTo>
                  <a:pt x="434329" y="275382"/>
                  <a:pt x="425346" y="277406"/>
                  <a:pt x="417128" y="281311"/>
                </a:cubicBezTo>
                <a:cubicBezTo>
                  <a:pt x="410348" y="248001"/>
                  <a:pt x="377849" y="226493"/>
                  <a:pt x="344539" y="233273"/>
                </a:cubicBezTo>
                <a:cubicBezTo>
                  <a:pt x="337777" y="234649"/>
                  <a:pt x="331296" y="237153"/>
                  <a:pt x="325364" y="240678"/>
                </a:cubicBezTo>
                <a:cubicBezTo>
                  <a:pt x="310459" y="210109"/>
                  <a:pt x="273594" y="197412"/>
                  <a:pt x="243026" y="212318"/>
                </a:cubicBezTo>
                <a:cubicBezTo>
                  <a:pt x="237307" y="215107"/>
                  <a:pt x="232056" y="218765"/>
                  <a:pt x="227457" y="223161"/>
                </a:cubicBezTo>
                <a:lnTo>
                  <a:pt x="227457" y="52949"/>
                </a:lnTo>
                <a:cubicBezTo>
                  <a:pt x="227457" y="23706"/>
                  <a:pt x="203751" y="0"/>
                  <a:pt x="174507" y="0"/>
                </a:cubicBezTo>
                <a:cubicBezTo>
                  <a:pt x="145264" y="0"/>
                  <a:pt x="121558" y="23706"/>
                  <a:pt x="121558" y="52949"/>
                </a:cubicBezTo>
                <a:lnTo>
                  <a:pt x="121558" y="374523"/>
                </a:lnTo>
                <a:cubicBezTo>
                  <a:pt x="121558" y="374980"/>
                  <a:pt x="121482" y="374990"/>
                  <a:pt x="121377" y="374523"/>
                </a:cubicBezTo>
                <a:lnTo>
                  <a:pt x="104632" y="299380"/>
                </a:lnTo>
                <a:cubicBezTo>
                  <a:pt x="98589" y="270806"/>
                  <a:pt x="70526" y="252541"/>
                  <a:pt x="41952" y="258584"/>
                </a:cubicBezTo>
                <a:cubicBezTo>
                  <a:pt x="13378" y="264626"/>
                  <a:pt x="-4888" y="292690"/>
                  <a:pt x="1155" y="321264"/>
                </a:cubicBezTo>
                <a:cubicBezTo>
                  <a:pt x="1232" y="321632"/>
                  <a:pt x="1314" y="321998"/>
                  <a:pt x="1400" y="322364"/>
                </a:cubicBezTo>
                <a:lnTo>
                  <a:pt x="53445" y="556136"/>
                </a:lnTo>
                <a:cubicBezTo>
                  <a:pt x="56132" y="568242"/>
                  <a:pt x="63023" y="579005"/>
                  <a:pt x="72895" y="586511"/>
                </a:cubicBezTo>
                <a:lnTo>
                  <a:pt x="165030" y="657235"/>
                </a:lnTo>
                <a:lnTo>
                  <a:pt x="165030" y="717804"/>
                </a:lnTo>
                <a:lnTo>
                  <a:pt x="184080" y="717804"/>
                </a:lnTo>
                <a:lnTo>
                  <a:pt x="184080" y="652567"/>
                </a:lnTo>
                <a:cubicBezTo>
                  <a:pt x="184077" y="649606"/>
                  <a:pt x="182697" y="646814"/>
                  <a:pt x="180346" y="645014"/>
                </a:cubicBezTo>
                <a:lnTo>
                  <a:pt x="84458" y="571405"/>
                </a:lnTo>
                <a:cubicBezTo>
                  <a:pt x="78171" y="566614"/>
                  <a:pt x="73783" y="559749"/>
                  <a:pt x="72076" y="552031"/>
                </a:cubicBezTo>
                <a:lnTo>
                  <a:pt x="20021" y="318221"/>
                </a:lnTo>
                <a:cubicBezTo>
                  <a:pt x="15969" y="299980"/>
                  <a:pt x="27470" y="281907"/>
                  <a:pt x="45710" y="277854"/>
                </a:cubicBezTo>
                <a:cubicBezTo>
                  <a:pt x="63951" y="273801"/>
                  <a:pt x="82024" y="285302"/>
                  <a:pt x="86077" y="303543"/>
                </a:cubicBezTo>
                <a:lnTo>
                  <a:pt x="121739" y="463563"/>
                </a:lnTo>
                <a:cubicBezTo>
                  <a:pt x="122942" y="468749"/>
                  <a:pt x="128121" y="471978"/>
                  <a:pt x="133307" y="470775"/>
                </a:cubicBezTo>
                <a:cubicBezTo>
                  <a:pt x="133565" y="470715"/>
                  <a:pt x="133821" y="470645"/>
                  <a:pt x="134074" y="470564"/>
                </a:cubicBezTo>
                <a:cubicBezTo>
                  <a:pt x="138071" y="469185"/>
                  <a:pt x="140724" y="465390"/>
                  <a:pt x="140646" y="461162"/>
                </a:cubicBezTo>
                <a:lnTo>
                  <a:pt x="140646" y="52949"/>
                </a:lnTo>
                <a:cubicBezTo>
                  <a:pt x="140646" y="34227"/>
                  <a:pt x="155823" y="19050"/>
                  <a:pt x="174546" y="19050"/>
                </a:cubicBezTo>
                <a:cubicBezTo>
                  <a:pt x="193268" y="19050"/>
                  <a:pt x="208445" y="34227"/>
                  <a:pt x="208445" y="52949"/>
                </a:cubicBezTo>
                <a:lnTo>
                  <a:pt x="208445" y="267262"/>
                </a:lnTo>
                <a:cubicBezTo>
                  <a:pt x="208364" y="271892"/>
                  <a:pt x="211546" y="275943"/>
                  <a:pt x="216065" y="276958"/>
                </a:cubicBezTo>
                <a:cubicBezTo>
                  <a:pt x="221219" y="278011"/>
                  <a:pt x="226250" y="274685"/>
                  <a:pt x="227303" y="269531"/>
                </a:cubicBezTo>
                <a:cubicBezTo>
                  <a:pt x="227431" y="268900"/>
                  <a:pt x="227496" y="268258"/>
                  <a:pt x="227495" y="267614"/>
                </a:cubicBezTo>
                <a:cubicBezTo>
                  <a:pt x="227514" y="244142"/>
                  <a:pt x="246557" y="225129"/>
                  <a:pt x="270030" y="225148"/>
                </a:cubicBezTo>
                <a:cubicBezTo>
                  <a:pt x="289733" y="225164"/>
                  <a:pt x="306842" y="238720"/>
                  <a:pt x="311363" y="257899"/>
                </a:cubicBezTo>
                <a:cubicBezTo>
                  <a:pt x="311785" y="259979"/>
                  <a:pt x="312863" y="261869"/>
                  <a:pt x="314439" y="263290"/>
                </a:cubicBezTo>
                <a:cubicBezTo>
                  <a:pt x="318172" y="266516"/>
                  <a:pt x="323746" y="266381"/>
                  <a:pt x="327317" y="262976"/>
                </a:cubicBezTo>
                <a:cubicBezTo>
                  <a:pt x="344213" y="246689"/>
                  <a:pt x="371112" y="247182"/>
                  <a:pt x="387399" y="264078"/>
                </a:cubicBezTo>
                <a:cubicBezTo>
                  <a:pt x="395019" y="271984"/>
                  <a:pt x="399283" y="282532"/>
                  <a:pt x="399297" y="293513"/>
                </a:cubicBezTo>
                <a:cubicBezTo>
                  <a:pt x="399297" y="294662"/>
                  <a:pt x="399233" y="295809"/>
                  <a:pt x="399107" y="296951"/>
                </a:cubicBezTo>
                <a:cubicBezTo>
                  <a:pt x="398683" y="300265"/>
                  <a:pt x="399949" y="303570"/>
                  <a:pt x="402479" y="305753"/>
                </a:cubicBezTo>
                <a:cubicBezTo>
                  <a:pt x="406126" y="308750"/>
                  <a:pt x="411418" y="308624"/>
                  <a:pt x="414918" y="305457"/>
                </a:cubicBezTo>
                <a:cubicBezTo>
                  <a:pt x="432282" y="289687"/>
                  <a:pt x="459143" y="290977"/>
                  <a:pt x="474914" y="308340"/>
                </a:cubicBezTo>
                <a:cubicBezTo>
                  <a:pt x="482012" y="316155"/>
                  <a:pt x="485945" y="326333"/>
                  <a:pt x="485946" y="336890"/>
                </a:cubicBezTo>
                <a:lnTo>
                  <a:pt x="485946" y="492757"/>
                </a:lnTo>
                <a:cubicBezTo>
                  <a:pt x="485946" y="556498"/>
                  <a:pt x="464267" y="584302"/>
                  <a:pt x="445132" y="608819"/>
                </a:cubicBezTo>
                <a:cubicBezTo>
                  <a:pt x="430425" y="627669"/>
                  <a:pt x="416557" y="645471"/>
                  <a:pt x="416557" y="674542"/>
                </a:cubicBezTo>
                <a:lnTo>
                  <a:pt x="416557" y="717795"/>
                </a:lnTo>
                <a:lnTo>
                  <a:pt x="435607" y="717795"/>
                </a:lnTo>
                <a:lnTo>
                  <a:pt x="435607" y="674580"/>
                </a:lnTo>
                <a:cubicBezTo>
                  <a:pt x="435607" y="652024"/>
                  <a:pt x="446437" y="638127"/>
                  <a:pt x="460162" y="620544"/>
                </a:cubicBezTo>
                <a:cubicBezTo>
                  <a:pt x="480165" y="594932"/>
                  <a:pt x="505006" y="563051"/>
                  <a:pt x="505006" y="492757"/>
                </a:cubicBezTo>
                <a:lnTo>
                  <a:pt x="505006" y="336880"/>
                </a:lnTo>
                <a:cubicBezTo>
                  <a:pt x="504948" y="302909"/>
                  <a:pt x="477399" y="275397"/>
                  <a:pt x="443427" y="275387"/>
                </a:cubicBezTo>
                <a:close/>
              </a:path>
            </a:pathLst>
          </a:custGeom>
          <a:grpFill/>
          <a:ln w="9525" cap="flat">
            <a:noFill/>
            <a:prstDash val="solid"/>
            <a:miter/>
          </a:ln>
        </xdr:spPr>
        <xdr:txBody>
          <a:bodyPr rtlCol="0" anchor="ctr"/>
          <a:lstStyle/>
          <a:p>
            <a:endParaRPr lang="es-419"/>
          </a:p>
        </xdr:txBody>
      </xdr:sp>
    </xdr:grpSp>
    <xdr:clientData/>
  </xdr:twoCellAnchor>
  <xdr:twoCellAnchor editAs="oneCell">
    <xdr:from>
      <xdr:col>13</xdr:col>
      <xdr:colOff>15240</xdr:colOff>
      <xdr:row>63</xdr:row>
      <xdr:rowOff>45720</xdr:rowOff>
    </xdr:from>
    <xdr:to>
      <xdr:col>24</xdr:col>
      <xdr:colOff>312420</xdr:colOff>
      <xdr:row>113</xdr:row>
      <xdr:rowOff>0</xdr:rowOff>
    </xdr:to>
    <xdr:pic>
      <xdr:nvPicPr>
        <xdr:cNvPr id="52" name="Picture 51" descr="Going beyond summary statistics. Datasaurus Introduction | by Paul Apivat  Hanvongse | Towards Data Science">
          <a:extLst>
            <a:ext uri="{FF2B5EF4-FFF2-40B4-BE49-F238E27FC236}">
              <a16:creationId xmlns:a16="http://schemas.microsoft.com/office/drawing/2014/main" id="{00000000-0008-0000-0100-00003400000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256020" y="8206740"/>
          <a:ext cx="5661660" cy="6431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31</xdr:col>
          <xdr:colOff>76200</xdr:colOff>
          <xdr:row>18</xdr:row>
          <xdr:rowOff>76200</xdr:rowOff>
        </xdr:from>
        <xdr:to>
          <xdr:col>37</xdr:col>
          <xdr:colOff>106680</xdr:colOff>
          <xdr:row>41</xdr:row>
          <xdr:rowOff>68580</xdr:rowOff>
        </xdr:to>
        <xdr:pic>
          <xdr:nvPicPr>
            <xdr:cNvPr id="3116" name="Picture 60" descr="Frangipani flower">
              <a:extLst>
                <a:ext uri="{FF2B5EF4-FFF2-40B4-BE49-F238E27FC236}">
                  <a16:creationId xmlns:a16="http://schemas.microsoft.com/office/drawing/2014/main" id="{00000000-0008-0000-0100-00002C0C0000}"/>
                </a:ext>
              </a:extLst>
            </xdr:cNvPr>
            <xdr:cNvPicPr>
              <a:picLocks noChangeAspect="1" noChangeArrowheads="1"/>
              <a:extLst>
                <a:ext uri="{84589F7E-364E-4C9E-8A38-B11213B215E9}">
                  <a14:cameraTool cellRange="_10_donald_photo_2" spid="_x0000_s3246"/>
                </a:ext>
              </a:extLst>
            </xdr:cNvPicPr>
          </xdr:nvPicPr>
          <xdr:blipFill>
            <a:blip xmlns:r="http://schemas.openxmlformats.org/officeDocument/2006/relationships" r:embed="rId23"/>
            <a:srcRect/>
            <a:stretch>
              <a:fillRect/>
            </a:stretch>
          </xdr:blipFill>
          <xdr:spPr bwMode="auto">
            <a:xfrm>
              <a:off x="15095220" y="2407920"/>
              <a:ext cx="2956560" cy="29718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441960</xdr:colOff>
          <xdr:row>18</xdr:row>
          <xdr:rowOff>91440</xdr:rowOff>
        </xdr:from>
        <xdr:to>
          <xdr:col>30</xdr:col>
          <xdr:colOff>335280</xdr:colOff>
          <xdr:row>36</xdr:row>
          <xdr:rowOff>91440</xdr:rowOff>
        </xdr:to>
        <xdr:pic>
          <xdr:nvPicPr>
            <xdr:cNvPr id="3117" name="Picture 62" descr="Small flat leaves">
              <a:extLst>
                <a:ext uri="{FF2B5EF4-FFF2-40B4-BE49-F238E27FC236}">
                  <a16:creationId xmlns:a16="http://schemas.microsoft.com/office/drawing/2014/main" id="{00000000-0008-0000-0100-00002D0C0000}"/>
                </a:ext>
              </a:extLst>
            </xdr:cNvPr>
            <xdr:cNvPicPr>
              <a:picLocks noChangeAspect="1" noChangeArrowheads="1"/>
              <a:extLst>
                <a:ext uri="{84589F7E-364E-4C9E-8A38-B11213B215E9}">
                  <a14:cameraTool cellRange="_09_donald_photo_1" spid="_x0000_s3247"/>
                </a:ext>
              </a:extLst>
            </xdr:cNvPicPr>
          </xdr:nvPicPr>
          <xdr:blipFill>
            <a:blip xmlns:r="http://schemas.openxmlformats.org/officeDocument/2006/relationships" r:embed="rId21"/>
            <a:srcRect/>
            <a:stretch>
              <a:fillRect/>
            </a:stretch>
          </xdr:blipFill>
          <xdr:spPr bwMode="auto">
            <a:xfrm>
              <a:off x="12047220" y="2423160"/>
              <a:ext cx="2819400" cy="233172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30</xdr:col>
      <xdr:colOff>201358</xdr:colOff>
      <xdr:row>4</xdr:row>
      <xdr:rowOff>42353</xdr:rowOff>
    </xdr:from>
    <xdr:to>
      <xdr:col>31</xdr:col>
      <xdr:colOff>117538</xdr:colOff>
      <xdr:row>7</xdr:row>
      <xdr:rowOff>88073</xdr:rowOff>
    </xdr:to>
    <xdr:sp macro="" textlink="">
      <xdr:nvSpPr>
        <xdr:cNvPr id="54" name="Oval 53">
          <a:extLst>
            <a:ext uri="{FF2B5EF4-FFF2-40B4-BE49-F238E27FC236}">
              <a16:creationId xmlns:a16="http://schemas.microsoft.com/office/drawing/2014/main" id="{00000000-0008-0000-0100-000036000000}"/>
            </a:ext>
          </a:extLst>
        </xdr:cNvPr>
        <xdr:cNvSpPr/>
      </xdr:nvSpPr>
      <xdr:spPr>
        <a:xfrm>
          <a:off x="14732698" y="560513"/>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7</a:t>
          </a:r>
        </a:p>
      </xdr:txBody>
    </xdr:sp>
    <xdr:clientData/>
  </xdr:twoCellAnchor>
  <xdr:twoCellAnchor>
    <xdr:from>
      <xdr:col>34</xdr:col>
      <xdr:colOff>308038</xdr:colOff>
      <xdr:row>4</xdr:row>
      <xdr:rowOff>126173</xdr:rowOff>
    </xdr:from>
    <xdr:to>
      <xdr:col>35</xdr:col>
      <xdr:colOff>224218</xdr:colOff>
      <xdr:row>8</xdr:row>
      <xdr:rowOff>42353</xdr:rowOff>
    </xdr:to>
    <xdr:sp macro="" textlink="">
      <xdr:nvSpPr>
        <xdr:cNvPr id="55" name="Oval 54">
          <a:extLst>
            <a:ext uri="{FF2B5EF4-FFF2-40B4-BE49-F238E27FC236}">
              <a16:creationId xmlns:a16="http://schemas.microsoft.com/office/drawing/2014/main" id="{00000000-0008-0000-0100-000037000000}"/>
            </a:ext>
          </a:extLst>
        </xdr:cNvPr>
        <xdr:cNvSpPr/>
      </xdr:nvSpPr>
      <xdr:spPr>
        <a:xfrm>
          <a:off x="16790098" y="644333"/>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8</a:t>
          </a:r>
        </a:p>
      </xdr:txBody>
    </xdr:sp>
    <xdr:clientData/>
  </xdr:twoCellAnchor>
  <xdr:twoCellAnchor>
    <xdr:from>
      <xdr:col>29</xdr:col>
      <xdr:colOff>460438</xdr:colOff>
      <xdr:row>7</xdr:row>
      <xdr:rowOff>126173</xdr:rowOff>
    </xdr:from>
    <xdr:to>
      <xdr:col>30</xdr:col>
      <xdr:colOff>376618</xdr:colOff>
      <xdr:row>11</xdr:row>
      <xdr:rowOff>42353</xdr:rowOff>
    </xdr:to>
    <xdr:sp macro="" textlink="">
      <xdr:nvSpPr>
        <xdr:cNvPr id="56" name="Oval 55">
          <a:extLst>
            <a:ext uri="{FF2B5EF4-FFF2-40B4-BE49-F238E27FC236}">
              <a16:creationId xmlns:a16="http://schemas.microsoft.com/office/drawing/2014/main" id="{00000000-0008-0000-0100-000038000000}"/>
            </a:ext>
          </a:extLst>
        </xdr:cNvPr>
        <xdr:cNvSpPr/>
      </xdr:nvSpPr>
      <xdr:spPr>
        <a:xfrm>
          <a:off x="14504098" y="1032953"/>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9</a:t>
          </a:r>
        </a:p>
      </xdr:txBody>
    </xdr:sp>
    <xdr:clientData/>
  </xdr:twoCellAnchor>
  <xdr:twoCellAnchor>
    <xdr:from>
      <xdr:col>29</xdr:col>
      <xdr:colOff>22860</xdr:colOff>
      <xdr:row>11</xdr:row>
      <xdr:rowOff>99060</xdr:rowOff>
    </xdr:from>
    <xdr:to>
      <xdr:col>32</xdr:col>
      <xdr:colOff>30480</xdr:colOff>
      <xdr:row>13</xdr:row>
      <xdr:rowOff>7620</xdr:rowOff>
    </xdr:to>
    <xdr:sp macro="" textlink="">
      <xdr:nvSpPr>
        <xdr:cNvPr id="57" name="Left Brace 56">
          <a:extLst>
            <a:ext uri="{FF2B5EF4-FFF2-40B4-BE49-F238E27FC236}">
              <a16:creationId xmlns:a16="http://schemas.microsoft.com/office/drawing/2014/main" id="{00000000-0008-0000-0100-000039000000}"/>
            </a:ext>
          </a:extLst>
        </xdr:cNvPr>
        <xdr:cNvSpPr/>
      </xdr:nvSpPr>
      <xdr:spPr>
        <a:xfrm rot="5400000">
          <a:off x="14718030" y="872490"/>
          <a:ext cx="167640" cy="1470660"/>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226695</xdr:colOff>
      <xdr:row>0</xdr:row>
      <xdr:rowOff>0</xdr:rowOff>
    </xdr:from>
    <xdr:to>
      <xdr:col>8</xdr:col>
      <xdr:colOff>600075</xdr:colOff>
      <xdr:row>14</xdr:row>
      <xdr:rowOff>72044</xdr:rowOff>
    </xdr:to>
    <xdr:grpSp>
      <xdr:nvGrpSpPr>
        <xdr:cNvPr id="2" name="Grupo 1" descr="Logo de xlor.la">
          <a:extLst>
            <a:ext uri="{FF2B5EF4-FFF2-40B4-BE49-F238E27FC236}">
              <a16:creationId xmlns:a16="http://schemas.microsoft.com/office/drawing/2014/main" id="{00000000-0008-0000-0300-000002000000}"/>
            </a:ext>
          </a:extLst>
        </xdr:cNvPr>
        <xdr:cNvGrpSpPr/>
      </xdr:nvGrpSpPr>
      <xdr:grpSpPr>
        <a:xfrm>
          <a:off x="1922145" y="0"/>
          <a:ext cx="5112068" cy="2605694"/>
          <a:chOff x="1432560" y="807720"/>
          <a:chExt cx="4800600" cy="2590800"/>
        </a:xfrm>
      </xdr:grpSpPr>
      <xdr:sp macro="" textlink="">
        <xdr:nvSpPr>
          <xdr:cNvPr id="3" name="Rectángulo 2">
            <a:extLst>
              <a:ext uri="{FF2B5EF4-FFF2-40B4-BE49-F238E27FC236}">
                <a16:creationId xmlns:a16="http://schemas.microsoft.com/office/drawing/2014/main" id="{00000000-0008-0000-0300-000003000000}"/>
              </a:ext>
            </a:extLst>
          </xdr:cNvPr>
          <xdr:cNvSpPr/>
        </xdr:nvSpPr>
        <xdr:spPr>
          <a:xfrm>
            <a:off x="1432560" y="807720"/>
            <a:ext cx="4800600" cy="25908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sp macro="" textlink="">
        <xdr:nvSpPr>
          <xdr:cNvPr id="4" name="CuadroTexto 3">
            <a:extLst>
              <a:ext uri="{FF2B5EF4-FFF2-40B4-BE49-F238E27FC236}">
                <a16:creationId xmlns:a16="http://schemas.microsoft.com/office/drawing/2014/main" id="{00000000-0008-0000-0300-000004000000}"/>
              </a:ext>
            </a:extLst>
          </xdr:cNvPr>
          <xdr:cNvSpPr txBox="1"/>
        </xdr:nvSpPr>
        <xdr:spPr>
          <a:xfrm>
            <a:off x="3543300" y="1094575"/>
            <a:ext cx="1005840" cy="1163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6600">
                <a:solidFill>
                  <a:schemeClr val="bg1">
                    <a:lumMod val="75000"/>
                  </a:schemeClr>
                </a:solidFill>
                <a:latin typeface="Segoe MDL2 Assets" panose="050A0102010101010101" pitchFamily="18" charset="0"/>
                <a:sym typeface="Wingdings" panose="05000000000000000000" pitchFamily="2" charset="2"/>
              </a:rPr>
              <a:t></a:t>
            </a:r>
            <a:endParaRPr lang="es-PE" sz="6600">
              <a:solidFill>
                <a:schemeClr val="bg1">
                  <a:lumMod val="75000"/>
                </a:schemeClr>
              </a:solidFill>
            </a:endParaRPr>
          </a:p>
        </xdr:txBody>
      </xdr:sp>
      <xdr:grpSp>
        <xdr:nvGrpSpPr>
          <xdr:cNvPr id="5" name="Grupo 4">
            <a:extLst>
              <a:ext uri="{FF2B5EF4-FFF2-40B4-BE49-F238E27FC236}">
                <a16:creationId xmlns:a16="http://schemas.microsoft.com/office/drawing/2014/main" id="{00000000-0008-0000-0300-000005000000}"/>
              </a:ext>
            </a:extLst>
          </xdr:cNvPr>
          <xdr:cNvGrpSpPr/>
        </xdr:nvGrpSpPr>
        <xdr:grpSpPr>
          <a:xfrm>
            <a:off x="1653540" y="1649600"/>
            <a:ext cx="4519987" cy="1658751"/>
            <a:chOff x="767310" y="1789715"/>
            <a:chExt cx="7353300" cy="2113035"/>
          </a:xfrm>
        </xdr:grpSpPr>
        <xdr:sp macro="" textlink="">
          <xdr:nvSpPr>
            <xdr:cNvPr id="12" name="CuadroTexto 11">
              <a:extLst>
                <a:ext uri="{FF2B5EF4-FFF2-40B4-BE49-F238E27FC236}">
                  <a16:creationId xmlns:a16="http://schemas.microsoft.com/office/drawing/2014/main" id="{00000000-0008-0000-0300-00000C000000}"/>
                </a:ext>
              </a:extLst>
            </xdr:cNvPr>
            <xdr:cNvSpPr txBox="1"/>
          </xdr:nvSpPr>
          <xdr:spPr>
            <a:xfrm>
              <a:off x="808893" y="1789715"/>
              <a:ext cx="7258323" cy="1340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6900">
                  <a:solidFill>
                    <a:srgbClr val="00B050"/>
                  </a:solidFill>
                  <a:latin typeface="Arial Black" panose="020B0A04020102020204" pitchFamily="34" charset="0"/>
                </a:rPr>
                <a:t>XL</a:t>
              </a:r>
              <a:r>
                <a:rPr lang="es-MX" sz="6900">
                  <a:solidFill>
                    <a:schemeClr val="bg1">
                      <a:lumMod val="85000"/>
                    </a:schemeClr>
                  </a:solidFill>
                  <a:latin typeface="Arial Black" panose="020B0A04020102020204" pitchFamily="34" charset="0"/>
                </a:rPr>
                <a:t>OR.LA</a:t>
              </a:r>
            </a:p>
          </xdr:txBody>
        </xdr:sp>
        <xdr:sp macro="" textlink="">
          <xdr:nvSpPr>
            <xdr:cNvPr id="13" name="CuadroTexto 12">
              <a:extLst>
                <a:ext uri="{FF2B5EF4-FFF2-40B4-BE49-F238E27FC236}">
                  <a16:creationId xmlns:a16="http://schemas.microsoft.com/office/drawing/2014/main" id="{00000000-0008-0000-0300-00000D000000}"/>
                </a:ext>
              </a:extLst>
            </xdr:cNvPr>
            <xdr:cNvSpPr txBox="1"/>
          </xdr:nvSpPr>
          <xdr:spPr>
            <a:xfrm>
              <a:off x="767310" y="3086423"/>
              <a:ext cx="7353300" cy="816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3100">
                  <a:solidFill>
                    <a:schemeClr val="bg1">
                      <a:lumMod val="85000"/>
                    </a:schemeClr>
                  </a:solidFill>
                  <a:latin typeface="Arial" panose="020B0604020202020204" pitchFamily="34" charset="0"/>
                  <a:cs typeface="Arial" panose="020B0604020202020204" pitchFamily="34" charset="0"/>
                </a:rPr>
                <a:t>EVANGELIZING EXCEL</a:t>
              </a:r>
            </a:p>
          </xdr:txBody>
        </xdr:sp>
      </xdr:grpSp>
      <xdr:sp macro="" textlink="">
        <xdr:nvSpPr>
          <xdr:cNvPr id="6" name="CuadroTexto 5">
            <a:extLst>
              <a:ext uri="{FF2B5EF4-FFF2-40B4-BE49-F238E27FC236}">
                <a16:creationId xmlns:a16="http://schemas.microsoft.com/office/drawing/2014/main" id="{00000000-0008-0000-0300-000006000000}"/>
              </a:ext>
            </a:extLst>
          </xdr:cNvPr>
          <xdr:cNvSpPr txBox="1"/>
        </xdr:nvSpPr>
        <xdr:spPr>
          <a:xfrm>
            <a:off x="2529840" y="1094575"/>
            <a:ext cx="1005840" cy="12608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7200">
                <a:solidFill>
                  <a:schemeClr val="bg1">
                    <a:lumMod val="75000"/>
                  </a:schemeClr>
                </a:solidFill>
                <a:latin typeface="Segoe MDL2 Assets" panose="050A0102010101010101" pitchFamily="18" charset="0"/>
                <a:sym typeface="Webdings" panose="05030102010509060703" pitchFamily="18" charset="2"/>
              </a:rPr>
              <a:t></a:t>
            </a:r>
            <a:endParaRPr lang="es-PE" sz="7200">
              <a:solidFill>
                <a:schemeClr val="bg1">
                  <a:lumMod val="75000"/>
                </a:schemeClr>
              </a:solidFill>
            </a:endParaRPr>
          </a:p>
        </xdr:txBody>
      </xdr:sp>
      <xdr:sp macro="" textlink="">
        <xdr:nvSpPr>
          <xdr:cNvPr id="7" name="CuadroTexto 6">
            <a:extLst>
              <a:ext uri="{FF2B5EF4-FFF2-40B4-BE49-F238E27FC236}">
                <a16:creationId xmlns:a16="http://schemas.microsoft.com/office/drawing/2014/main" id="{00000000-0008-0000-0300-000007000000}"/>
              </a:ext>
            </a:extLst>
          </xdr:cNvPr>
          <xdr:cNvSpPr txBox="1"/>
        </xdr:nvSpPr>
        <xdr:spPr>
          <a:xfrm>
            <a:off x="1615440" y="1102178"/>
            <a:ext cx="1005840" cy="1163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6600">
                <a:solidFill>
                  <a:schemeClr val="bg1">
                    <a:lumMod val="75000"/>
                  </a:schemeClr>
                </a:solidFill>
                <a:latin typeface="Segoe MDL2 Assets" panose="050A0102010101010101" pitchFamily="18" charset="0"/>
                <a:sym typeface="Webdings" panose="05030102010509060703" pitchFamily="18" charset="2"/>
              </a:rPr>
              <a:t></a:t>
            </a:r>
            <a:endParaRPr lang="es-PE" sz="6600">
              <a:solidFill>
                <a:schemeClr val="bg1">
                  <a:lumMod val="75000"/>
                </a:schemeClr>
              </a:solidFill>
            </a:endParaRPr>
          </a:p>
        </xdr:txBody>
      </xdr:sp>
      <xdr:sp macro="" textlink="">
        <xdr:nvSpPr>
          <xdr:cNvPr id="8" name="CuadroTexto 7">
            <a:extLst>
              <a:ext uri="{FF2B5EF4-FFF2-40B4-BE49-F238E27FC236}">
                <a16:creationId xmlns:a16="http://schemas.microsoft.com/office/drawing/2014/main" id="{00000000-0008-0000-0300-000008000000}"/>
              </a:ext>
            </a:extLst>
          </xdr:cNvPr>
          <xdr:cNvSpPr txBox="1"/>
        </xdr:nvSpPr>
        <xdr:spPr>
          <a:xfrm>
            <a:off x="4427220" y="1143000"/>
            <a:ext cx="1005840" cy="970779"/>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PE" sz="5400">
                <a:solidFill>
                  <a:schemeClr val="bg1">
                    <a:lumMod val="75000"/>
                  </a:schemeClr>
                </a:solidFill>
                <a:latin typeface="HoloLens MDL2 Assets" panose="050A0102010101010101" pitchFamily="18" charset="0"/>
                <a:sym typeface="Webdings" panose="05030102010509060703" pitchFamily="18" charset="2"/>
              </a:rPr>
              <a:t></a:t>
            </a:r>
            <a:endParaRPr lang="es-PE" sz="5400">
              <a:solidFill>
                <a:schemeClr val="bg1">
                  <a:lumMod val="75000"/>
                </a:schemeClr>
              </a:solidFill>
            </a:endParaRPr>
          </a:p>
        </xdr:txBody>
      </xdr:sp>
      <xdr:grpSp>
        <xdr:nvGrpSpPr>
          <xdr:cNvPr id="9" name="Grupo 8">
            <a:extLst>
              <a:ext uri="{FF2B5EF4-FFF2-40B4-BE49-F238E27FC236}">
                <a16:creationId xmlns:a16="http://schemas.microsoft.com/office/drawing/2014/main" id="{00000000-0008-0000-0300-000009000000}"/>
              </a:ext>
            </a:extLst>
          </xdr:cNvPr>
          <xdr:cNvGrpSpPr/>
        </xdr:nvGrpSpPr>
        <xdr:grpSpPr>
          <a:xfrm>
            <a:off x="5113019" y="1226820"/>
            <a:ext cx="1101122" cy="617220"/>
            <a:chOff x="5113019" y="1310640"/>
            <a:chExt cx="1101122" cy="617220"/>
          </a:xfrm>
        </xdr:grpSpPr>
        <xdr:sp macro="" textlink="">
          <xdr:nvSpPr>
            <xdr:cNvPr id="10" name="CuadroTexto 9">
              <a:extLst>
                <a:ext uri="{FF2B5EF4-FFF2-40B4-BE49-F238E27FC236}">
                  <a16:creationId xmlns:a16="http://schemas.microsoft.com/office/drawing/2014/main" id="{00000000-0008-0000-0300-00000A000000}"/>
                </a:ext>
              </a:extLst>
            </xdr:cNvPr>
            <xdr:cNvSpPr txBox="1"/>
          </xdr:nvSpPr>
          <xdr:spPr>
            <a:xfrm>
              <a:off x="5113019" y="1310640"/>
              <a:ext cx="975361" cy="6172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4400">
                  <a:solidFill>
                    <a:schemeClr val="bg1">
                      <a:lumMod val="75000"/>
                    </a:schemeClr>
                  </a:solidFill>
                  <a:latin typeface="HoloLens MDL2 Assets" panose="050A0102010101010101" pitchFamily="18" charset="0"/>
                  <a:sym typeface="Webdings" panose="05030102010509060703" pitchFamily="18" charset="2"/>
                </a:rPr>
                <a:t></a:t>
              </a:r>
              <a:endParaRPr lang="es-PE" sz="4400">
                <a:solidFill>
                  <a:schemeClr val="bg1">
                    <a:lumMod val="75000"/>
                  </a:schemeClr>
                </a:solidFill>
              </a:endParaRPr>
            </a:p>
          </xdr:txBody>
        </xdr:sp>
        <xdr:sp macro="" textlink="">
          <xdr:nvSpPr>
            <xdr:cNvPr id="11" name="CuadroTexto 10">
              <a:extLst>
                <a:ext uri="{FF2B5EF4-FFF2-40B4-BE49-F238E27FC236}">
                  <a16:creationId xmlns:a16="http://schemas.microsoft.com/office/drawing/2014/main" id="{00000000-0008-0000-0300-00000B000000}"/>
                </a:ext>
              </a:extLst>
            </xdr:cNvPr>
            <xdr:cNvSpPr txBox="1"/>
          </xdr:nvSpPr>
          <xdr:spPr>
            <a:xfrm>
              <a:off x="5982347" y="1455419"/>
              <a:ext cx="231794" cy="335282"/>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PE" sz="1100">
                <a:ln>
                  <a:noFill/>
                </a:ln>
                <a:solidFill>
                  <a:schemeClr val="bg1">
                    <a:lumMod val="75000"/>
                  </a:schemeClr>
                </a:solidFill>
              </a:endParaRPr>
            </a:p>
          </xdr:txBody>
        </xdr:sp>
      </xdr:grpSp>
    </xdr:grpSp>
    <xdr:clientData/>
  </xdr:twoCellAnchor>
  <xdr:oneCellAnchor>
    <xdr:from>
      <xdr:col>4</xdr:col>
      <xdr:colOff>262889</xdr:colOff>
      <xdr:row>16</xdr:row>
      <xdr:rowOff>76200</xdr:rowOff>
    </xdr:from>
    <xdr:ext cx="4718685" cy="2038350"/>
    <xdr:sp macro="" textlink="">
      <xdr:nvSpPr>
        <xdr:cNvPr id="14" name="CuadroTexto 14">
          <a:extLst>
            <a:ext uri="{FF2B5EF4-FFF2-40B4-BE49-F238E27FC236}">
              <a16:creationId xmlns:a16="http://schemas.microsoft.com/office/drawing/2014/main" id="{00000000-0008-0000-0300-00000E000000}"/>
            </a:ext>
          </a:extLst>
        </xdr:cNvPr>
        <xdr:cNvSpPr txBox="1"/>
      </xdr:nvSpPr>
      <xdr:spPr>
        <a:xfrm>
          <a:off x="3101339" y="2971800"/>
          <a:ext cx="4718685" cy="20383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1100">
              <a:latin typeface="Arial" panose="020B0604020202020204" pitchFamily="34" charset="0"/>
              <a:cs typeface="Arial" panose="020B0604020202020204" pitchFamily="34" charset="0"/>
            </a:rPr>
            <a:t>Thank</a:t>
          </a:r>
          <a:r>
            <a:rPr lang="es-PE" sz="1100" baseline="0">
              <a:latin typeface="Arial" panose="020B0604020202020204" pitchFamily="34" charset="0"/>
              <a:cs typeface="Arial" panose="020B0604020202020204" pitchFamily="34" charset="0"/>
            </a:rPr>
            <a:t> you for downloading in this video-tutorial of Excel!</a:t>
          </a:r>
          <a:br>
            <a:rPr lang="es-PE" sz="1100">
              <a:latin typeface="Arial" panose="020B0604020202020204" pitchFamily="34" charset="0"/>
              <a:cs typeface="Arial" panose="020B0604020202020204" pitchFamily="34" charset="0"/>
            </a:rPr>
          </a:br>
          <a:endParaRPr lang="es-PE" sz="1100">
            <a:latin typeface="Arial" panose="020B0604020202020204" pitchFamily="34" charset="0"/>
            <a:cs typeface="Arial" panose="020B0604020202020204" pitchFamily="34" charset="0"/>
          </a:endParaRPr>
        </a:p>
        <a:p>
          <a:r>
            <a:rPr lang="es-PE" sz="1100" b="1">
              <a:latin typeface="Arial" panose="020B0604020202020204" pitchFamily="34" charset="0"/>
              <a:cs typeface="Arial" panose="020B0604020202020204" pitchFamily="34" charset="0"/>
            </a:rPr>
            <a:t>Mission</a:t>
          </a:r>
          <a:r>
            <a:rPr lang="es-PE" sz="1100" b="1" baseline="0">
              <a:latin typeface="Arial" panose="020B0604020202020204" pitchFamily="34" charset="0"/>
              <a:cs typeface="Arial" panose="020B0604020202020204" pitchFamily="34" charset="0"/>
            </a:rPr>
            <a:t>: </a:t>
          </a:r>
          <a:r>
            <a:rPr lang="es-PE" sz="1100" baseline="0">
              <a:latin typeface="Arial" panose="020B0604020202020204" pitchFamily="34" charset="0"/>
              <a:cs typeface="Arial" panose="020B0604020202020204" pitchFamily="34" charset="0"/>
            </a:rPr>
            <a:t>to evangelize the efficient use of Microsoft Excel so we can transform data into valuable information.</a:t>
          </a:r>
        </a:p>
        <a:p>
          <a:endParaRPr lang="es-PE" sz="1100" baseline="0">
            <a:latin typeface="Arial" panose="020B0604020202020204" pitchFamily="34" charset="0"/>
            <a:cs typeface="Arial" panose="020B0604020202020204" pitchFamily="34" charset="0"/>
          </a:endParaRPr>
        </a:p>
        <a:p>
          <a:r>
            <a:rPr lang="es-PE" sz="1100" b="1" baseline="0">
              <a:latin typeface="Arial" panose="020B0604020202020204" pitchFamily="34" charset="0"/>
              <a:cs typeface="Arial" panose="020B0604020202020204" pitchFamily="34" charset="0"/>
            </a:rPr>
            <a:t>Vision: </a:t>
          </a:r>
          <a:r>
            <a:rPr lang="es-PE" sz="1100" baseline="0">
              <a:latin typeface="Arial" panose="020B0604020202020204" pitchFamily="34" charset="0"/>
              <a:cs typeface="Arial" panose="020B0604020202020204" pitchFamily="34" charset="0"/>
            </a:rPr>
            <a:t>to empower a more productive Latino America so more professionals can add value to their careers, their organizations, and consequently; a better quality of life.</a:t>
          </a:r>
        </a:p>
        <a:p>
          <a:endParaRPr lang="es-PE" sz="1100" baseline="0">
            <a:latin typeface="Arial" panose="020B0604020202020204" pitchFamily="34" charset="0"/>
            <a:cs typeface="Arial" panose="020B0604020202020204" pitchFamily="34" charset="0"/>
          </a:endParaRPr>
        </a:p>
        <a:p>
          <a:r>
            <a:rPr lang="es-PE" sz="1100" baseline="0">
              <a:latin typeface="Arial" panose="020B0604020202020204" pitchFamily="34" charset="0"/>
              <a:cs typeface="Arial" panose="020B0604020202020204" pitchFamily="34" charset="0"/>
            </a:rPr>
            <a:t>If you have any questions, or have noticed an error, please let me know,</a:t>
          </a:r>
          <a:r>
            <a:rPr lang="es-PE" sz="1100" b="1" baseline="0">
              <a:latin typeface="Arial" panose="020B0604020202020204" pitchFamily="34" charset="0"/>
              <a:cs typeface="Arial" panose="020B0604020202020204" pitchFamily="34" charset="0"/>
            </a:rPr>
            <a:t> I would like to know about it.</a:t>
          </a:r>
        </a:p>
        <a:p>
          <a:endParaRPr lang="es-PE" sz="1100">
            <a:latin typeface="Arial" panose="020B0604020202020204" pitchFamily="34" charset="0"/>
            <a:cs typeface="Arial" panose="020B0604020202020204" pitchFamily="34" charset="0"/>
          </a:endParaRPr>
        </a:p>
      </xdr:txBody>
    </xdr:sp>
    <xdr:clientData/>
  </xdr:oneCellAnchor>
  <xdr:twoCellAnchor>
    <xdr:from>
      <xdr:col>0</xdr:col>
      <xdr:colOff>689610</xdr:colOff>
      <xdr:row>14</xdr:row>
      <xdr:rowOff>20955</xdr:rowOff>
    </xdr:from>
    <xdr:to>
      <xdr:col>3</xdr:col>
      <xdr:colOff>736743</xdr:colOff>
      <xdr:row>29</xdr:row>
      <xdr:rowOff>23533</xdr:rowOff>
    </xdr:to>
    <xdr:grpSp>
      <xdr:nvGrpSpPr>
        <xdr:cNvPr id="15" name="Grupo 20">
          <a:extLst>
            <a:ext uri="{FF2B5EF4-FFF2-40B4-BE49-F238E27FC236}">
              <a16:creationId xmlns:a16="http://schemas.microsoft.com/office/drawing/2014/main" id="{00000000-0008-0000-0300-00000F000000}"/>
            </a:ext>
          </a:extLst>
        </xdr:cNvPr>
        <xdr:cNvGrpSpPr/>
      </xdr:nvGrpSpPr>
      <xdr:grpSpPr>
        <a:xfrm>
          <a:off x="689610" y="2554605"/>
          <a:ext cx="2242646" cy="2717203"/>
          <a:chOff x="679525" y="3046879"/>
          <a:chExt cx="2078984" cy="2719108"/>
        </a:xfrm>
      </xdr:grpSpPr>
      <xdr:pic>
        <xdr:nvPicPr>
          <xdr:cNvPr id="16" name="Imagen 13" descr="Fotografia de Carlos Barboza">
            <a:extLst>
              <a:ext uri="{FF2B5EF4-FFF2-40B4-BE49-F238E27FC236}">
                <a16:creationId xmlns:a16="http://schemas.microsoft.com/office/drawing/2014/main" id="{00000000-0008-0000-0300-000010000000}"/>
              </a:ext>
              <a:ext uri="{C183D7F6-B498-43B3-948B-1728B52AA6E4}">
                <adec:decorative xmlns:adec="http://schemas.microsoft.com/office/drawing/2017/decorative" val="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58300"/>
          <a:stretch/>
        </xdr:blipFill>
        <xdr:spPr>
          <a:xfrm>
            <a:off x="679525" y="4775947"/>
            <a:ext cx="2078984" cy="990040"/>
          </a:xfrm>
          <a:prstGeom prst="ellipse">
            <a:avLst/>
          </a:prstGeom>
          <a:ln w="63500" cap="rnd">
            <a:noFill/>
          </a:ln>
          <a:effectLst/>
        </xdr:spPr>
      </xdr:pic>
      <xdr:pic>
        <xdr:nvPicPr>
          <xdr:cNvPr id="17" name="Imagen 15">
            <a:extLst>
              <a:ext uri="{FF2B5EF4-FFF2-40B4-BE49-F238E27FC236}">
                <a16:creationId xmlns:a16="http://schemas.microsoft.com/office/drawing/2014/main" id="{00000000-0008-0000-0300-000011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2883" r="22357" b="29715"/>
          <a:stretch/>
        </xdr:blipFill>
        <xdr:spPr>
          <a:xfrm>
            <a:off x="1079759" y="3046879"/>
            <a:ext cx="1300370" cy="1709058"/>
          </a:xfrm>
          <a:prstGeom prst="ellipse">
            <a:avLst/>
          </a:prstGeom>
        </xdr:spPr>
      </xdr:pic>
      <xdr:pic>
        <xdr:nvPicPr>
          <xdr:cNvPr id="18" name="Imagen 16">
            <a:extLst>
              <a:ext uri="{FF2B5EF4-FFF2-40B4-BE49-F238E27FC236}">
                <a16:creationId xmlns:a16="http://schemas.microsoft.com/office/drawing/2014/main" id="{00000000-0008-0000-0300-000012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r="62209"/>
          <a:stretch/>
        </xdr:blipFill>
        <xdr:spPr>
          <a:xfrm>
            <a:off x="1435432" y="3226024"/>
            <a:ext cx="627058" cy="600774"/>
          </a:xfrm>
          <a:prstGeom prst="rect">
            <a:avLst/>
          </a:prstGeom>
        </xdr:spPr>
      </xdr:pic>
      <xdr:sp macro="" textlink="">
        <xdr:nvSpPr>
          <xdr:cNvPr id="19" name="Forma libre: forma 19">
            <a:extLst>
              <a:ext uri="{FF2B5EF4-FFF2-40B4-BE49-F238E27FC236}">
                <a16:creationId xmlns:a16="http://schemas.microsoft.com/office/drawing/2014/main" id="{00000000-0008-0000-0300-000013000000}"/>
              </a:ext>
            </a:extLst>
          </xdr:cNvPr>
          <xdr:cNvSpPr/>
        </xdr:nvSpPr>
        <xdr:spPr>
          <a:xfrm>
            <a:off x="1331438" y="4756135"/>
            <a:ext cx="807003" cy="401260"/>
          </a:xfrm>
          <a:custGeom>
            <a:avLst/>
            <a:gdLst>
              <a:gd name="connsiteX0" fmla="*/ 0 w 752856"/>
              <a:gd name="connsiteY0" fmla="*/ 30480 h 381000"/>
              <a:gd name="connsiteX1" fmla="*/ 91440 w 752856"/>
              <a:gd name="connsiteY1" fmla="*/ 158496 h 381000"/>
              <a:gd name="connsiteX2" fmla="*/ 335280 w 752856"/>
              <a:gd name="connsiteY2" fmla="*/ 377952 h 381000"/>
              <a:gd name="connsiteX3" fmla="*/ 390144 w 752856"/>
              <a:gd name="connsiteY3" fmla="*/ 381000 h 381000"/>
              <a:gd name="connsiteX4" fmla="*/ 673608 w 752856"/>
              <a:gd name="connsiteY4" fmla="*/ 164592 h 381000"/>
              <a:gd name="connsiteX5" fmla="*/ 752856 w 752856"/>
              <a:gd name="connsiteY5" fmla="*/ 45720 h 381000"/>
              <a:gd name="connsiteX6" fmla="*/ 362712 w 752856"/>
              <a:gd name="connsiteY6" fmla="*/ 0 h 381000"/>
              <a:gd name="connsiteX7" fmla="*/ 0 w 752856"/>
              <a:gd name="connsiteY7" fmla="*/ 30480 h 381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752856" h="381000">
                <a:moveTo>
                  <a:pt x="0" y="30480"/>
                </a:moveTo>
                <a:lnTo>
                  <a:pt x="91440" y="158496"/>
                </a:lnTo>
                <a:lnTo>
                  <a:pt x="335280" y="377952"/>
                </a:lnTo>
                <a:lnTo>
                  <a:pt x="390144" y="381000"/>
                </a:lnTo>
                <a:lnTo>
                  <a:pt x="673608" y="164592"/>
                </a:lnTo>
                <a:lnTo>
                  <a:pt x="752856" y="45720"/>
                </a:lnTo>
                <a:lnTo>
                  <a:pt x="362712" y="0"/>
                </a:lnTo>
                <a:lnTo>
                  <a:pt x="0" y="3048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273.968223958334" missingItemsLimit="0" createdVersion="6" refreshedVersion="6" minRefreshableVersion="3" recordCount="2273" xr:uid="{C4048C86-B33A-4DD2-988F-8EFDDDEDEAAB}">
  <cacheSource type="worksheet">
    <worksheetSource name="_05_data"/>
  </cacheSource>
  <cacheFields count="5">
    <cacheField name="set" numFmtId="0">
      <sharedItems/>
    </cacheField>
    <cacheField name="id_point" numFmtId="0">
      <sharedItems containsSemiMixedTypes="0" containsString="0" containsNumber="1" containsInteger="1" minValue="1" maxValue="2273"/>
    </cacheField>
    <cacheField name="dataset" numFmtId="0">
      <sharedItems count="18">
        <s v="Dinosaur"/>
        <s v="Away"/>
        <s v="Horizontal lines"/>
        <s v="Vertical lines"/>
        <s v="X shape"/>
        <s v="Star"/>
        <s v="High lines"/>
        <s v="Dots"/>
        <s v="Circle"/>
        <s v="Bull´s eye"/>
        <s v="Slant up"/>
        <s v="Slant down"/>
        <s v="Wide lines"/>
        <s v="Anscombe 1"/>
        <s v="Anscombe 2"/>
        <s v="Anscombe 3"/>
        <s v="Anscombe 4"/>
        <s v="Trump"/>
      </sharedItems>
    </cacheField>
    <cacheField name="x" numFmtId="0">
      <sharedItems containsSemiMixedTypes="0" containsString="0" containsNumber="1" minValue="0.76919999999999999" maxValue="98.288120000000006"/>
    </cacheField>
    <cacheField name="y" numFmtId="0">
      <sharedItems containsSemiMixedTypes="0" containsString="0" containsNumber="1" minValue="1.5119E-2" maxValue="101.8462"/>
    </cacheField>
  </cacheFields>
  <extLst>
    <ext xmlns:x14="http://schemas.microsoft.com/office/spreadsheetml/2009/9/main" uri="{725AE2AE-9491-48be-B2B4-4EB974FC3084}">
      <x14:pivotCacheDefinition pivotCacheId="17170483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73">
  <r>
    <s v="Datasaurus Dozen"/>
    <n v="1"/>
    <x v="0"/>
    <n v="55.384599999999999"/>
    <n v="97.179500000000004"/>
  </r>
  <r>
    <s v="Datasaurus Dozen"/>
    <n v="2"/>
    <x v="0"/>
    <n v="51.538499999999999"/>
    <n v="96.025599999999997"/>
  </r>
  <r>
    <s v="Datasaurus Dozen"/>
    <n v="3"/>
    <x v="0"/>
    <n v="46.153799999999997"/>
    <n v="94.487200000000001"/>
  </r>
  <r>
    <s v="Datasaurus Dozen"/>
    <n v="4"/>
    <x v="0"/>
    <n v="42.820500000000003"/>
    <n v="91.410300000000007"/>
  </r>
  <r>
    <s v="Datasaurus Dozen"/>
    <n v="5"/>
    <x v="0"/>
    <n v="40.769199999999998"/>
    <n v="88.333299999999994"/>
  </r>
  <r>
    <s v="Datasaurus Dozen"/>
    <n v="6"/>
    <x v="0"/>
    <n v="38.7179"/>
    <n v="84.871799999999993"/>
  </r>
  <r>
    <s v="Datasaurus Dozen"/>
    <n v="7"/>
    <x v="0"/>
    <n v="35.640999999999998"/>
    <n v="79.871799999999993"/>
  </r>
  <r>
    <s v="Datasaurus Dozen"/>
    <n v="8"/>
    <x v="0"/>
    <n v="33.076900000000002"/>
    <n v="77.564099999999996"/>
  </r>
  <r>
    <s v="Datasaurus Dozen"/>
    <n v="9"/>
    <x v="0"/>
    <n v="28.974399999999999"/>
    <n v="74.487200000000001"/>
  </r>
  <r>
    <s v="Datasaurus Dozen"/>
    <n v="10"/>
    <x v="0"/>
    <n v="26.1538"/>
    <n v="71.410300000000007"/>
  </r>
  <r>
    <s v="Datasaurus Dozen"/>
    <n v="11"/>
    <x v="0"/>
    <n v="23.076899999999998"/>
    <n v="66.410300000000007"/>
  </r>
  <r>
    <s v="Datasaurus Dozen"/>
    <n v="12"/>
    <x v="0"/>
    <n v="22.307700000000001"/>
    <n v="61.794899999999998"/>
  </r>
  <r>
    <s v="Datasaurus Dozen"/>
    <n v="13"/>
    <x v="0"/>
    <n v="22.307700000000001"/>
    <n v="57.179499999999997"/>
  </r>
  <r>
    <s v="Datasaurus Dozen"/>
    <n v="14"/>
    <x v="0"/>
    <n v="23.333300000000001"/>
    <n v="52.948700000000002"/>
  </r>
  <r>
    <s v="Datasaurus Dozen"/>
    <n v="15"/>
    <x v="0"/>
    <n v="25.897400000000001"/>
    <n v="51.025599999999997"/>
  </r>
  <r>
    <s v="Datasaurus Dozen"/>
    <n v="16"/>
    <x v="0"/>
    <n v="29.487200000000001"/>
    <n v="51.025599999999997"/>
  </r>
  <r>
    <s v="Datasaurus Dozen"/>
    <n v="17"/>
    <x v="0"/>
    <n v="32.820500000000003"/>
    <n v="51.025599999999997"/>
  </r>
  <r>
    <s v="Datasaurus Dozen"/>
    <n v="18"/>
    <x v="0"/>
    <n v="35.384599999999999"/>
    <n v="51.410299999999999"/>
  </r>
  <r>
    <s v="Datasaurus Dozen"/>
    <n v="19"/>
    <x v="0"/>
    <n v="40.256399999999999"/>
    <n v="51.410299999999999"/>
  </r>
  <r>
    <s v="Datasaurus Dozen"/>
    <n v="20"/>
    <x v="0"/>
    <n v="44.102600000000002"/>
    <n v="52.948700000000002"/>
  </r>
  <r>
    <s v="Datasaurus Dozen"/>
    <n v="21"/>
    <x v="0"/>
    <n v="46.666699999999999"/>
    <n v="54.102600000000002"/>
  </r>
  <r>
    <s v="Datasaurus Dozen"/>
    <n v="22"/>
    <x v="0"/>
    <n v="50"/>
    <n v="55.256399999999999"/>
  </r>
  <r>
    <s v="Datasaurus Dozen"/>
    <n v="23"/>
    <x v="0"/>
    <n v="53.076900000000002"/>
    <n v="55.640999999999998"/>
  </r>
  <r>
    <s v="Datasaurus Dozen"/>
    <n v="24"/>
    <x v="0"/>
    <n v="56.666699999999999"/>
    <n v="56.025599999999997"/>
  </r>
  <r>
    <s v="Datasaurus Dozen"/>
    <n v="25"/>
    <x v="0"/>
    <n v="59.230800000000002"/>
    <n v="57.948700000000002"/>
  </r>
  <r>
    <s v="Datasaurus Dozen"/>
    <n v="26"/>
    <x v="0"/>
    <n v="61.2821"/>
    <n v="62.179499999999997"/>
  </r>
  <r>
    <s v="Datasaurus Dozen"/>
    <n v="27"/>
    <x v="0"/>
    <n v="61.538499999999999"/>
    <n v="66.410300000000007"/>
  </r>
  <r>
    <s v="Datasaurus Dozen"/>
    <n v="28"/>
    <x v="0"/>
    <n v="61.794899999999998"/>
    <n v="69.102599999999995"/>
  </r>
  <r>
    <s v="Datasaurus Dozen"/>
    <n v="29"/>
    <x v="0"/>
    <n v="57.435899999999997"/>
    <n v="55.256399999999999"/>
  </r>
  <r>
    <s v="Datasaurus Dozen"/>
    <n v="30"/>
    <x v="0"/>
    <n v="54.8718"/>
    <n v="49.8718"/>
  </r>
  <r>
    <s v="Datasaurus Dozen"/>
    <n v="31"/>
    <x v="0"/>
    <n v="52.564100000000003"/>
    <n v="46.025599999999997"/>
  </r>
  <r>
    <s v="Datasaurus Dozen"/>
    <n v="32"/>
    <x v="0"/>
    <n v="48.205100000000002"/>
    <n v="38.333300000000001"/>
  </r>
  <r>
    <s v="Datasaurus Dozen"/>
    <n v="33"/>
    <x v="0"/>
    <n v="49.487200000000001"/>
    <n v="42.179499999999997"/>
  </r>
  <r>
    <s v="Datasaurus Dozen"/>
    <n v="34"/>
    <x v="0"/>
    <n v="51.025599999999997"/>
    <n v="44.102600000000002"/>
  </r>
  <r>
    <s v="Datasaurus Dozen"/>
    <n v="35"/>
    <x v="0"/>
    <n v="45.384599999999999"/>
    <n v="36.410299999999999"/>
  </r>
  <r>
    <s v="Datasaurus Dozen"/>
    <n v="36"/>
    <x v="0"/>
    <n v="42.820500000000003"/>
    <n v="32.564100000000003"/>
  </r>
  <r>
    <s v="Datasaurus Dozen"/>
    <n v="37"/>
    <x v="0"/>
    <n v="38.7179"/>
    <n v="31.410299999999999"/>
  </r>
  <r>
    <s v="Datasaurus Dozen"/>
    <n v="38"/>
    <x v="0"/>
    <n v="35.1282"/>
    <n v="30.256399999999999"/>
  </r>
  <r>
    <s v="Datasaurus Dozen"/>
    <n v="39"/>
    <x v="0"/>
    <n v="32.564100000000003"/>
    <n v="32.179499999999997"/>
  </r>
  <r>
    <s v="Datasaurus Dozen"/>
    <n v="40"/>
    <x v="0"/>
    <n v="30"/>
    <n v="36.794899999999998"/>
  </r>
  <r>
    <s v="Datasaurus Dozen"/>
    <n v="41"/>
    <x v="0"/>
    <n v="33.589700000000001"/>
    <n v="41.410299999999999"/>
  </r>
  <r>
    <s v="Datasaurus Dozen"/>
    <n v="42"/>
    <x v="0"/>
    <n v="36.666699999999999"/>
    <n v="45.640999999999998"/>
  </r>
  <r>
    <s v="Datasaurus Dozen"/>
    <n v="43"/>
    <x v="0"/>
    <n v="38.205100000000002"/>
    <n v="49.102600000000002"/>
  </r>
  <r>
    <s v="Datasaurus Dozen"/>
    <n v="44"/>
    <x v="0"/>
    <n v="29.743600000000001"/>
    <n v="36.025599999999997"/>
  </r>
  <r>
    <s v="Datasaurus Dozen"/>
    <n v="45"/>
    <x v="0"/>
    <n v="29.743600000000001"/>
    <n v="32.179499999999997"/>
  </r>
  <r>
    <s v="Datasaurus Dozen"/>
    <n v="46"/>
    <x v="0"/>
    <n v="30"/>
    <n v="29.102599999999999"/>
  </r>
  <r>
    <s v="Datasaurus Dozen"/>
    <n v="47"/>
    <x v="0"/>
    <n v="32.051299999999998"/>
    <n v="26.794899999999998"/>
  </r>
  <r>
    <s v="Datasaurus Dozen"/>
    <n v="48"/>
    <x v="0"/>
    <n v="35.897399999999998"/>
    <n v="25.256399999999999"/>
  </r>
  <r>
    <s v="Datasaurus Dozen"/>
    <n v="49"/>
    <x v="0"/>
    <n v="41.025599999999997"/>
    <n v="25.256399999999999"/>
  </r>
  <r>
    <s v="Datasaurus Dozen"/>
    <n v="50"/>
    <x v="0"/>
    <n v="44.102600000000002"/>
    <n v="25.640999999999998"/>
  </r>
  <r>
    <s v="Datasaurus Dozen"/>
    <n v="51"/>
    <x v="0"/>
    <n v="47.179499999999997"/>
    <n v="28.718"/>
  </r>
  <r>
    <s v="Datasaurus Dozen"/>
    <n v="52"/>
    <x v="0"/>
    <n v="49.487200000000001"/>
    <n v="31.410299999999999"/>
  </r>
  <r>
    <s v="Datasaurus Dozen"/>
    <n v="53"/>
    <x v="0"/>
    <n v="51.538499999999999"/>
    <n v="34.8718"/>
  </r>
  <r>
    <s v="Datasaurus Dozen"/>
    <n v="54"/>
    <x v="0"/>
    <n v="53.589700000000001"/>
    <n v="37.564100000000003"/>
  </r>
  <r>
    <s v="Datasaurus Dozen"/>
    <n v="55"/>
    <x v="0"/>
    <n v="55.1282"/>
    <n v="40.640999999999998"/>
  </r>
  <r>
    <s v="Datasaurus Dozen"/>
    <n v="56"/>
    <x v="0"/>
    <n v="56.666699999999999"/>
    <n v="42.179499999999997"/>
  </r>
  <r>
    <s v="Datasaurus Dozen"/>
    <n v="57"/>
    <x v="0"/>
    <n v="59.230800000000002"/>
    <n v="44.487200000000001"/>
  </r>
  <r>
    <s v="Datasaurus Dozen"/>
    <n v="58"/>
    <x v="0"/>
    <n v="62.307699999999997"/>
    <n v="46.025599999999997"/>
  </r>
  <r>
    <s v="Datasaurus Dozen"/>
    <n v="59"/>
    <x v="0"/>
    <n v="64.871799999999993"/>
    <n v="46.794899999999998"/>
  </r>
  <r>
    <s v="Datasaurus Dozen"/>
    <n v="60"/>
    <x v="0"/>
    <n v="67.948700000000002"/>
    <n v="47.948700000000002"/>
  </r>
  <r>
    <s v="Datasaurus Dozen"/>
    <n v="61"/>
    <x v="0"/>
    <n v="70.512799999999999"/>
    <n v="53.718000000000004"/>
  </r>
  <r>
    <s v="Datasaurus Dozen"/>
    <n v="62"/>
    <x v="0"/>
    <n v="71.538499999999999"/>
    <n v="60.640999999999998"/>
  </r>
  <r>
    <s v="Datasaurus Dozen"/>
    <n v="63"/>
    <x v="0"/>
    <n v="71.538499999999999"/>
    <n v="64.487200000000001"/>
  </r>
  <r>
    <s v="Datasaurus Dozen"/>
    <n v="64"/>
    <x v="0"/>
    <n v="69.487200000000001"/>
    <n v="69.487200000000001"/>
  </r>
  <r>
    <s v="Datasaurus Dozen"/>
    <n v="65"/>
    <x v="0"/>
    <n v="46.923099999999998"/>
    <n v="79.871799999999993"/>
  </r>
  <r>
    <s v="Datasaurus Dozen"/>
    <n v="66"/>
    <x v="0"/>
    <n v="48.205100000000002"/>
    <n v="84.102599999999995"/>
  </r>
  <r>
    <s v="Datasaurus Dozen"/>
    <n v="67"/>
    <x v="0"/>
    <n v="50"/>
    <n v="85.256399999999999"/>
  </r>
  <r>
    <s v="Datasaurus Dozen"/>
    <n v="68"/>
    <x v="0"/>
    <n v="53.076900000000002"/>
    <n v="85.256399999999999"/>
  </r>
  <r>
    <s v="Datasaurus Dozen"/>
    <n v="69"/>
    <x v="0"/>
    <n v="55.384599999999999"/>
    <n v="86.025599999999997"/>
  </r>
  <r>
    <s v="Datasaurus Dozen"/>
    <n v="70"/>
    <x v="0"/>
    <n v="56.666699999999999"/>
    <n v="86.025599999999997"/>
  </r>
  <r>
    <s v="Datasaurus Dozen"/>
    <n v="71"/>
    <x v="0"/>
    <n v="56.153799999999997"/>
    <n v="82.948700000000002"/>
  </r>
  <r>
    <s v="Datasaurus Dozen"/>
    <n v="72"/>
    <x v="0"/>
    <n v="53.846200000000003"/>
    <n v="80.641000000000005"/>
  </r>
  <r>
    <s v="Datasaurus Dozen"/>
    <n v="73"/>
    <x v="0"/>
    <n v="51.2821"/>
    <n v="78.718000000000004"/>
  </r>
  <r>
    <s v="Datasaurus Dozen"/>
    <n v="74"/>
    <x v="0"/>
    <n v="50"/>
    <n v="78.718000000000004"/>
  </r>
  <r>
    <s v="Datasaurus Dozen"/>
    <n v="75"/>
    <x v="0"/>
    <n v="47.948700000000002"/>
    <n v="77.564099999999996"/>
  </r>
  <r>
    <s v="Datasaurus Dozen"/>
    <n v="76"/>
    <x v="0"/>
    <n v="29.743600000000001"/>
    <n v="59.8718"/>
  </r>
  <r>
    <s v="Datasaurus Dozen"/>
    <n v="77"/>
    <x v="0"/>
    <n v="29.743600000000001"/>
    <n v="62.179499999999997"/>
  </r>
  <r>
    <s v="Datasaurus Dozen"/>
    <n v="78"/>
    <x v="0"/>
    <n v="31.2821"/>
    <n v="62.564100000000003"/>
  </r>
  <r>
    <s v="Datasaurus Dozen"/>
    <n v="79"/>
    <x v="0"/>
    <n v="57.948700000000002"/>
    <n v="99.487200000000001"/>
  </r>
  <r>
    <s v="Datasaurus Dozen"/>
    <n v="80"/>
    <x v="0"/>
    <n v="61.794899999999998"/>
    <n v="99.102599999999995"/>
  </r>
  <r>
    <s v="Datasaurus Dozen"/>
    <n v="81"/>
    <x v="0"/>
    <n v="64.871799999999993"/>
    <n v="97.564099999999996"/>
  </r>
  <r>
    <s v="Datasaurus Dozen"/>
    <n v="82"/>
    <x v="0"/>
    <n v="68.461500000000001"/>
    <n v="94.102599999999995"/>
  </r>
  <r>
    <s v="Datasaurus Dozen"/>
    <n v="83"/>
    <x v="0"/>
    <n v="70.769199999999998"/>
    <n v="91.025599999999997"/>
  </r>
  <r>
    <s v="Datasaurus Dozen"/>
    <n v="84"/>
    <x v="0"/>
    <n v="72.051299999999998"/>
    <n v="86.410300000000007"/>
  </r>
  <r>
    <s v="Datasaurus Dozen"/>
    <n v="85"/>
    <x v="0"/>
    <n v="73.846199999999996"/>
    <n v="83.333299999999994"/>
  </r>
  <r>
    <s v="Datasaurus Dozen"/>
    <n v="86"/>
    <x v="0"/>
    <n v="75.128200000000007"/>
    <n v="79.102599999999995"/>
  </r>
  <r>
    <s v="Datasaurus Dozen"/>
    <n v="87"/>
    <x v="0"/>
    <n v="76.666700000000006"/>
    <n v="75.256399999999999"/>
  </r>
  <r>
    <s v="Datasaurus Dozen"/>
    <n v="88"/>
    <x v="0"/>
    <n v="77.692300000000003"/>
    <n v="71.410300000000007"/>
  </r>
  <r>
    <s v="Datasaurus Dozen"/>
    <n v="89"/>
    <x v="0"/>
    <n v="79.743600000000001"/>
    <n v="66.794899999999998"/>
  </r>
  <r>
    <s v="Datasaurus Dozen"/>
    <n v="90"/>
    <x v="0"/>
    <n v="81.794899999999998"/>
    <n v="60.256399999999999"/>
  </r>
  <r>
    <s v="Datasaurus Dozen"/>
    <n v="91"/>
    <x v="0"/>
    <n v="83.333299999999994"/>
    <n v="55.256399999999999"/>
  </r>
  <r>
    <s v="Datasaurus Dozen"/>
    <n v="92"/>
    <x v="0"/>
    <n v="85.128200000000007"/>
    <n v="51.410299999999999"/>
  </r>
  <r>
    <s v="Datasaurus Dozen"/>
    <n v="93"/>
    <x v="0"/>
    <n v="86.410300000000007"/>
    <n v="47.564100000000003"/>
  </r>
  <r>
    <s v="Datasaurus Dozen"/>
    <n v="94"/>
    <x v="0"/>
    <n v="87.948700000000002"/>
    <n v="46.025599999999997"/>
  </r>
  <r>
    <s v="Datasaurus Dozen"/>
    <n v="95"/>
    <x v="0"/>
    <n v="89.487200000000001"/>
    <n v="42.564100000000003"/>
  </r>
  <r>
    <s v="Datasaurus Dozen"/>
    <n v="96"/>
    <x v="0"/>
    <n v="93.333299999999994"/>
    <n v="39.8718"/>
  </r>
  <r>
    <s v="Datasaurus Dozen"/>
    <n v="97"/>
    <x v="0"/>
    <n v="95.384600000000006"/>
    <n v="36.794899999999998"/>
  </r>
  <r>
    <s v="Datasaurus Dozen"/>
    <n v="98"/>
    <x v="0"/>
    <n v="98.205100000000002"/>
    <n v="33.718000000000004"/>
  </r>
  <r>
    <s v="Datasaurus Dozen"/>
    <n v="99"/>
    <x v="0"/>
    <n v="56.666699999999999"/>
    <n v="40.640999999999998"/>
  </r>
  <r>
    <s v="Datasaurus Dozen"/>
    <n v="100"/>
    <x v="0"/>
    <n v="59.230800000000002"/>
    <n v="38.333300000000001"/>
  </r>
  <r>
    <s v="Datasaurus Dozen"/>
    <n v="101"/>
    <x v="0"/>
    <n v="60.769199999999998"/>
    <n v="33.718000000000004"/>
  </r>
  <r>
    <s v="Datasaurus Dozen"/>
    <n v="102"/>
    <x v="0"/>
    <n v="63.076900000000002"/>
    <n v="29.102599999999999"/>
  </r>
  <r>
    <s v="Datasaurus Dozen"/>
    <n v="103"/>
    <x v="0"/>
    <n v="64.102599999999995"/>
    <n v="25.256399999999999"/>
  </r>
  <r>
    <s v="Datasaurus Dozen"/>
    <n v="104"/>
    <x v="0"/>
    <n v="64.358999999999995"/>
    <n v="24.102599999999999"/>
  </r>
  <r>
    <s v="Datasaurus Dozen"/>
    <n v="105"/>
    <x v="0"/>
    <n v="74.358999999999995"/>
    <n v="22.948699999999999"/>
  </r>
  <r>
    <s v="Datasaurus Dozen"/>
    <n v="106"/>
    <x v="0"/>
    <n v="71.2821"/>
    <n v="22.948699999999999"/>
  </r>
  <r>
    <s v="Datasaurus Dozen"/>
    <n v="107"/>
    <x v="0"/>
    <n v="67.948700000000002"/>
    <n v="22.179500000000001"/>
  </r>
  <r>
    <s v="Datasaurus Dozen"/>
    <n v="108"/>
    <x v="0"/>
    <n v="65.897400000000005"/>
    <n v="20.256399999999999"/>
  </r>
  <r>
    <s v="Datasaurus Dozen"/>
    <n v="109"/>
    <x v="0"/>
    <n v="63.076900000000002"/>
    <n v="19.102599999999999"/>
  </r>
  <r>
    <s v="Datasaurus Dozen"/>
    <n v="110"/>
    <x v="0"/>
    <n v="61.2821"/>
    <n v="19.102599999999999"/>
  </r>
  <r>
    <s v="Datasaurus Dozen"/>
    <n v="111"/>
    <x v="0"/>
    <n v="58.7179"/>
    <n v="18.333300000000001"/>
  </r>
  <r>
    <s v="Datasaurus Dozen"/>
    <n v="112"/>
    <x v="0"/>
    <n v="55.1282"/>
    <n v="18.333300000000001"/>
  </r>
  <r>
    <s v="Datasaurus Dozen"/>
    <n v="113"/>
    <x v="0"/>
    <n v="52.307699999999997"/>
    <n v="18.333300000000001"/>
  </r>
  <r>
    <s v="Datasaurus Dozen"/>
    <n v="114"/>
    <x v="0"/>
    <n v="49.743600000000001"/>
    <n v="17.5641"/>
  </r>
  <r>
    <s v="Datasaurus Dozen"/>
    <n v="115"/>
    <x v="0"/>
    <n v="47.435899999999997"/>
    <n v="16.025600000000001"/>
  </r>
  <r>
    <s v="Datasaurus Dozen"/>
    <n v="116"/>
    <x v="0"/>
    <n v="44.8718"/>
    <n v="13.718"/>
  </r>
  <r>
    <s v="Datasaurus Dozen"/>
    <n v="117"/>
    <x v="0"/>
    <n v="48.7179"/>
    <n v="14.8718"/>
  </r>
  <r>
    <s v="Datasaurus Dozen"/>
    <n v="118"/>
    <x v="0"/>
    <n v="51.2821"/>
    <n v="14.8718"/>
  </r>
  <r>
    <s v="Datasaurus Dozen"/>
    <n v="119"/>
    <x v="0"/>
    <n v="54.102600000000002"/>
    <n v="14.8718"/>
  </r>
  <r>
    <s v="Datasaurus Dozen"/>
    <n v="120"/>
    <x v="0"/>
    <n v="56.153799999999997"/>
    <n v="14.102600000000001"/>
  </r>
  <r>
    <s v="Datasaurus Dozen"/>
    <n v="121"/>
    <x v="0"/>
    <n v="52.051299999999998"/>
    <n v="12.5641"/>
  </r>
  <r>
    <s v="Datasaurus Dozen"/>
    <n v="122"/>
    <x v="0"/>
    <n v="48.7179"/>
    <n v="11.025600000000001"/>
  </r>
  <r>
    <s v="Datasaurus Dozen"/>
    <n v="123"/>
    <x v="0"/>
    <n v="47.179499999999997"/>
    <n v="9.8718000000000004"/>
  </r>
  <r>
    <s v="Datasaurus Dozen"/>
    <n v="124"/>
    <x v="0"/>
    <n v="46.153799999999997"/>
    <n v="6.0255999999999998"/>
  </r>
  <r>
    <s v="Datasaurus Dozen"/>
    <n v="125"/>
    <x v="0"/>
    <n v="50.512799999999999"/>
    <n v="9.4871999999999996"/>
  </r>
  <r>
    <s v="Datasaurus Dozen"/>
    <n v="126"/>
    <x v="0"/>
    <n v="53.846200000000003"/>
    <n v="10.256399999999999"/>
  </r>
  <r>
    <s v="Datasaurus Dozen"/>
    <n v="127"/>
    <x v="0"/>
    <n v="57.435899999999997"/>
    <n v="10.256399999999999"/>
  </r>
  <r>
    <s v="Datasaurus Dozen"/>
    <n v="128"/>
    <x v="0"/>
    <n v="60"/>
    <n v="10.641"/>
  </r>
  <r>
    <s v="Datasaurus Dozen"/>
    <n v="129"/>
    <x v="0"/>
    <n v="64.102599999999995"/>
    <n v="10.641"/>
  </r>
  <r>
    <s v="Datasaurus Dozen"/>
    <n v="130"/>
    <x v="0"/>
    <n v="66.923100000000005"/>
    <n v="10.641"/>
  </r>
  <r>
    <s v="Datasaurus Dozen"/>
    <n v="131"/>
    <x v="0"/>
    <n v="71.2821"/>
    <n v="10.641"/>
  </r>
  <r>
    <s v="Datasaurus Dozen"/>
    <n v="132"/>
    <x v="0"/>
    <n v="74.358999999999995"/>
    <n v="10.641"/>
  </r>
  <r>
    <s v="Datasaurus Dozen"/>
    <n v="133"/>
    <x v="0"/>
    <n v="78.205100000000002"/>
    <n v="10.641"/>
  </r>
  <r>
    <s v="Datasaurus Dozen"/>
    <n v="134"/>
    <x v="0"/>
    <n v="67.948700000000002"/>
    <n v="8.718"/>
  </r>
  <r>
    <s v="Datasaurus Dozen"/>
    <n v="135"/>
    <x v="0"/>
    <n v="68.461500000000001"/>
    <n v="5.2564000000000002"/>
  </r>
  <r>
    <s v="Datasaurus Dozen"/>
    <n v="136"/>
    <x v="0"/>
    <n v="68.205100000000002"/>
    <n v="2.9487000000000001"/>
  </r>
  <r>
    <s v="Datasaurus Dozen"/>
    <n v="137"/>
    <x v="0"/>
    <n v="37.692300000000003"/>
    <n v="25.769200000000001"/>
  </r>
  <r>
    <s v="Datasaurus Dozen"/>
    <n v="138"/>
    <x v="0"/>
    <n v="39.487200000000001"/>
    <n v="25.384599999999999"/>
  </r>
  <r>
    <s v="Datasaurus Dozen"/>
    <n v="139"/>
    <x v="0"/>
    <n v="91.2821"/>
    <n v="41.538499999999999"/>
  </r>
  <r>
    <s v="Datasaurus Dozen"/>
    <n v="140"/>
    <x v="0"/>
    <n v="50"/>
    <n v="95.769199999999998"/>
  </r>
  <r>
    <s v="Datasaurus Dozen"/>
    <n v="141"/>
    <x v="0"/>
    <n v="47.948700000000002"/>
    <n v="95"/>
  </r>
  <r>
    <s v="Datasaurus Dozen"/>
    <n v="142"/>
    <x v="0"/>
    <n v="44.102600000000002"/>
    <n v="92.692300000000003"/>
  </r>
  <r>
    <s v="Datasaurus Dozen"/>
    <n v="143"/>
    <x v="1"/>
    <n v="32.331110000000002"/>
    <n v="61.411099999999998"/>
  </r>
  <r>
    <s v="Datasaurus Dozen"/>
    <n v="144"/>
    <x v="1"/>
    <n v="53.421460000000003"/>
    <n v="26.186879999999999"/>
  </r>
  <r>
    <s v="Datasaurus Dozen"/>
    <n v="145"/>
    <x v="1"/>
    <n v="63.920200000000001"/>
    <n v="30.832190000000001"/>
  </r>
  <r>
    <s v="Datasaurus Dozen"/>
    <n v="146"/>
    <x v="1"/>
    <n v="70.289510000000007"/>
    <n v="82.533649999999994"/>
  </r>
  <r>
    <s v="Datasaurus Dozen"/>
    <n v="147"/>
    <x v="1"/>
    <n v="34.118830000000003"/>
    <n v="45.734549999999999"/>
  </r>
  <r>
    <s v="Datasaurus Dozen"/>
    <n v="148"/>
    <x v="1"/>
    <n v="67.670720000000003"/>
    <n v="37.110950000000003"/>
  </r>
  <r>
    <s v="Datasaurus Dozen"/>
    <n v="149"/>
    <x v="1"/>
    <n v="53.259129999999999"/>
    <n v="97.475769999999997"/>
  </r>
  <r>
    <s v="Datasaurus Dozen"/>
    <n v="150"/>
    <x v="1"/>
    <n v="63.514980000000001"/>
    <n v="25.100079999999998"/>
  </r>
  <r>
    <s v="Datasaurus Dozen"/>
    <n v="151"/>
    <x v="1"/>
    <n v="67.980540000000005"/>
    <n v="80.957170000000005"/>
  </r>
  <r>
    <s v="Datasaurus Dozen"/>
    <n v="152"/>
    <x v="1"/>
    <n v="67.372470000000007"/>
    <n v="29.720400000000001"/>
  </r>
  <r>
    <s v="Datasaurus Dozen"/>
    <n v="153"/>
    <x v="1"/>
    <n v="15.560750000000001"/>
    <n v="80.065640000000002"/>
  </r>
  <r>
    <s v="Datasaurus Dozen"/>
    <n v="154"/>
    <x v="1"/>
    <n v="71.790769999999995"/>
    <n v="71.065470000000005"/>
  </r>
  <r>
    <s v="Datasaurus Dozen"/>
    <n v="155"/>
    <x v="1"/>
    <n v="70.242549999999994"/>
    <n v="24.1096"/>
  </r>
  <r>
    <s v="Datasaurus Dozen"/>
    <n v="156"/>
    <x v="1"/>
    <n v="64.937439999999995"/>
    <n v="81.554199999999994"/>
  </r>
  <r>
    <s v="Datasaurus Dozen"/>
    <n v="157"/>
    <x v="1"/>
    <n v="62.213520000000003"/>
    <n v="21.475840000000002"/>
  </r>
  <r>
    <s v="Datasaurus Dozen"/>
    <n v="158"/>
    <x v="1"/>
    <n v="67.269400000000005"/>
    <n v="18.708970000000001"/>
  </r>
  <r>
    <s v="Datasaurus Dozen"/>
    <n v="159"/>
    <x v="1"/>
    <n v="40.5702"/>
    <n v="79.372960000000006"/>
  </r>
  <r>
    <s v="Datasaurus Dozen"/>
    <n v="160"/>
    <x v="1"/>
    <n v="74.74118"/>
    <n v="21.10164"/>
  </r>
  <r>
    <s v="Datasaurus Dozen"/>
    <n v="161"/>
    <x v="1"/>
    <n v="71.768320000000003"/>
    <n v="20.011060000000001"/>
  </r>
  <r>
    <s v="Datasaurus Dozen"/>
    <n v="162"/>
    <x v="1"/>
    <n v="76.166920000000005"/>
    <n v="75.936170000000004"/>
  </r>
  <r>
    <s v="Datasaurus Dozen"/>
    <n v="163"/>
    <x v="1"/>
    <n v="65.623660000000001"/>
    <n v="15.582800000000001"/>
  </r>
  <r>
    <s v="Datasaurus Dozen"/>
    <n v="164"/>
    <x v="1"/>
    <n v="50.850630000000002"/>
    <n v="13.9876"/>
  </r>
  <r>
    <s v="Datasaurus Dozen"/>
    <n v="165"/>
    <x v="1"/>
    <n v="33.024070000000002"/>
    <n v="24.467829999999999"/>
  </r>
  <r>
    <s v="Datasaurus Dozen"/>
    <n v="166"/>
    <x v="1"/>
    <n v="39.706330000000001"/>
    <n v="84.275289999999998"/>
  </r>
  <r>
    <s v="Datasaurus Dozen"/>
    <n v="167"/>
    <x v="1"/>
    <n v="45.59648"/>
    <n v="9.7633489999999998"/>
  </r>
  <r>
    <s v="Datasaurus Dozen"/>
    <n v="168"/>
    <x v="1"/>
    <n v="42.968049999999998"/>
    <n v="17.945460000000001"/>
  </r>
  <r>
    <s v="Datasaurus Dozen"/>
    <n v="169"/>
    <x v="1"/>
    <n v="52.494410000000002"/>
    <n v="16.051110000000001"/>
  </r>
  <r>
    <s v="Datasaurus Dozen"/>
    <n v="170"/>
    <x v="1"/>
    <n v="46.082279999999997"/>
    <n v="23.11046"/>
  </r>
  <r>
    <s v="Datasaurus Dozen"/>
    <n v="171"/>
    <x v="1"/>
    <n v="74.247709999999998"/>
    <n v="20.31419"/>
  </r>
  <r>
    <s v="Datasaurus Dozen"/>
    <n v="172"/>
    <x v="1"/>
    <n v="64.568259999999995"/>
    <n v="83.639629999999997"/>
  </r>
  <r>
    <s v="Datasaurus Dozen"/>
    <n v="173"/>
    <x v="1"/>
    <n v="74.021690000000007"/>
    <n v="76.128270000000001"/>
  </r>
  <r>
    <s v="Datasaurus Dozen"/>
    <n v="174"/>
    <x v="1"/>
    <n v="62.391179999999999"/>
    <n v="5.6230710000000004"/>
  </r>
  <r>
    <s v="Datasaurus Dozen"/>
    <n v="175"/>
    <x v="1"/>
    <n v="74.189040000000006"/>
    <n v="68.133579999999995"/>
  </r>
  <r>
    <s v="Datasaurus Dozen"/>
    <n v="176"/>
    <x v="1"/>
    <n v="28.23678"/>
    <n v="56.139600000000002"/>
  </r>
  <r>
    <s v="Datasaurus Dozen"/>
    <n v="177"/>
    <x v="1"/>
    <n v="75.771940000000001"/>
    <n v="69.829229999999995"/>
  </r>
  <r>
    <s v="Datasaurus Dozen"/>
    <n v="178"/>
    <x v="1"/>
    <n v="75.855230000000006"/>
    <n v="62.517040000000001"/>
  </r>
  <r>
    <s v="Datasaurus Dozen"/>
    <n v="179"/>
    <x v="1"/>
    <n v="65.970860000000002"/>
    <n v="72.744860000000003"/>
  </r>
  <r>
    <s v="Datasaurus Dozen"/>
    <n v="180"/>
    <x v="1"/>
    <n v="21.778040000000001"/>
    <n v="6.616625"/>
  </r>
  <r>
    <s v="Datasaurus Dozen"/>
    <n v="181"/>
    <x v="1"/>
    <n v="67.759799999999998"/>
    <n v="72.421199999999999"/>
  </r>
  <r>
    <s v="Datasaurus Dozen"/>
    <n v="182"/>
    <x v="1"/>
    <n v="78.617199999999997"/>
    <n v="52.57526"/>
  </r>
  <r>
    <s v="Datasaurus Dozen"/>
    <n v="183"/>
    <x v="1"/>
    <n v="68.507710000000003"/>
    <n v="15.45692"/>
  </r>
  <r>
    <s v="Datasaurus Dozen"/>
    <n v="184"/>
    <x v="1"/>
    <n v="74.885019999999997"/>
    <n v="25.416609999999999"/>
  </r>
  <r>
    <s v="Datasaurus Dozen"/>
    <n v="185"/>
    <x v="1"/>
    <n v="66.454899999999995"/>
    <n v="19.83663"/>
  </r>
  <r>
    <s v="Datasaurus Dozen"/>
    <n v="186"/>
    <x v="1"/>
    <n v="77.317800000000005"/>
    <n v="48.398350000000001"/>
  </r>
  <r>
    <s v="Datasaurus Dozen"/>
    <n v="187"/>
    <x v="1"/>
    <n v="58.912460000000003"/>
    <n v="75.667760000000001"/>
  </r>
  <r>
    <s v="Datasaurus Dozen"/>
    <n v="188"/>
    <x v="1"/>
    <n v="57.617449999999998"/>
    <n v="8.194801"/>
  </r>
  <r>
    <s v="Datasaurus Dozen"/>
    <n v="189"/>
    <x v="1"/>
    <n v="76.088229999999996"/>
    <n v="59.679929999999999"/>
  </r>
  <r>
    <s v="Datasaurus Dozen"/>
    <n v="190"/>
    <x v="1"/>
    <n v="57.466050000000003"/>
    <n v="1.504418"/>
  </r>
  <r>
    <s v="Datasaurus Dozen"/>
    <n v="191"/>
    <x v="1"/>
    <n v="79.428380000000004"/>
    <n v="45.210790000000003"/>
  </r>
  <r>
    <s v="Datasaurus Dozen"/>
    <n v="192"/>
    <x v="1"/>
    <n v="76.356520000000003"/>
    <n v="10.418240000000001"/>
  </r>
  <r>
    <s v="Datasaurus Dozen"/>
    <n v="193"/>
    <x v="1"/>
    <n v="64.405079999999998"/>
    <n v="78.584180000000003"/>
  </r>
  <r>
    <s v="Datasaurus Dozen"/>
    <n v="194"/>
    <x v="1"/>
    <n v="40.635039999999996"/>
    <n v="73.394750000000002"/>
  </r>
  <r>
    <s v="Datasaurus Dozen"/>
    <n v="195"/>
    <x v="1"/>
    <n v="43.949860000000001"/>
    <n v="75.95872"/>
  </r>
  <r>
    <s v="Datasaurus Dozen"/>
    <n v="196"/>
    <x v="1"/>
    <n v="30.996220000000001"/>
    <n v="71.694400000000002"/>
  </r>
  <r>
    <s v="Datasaurus Dozen"/>
    <n v="197"/>
    <x v="1"/>
    <n v="68.230770000000007"/>
    <n v="80.872500000000002"/>
  </r>
  <r>
    <s v="Datasaurus Dozen"/>
    <n v="198"/>
    <x v="1"/>
    <n v="72.046390000000002"/>
    <n v="12.918010000000001"/>
  </r>
  <r>
    <s v="Datasaurus Dozen"/>
    <n v="199"/>
    <x v="1"/>
    <n v="46.592770000000002"/>
    <n v="84.972380000000001"/>
  </r>
  <r>
    <s v="Datasaurus Dozen"/>
    <n v="200"/>
    <x v="1"/>
    <n v="49.257219999999997"/>
    <n v="81.881399999999999"/>
  </r>
  <r>
    <s v="Datasaurus Dozen"/>
    <n v="201"/>
    <x v="1"/>
    <n v="42.781759999999998"/>
    <n v="12.99119"/>
  </r>
  <r>
    <s v="Datasaurus Dozen"/>
    <n v="202"/>
    <x v="1"/>
    <n v="65.475949999999997"/>
    <n v="14.27459"/>
  </r>
  <r>
    <s v="Datasaurus Dozen"/>
    <n v="203"/>
    <x v="1"/>
    <n v="71.96508"/>
    <n v="17.710239999999999"/>
  </r>
  <r>
    <s v="Datasaurus Dozen"/>
    <n v="204"/>
    <x v="1"/>
    <n v="32.146459999999998"/>
    <n v="43.48171"/>
  </r>
  <r>
    <s v="Datasaurus Dozen"/>
    <n v="205"/>
    <x v="1"/>
    <n v="31.8385"/>
    <n v="71.812169999999995"/>
  </r>
  <r>
    <s v="Datasaurus Dozen"/>
    <n v="206"/>
    <x v="1"/>
    <n v="31.00526"/>
    <n v="40.682499999999997"/>
  </r>
  <r>
    <s v="Datasaurus Dozen"/>
    <n v="207"/>
    <x v="1"/>
    <n v="80.470889999999997"/>
    <n v="49.50215"/>
  </r>
  <r>
    <s v="Datasaurus Dozen"/>
    <n v="208"/>
    <x v="1"/>
    <n v="71.964169999999996"/>
    <n v="41.874279999999999"/>
  </r>
  <r>
    <s v="Datasaurus Dozen"/>
    <n v="209"/>
    <x v="1"/>
    <n v="78.079419999999999"/>
    <n v="93.133319999999998"/>
  </r>
  <r>
    <s v="Datasaurus Dozen"/>
    <n v="210"/>
    <x v="1"/>
    <n v="41.677599999999998"/>
    <n v="30.201260000000001"/>
  </r>
  <r>
    <s v="Datasaurus Dozen"/>
    <n v="211"/>
    <x v="1"/>
    <n v="65.953599999999994"/>
    <n v="31.147410000000001"/>
  </r>
  <r>
    <s v="Datasaurus Dozen"/>
    <n v="212"/>
    <x v="1"/>
    <n v="62.934460000000001"/>
    <n v="31.91639"/>
  </r>
  <r>
    <s v="Datasaurus Dozen"/>
    <n v="213"/>
    <x v="1"/>
    <n v="64.373800000000003"/>
    <n v="28.862580000000001"/>
  </r>
  <r>
    <s v="Datasaurus Dozen"/>
    <n v="214"/>
    <x v="1"/>
    <n v="72.509330000000006"/>
    <n v="39.540129999999998"/>
  </r>
  <r>
    <s v="Datasaurus Dozen"/>
    <n v="215"/>
    <x v="1"/>
    <n v="30.052289999999999"/>
    <n v="96.617540000000005"/>
  </r>
  <r>
    <s v="Datasaurus Dozen"/>
    <n v="216"/>
    <x v="1"/>
    <n v="28.003319999999999"/>
    <n v="46.672190000000001"/>
  </r>
  <r>
    <s v="Datasaurus Dozen"/>
    <n v="217"/>
    <x v="1"/>
    <n v="75.401229999999998"/>
    <n v="88.639080000000007"/>
  </r>
  <r>
    <s v="Datasaurus Dozen"/>
    <n v="218"/>
    <x v="1"/>
    <n v="38.980020000000003"/>
    <n v="87.322159999999997"/>
  </r>
  <r>
    <s v="Datasaurus Dozen"/>
    <n v="219"/>
    <x v="1"/>
    <n v="65.219909999999999"/>
    <n v="84.682950000000005"/>
  </r>
  <r>
    <s v="Datasaurus Dozen"/>
    <n v="220"/>
    <x v="1"/>
    <n v="73.053989999999999"/>
    <n v="29.38081"/>
  </r>
  <r>
    <s v="Datasaurus Dozen"/>
    <n v="221"/>
    <x v="1"/>
    <n v="34.398359999999997"/>
    <n v="59.544449999999998"/>
  </r>
  <r>
    <s v="Datasaurus Dozen"/>
    <n v="222"/>
    <x v="1"/>
    <n v="43.490450000000003"/>
    <n v="40.782539999999997"/>
  </r>
  <r>
    <s v="Datasaurus Dozen"/>
    <n v="223"/>
    <x v="1"/>
    <n v="55.138739999999999"/>
    <n v="30.725760000000001"/>
  </r>
  <r>
    <s v="Datasaurus Dozen"/>
    <n v="224"/>
    <x v="1"/>
    <n v="43.68439"/>
    <n v="32.823009999999996"/>
  </r>
  <r>
    <s v="Datasaurus Dozen"/>
    <n v="225"/>
    <x v="1"/>
    <n v="35.90361"/>
    <n v="91.111859999999993"/>
  </r>
  <r>
    <s v="Datasaurus Dozen"/>
    <n v="226"/>
    <x v="1"/>
    <n v="45.378019999999999"/>
    <n v="29.169219999999999"/>
  </r>
  <r>
    <s v="Datasaurus Dozen"/>
    <n v="227"/>
    <x v="1"/>
    <n v="39.777479999999997"/>
    <n v="43.75582"/>
  </r>
  <r>
    <s v="Datasaurus Dozen"/>
    <n v="228"/>
    <x v="1"/>
    <n v="38.664459999999998"/>
    <n v="33.317239999999998"/>
  </r>
  <r>
    <s v="Datasaurus Dozen"/>
    <n v="229"/>
    <x v="1"/>
    <n v="39.044040000000003"/>
    <n v="84.676010000000005"/>
  </r>
  <r>
    <s v="Datasaurus Dozen"/>
    <n v="230"/>
    <x v="1"/>
    <n v="91.639960000000002"/>
    <n v="79.406599999999997"/>
  </r>
  <r>
    <s v="Datasaurus Dozen"/>
    <n v="231"/>
    <x v="1"/>
    <n v="47.488129999999998"/>
    <n v="85.389930000000007"/>
  </r>
  <r>
    <s v="Datasaurus Dozen"/>
    <n v="232"/>
    <x v="1"/>
    <n v="44.590209999999999"/>
    <n v="22.034009999999999"/>
  </r>
  <r>
    <s v="Datasaurus Dozen"/>
    <n v="233"/>
    <x v="1"/>
    <n v="39.08961"/>
    <n v="70.466189999999997"/>
  </r>
  <r>
    <s v="Datasaurus Dozen"/>
    <n v="234"/>
    <x v="1"/>
    <n v="42.229379999999999"/>
    <n v="19.914069999999999"/>
  </r>
  <r>
    <s v="Datasaurus Dozen"/>
    <n v="235"/>
    <x v="1"/>
    <n v="37.000390000000003"/>
    <n v="60.264279999999999"/>
  </r>
  <r>
    <s v="Datasaurus Dozen"/>
    <n v="236"/>
    <x v="1"/>
    <n v="39.05209"/>
    <n v="70.652500000000003"/>
  </r>
  <r>
    <s v="Datasaurus Dozen"/>
    <n v="237"/>
    <x v="1"/>
    <n v="37.488410000000002"/>
    <n v="60.814399999999999"/>
  </r>
  <r>
    <s v="Datasaurus Dozen"/>
    <n v="238"/>
    <x v="1"/>
    <n v="69.359560000000002"/>
    <n v="65.521349999999998"/>
  </r>
  <r>
    <s v="Datasaurus Dozen"/>
    <n v="239"/>
    <x v="1"/>
    <n v="43.54278"/>
    <n v="62.46031"/>
  </r>
  <r>
    <s v="Datasaurus Dozen"/>
    <n v="240"/>
    <x v="1"/>
    <n v="39.811230000000002"/>
    <n v="65.334829999999997"/>
  </r>
  <r>
    <s v="Datasaurus Dozen"/>
    <n v="241"/>
    <x v="1"/>
    <n v="70.068929999999995"/>
    <n v="7.5934660000000003"/>
  </r>
  <r>
    <s v="Datasaurus Dozen"/>
    <n v="242"/>
    <x v="1"/>
    <n v="70.040539999999993"/>
    <n v="77.143810000000002"/>
  </r>
  <r>
    <s v="Datasaurus Dozen"/>
    <n v="243"/>
    <x v="1"/>
    <n v="39.505789999999998"/>
    <n v="74.85163"/>
  </r>
  <r>
    <s v="Datasaurus Dozen"/>
    <n v="244"/>
    <x v="1"/>
    <n v="62.516889999999997"/>
    <n v="66.484729999999999"/>
  </r>
  <r>
    <s v="Datasaurus Dozen"/>
    <n v="245"/>
    <x v="1"/>
    <n v="72.139930000000007"/>
    <n v="1.5119E-2"/>
  </r>
  <r>
    <s v="Datasaurus Dozen"/>
    <n v="246"/>
    <x v="1"/>
    <n v="45.251579999999997"/>
    <n v="70.003420000000006"/>
  </r>
  <r>
    <s v="Datasaurus Dozen"/>
    <n v="247"/>
    <x v="1"/>
    <n v="42.063299999999998"/>
    <n v="2.335197"/>
  </r>
  <r>
    <s v="Datasaurus Dozen"/>
    <n v="248"/>
    <x v="1"/>
    <n v="36.355699999999999"/>
    <n v="6.0058490000000004"/>
  </r>
  <r>
    <s v="Datasaurus Dozen"/>
    <n v="249"/>
    <x v="1"/>
    <n v="30.391829999999999"/>
    <n v="42.759610000000002"/>
  </r>
  <r>
    <s v="Datasaurus Dozen"/>
    <n v="250"/>
    <x v="1"/>
    <n v="36.448999999999998"/>
    <n v="50.54627"/>
  </r>
  <r>
    <s v="Datasaurus Dozen"/>
    <n v="251"/>
    <x v="1"/>
    <n v="40.467579999999998"/>
    <n v="60.027509999999999"/>
  </r>
  <r>
    <s v="Datasaurus Dozen"/>
    <n v="252"/>
    <x v="1"/>
    <n v="81.724620000000002"/>
    <n v="6.0375449999999997"/>
  </r>
  <r>
    <s v="Datasaurus Dozen"/>
    <n v="253"/>
    <x v="1"/>
    <n v="48.8232"/>
    <n v="76.635329999999996"/>
  </r>
  <r>
    <s v="Datasaurus Dozen"/>
    <n v="254"/>
    <x v="1"/>
    <n v="35.620559999999998"/>
    <n v="57.286020000000001"/>
  </r>
  <r>
    <s v="Datasaurus Dozen"/>
    <n v="255"/>
    <x v="1"/>
    <n v="50.583959999999998"/>
    <n v="71.806619999999995"/>
  </r>
  <r>
    <s v="Datasaurus Dozen"/>
    <n v="256"/>
    <x v="1"/>
    <n v="61.856470000000002"/>
    <n v="71.792739999999995"/>
  </r>
  <r>
    <s v="Datasaurus Dozen"/>
    <n v="257"/>
    <x v="1"/>
    <n v="39.32376"/>
    <n v="59.300820000000002"/>
  </r>
  <r>
    <s v="Datasaurus Dozen"/>
    <n v="258"/>
    <x v="1"/>
    <n v="42.185679999999998"/>
    <n v="66.034899999999993"/>
  </r>
  <r>
    <s v="Datasaurus Dozen"/>
    <n v="259"/>
    <x v="1"/>
    <n v="30.846920000000001"/>
    <n v="37.341639999999998"/>
  </r>
  <r>
    <s v="Datasaurus Dozen"/>
    <n v="260"/>
    <x v="1"/>
    <n v="29.3462"/>
    <n v="42.148739999999997"/>
  </r>
  <r>
    <s v="Datasaurus Dozen"/>
    <n v="261"/>
    <x v="1"/>
    <n v="82.110560000000007"/>
    <n v="1.2105520000000001"/>
  </r>
  <r>
    <s v="Datasaurus Dozen"/>
    <n v="262"/>
    <x v="1"/>
    <n v="38.302010000000003"/>
    <n v="60.017789999999998"/>
  </r>
  <r>
    <s v="Datasaurus Dozen"/>
    <n v="263"/>
    <x v="1"/>
    <n v="56.584150000000001"/>
    <n v="70.512510000000006"/>
  </r>
  <r>
    <s v="Datasaurus Dozen"/>
    <n v="264"/>
    <x v="1"/>
    <n v="33.339370000000002"/>
    <n v="0.50910699999999998"/>
  </r>
  <r>
    <s v="Datasaurus Dozen"/>
    <n v="265"/>
    <x v="1"/>
    <n v="78.774240000000006"/>
    <n v="35.484099999999998"/>
  </r>
  <r>
    <s v="Datasaurus Dozen"/>
    <n v="266"/>
    <x v="1"/>
    <n v="27.922640000000001"/>
    <n v="25.986879999999999"/>
  </r>
  <r>
    <s v="Datasaurus Dozen"/>
    <n v="267"/>
    <x v="1"/>
    <n v="71.697869999999995"/>
    <n v="10.86814"/>
  </r>
  <r>
    <s v="Datasaurus Dozen"/>
    <n v="268"/>
    <x v="1"/>
    <n v="74.138329999999996"/>
    <n v="49.173920000000003"/>
  </r>
  <r>
    <s v="Datasaurus Dozen"/>
    <n v="269"/>
    <x v="1"/>
    <n v="32.57902"/>
    <n v="1.8081160000000001"/>
  </r>
  <r>
    <s v="Datasaurus Dozen"/>
    <n v="270"/>
    <x v="1"/>
    <n v="59.832189999999997"/>
    <n v="69.152510000000007"/>
  </r>
  <r>
    <s v="Datasaurus Dozen"/>
    <n v="271"/>
    <x v="1"/>
    <n v="35.030630000000002"/>
    <n v="12.53665"/>
  </r>
  <r>
    <s v="Datasaurus Dozen"/>
    <n v="272"/>
    <x v="1"/>
    <n v="74.300120000000007"/>
    <n v="42.477089999999997"/>
  </r>
  <r>
    <s v="Datasaurus Dozen"/>
    <n v="273"/>
    <x v="1"/>
    <n v="63.2502"/>
    <n v="65.952489999999997"/>
  </r>
  <r>
    <s v="Datasaurus Dozen"/>
    <n v="274"/>
    <x v="1"/>
    <n v="34.173070000000003"/>
    <n v="25.693670000000001"/>
  </r>
  <r>
    <s v="Datasaurus Dozen"/>
    <n v="275"/>
    <x v="1"/>
    <n v="40.913829999999997"/>
    <n v="38.559019999999997"/>
  </r>
  <r>
    <s v="Datasaurus Dozen"/>
    <n v="276"/>
    <x v="1"/>
    <n v="62.833289999999998"/>
    <n v="62.510890000000003"/>
  </r>
  <r>
    <s v="Datasaurus Dozen"/>
    <n v="277"/>
    <x v="1"/>
    <n v="42.476790000000001"/>
    <n v="56.731290000000001"/>
  </r>
  <r>
    <s v="Datasaurus Dozen"/>
    <n v="278"/>
    <x v="1"/>
    <n v="52.033459999999998"/>
    <n v="64.566659999999999"/>
  </r>
  <r>
    <s v="Datasaurus Dozen"/>
    <n v="279"/>
    <x v="1"/>
    <n v="48.907040000000002"/>
    <n v="74.287750000000003"/>
  </r>
  <r>
    <s v="Datasaurus Dozen"/>
    <n v="280"/>
    <x v="1"/>
    <n v="59.851840000000003"/>
    <n v="72.958389999999994"/>
  </r>
  <r>
    <s v="Datasaurus Dozen"/>
    <n v="281"/>
    <x v="1"/>
    <n v="48.960459999999998"/>
    <n v="72.629530000000003"/>
  </r>
  <r>
    <s v="Datasaurus Dozen"/>
    <n v="282"/>
    <x v="1"/>
    <n v="46.844859999999997"/>
    <n v="36.791710000000002"/>
  </r>
  <r>
    <s v="Datasaurus Dozen"/>
    <n v="283"/>
    <x v="1"/>
    <n v="39.96302"/>
    <n v="42.94491"/>
  </r>
  <r>
    <s v="Datasaurus Dozen"/>
    <n v="284"/>
    <x v="1"/>
    <n v="66.704939999999993"/>
    <n v="32.015099999999997"/>
  </r>
  <r>
    <s v="Datasaurus Dozen"/>
    <n v="285"/>
    <x v="2"/>
    <n v="53.366570000000003"/>
    <n v="90.208029999999994"/>
  </r>
  <r>
    <s v="Datasaurus Dozen"/>
    <n v="286"/>
    <x v="2"/>
    <n v="52.80198"/>
    <n v="90.088059999999999"/>
  </r>
  <r>
    <s v="Datasaurus Dozen"/>
    <n v="287"/>
    <x v="2"/>
    <n v="47.054130000000001"/>
    <n v="90.458939999999998"/>
  </r>
  <r>
    <s v="Datasaurus Dozen"/>
    <n v="288"/>
    <x v="2"/>
    <n v="42.448430000000002"/>
    <n v="89.5077"/>
  </r>
  <r>
    <s v="Datasaurus Dozen"/>
    <n v="289"/>
    <x v="2"/>
    <n v="42.704039999999999"/>
    <n v="90.442629999999994"/>
  </r>
  <r>
    <s v="Datasaurus Dozen"/>
    <n v="290"/>
    <x v="2"/>
    <n v="32.37894"/>
    <n v="90.144139999999993"/>
  </r>
  <r>
    <s v="Datasaurus Dozen"/>
    <n v="291"/>
    <x v="2"/>
    <n v="32.530700000000003"/>
    <n v="70.157399999999996"/>
  </r>
  <r>
    <s v="Datasaurus Dozen"/>
    <n v="292"/>
    <x v="2"/>
    <n v="33.365259999999999"/>
    <n v="70.459339999999997"/>
  </r>
  <r>
    <s v="Datasaurus Dozen"/>
    <n v="293"/>
    <x v="2"/>
    <n v="32.656100000000002"/>
    <n v="70.051069999999996"/>
  </r>
  <r>
    <s v="Datasaurus Dozen"/>
    <n v="294"/>
    <x v="2"/>
    <n v="22.955089999999998"/>
    <n v="70.426900000000003"/>
  </r>
  <r>
    <s v="Datasaurus Dozen"/>
    <n v="295"/>
    <x v="2"/>
    <n v="27.149840000000001"/>
    <n v="70.210809999999995"/>
  </r>
  <r>
    <s v="Datasaurus Dozen"/>
    <n v="296"/>
    <x v="2"/>
    <n v="26.166910000000001"/>
    <n v="70.500320000000002"/>
  </r>
  <r>
    <s v="Datasaurus Dozen"/>
    <n v="297"/>
    <x v="2"/>
    <n v="26.33146"/>
    <n v="50.49456"/>
  </r>
  <r>
    <s v="Datasaurus Dozen"/>
    <n v="298"/>
    <x v="2"/>
    <n v="22.003710000000002"/>
    <n v="50.49944"/>
  </r>
  <r>
    <s v="Datasaurus Dozen"/>
    <n v="299"/>
    <x v="2"/>
    <n v="23.284749999999999"/>
    <n v="50.474350000000001"/>
  </r>
  <r>
    <s v="Datasaurus Dozen"/>
    <n v="300"/>
    <x v="2"/>
    <n v="27.634039999999999"/>
    <n v="50.50367"/>
  </r>
  <r>
    <s v="Datasaurus Dozen"/>
    <n v="301"/>
    <x v="2"/>
    <n v="32.037109999999998"/>
    <n v="50.500070000000001"/>
  </r>
  <r>
    <s v="Datasaurus Dozen"/>
    <n v="302"/>
    <x v="2"/>
    <n v="29.336510000000001"/>
    <n v="50.461889999999997"/>
  </r>
  <r>
    <s v="Datasaurus Dozen"/>
    <n v="303"/>
    <x v="2"/>
    <n v="40.816949999999999"/>
    <n v="50.487760000000002"/>
  </r>
  <r>
    <s v="Datasaurus Dozen"/>
    <n v="304"/>
    <x v="2"/>
    <n v="42.739080000000001"/>
    <n v="50.483159999999998"/>
  </r>
  <r>
    <s v="Datasaurus Dozen"/>
    <n v="305"/>
    <x v="2"/>
    <n v="51.867890000000003"/>
    <n v="50.493270000000003"/>
  </r>
  <r>
    <s v="Datasaurus Dozen"/>
    <n v="306"/>
    <x v="2"/>
    <n v="43.371000000000002"/>
    <n v="50.500839999999997"/>
  </r>
  <r>
    <s v="Datasaurus Dozen"/>
    <n v="307"/>
    <x v="2"/>
    <n v="53.0428"/>
    <n v="50.487499999999997"/>
  </r>
  <r>
    <s v="Datasaurus Dozen"/>
    <n v="308"/>
    <x v="2"/>
    <n v="56.61891"/>
    <n v="50.503369999999997"/>
  </r>
  <r>
    <s v="Datasaurus Dozen"/>
    <n v="309"/>
    <x v="2"/>
    <n v="70.568290000000005"/>
    <n v="50.49624"/>
  </r>
  <r>
    <s v="Datasaurus Dozen"/>
    <n v="310"/>
    <x v="2"/>
    <n v="67.870890000000003"/>
    <n v="70.068029999999993"/>
  </r>
  <r>
    <s v="Datasaurus Dozen"/>
    <n v="311"/>
    <x v="2"/>
    <n v="58.821550000000002"/>
    <n v="70.455780000000004"/>
  </r>
  <r>
    <s v="Datasaurus Dozen"/>
    <n v="312"/>
    <x v="2"/>
    <n v="60.186929999999997"/>
    <n v="70.483549999999994"/>
  </r>
  <r>
    <s v="Datasaurus Dozen"/>
    <n v="313"/>
    <x v="2"/>
    <n v="59.435519999999997"/>
    <n v="50.420630000000003"/>
  </r>
  <r>
    <s v="Datasaurus Dozen"/>
    <n v="314"/>
    <x v="2"/>
    <n v="49.585839999999997"/>
    <n v="50.434980000000003"/>
  </r>
  <r>
    <s v="Datasaurus Dozen"/>
    <n v="315"/>
    <x v="2"/>
    <n v="41.779739999999997"/>
    <n v="50.470640000000003"/>
  </r>
  <r>
    <s v="Datasaurus Dozen"/>
    <n v="316"/>
    <x v="2"/>
    <n v="46.127690000000001"/>
    <n v="30.44941"/>
  </r>
  <r>
    <s v="Datasaurus Dozen"/>
    <n v="317"/>
    <x v="2"/>
    <n v="38.03378"/>
    <n v="50.490900000000003"/>
  </r>
  <r>
    <s v="Datasaurus Dozen"/>
    <n v="318"/>
    <x v="2"/>
    <n v="44.546840000000003"/>
    <n v="50.415909999999997"/>
  </r>
  <r>
    <s v="Datasaurus Dozen"/>
    <n v="319"/>
    <x v="2"/>
    <n v="46.238120000000002"/>
    <n v="30.495609999999999"/>
  </r>
  <r>
    <s v="Datasaurus Dozen"/>
    <n v="320"/>
    <x v="2"/>
    <n v="49.739750000000001"/>
    <n v="30.472719999999999"/>
  </r>
  <r>
    <s v="Datasaurus Dozen"/>
    <n v="321"/>
    <x v="2"/>
    <n v="39.110250000000001"/>
    <n v="30.4787"/>
  </r>
  <r>
    <s v="Datasaurus Dozen"/>
    <n v="322"/>
    <x v="2"/>
    <n v="39.14284"/>
    <n v="30.792860000000001"/>
  </r>
  <r>
    <s v="Datasaurus Dozen"/>
    <n v="323"/>
    <x v="2"/>
    <n v="34.62547"/>
    <n v="30.499739999999999"/>
  </r>
  <r>
    <s v="Datasaurus Dozen"/>
    <n v="324"/>
    <x v="2"/>
    <n v="34.75421"/>
    <n v="30.49587"/>
  </r>
  <r>
    <s v="Datasaurus Dozen"/>
    <n v="325"/>
    <x v="2"/>
    <n v="36.753700000000002"/>
    <n v="50.529299999999999"/>
  </r>
  <r>
    <s v="Datasaurus Dozen"/>
    <n v="326"/>
    <x v="2"/>
    <n v="37.019350000000003"/>
    <n v="50.492669999999997"/>
  </r>
  <r>
    <s v="Datasaurus Dozen"/>
    <n v="327"/>
    <x v="2"/>
    <n v="41.417119999999997"/>
    <n v="50.469769999999997"/>
  </r>
  <r>
    <s v="Datasaurus Dozen"/>
    <n v="328"/>
    <x v="2"/>
    <n v="22.81711"/>
    <n v="30.436039999999998"/>
  </r>
  <r>
    <s v="Datasaurus Dozen"/>
    <n v="329"/>
    <x v="2"/>
    <n v="34.800699999999999"/>
    <n v="30.49793"/>
  </r>
  <r>
    <s v="Datasaurus Dozen"/>
    <n v="330"/>
    <x v="2"/>
    <n v="27.89189"/>
    <n v="30.484970000000001"/>
  </r>
  <r>
    <s v="Datasaurus Dozen"/>
    <n v="331"/>
    <x v="2"/>
    <n v="32.870640000000002"/>
    <n v="30.50234"/>
  </r>
  <r>
    <s v="Datasaurus Dozen"/>
    <n v="332"/>
    <x v="2"/>
    <n v="37.794049999999999"/>
    <n v="30.492640000000002"/>
  </r>
  <r>
    <s v="Datasaurus Dozen"/>
    <n v="333"/>
    <x v="2"/>
    <n v="35.667319999999997"/>
    <n v="30.522040000000001"/>
  </r>
  <r>
    <s v="Datasaurus Dozen"/>
    <n v="334"/>
    <x v="2"/>
    <n v="48.442300000000003"/>
    <n v="30.501719999999999"/>
  </r>
  <r>
    <s v="Datasaurus Dozen"/>
    <n v="335"/>
    <x v="2"/>
    <n v="58.669370000000001"/>
    <n v="30.50684"/>
  </r>
  <r>
    <s v="Datasaurus Dozen"/>
    <n v="336"/>
    <x v="2"/>
    <n v="47.916960000000003"/>
    <n v="30.486730000000001"/>
  </r>
  <r>
    <s v="Datasaurus Dozen"/>
    <n v="337"/>
    <x v="2"/>
    <n v="51.894170000000003"/>
    <n v="30.494759999999999"/>
  </r>
  <r>
    <s v="Datasaurus Dozen"/>
    <n v="338"/>
    <x v="2"/>
    <n v="51.749090000000002"/>
    <n v="30.472989999999999"/>
  </r>
  <r>
    <s v="Datasaurus Dozen"/>
    <n v="339"/>
    <x v="2"/>
    <n v="58.246549999999999"/>
    <n v="50.442869999999999"/>
  </r>
  <r>
    <s v="Datasaurus Dozen"/>
    <n v="340"/>
    <x v="2"/>
    <n v="57.310699999999997"/>
    <n v="50.482509999999998"/>
  </r>
  <r>
    <s v="Datasaurus Dozen"/>
    <n v="341"/>
    <x v="2"/>
    <n v="67.968050000000005"/>
    <n v="50.452159999999999"/>
  </r>
  <r>
    <s v="Datasaurus Dozen"/>
    <n v="342"/>
    <x v="2"/>
    <n v="65.94932"/>
    <n v="50.494239999999998"/>
  </r>
  <r>
    <s v="Datasaurus Dozen"/>
    <n v="343"/>
    <x v="2"/>
    <n v="55.74709"/>
    <n v="50.478969999999997"/>
  </r>
  <r>
    <s v="Datasaurus Dozen"/>
    <n v="344"/>
    <x v="2"/>
    <n v="68.403009999999995"/>
    <n v="50.498629999999999"/>
  </r>
  <r>
    <s v="Datasaurus Dozen"/>
    <n v="345"/>
    <x v="2"/>
    <n v="76.696470000000005"/>
    <n v="50.493830000000003"/>
  </r>
  <r>
    <s v="Datasaurus Dozen"/>
    <n v="346"/>
    <x v="2"/>
    <n v="67.214839999999995"/>
    <n v="70.26003"/>
  </r>
  <r>
    <s v="Datasaurus Dozen"/>
    <n v="347"/>
    <x v="2"/>
    <n v="72.302009999999996"/>
    <n v="70.220439999999996"/>
  </r>
  <r>
    <s v="Datasaurus Dozen"/>
    <n v="348"/>
    <x v="2"/>
    <n v="66.763260000000002"/>
    <n v="70.473860000000002"/>
  </r>
  <r>
    <s v="Datasaurus Dozen"/>
    <n v="349"/>
    <x v="2"/>
    <n v="51.680300000000003"/>
    <n v="89.997029999999995"/>
  </r>
  <r>
    <s v="Datasaurus Dozen"/>
    <n v="350"/>
    <x v="2"/>
    <n v="53.096559999999997"/>
    <n v="89.540239999999997"/>
  </r>
  <r>
    <s v="Datasaurus Dozen"/>
    <n v="351"/>
    <x v="2"/>
    <n v="42.242289999999997"/>
    <n v="89.708579999999998"/>
  </r>
  <r>
    <s v="Datasaurus Dozen"/>
    <n v="352"/>
    <x v="2"/>
    <n v="56.233879999999999"/>
    <n v="89.635310000000004"/>
  </r>
  <r>
    <s v="Datasaurus Dozen"/>
    <n v="353"/>
    <x v="2"/>
    <n v="54.680990000000001"/>
    <n v="89.964600000000004"/>
  </r>
  <r>
    <s v="Datasaurus Dozen"/>
    <n v="354"/>
    <x v="2"/>
    <n v="57.90269"/>
    <n v="89.618399999999994"/>
  </r>
  <r>
    <s v="Datasaurus Dozen"/>
    <n v="355"/>
    <x v="2"/>
    <n v="51.820259999999998"/>
    <n v="89.834130000000002"/>
  </r>
  <r>
    <s v="Datasaurus Dozen"/>
    <n v="356"/>
    <x v="2"/>
    <n v="56.828400000000002"/>
    <n v="89.583659999999995"/>
  </r>
  <r>
    <s v="Datasaurus Dozen"/>
    <n v="357"/>
    <x v="2"/>
    <n v="58.272280000000002"/>
    <n v="69.900270000000006"/>
  </r>
  <r>
    <s v="Datasaurus Dozen"/>
    <n v="358"/>
    <x v="2"/>
    <n v="51.828130000000002"/>
    <n v="70.352649999999997"/>
  </r>
  <r>
    <s v="Datasaurus Dozen"/>
    <n v="359"/>
    <x v="2"/>
    <n v="44.849980000000002"/>
    <n v="70.395200000000003"/>
  </r>
  <r>
    <s v="Datasaurus Dozen"/>
    <n v="360"/>
    <x v="2"/>
    <n v="24.270379999999999"/>
    <n v="50.485570000000003"/>
  </r>
  <r>
    <s v="Datasaurus Dozen"/>
    <n v="361"/>
    <x v="2"/>
    <n v="34.742469999999997"/>
    <n v="70.339929999999995"/>
  </r>
  <r>
    <s v="Datasaurus Dozen"/>
    <n v="362"/>
    <x v="2"/>
    <n v="37.799309999999998"/>
    <n v="70.469539999999995"/>
  </r>
  <r>
    <s v="Datasaurus Dozen"/>
    <n v="363"/>
    <x v="2"/>
    <n v="49.786940000000001"/>
    <n v="89.658050000000003"/>
  </r>
  <r>
    <s v="Datasaurus Dozen"/>
    <n v="364"/>
    <x v="2"/>
    <n v="59.7515"/>
    <n v="89.731930000000006"/>
  </r>
  <r>
    <s v="Datasaurus Dozen"/>
    <n v="365"/>
    <x v="2"/>
    <n v="64.774799999999999"/>
    <n v="90.132320000000007"/>
  </r>
  <r>
    <s v="Datasaurus Dozen"/>
    <n v="366"/>
    <x v="2"/>
    <n v="70.844449999999995"/>
    <n v="89.924210000000002"/>
  </r>
  <r>
    <s v="Datasaurus Dozen"/>
    <n v="367"/>
    <x v="2"/>
    <n v="70.605950000000007"/>
    <n v="90.042060000000006"/>
  </r>
  <r>
    <s v="Datasaurus Dozen"/>
    <n v="368"/>
    <x v="2"/>
    <n v="78.642489999999995"/>
    <n v="89.551199999999994"/>
  </r>
  <r>
    <s v="Datasaurus Dozen"/>
    <n v="369"/>
    <x v="2"/>
    <n v="70.810689999999994"/>
    <n v="89.592650000000006"/>
  </r>
  <r>
    <s v="Datasaurus Dozen"/>
    <n v="370"/>
    <x v="2"/>
    <n v="66.769949999999994"/>
    <n v="70.423379999999995"/>
  </r>
  <r>
    <s v="Datasaurus Dozen"/>
    <n v="371"/>
    <x v="2"/>
    <n v="73.336370000000002"/>
    <n v="70.316929999999999"/>
  </r>
  <r>
    <s v="Datasaurus Dozen"/>
    <n v="372"/>
    <x v="2"/>
    <n v="73.105149999999995"/>
    <n v="70.300510000000003"/>
  </r>
  <r>
    <s v="Datasaurus Dozen"/>
    <n v="373"/>
    <x v="2"/>
    <n v="74.678250000000006"/>
    <n v="70.445310000000006"/>
  </r>
  <r>
    <s v="Datasaurus Dozen"/>
    <n v="374"/>
    <x v="2"/>
    <n v="80.240250000000003"/>
    <n v="70.354309999999998"/>
  </r>
  <r>
    <s v="Datasaurus Dozen"/>
    <n v="375"/>
    <x v="2"/>
    <n v="70.946849999999998"/>
    <n v="50.472700000000003"/>
  </r>
  <r>
    <s v="Datasaurus Dozen"/>
    <n v="376"/>
    <x v="2"/>
    <n v="88.662660000000002"/>
    <n v="50.455329999999996"/>
  </r>
  <r>
    <s v="Datasaurus Dozen"/>
    <n v="377"/>
    <x v="2"/>
    <n v="84.405950000000004"/>
    <n v="50.494869999999999"/>
  </r>
  <r>
    <s v="Datasaurus Dozen"/>
    <n v="378"/>
    <x v="2"/>
    <n v="75.987099999999998"/>
    <n v="50.491970000000002"/>
  </r>
  <r>
    <s v="Datasaurus Dozen"/>
    <n v="379"/>
    <x v="2"/>
    <n v="91.112089999999995"/>
    <n v="50.48939"/>
  </r>
  <r>
    <s v="Datasaurus Dozen"/>
    <n v="380"/>
    <x v="2"/>
    <n v="98.288120000000006"/>
    <n v="30.603919999999999"/>
  </r>
  <r>
    <s v="Datasaurus Dozen"/>
    <n v="381"/>
    <x v="2"/>
    <n v="95.065269999999998"/>
    <n v="30.500399999999999"/>
  </r>
  <r>
    <s v="Datasaurus Dozen"/>
    <n v="382"/>
    <x v="2"/>
    <n v="95.249229999999997"/>
    <n v="30.45945"/>
  </r>
  <r>
    <s v="Datasaurus Dozen"/>
    <n v="383"/>
    <x v="2"/>
    <n v="49.656129999999997"/>
    <n v="50.431319999999999"/>
  </r>
  <r>
    <s v="Datasaurus Dozen"/>
    <n v="384"/>
    <x v="2"/>
    <n v="63.018599999999999"/>
    <n v="30.49258"/>
  </r>
  <r>
    <s v="Datasaurus Dozen"/>
    <n v="385"/>
    <x v="2"/>
    <n v="70.538200000000003"/>
    <n v="30.483560000000001"/>
  </r>
  <r>
    <s v="Datasaurus Dozen"/>
    <n v="386"/>
    <x v="2"/>
    <n v="70.086870000000005"/>
    <n v="30.51004"/>
  </r>
  <r>
    <s v="Datasaurus Dozen"/>
    <n v="387"/>
    <x v="2"/>
    <n v="62.685690000000001"/>
    <n v="30.546420000000001"/>
  </r>
  <r>
    <s v="Datasaurus Dozen"/>
    <n v="388"/>
    <x v="2"/>
    <n v="69.239419999999996"/>
    <n v="30.50601"/>
  </r>
  <r>
    <s v="Datasaurus Dozen"/>
    <n v="389"/>
    <x v="2"/>
    <n v="80.400229999999993"/>
    <n v="30.485009999999999"/>
  </r>
  <r>
    <s v="Datasaurus Dozen"/>
    <n v="390"/>
    <x v="2"/>
    <n v="74.647880000000001"/>
    <n v="30.673860000000001"/>
  </r>
  <r>
    <s v="Datasaurus Dozen"/>
    <n v="391"/>
    <x v="2"/>
    <n v="65.995270000000005"/>
    <n v="30.475020000000001"/>
  </r>
  <r>
    <s v="Datasaurus Dozen"/>
    <n v="392"/>
    <x v="2"/>
    <n v="67.088560000000001"/>
    <n v="30.494520000000001"/>
  </r>
  <r>
    <s v="Datasaurus Dozen"/>
    <n v="393"/>
    <x v="2"/>
    <n v="59.852580000000003"/>
    <n v="10.543189999999999"/>
  </r>
  <r>
    <s v="Datasaurus Dozen"/>
    <n v="394"/>
    <x v="2"/>
    <n v="53.748989999999999"/>
    <n v="10.52257"/>
  </r>
  <r>
    <s v="Datasaurus Dozen"/>
    <n v="395"/>
    <x v="2"/>
    <n v="58.239100000000001"/>
    <n v="10.494899999999999"/>
  </r>
  <r>
    <s v="Datasaurus Dozen"/>
    <n v="396"/>
    <x v="2"/>
    <n v="54.810299999999998"/>
    <n v="10.724930000000001"/>
  </r>
  <r>
    <s v="Datasaurus Dozen"/>
    <n v="397"/>
    <x v="2"/>
    <n v="52.976709999999997"/>
    <n v="10.859489999999999"/>
  </r>
  <r>
    <s v="Datasaurus Dozen"/>
    <n v="398"/>
    <x v="2"/>
    <n v="52.203890000000001"/>
    <n v="10.49564"/>
  </r>
  <r>
    <s v="Datasaurus Dozen"/>
    <n v="399"/>
    <x v="2"/>
    <n v="50.745159999999998"/>
    <n v="10.52491"/>
  </r>
  <r>
    <s v="Datasaurus Dozen"/>
    <n v="400"/>
    <x v="2"/>
    <n v="42.713189999999997"/>
    <n v="10.487550000000001"/>
  </r>
  <r>
    <s v="Datasaurus Dozen"/>
    <n v="401"/>
    <x v="2"/>
    <n v="45.317230000000002"/>
    <n v="10.49587"/>
  </r>
  <r>
    <s v="Datasaurus Dozen"/>
    <n v="402"/>
    <x v="2"/>
    <n v="53.11692"/>
    <n v="10.50686"/>
  </r>
  <r>
    <s v="Datasaurus Dozen"/>
    <n v="403"/>
    <x v="2"/>
    <n v="57.049799999999998"/>
    <n v="10.508139999999999"/>
  </r>
  <r>
    <s v="Datasaurus Dozen"/>
    <n v="404"/>
    <x v="2"/>
    <n v="54.85463"/>
    <n v="10.46392"/>
  </r>
  <r>
    <s v="Datasaurus Dozen"/>
    <n v="405"/>
    <x v="2"/>
    <n v="54.924840000000003"/>
    <n v="10.498329999999999"/>
  </r>
  <r>
    <s v="Datasaurus Dozen"/>
    <n v="406"/>
    <x v="2"/>
    <n v="63.309550000000002"/>
    <n v="10.488810000000001"/>
  </r>
  <r>
    <s v="Datasaurus Dozen"/>
    <n v="407"/>
    <x v="2"/>
    <n v="49.749499999999998"/>
    <n v="10.485799999999999"/>
  </r>
  <r>
    <s v="Datasaurus Dozen"/>
    <n v="408"/>
    <x v="2"/>
    <n v="41.169310000000003"/>
    <n v="10.497299999999999"/>
  </r>
  <r>
    <s v="Datasaurus Dozen"/>
    <n v="409"/>
    <x v="2"/>
    <n v="46.688339999999997"/>
    <n v="10.507529999999999"/>
  </r>
  <r>
    <s v="Datasaurus Dozen"/>
    <n v="410"/>
    <x v="2"/>
    <n v="52.41892"/>
    <n v="10.49591"/>
  </r>
  <r>
    <s v="Datasaurus Dozen"/>
    <n v="411"/>
    <x v="2"/>
    <n v="50.878489999999999"/>
    <n v="10.50309"/>
  </r>
  <r>
    <s v="Datasaurus Dozen"/>
    <n v="412"/>
    <x v="2"/>
    <n v="57.053310000000003"/>
    <n v="10.51407"/>
  </r>
  <r>
    <s v="Datasaurus Dozen"/>
    <n v="413"/>
    <x v="2"/>
    <n v="70.786450000000002"/>
    <n v="10.5137"/>
  </r>
  <r>
    <s v="Datasaurus Dozen"/>
    <n v="414"/>
    <x v="2"/>
    <n v="56.772150000000003"/>
    <n v="10.503270000000001"/>
  </r>
  <r>
    <s v="Datasaurus Dozen"/>
    <n v="415"/>
    <x v="2"/>
    <n v="75.477220000000003"/>
    <n v="10.51857"/>
  </r>
  <r>
    <s v="Datasaurus Dozen"/>
    <n v="416"/>
    <x v="2"/>
    <n v="76.765910000000005"/>
    <n v="10.497"/>
  </r>
  <r>
    <s v="Datasaurus Dozen"/>
    <n v="417"/>
    <x v="2"/>
    <n v="77.621049999999997"/>
    <n v="10.49587"/>
  </r>
  <r>
    <s v="Datasaurus Dozen"/>
    <n v="418"/>
    <x v="2"/>
    <n v="65.414490000000001"/>
    <n v="10.681839999999999"/>
  </r>
  <r>
    <s v="Datasaurus Dozen"/>
    <n v="419"/>
    <x v="2"/>
    <n v="69.964780000000005"/>
    <n v="10.50723"/>
  </r>
  <r>
    <s v="Datasaurus Dozen"/>
    <n v="420"/>
    <x v="2"/>
    <n v="64.969740000000002"/>
    <n v="10.48216"/>
  </r>
  <r>
    <s v="Datasaurus Dozen"/>
    <n v="421"/>
    <x v="2"/>
    <n v="38.050240000000002"/>
    <n v="30.40795"/>
  </r>
  <r>
    <s v="Datasaurus Dozen"/>
    <n v="422"/>
    <x v="2"/>
    <n v="42.224119999999999"/>
    <n v="30.49804"/>
  </r>
  <r>
    <s v="Datasaurus Dozen"/>
    <n v="423"/>
    <x v="2"/>
    <n v="87.698459999999997"/>
    <n v="50.489939999999997"/>
  </r>
  <r>
    <s v="Datasaurus Dozen"/>
    <n v="424"/>
    <x v="2"/>
    <n v="52.360329999999998"/>
    <n v="89.704319999999996"/>
  </r>
  <r>
    <s v="Datasaurus Dozen"/>
    <n v="425"/>
    <x v="2"/>
    <n v="51.406790000000001"/>
    <n v="89.712140000000005"/>
  </r>
  <r>
    <s v="Datasaurus Dozen"/>
    <n v="426"/>
    <x v="2"/>
    <n v="43.588470000000001"/>
    <n v="89.745540000000005"/>
  </r>
  <r>
    <s v="Datasaurus Dozen"/>
    <n v="427"/>
    <x v="3"/>
    <n v="50.48151"/>
    <n v="93.222700000000003"/>
  </r>
  <r>
    <s v="Datasaurus Dozen"/>
    <n v="428"/>
    <x v="3"/>
    <n v="50.282409999999999"/>
    <n v="97.609979999999993"/>
  </r>
  <r>
    <s v="Datasaurus Dozen"/>
    <n v="429"/>
    <x v="3"/>
    <n v="50.186700000000002"/>
    <n v="99.694680000000005"/>
  </r>
  <r>
    <s v="Datasaurus Dozen"/>
    <n v="430"/>
    <x v="3"/>
    <n v="50.326909999999998"/>
    <n v="90.022049999999993"/>
  </r>
  <r>
    <s v="Datasaurus Dozen"/>
    <n v="431"/>
    <x v="3"/>
    <n v="50.456209999999999"/>
    <n v="89.987409999999997"/>
  </r>
  <r>
    <s v="Datasaurus Dozen"/>
    <n v="432"/>
    <x v="3"/>
    <n v="30.464849999999998"/>
    <n v="82.089230000000001"/>
  </r>
  <r>
    <s v="Datasaurus Dozen"/>
    <n v="433"/>
    <x v="3"/>
    <n v="30.5016"/>
    <n v="82.307130000000001"/>
  </r>
  <r>
    <s v="Datasaurus Dozen"/>
    <n v="434"/>
    <x v="3"/>
    <n v="30.489570000000001"/>
    <n v="77.729879999999994"/>
  </r>
  <r>
    <s v="Datasaurus Dozen"/>
    <n v="435"/>
    <x v="3"/>
    <n v="30.45025"/>
    <n v="79.834890000000001"/>
  </r>
  <r>
    <s v="Datasaurus Dozen"/>
    <n v="436"/>
    <x v="3"/>
    <n v="30.51839"/>
    <n v="68.252579999999995"/>
  </r>
  <r>
    <s v="Datasaurus Dozen"/>
    <n v="437"/>
    <x v="3"/>
    <n v="30.511659999999999"/>
    <n v="66.093720000000005"/>
  </r>
  <r>
    <s v="Datasaurus Dozen"/>
    <n v="438"/>
    <x v="3"/>
    <n v="30.498080000000002"/>
    <n v="62.384990000000002"/>
  </r>
  <r>
    <s v="Datasaurus Dozen"/>
    <n v="439"/>
    <x v="3"/>
    <n v="30.620229999999999"/>
    <n v="60.860080000000004"/>
  </r>
  <r>
    <s v="Datasaurus Dozen"/>
    <n v="440"/>
    <x v="3"/>
    <n v="30.492190000000001"/>
    <n v="55.878920000000001"/>
  </r>
  <r>
    <s v="Datasaurus Dozen"/>
    <n v="441"/>
    <x v="3"/>
    <n v="30.474630000000001"/>
    <n v="52.322159999999997"/>
  </r>
  <r>
    <s v="Datasaurus Dozen"/>
    <n v="442"/>
    <x v="3"/>
    <n v="30.501000000000001"/>
    <n v="48.069699999999997"/>
  </r>
  <r>
    <s v="Datasaurus Dozen"/>
    <n v="443"/>
    <x v="3"/>
    <n v="30.494420000000002"/>
    <n v="45.773479999999999"/>
  </r>
  <r>
    <s v="Datasaurus Dozen"/>
    <n v="444"/>
    <x v="3"/>
    <n v="30.49954"/>
    <n v="49.382100000000001"/>
  </r>
  <r>
    <s v="Datasaurus Dozen"/>
    <n v="445"/>
    <x v="3"/>
    <n v="50.144390000000001"/>
    <n v="47.014279999999999"/>
  </r>
  <r>
    <s v="Datasaurus Dozen"/>
    <n v="446"/>
    <x v="3"/>
    <n v="49.9129"/>
    <n v="55.58784"/>
  </r>
  <r>
    <s v="Datasaurus Dozen"/>
    <n v="447"/>
    <x v="3"/>
    <n v="50.337429999999998"/>
    <n v="57.955309999999997"/>
  </r>
  <r>
    <s v="Datasaurus Dozen"/>
    <n v="448"/>
    <x v="3"/>
    <n v="50.418979999999998"/>
    <n v="60.524909999999998"/>
  </r>
  <r>
    <s v="Datasaurus Dozen"/>
    <n v="449"/>
    <x v="3"/>
    <n v="50.205260000000003"/>
    <n v="57.924219999999998"/>
  </r>
  <r>
    <s v="Datasaurus Dozen"/>
    <n v="450"/>
    <x v="3"/>
    <n v="50.435319999999997"/>
    <n v="56.439320000000002"/>
  </r>
  <r>
    <s v="Datasaurus Dozen"/>
    <n v="451"/>
    <x v="3"/>
    <n v="69.505790000000005"/>
    <n v="59.28492"/>
  </r>
  <r>
    <s v="Datasaurus Dozen"/>
    <n v="452"/>
    <x v="3"/>
    <n v="69.53407"/>
    <n v="64.892979999999994"/>
  </r>
  <r>
    <s v="Datasaurus Dozen"/>
    <n v="453"/>
    <x v="3"/>
    <n v="69.510109999999997"/>
    <n v="61.329619999999998"/>
  </r>
  <r>
    <s v="Datasaurus Dozen"/>
    <n v="454"/>
    <x v="3"/>
    <n v="69.526319999999998"/>
    <n v="56.995280000000001"/>
  </r>
  <r>
    <s v="Datasaurus Dozen"/>
    <n v="455"/>
    <x v="3"/>
    <n v="49.947240000000001"/>
    <n v="48.229579999999999"/>
  </r>
  <r>
    <s v="Datasaurus Dozen"/>
    <n v="456"/>
    <x v="3"/>
    <n v="50.063099999999999"/>
    <n v="58.085039999999999"/>
  </r>
  <r>
    <s v="Datasaurus Dozen"/>
    <n v="457"/>
    <x v="3"/>
    <n v="50.489899999999999"/>
    <n v="39.205410000000001"/>
  </r>
  <r>
    <s v="Datasaurus Dozen"/>
    <n v="458"/>
    <x v="3"/>
    <n v="49.688859999999998"/>
    <n v="42.018509999999999"/>
  </r>
  <r>
    <s v="Datasaurus Dozen"/>
    <n v="459"/>
    <x v="3"/>
    <n v="50.333480000000002"/>
    <n v="43.58867"/>
  </r>
  <r>
    <s v="Datasaurus Dozen"/>
    <n v="460"/>
    <x v="3"/>
    <n v="50.446750000000002"/>
    <n v="57.230589999999999"/>
  </r>
  <r>
    <s v="Datasaurus Dozen"/>
    <n v="461"/>
    <x v="3"/>
    <n v="50.420909999999999"/>
    <n v="43.34796"/>
  </r>
  <r>
    <s v="Datasaurus Dozen"/>
    <n v="462"/>
    <x v="3"/>
    <n v="50.374049999999997"/>
    <n v="32.918239999999997"/>
  </r>
  <r>
    <s v="Datasaurus Dozen"/>
    <n v="463"/>
    <x v="3"/>
    <n v="30.47683"/>
    <n v="39.424610000000001"/>
  </r>
  <r>
    <s v="Datasaurus Dozen"/>
    <n v="464"/>
    <x v="3"/>
    <n v="30.50347"/>
    <n v="38.348559999999999"/>
  </r>
  <r>
    <s v="Datasaurus Dozen"/>
    <n v="465"/>
    <x v="3"/>
    <n v="30.504829999999998"/>
    <n v="28.77149"/>
  </r>
  <r>
    <s v="Datasaurus Dozen"/>
    <n v="466"/>
    <x v="3"/>
    <n v="30.462219999999999"/>
    <n v="32.75047"/>
  </r>
  <r>
    <s v="Datasaurus Dozen"/>
    <n v="467"/>
    <x v="3"/>
    <n v="30.491299999999999"/>
    <n v="43.561369999999997"/>
  </r>
  <r>
    <s v="Datasaurus Dozen"/>
    <n v="468"/>
    <x v="3"/>
    <n v="30.449649999999998"/>
    <n v="44.99512"/>
  </r>
  <r>
    <s v="Datasaurus Dozen"/>
    <n v="469"/>
    <x v="3"/>
    <n v="30.485990000000001"/>
    <n v="47.347949999999997"/>
  </r>
  <r>
    <s v="Datasaurus Dozen"/>
    <n v="470"/>
    <x v="3"/>
    <n v="30.502079999999999"/>
    <n v="36.441209999999998"/>
  </r>
  <r>
    <s v="Datasaurus Dozen"/>
    <n v="471"/>
    <x v="3"/>
    <n v="30.478059999999999"/>
    <n v="28.020579999999999"/>
  </r>
  <r>
    <s v="Datasaurus Dozen"/>
    <n v="472"/>
    <x v="3"/>
    <n v="30.501159999999999"/>
    <n v="38.314140000000002"/>
  </r>
  <r>
    <s v="Datasaurus Dozen"/>
    <n v="473"/>
    <x v="3"/>
    <n v="30.504770000000001"/>
    <n v="26.416630000000001"/>
  </r>
  <r>
    <s v="Datasaurus Dozen"/>
    <n v="474"/>
    <x v="3"/>
    <n v="30.509119999999999"/>
    <n v="22.82555"/>
  </r>
  <r>
    <s v="Datasaurus Dozen"/>
    <n v="475"/>
    <x v="3"/>
    <n v="50.115630000000003"/>
    <n v="16.694009999999999"/>
  </r>
  <r>
    <s v="Datasaurus Dozen"/>
    <n v="476"/>
    <x v="3"/>
    <n v="50.448300000000003"/>
    <n v="21.640260000000001"/>
  </r>
  <r>
    <s v="Datasaurus Dozen"/>
    <n v="477"/>
    <x v="3"/>
    <n v="50.173180000000002"/>
    <n v="29.177859999999999"/>
  </r>
  <r>
    <s v="Datasaurus Dozen"/>
    <n v="478"/>
    <x v="3"/>
    <n v="49.922739999999997"/>
    <n v="38.440469999999998"/>
  </r>
  <r>
    <s v="Datasaurus Dozen"/>
    <n v="479"/>
    <x v="3"/>
    <n v="50.311300000000003"/>
    <n v="26.860489999999999"/>
  </r>
  <r>
    <s v="Datasaurus Dozen"/>
    <n v="480"/>
    <x v="3"/>
    <n v="50.399410000000003"/>
    <n v="38.963839999999998"/>
  </r>
  <r>
    <s v="Datasaurus Dozen"/>
    <n v="481"/>
    <x v="3"/>
    <n v="50.337359999999997"/>
    <n v="40.91339"/>
  </r>
  <r>
    <s v="Datasaurus Dozen"/>
    <n v="482"/>
    <x v="3"/>
    <n v="50.20232"/>
    <n v="47.212949999999999"/>
  </r>
  <r>
    <s v="Datasaurus Dozen"/>
    <n v="483"/>
    <x v="3"/>
    <n v="50.274929999999998"/>
    <n v="49.6235"/>
  </r>
  <r>
    <s v="Datasaurus Dozen"/>
    <n v="484"/>
    <x v="3"/>
    <n v="69.494380000000007"/>
    <n v="52.612409999999997"/>
  </r>
  <r>
    <s v="Datasaurus Dozen"/>
    <n v="485"/>
    <x v="3"/>
    <n v="69.51934"/>
    <n v="47.384529999999998"/>
  </r>
  <r>
    <s v="Datasaurus Dozen"/>
    <n v="486"/>
    <x v="3"/>
    <n v="69.529179999999997"/>
    <n v="57.841270000000002"/>
  </r>
  <r>
    <s v="Datasaurus Dozen"/>
    <n v="487"/>
    <x v="3"/>
    <n v="69.495760000000004"/>
    <n v="58.785069999999997"/>
  </r>
  <r>
    <s v="Datasaurus Dozen"/>
    <n v="488"/>
    <x v="3"/>
    <n v="69.199060000000003"/>
    <n v="60.418959999999998"/>
  </r>
  <r>
    <s v="Datasaurus Dozen"/>
    <n v="489"/>
    <x v="3"/>
    <n v="69.551090000000002"/>
    <n v="58.4011"/>
  </r>
  <r>
    <s v="Datasaurus Dozen"/>
    <n v="490"/>
    <x v="3"/>
    <n v="69.506680000000003"/>
    <n v="68.084469999999996"/>
  </r>
  <r>
    <s v="Datasaurus Dozen"/>
    <n v="491"/>
    <x v="3"/>
    <n v="50.444119999999998"/>
    <n v="75.013300000000001"/>
  </r>
  <r>
    <s v="Datasaurus Dozen"/>
    <n v="492"/>
    <x v="3"/>
    <n v="50.467230000000001"/>
    <n v="90.281459999999996"/>
  </r>
  <r>
    <s v="Datasaurus Dozen"/>
    <n v="493"/>
    <x v="3"/>
    <n v="50.210880000000003"/>
    <n v="80.941770000000005"/>
  </r>
  <r>
    <s v="Datasaurus Dozen"/>
    <n v="494"/>
    <x v="3"/>
    <n v="50.205410000000001"/>
    <n v="90.640540000000001"/>
  </r>
  <r>
    <s v="Datasaurus Dozen"/>
    <n v="495"/>
    <x v="3"/>
    <n v="50.438290000000002"/>
    <n v="92.354759999999999"/>
  </r>
  <r>
    <s v="Datasaurus Dozen"/>
    <n v="496"/>
    <x v="3"/>
    <n v="50.373519999999999"/>
    <n v="82.219210000000004"/>
  </r>
  <r>
    <s v="Datasaurus Dozen"/>
    <n v="497"/>
    <x v="3"/>
    <n v="50.253680000000003"/>
    <n v="81.743830000000003"/>
  </r>
  <r>
    <s v="Datasaurus Dozen"/>
    <n v="498"/>
    <x v="3"/>
    <n v="50.25047"/>
    <n v="71.951390000000004"/>
  </r>
  <r>
    <s v="Datasaurus Dozen"/>
    <n v="499"/>
    <x v="3"/>
    <n v="50.087060000000001"/>
    <n v="73.95187"/>
  </r>
  <r>
    <s v="Datasaurus Dozen"/>
    <n v="500"/>
    <x v="3"/>
    <n v="50.231070000000003"/>
    <n v="80.647390000000001"/>
  </r>
  <r>
    <s v="Datasaurus Dozen"/>
    <n v="501"/>
    <x v="3"/>
    <n v="50.207740000000001"/>
    <n v="73.114500000000007"/>
  </r>
  <r>
    <s v="Datasaurus Dozen"/>
    <n v="502"/>
    <x v="3"/>
    <n v="30.499510000000001"/>
    <n v="53.61253"/>
  </r>
  <r>
    <s v="Datasaurus Dozen"/>
    <n v="503"/>
    <x v="3"/>
    <n v="30.52036"/>
    <n v="65.100409999999997"/>
  </r>
  <r>
    <s v="Datasaurus Dozen"/>
    <n v="504"/>
    <x v="3"/>
    <n v="30.45496"/>
    <n v="63.501779999999997"/>
  </r>
  <r>
    <s v="Datasaurus Dozen"/>
    <n v="505"/>
    <x v="3"/>
    <n v="50.41648"/>
    <n v="97.269689999999997"/>
  </r>
  <r>
    <s v="Datasaurus Dozen"/>
    <n v="506"/>
    <x v="3"/>
    <n v="69.525069999999999"/>
    <n v="93.598050000000001"/>
  </r>
  <r>
    <s v="Datasaurus Dozen"/>
    <n v="507"/>
    <x v="3"/>
    <n v="69.520259999999993"/>
    <n v="97.193879999999993"/>
  </r>
  <r>
    <s v="Datasaurus Dozen"/>
    <n v="508"/>
    <x v="3"/>
    <n v="69.49897"/>
    <n v="92.120490000000004"/>
  </r>
  <r>
    <s v="Datasaurus Dozen"/>
    <n v="509"/>
    <x v="3"/>
    <n v="69.528620000000004"/>
    <n v="91.62209"/>
  </r>
  <r>
    <s v="Datasaurus Dozen"/>
    <n v="510"/>
    <x v="3"/>
    <n v="69.499769999999998"/>
    <n v="84.479680000000002"/>
  </r>
  <r>
    <s v="Datasaurus Dozen"/>
    <n v="511"/>
    <x v="3"/>
    <n v="69.503799999999998"/>
    <n v="81.81541"/>
  </r>
  <r>
    <s v="Datasaurus Dozen"/>
    <n v="512"/>
    <x v="3"/>
    <n v="69.487589999999997"/>
    <n v="81.835989999999995"/>
  </r>
  <r>
    <s v="Datasaurus Dozen"/>
    <n v="513"/>
    <x v="3"/>
    <n v="69.519120000000001"/>
    <n v="71.115970000000004"/>
  </r>
  <r>
    <s v="Datasaurus Dozen"/>
    <n v="514"/>
    <x v="3"/>
    <n v="69.504379999999998"/>
    <n v="70.493440000000007"/>
  </r>
  <r>
    <s v="Datasaurus Dozen"/>
    <n v="515"/>
    <x v="3"/>
    <n v="69.512569999999997"/>
    <n v="61.49756"/>
  </r>
  <r>
    <s v="Datasaurus Dozen"/>
    <n v="516"/>
    <x v="3"/>
    <n v="89.494200000000006"/>
    <n v="62.23433"/>
  </r>
  <r>
    <s v="Datasaurus Dozen"/>
    <n v="517"/>
    <x v="3"/>
    <n v="89.500119999999995"/>
    <n v="53.216329999999999"/>
  </r>
  <r>
    <s v="Datasaurus Dozen"/>
    <n v="518"/>
    <x v="3"/>
    <n v="89.490250000000003"/>
    <n v="48.890799999999999"/>
  </r>
  <r>
    <s v="Datasaurus Dozen"/>
    <n v="519"/>
    <x v="3"/>
    <n v="89.497789999999995"/>
    <n v="46.629910000000002"/>
  </r>
  <r>
    <s v="Datasaurus Dozen"/>
    <n v="520"/>
    <x v="3"/>
    <n v="89.504850000000005"/>
    <n v="48.423409999999997"/>
  </r>
  <r>
    <s v="Datasaurus Dozen"/>
    <n v="521"/>
    <x v="3"/>
    <n v="89.501050000000006"/>
    <n v="43.347340000000003"/>
  </r>
  <r>
    <s v="Datasaurus Dozen"/>
    <n v="522"/>
    <x v="3"/>
    <n v="89.488839999999996"/>
    <n v="40.62509"/>
  </r>
  <r>
    <s v="Datasaurus Dozen"/>
    <n v="523"/>
    <x v="3"/>
    <n v="89.501620000000003"/>
    <n v="45.815179999999998"/>
  </r>
  <r>
    <s v="Datasaurus Dozen"/>
    <n v="524"/>
    <x v="3"/>
    <n v="89.497529999999998"/>
    <n v="33.90137"/>
  </r>
  <r>
    <s v="Datasaurus Dozen"/>
    <n v="525"/>
    <x v="3"/>
    <n v="50.43909"/>
    <n v="37.670769999999997"/>
  </r>
  <r>
    <s v="Datasaurus Dozen"/>
    <n v="526"/>
    <x v="3"/>
    <n v="50.179850000000002"/>
    <n v="36.807560000000002"/>
  </r>
  <r>
    <s v="Datasaurus Dozen"/>
    <n v="527"/>
    <x v="3"/>
    <n v="69.505070000000003"/>
    <n v="33.74015"/>
  </r>
  <r>
    <s v="Datasaurus Dozen"/>
    <n v="528"/>
    <x v="3"/>
    <n v="69.57987"/>
    <n v="21.93524"/>
  </r>
  <r>
    <s v="Datasaurus Dozen"/>
    <n v="529"/>
    <x v="3"/>
    <n v="69.506469999999993"/>
    <n v="22.728660000000001"/>
  </r>
  <r>
    <s v="Datasaurus Dozen"/>
    <n v="530"/>
    <x v="3"/>
    <n v="69.499480000000005"/>
    <n v="16.33747"/>
  </r>
  <r>
    <s v="Datasaurus Dozen"/>
    <n v="531"/>
    <x v="3"/>
    <n v="69.500259999999997"/>
    <n v="27.136019999999998"/>
  </r>
  <r>
    <s v="Datasaurus Dozen"/>
    <n v="532"/>
    <x v="3"/>
    <n v="69.504159999999999"/>
    <n v="23.66892"/>
  </r>
  <r>
    <s v="Datasaurus Dozen"/>
    <n v="533"/>
    <x v="3"/>
    <n v="69.53228"/>
    <n v="21.850899999999999"/>
  </r>
  <r>
    <s v="Datasaurus Dozen"/>
    <n v="534"/>
    <x v="3"/>
    <n v="69.500110000000006"/>
    <n v="11.79163"/>
  </r>
  <r>
    <s v="Datasaurus Dozen"/>
    <n v="535"/>
    <x v="3"/>
    <n v="69.504819999999995"/>
    <n v="15.61436"/>
  </r>
  <r>
    <s v="Datasaurus Dozen"/>
    <n v="536"/>
    <x v="3"/>
    <n v="69.503469999999993"/>
    <n v="17.169090000000001"/>
  </r>
  <r>
    <s v="Datasaurus Dozen"/>
    <n v="537"/>
    <x v="3"/>
    <n v="50.377400000000002"/>
    <n v="16.506019999999999"/>
  </r>
  <r>
    <s v="Datasaurus Dozen"/>
    <n v="538"/>
    <x v="3"/>
    <n v="50.33943"/>
    <n v="18.72345"/>
  </r>
  <r>
    <s v="Datasaurus Dozen"/>
    <n v="539"/>
    <x v="3"/>
    <n v="50.093649999999997"/>
    <n v="11.607710000000001"/>
  </r>
  <r>
    <s v="Datasaurus Dozen"/>
    <n v="540"/>
    <x v="3"/>
    <n v="49.934130000000003"/>
    <n v="22.256139999999998"/>
  </r>
  <r>
    <s v="Datasaurus Dozen"/>
    <n v="541"/>
    <x v="3"/>
    <n v="50.288820000000001"/>
    <n v="13.43641"/>
  </r>
  <r>
    <s v="Datasaurus Dozen"/>
    <n v="542"/>
    <x v="3"/>
    <n v="50.287990000000001"/>
    <n v="12.87228"/>
  </r>
  <r>
    <s v="Datasaurus Dozen"/>
    <n v="543"/>
    <x v="3"/>
    <n v="50.234720000000003"/>
    <n v="20.40447"/>
  </r>
  <r>
    <s v="Datasaurus Dozen"/>
    <n v="544"/>
    <x v="3"/>
    <n v="50.279699999999998"/>
    <n v="15.608739999999999"/>
  </r>
  <r>
    <s v="Datasaurus Dozen"/>
    <n v="545"/>
    <x v="3"/>
    <n v="50.253010000000003"/>
    <n v="11.30208"/>
  </r>
  <r>
    <s v="Datasaurus Dozen"/>
    <n v="546"/>
    <x v="3"/>
    <n v="50.474139999999998"/>
    <n v="12.462"/>
  </r>
  <r>
    <s v="Datasaurus Dozen"/>
    <n v="547"/>
    <x v="3"/>
    <n v="50.108440000000002"/>
    <n v="18.259039999999999"/>
  </r>
  <r>
    <s v="Datasaurus Dozen"/>
    <n v="548"/>
    <x v="3"/>
    <n v="49.919060000000002"/>
    <n v="3.7168540000000001"/>
  </r>
  <r>
    <s v="Datasaurus Dozen"/>
    <n v="549"/>
    <x v="3"/>
    <n v="50.083660000000002"/>
    <n v="10.23588"/>
  </r>
  <r>
    <s v="Datasaurus Dozen"/>
    <n v="550"/>
    <x v="3"/>
    <n v="50.352260000000001"/>
    <n v="12.4686"/>
  </r>
  <r>
    <s v="Datasaurus Dozen"/>
    <n v="551"/>
    <x v="3"/>
    <n v="50.497570000000003"/>
    <n v="7.4096250000000001"/>
  </r>
  <r>
    <s v="Datasaurus Dozen"/>
    <n v="552"/>
    <x v="3"/>
    <n v="50.016309999999997"/>
    <n v="16.253679999999999"/>
  </r>
  <r>
    <s v="Datasaurus Dozen"/>
    <n v="553"/>
    <x v="3"/>
    <n v="50.468220000000002"/>
    <n v="13.3567"/>
  </r>
  <r>
    <s v="Datasaurus Dozen"/>
    <n v="554"/>
    <x v="3"/>
    <n v="69.55068"/>
    <n v="9.0329879999999996"/>
  </r>
  <r>
    <s v="Datasaurus Dozen"/>
    <n v="555"/>
    <x v="3"/>
    <n v="69.51867"/>
    <n v="15.180490000000001"/>
  </r>
  <r>
    <s v="Datasaurus Dozen"/>
    <n v="556"/>
    <x v="3"/>
    <n v="69.503460000000004"/>
    <n v="16.878309999999999"/>
  </r>
  <r>
    <s v="Datasaurus Dozen"/>
    <n v="557"/>
    <x v="3"/>
    <n v="69.499489999999994"/>
    <n v="10.20783"/>
  </r>
  <r>
    <s v="Datasaurus Dozen"/>
    <n v="558"/>
    <x v="3"/>
    <n v="69.527529999999999"/>
    <n v="9.9922970000000007"/>
  </r>
  <r>
    <s v="Datasaurus Dozen"/>
    <n v="559"/>
    <x v="3"/>
    <n v="69.519099999999995"/>
    <n v="11.422689999999999"/>
  </r>
  <r>
    <s v="Datasaurus Dozen"/>
    <n v="560"/>
    <x v="3"/>
    <n v="69.561899999999994"/>
    <n v="15.9998"/>
  </r>
  <r>
    <s v="Datasaurus Dozen"/>
    <n v="561"/>
    <x v="3"/>
    <n v="69.501040000000003"/>
    <n v="5.9558340000000003"/>
  </r>
  <r>
    <s v="Datasaurus Dozen"/>
    <n v="562"/>
    <x v="3"/>
    <n v="69.524640000000005"/>
    <n v="2.7347600000000001"/>
  </r>
  <r>
    <s v="Datasaurus Dozen"/>
    <n v="563"/>
    <x v="3"/>
    <n v="30.499590000000001"/>
    <n v="26.085560000000001"/>
  </r>
  <r>
    <s v="Datasaurus Dozen"/>
    <n v="564"/>
    <x v="3"/>
    <n v="30.487390000000001"/>
    <n v="19.77947"/>
  </r>
  <r>
    <s v="Datasaurus Dozen"/>
    <n v="565"/>
    <x v="3"/>
    <n v="89.50018"/>
    <n v="31.978919999999999"/>
  </r>
  <r>
    <s v="Datasaurus Dozen"/>
    <n v="566"/>
    <x v="3"/>
    <n v="50.410269999999997"/>
    <n v="98.628370000000004"/>
  </r>
  <r>
    <s v="Datasaurus Dozen"/>
    <n v="567"/>
    <x v="3"/>
    <n v="50.325920000000004"/>
    <n v="94.994630000000001"/>
  </r>
  <r>
    <s v="Datasaurus Dozen"/>
    <n v="568"/>
    <x v="3"/>
    <n v="50.104030000000002"/>
    <n v="95.088539999999995"/>
  </r>
  <r>
    <s v="Datasaurus Dozen"/>
    <n v="569"/>
    <x v="4"/>
    <n v="38.337760000000003"/>
    <n v="92.472719999999995"/>
  </r>
  <r>
    <s v="Datasaurus Dozen"/>
    <n v="570"/>
    <x v="4"/>
    <n v="35.751869999999997"/>
    <n v="94.116770000000002"/>
  </r>
  <r>
    <s v="Datasaurus Dozen"/>
    <n v="571"/>
    <x v="4"/>
    <n v="32.767220000000002"/>
    <n v="88.518289999999993"/>
  </r>
  <r>
    <s v="Datasaurus Dozen"/>
    <n v="572"/>
    <x v="4"/>
    <n v="33.729610000000001"/>
    <n v="88.62227"/>
  </r>
  <r>
    <s v="Datasaurus Dozen"/>
    <n v="573"/>
    <x v="4"/>
    <n v="37.238250000000001"/>
    <n v="83.724930000000001"/>
  </r>
  <r>
    <s v="Datasaurus Dozen"/>
    <n v="574"/>
    <x v="4"/>
    <n v="36.027200000000001"/>
    <n v="82.040779999999998"/>
  </r>
  <r>
    <s v="Datasaurus Dozen"/>
    <n v="575"/>
    <x v="4"/>
    <n v="39.239280000000001"/>
    <n v="79.263720000000006"/>
  </r>
  <r>
    <s v="Datasaurus Dozen"/>
    <n v="576"/>
    <x v="4"/>
    <n v="39.784520000000001"/>
    <n v="82.260570000000001"/>
  </r>
  <r>
    <s v="Datasaurus Dozen"/>
    <n v="577"/>
    <x v="4"/>
    <n v="35.166029999999999"/>
    <n v="84.156490000000005"/>
  </r>
  <r>
    <s v="Datasaurus Dozen"/>
    <n v="578"/>
    <x v="4"/>
    <n v="40.622120000000002"/>
    <n v="78.542100000000005"/>
  </r>
  <r>
    <s v="Datasaurus Dozen"/>
    <n v="579"/>
    <x v="4"/>
    <n v="39.181910000000002"/>
    <n v="79.819040000000001"/>
  </r>
  <r>
    <s v="Datasaurus Dozen"/>
    <n v="580"/>
    <x v="4"/>
    <n v="42.430889999999998"/>
    <n v="75.133629999999997"/>
  </r>
  <r>
    <s v="Datasaurus Dozen"/>
    <n v="581"/>
    <x v="4"/>
    <n v="43.08126"/>
    <n v="75.346699999999998"/>
  </r>
  <r>
    <s v="Datasaurus Dozen"/>
    <n v="582"/>
    <x v="4"/>
    <n v="44.360720000000001"/>
    <n v="70.474209999999999"/>
  </r>
  <r>
    <s v="Datasaurus Dozen"/>
    <n v="583"/>
    <x v="4"/>
    <n v="44.324779999999997"/>
    <n v="71.045900000000003"/>
  </r>
  <r>
    <s v="Datasaurus Dozen"/>
    <n v="584"/>
    <x v="4"/>
    <n v="47.552160000000001"/>
    <n v="66.460400000000007"/>
  </r>
  <r>
    <s v="Datasaurus Dozen"/>
    <n v="585"/>
    <x v="4"/>
    <n v="48.664920000000002"/>
    <n v="64.960999999999999"/>
  </r>
  <r>
    <s v="Datasaurus Dozen"/>
    <n v="586"/>
    <x v="4"/>
    <n v="46.280630000000002"/>
    <n v="68.028419999999997"/>
  </r>
  <r>
    <s v="Datasaurus Dozen"/>
    <n v="587"/>
    <x v="4"/>
    <n v="50.56324"/>
    <n v="62.623829999999998"/>
  </r>
  <r>
    <s v="Datasaurus Dozen"/>
    <n v="588"/>
    <x v="4"/>
    <n v="52.630960000000002"/>
    <n v="59.963940000000001"/>
  </r>
  <r>
    <s v="Datasaurus Dozen"/>
    <n v="589"/>
    <x v="4"/>
    <n v="54.636209999999998"/>
    <n v="57.493839999999999"/>
  </r>
  <r>
    <s v="Datasaurus Dozen"/>
    <n v="590"/>
    <x v="4"/>
    <n v="51.346029999999999"/>
    <n v="61.600549999999998"/>
  </r>
  <r>
    <s v="Datasaurus Dozen"/>
    <n v="591"/>
    <x v="4"/>
    <n v="57.134860000000003"/>
    <n v="53.877969999999998"/>
  </r>
  <r>
    <s v="Datasaurus Dozen"/>
    <n v="592"/>
    <x v="4"/>
    <n v="54.171239999999997"/>
    <n v="58.059809999999999"/>
  </r>
  <r>
    <s v="Datasaurus Dozen"/>
    <n v="593"/>
    <x v="4"/>
    <n v="50.94238"/>
    <n v="62.097389999999997"/>
  </r>
  <r>
    <s v="Datasaurus Dozen"/>
    <n v="594"/>
    <x v="4"/>
    <n v="66.512919999999994"/>
    <n v="59.071280000000002"/>
  </r>
  <r>
    <s v="Datasaurus Dozen"/>
    <n v="595"/>
    <x v="4"/>
    <n v="64.397909999999996"/>
    <n v="56.174880000000002"/>
  </r>
  <r>
    <s v="Datasaurus Dozen"/>
    <n v="596"/>
    <x v="4"/>
    <n v="68.686589999999995"/>
    <n v="62.237340000000003"/>
  </r>
  <r>
    <s v="Datasaurus Dozen"/>
    <n v="597"/>
    <x v="4"/>
    <n v="65.027789999999996"/>
    <n v="57.096260000000001"/>
  </r>
  <r>
    <s v="Datasaurus Dozen"/>
    <n v="598"/>
    <x v="4"/>
    <n v="53.304499999999997"/>
    <n v="40.883839999999999"/>
  </r>
  <r>
    <s v="Datasaurus Dozen"/>
    <n v="599"/>
    <x v="4"/>
    <n v="52.945180000000001"/>
    <n v="40.384630000000001"/>
  </r>
  <r>
    <s v="Datasaurus Dozen"/>
    <n v="600"/>
    <x v="4"/>
    <n v="45.225740000000002"/>
    <n v="30.555230000000002"/>
  </r>
  <r>
    <s v="Datasaurus Dozen"/>
    <n v="601"/>
    <x v="4"/>
    <n v="50.843299999999999"/>
    <n v="37.744630000000001"/>
  </r>
  <r>
    <s v="Datasaurus Dozen"/>
    <n v="602"/>
    <x v="4"/>
    <n v="49.659289999999999"/>
    <n v="36.273440000000001"/>
  </r>
  <r>
    <s v="Datasaurus Dozen"/>
    <n v="603"/>
    <x v="4"/>
    <n v="47.142789999999998"/>
    <n v="32.025060000000003"/>
  </r>
  <r>
    <s v="Datasaurus Dozen"/>
    <n v="604"/>
    <x v="4"/>
    <n v="41.270060000000001"/>
    <n v="21.721820000000001"/>
  </r>
  <r>
    <s v="Datasaurus Dozen"/>
    <n v="605"/>
    <x v="4"/>
    <n v="47.130130000000001"/>
    <n v="31.309899999999999"/>
  </r>
  <r>
    <s v="Datasaurus Dozen"/>
    <n v="606"/>
    <x v="4"/>
    <n v="40.915970000000002"/>
    <n v="23.541589999999999"/>
  </r>
  <r>
    <s v="Datasaurus Dozen"/>
    <n v="607"/>
    <x v="4"/>
    <n v="38.660159999999998"/>
    <n v="21.689550000000001"/>
  </r>
  <r>
    <s v="Datasaurus Dozen"/>
    <n v="608"/>
    <x v="4"/>
    <n v="42.612549999999999"/>
    <n v="24.195049999999998"/>
  </r>
  <r>
    <s v="Datasaurus Dozen"/>
    <n v="609"/>
    <x v="4"/>
    <n v="41.209040000000002"/>
    <n v="24.128710000000002"/>
  </r>
  <r>
    <s v="Datasaurus Dozen"/>
    <n v="610"/>
    <x v="4"/>
    <n v="50.64922"/>
    <n v="37.483789999999999"/>
  </r>
  <r>
    <s v="Datasaurus Dozen"/>
    <n v="611"/>
    <x v="4"/>
    <n v="52.131900000000002"/>
    <n v="39.364600000000003"/>
  </r>
  <r>
    <s v="Datasaurus Dozen"/>
    <n v="612"/>
    <x v="4"/>
    <n v="39.797269999999997"/>
    <n v="16.083549999999999"/>
  </r>
  <r>
    <s v="Datasaurus Dozen"/>
    <n v="613"/>
    <x v="4"/>
    <n v="43.549880000000002"/>
    <n v="24.307210000000001"/>
  </r>
  <r>
    <s v="Datasaurus Dozen"/>
    <n v="614"/>
    <x v="4"/>
    <n v="36.714660000000002"/>
    <n v="17.381810000000002"/>
  </r>
  <r>
    <s v="Datasaurus Dozen"/>
    <n v="615"/>
    <x v="4"/>
    <n v="37.224609999999998"/>
    <n v="17.980060000000002"/>
  </r>
  <r>
    <s v="Datasaurus Dozen"/>
    <n v="616"/>
    <x v="4"/>
    <n v="40.512450000000001"/>
    <n v="22.962209999999999"/>
  </r>
  <r>
    <s v="Datasaurus Dozen"/>
    <n v="617"/>
    <x v="4"/>
    <n v="40.222059999999999"/>
    <n v="20.614619999999999"/>
  </r>
  <r>
    <s v="Datasaurus Dozen"/>
    <n v="618"/>
    <x v="4"/>
    <n v="44.124960000000002"/>
    <n v="23.366250000000001"/>
  </r>
  <r>
    <s v="Datasaurus Dozen"/>
    <n v="619"/>
    <x v="4"/>
    <n v="42.346260000000001"/>
    <n v="24.558330000000002"/>
  </r>
  <r>
    <s v="Datasaurus Dozen"/>
    <n v="620"/>
    <x v="4"/>
    <n v="44.189079999999997"/>
    <n v="28.772629999999999"/>
  </r>
  <r>
    <s v="Datasaurus Dozen"/>
    <n v="621"/>
    <x v="4"/>
    <n v="45.814250000000001"/>
    <n v="31.056979999999999"/>
  </r>
  <r>
    <s v="Datasaurus Dozen"/>
    <n v="622"/>
    <x v="4"/>
    <n v="46.643120000000003"/>
    <n v="31.407219999999999"/>
  </r>
  <r>
    <s v="Datasaurus Dozen"/>
    <n v="623"/>
    <x v="4"/>
    <n v="52.189889999999998"/>
    <n v="39.367800000000003"/>
  </r>
  <r>
    <s v="Datasaurus Dozen"/>
    <n v="624"/>
    <x v="4"/>
    <n v="51.100320000000004"/>
    <n v="38.095700000000001"/>
  </r>
  <r>
    <s v="Datasaurus Dozen"/>
    <n v="625"/>
    <x v="4"/>
    <n v="65.400829999999999"/>
    <n v="42.61403"/>
  </r>
  <r>
    <s v="Datasaurus Dozen"/>
    <n v="626"/>
    <x v="4"/>
    <n v="64.852040000000002"/>
    <n v="43.13373"/>
  </r>
  <r>
    <s v="Datasaurus Dozen"/>
    <n v="627"/>
    <x v="4"/>
    <n v="63.40381"/>
    <n v="44.847490000000001"/>
  </r>
  <r>
    <s v="Datasaurus Dozen"/>
    <n v="628"/>
    <x v="4"/>
    <n v="65.371549999999999"/>
    <n v="42.695970000000003"/>
  </r>
  <r>
    <s v="Datasaurus Dozen"/>
    <n v="629"/>
    <x v="4"/>
    <n v="61.90804"/>
    <n v="53.190350000000002"/>
  </r>
  <r>
    <s v="Datasaurus Dozen"/>
    <n v="630"/>
    <x v="4"/>
    <n v="71.826650000000001"/>
    <n v="65.686229999999995"/>
  </r>
  <r>
    <s v="Datasaurus Dozen"/>
    <n v="631"/>
    <x v="4"/>
    <n v="72.654619999999994"/>
    <n v="66.878280000000004"/>
  </r>
  <r>
    <s v="Datasaurus Dozen"/>
    <n v="632"/>
    <x v="4"/>
    <n v="76.888580000000005"/>
    <n v="72.165469999999999"/>
  </r>
  <r>
    <s v="Datasaurus Dozen"/>
    <n v="633"/>
    <x v="4"/>
    <n v="43.744619999999998"/>
    <n v="71.267960000000002"/>
  </r>
  <r>
    <s v="Datasaurus Dozen"/>
    <n v="634"/>
    <x v="4"/>
    <n v="39.054250000000003"/>
    <n v="83.119020000000006"/>
  </r>
  <r>
    <s v="Datasaurus Dozen"/>
    <n v="635"/>
    <x v="4"/>
    <n v="39.931669999999997"/>
    <n v="79.939189999999996"/>
  </r>
  <r>
    <s v="Datasaurus Dozen"/>
    <n v="636"/>
    <x v="4"/>
    <n v="39.762830000000001"/>
    <n v="76.405969999999996"/>
  </r>
  <r>
    <s v="Datasaurus Dozen"/>
    <n v="637"/>
    <x v="4"/>
    <n v="41.32338"/>
    <n v="80.211870000000005"/>
  </r>
  <r>
    <s v="Datasaurus Dozen"/>
    <n v="638"/>
    <x v="4"/>
    <n v="41.787320000000001"/>
    <n v="83.988079999999997"/>
  </r>
  <r>
    <s v="Datasaurus Dozen"/>
    <n v="639"/>
    <x v="4"/>
    <n v="39.755650000000003"/>
    <n v="79.6571"/>
  </r>
  <r>
    <s v="Datasaurus Dozen"/>
    <n v="640"/>
    <x v="4"/>
    <n v="40.749879999999997"/>
    <n v="77.204660000000004"/>
  </r>
  <r>
    <s v="Datasaurus Dozen"/>
    <n v="641"/>
    <x v="4"/>
    <n v="43.856900000000003"/>
    <n v="77.609840000000005"/>
  </r>
  <r>
    <s v="Datasaurus Dozen"/>
    <n v="642"/>
    <x v="4"/>
    <n v="42.367820000000002"/>
    <n v="73.638270000000006"/>
  </r>
  <r>
    <s v="Datasaurus Dozen"/>
    <n v="643"/>
    <x v="4"/>
    <n v="39.462960000000002"/>
    <n v="78.459969999999998"/>
  </r>
  <r>
    <s v="Datasaurus Dozen"/>
    <n v="644"/>
    <x v="4"/>
    <n v="44.517330000000001"/>
    <n v="70.369349999999997"/>
  </r>
  <r>
    <s v="Datasaurus Dozen"/>
    <n v="645"/>
    <x v="4"/>
    <n v="41.636090000000003"/>
    <n v="76.249219999999994"/>
  </r>
  <r>
    <s v="Datasaurus Dozen"/>
    <n v="646"/>
    <x v="4"/>
    <n v="45.422930000000001"/>
    <n v="69.095500000000001"/>
  </r>
  <r>
    <s v="Datasaurus Dozen"/>
    <n v="647"/>
    <x v="4"/>
    <n v="42.002859999999998"/>
    <n v="97.837609999999998"/>
  </r>
  <r>
    <s v="Datasaurus Dozen"/>
    <n v="648"/>
    <x v="4"/>
    <n v="76.105630000000005"/>
    <n v="95.30498"/>
  </r>
  <r>
    <s v="Datasaurus Dozen"/>
    <n v="649"/>
    <x v="4"/>
    <n v="79.202560000000005"/>
    <n v="92.407219999999995"/>
  </r>
  <r>
    <s v="Datasaurus Dozen"/>
    <n v="650"/>
    <x v="4"/>
    <n v="84.848240000000004"/>
    <n v="95.424800000000005"/>
  </r>
  <r>
    <s v="Datasaurus Dozen"/>
    <n v="651"/>
    <x v="4"/>
    <n v="81.564480000000003"/>
    <n v="83.792910000000006"/>
  </r>
  <r>
    <s v="Datasaurus Dozen"/>
    <n v="652"/>
    <x v="4"/>
    <n v="85.446190000000001"/>
    <n v="83.078289999999996"/>
  </r>
  <r>
    <s v="Datasaurus Dozen"/>
    <n v="653"/>
    <x v="4"/>
    <n v="80.312489999999997"/>
    <n v="76.516239999999996"/>
  </r>
  <r>
    <s v="Datasaurus Dozen"/>
    <n v="654"/>
    <x v="4"/>
    <n v="80.766229999999993"/>
    <n v="79.896069999999995"/>
  </r>
  <r>
    <s v="Datasaurus Dozen"/>
    <n v="655"/>
    <x v="4"/>
    <n v="82.670109999999994"/>
    <n v="81.711479999999995"/>
  </r>
  <r>
    <s v="Datasaurus Dozen"/>
    <n v="656"/>
    <x v="4"/>
    <n v="77.163629999999998"/>
    <n v="73.523719999999997"/>
  </r>
  <r>
    <s v="Datasaurus Dozen"/>
    <n v="657"/>
    <x v="4"/>
    <n v="74.070700000000002"/>
    <n v="68.479560000000006"/>
  </r>
  <r>
    <s v="Datasaurus Dozen"/>
    <n v="658"/>
    <x v="4"/>
    <n v="74.114230000000006"/>
    <n v="71.926360000000003"/>
  </r>
  <r>
    <s v="Datasaurus Dozen"/>
    <n v="659"/>
    <x v="4"/>
    <n v="68.942080000000004"/>
    <n v="62.635150000000003"/>
  </r>
  <r>
    <s v="Datasaurus Dozen"/>
    <n v="660"/>
    <x v="4"/>
    <n v="73.242000000000004"/>
    <n v="67.353269999999995"/>
  </r>
  <r>
    <s v="Datasaurus Dozen"/>
    <n v="661"/>
    <x v="4"/>
    <n v="71.867009999999993"/>
    <n v="34.329160000000002"/>
  </r>
  <r>
    <s v="Datasaurus Dozen"/>
    <n v="662"/>
    <x v="4"/>
    <n v="71.569190000000006"/>
    <n v="34.699219999999997"/>
  </r>
  <r>
    <s v="Datasaurus Dozen"/>
    <n v="663"/>
    <x v="4"/>
    <n v="71.482910000000004"/>
    <n v="34.680520000000001"/>
  </r>
  <r>
    <s v="Datasaurus Dozen"/>
    <n v="664"/>
    <x v="4"/>
    <n v="78.128519999999995"/>
    <n v="23.139230000000001"/>
  </r>
  <r>
    <s v="Datasaurus Dozen"/>
    <n v="665"/>
    <x v="4"/>
    <n v="78.789829999999995"/>
    <n v="25.597190000000001"/>
  </r>
  <r>
    <s v="Datasaurus Dozen"/>
    <n v="666"/>
    <x v="4"/>
    <n v="77.781549999999996"/>
    <n v="23.447209999999998"/>
  </r>
  <r>
    <s v="Datasaurus Dozen"/>
    <n v="667"/>
    <x v="4"/>
    <n v="48.530630000000002"/>
    <n v="34.152450000000002"/>
  </r>
  <r>
    <s v="Datasaurus Dozen"/>
    <n v="668"/>
    <x v="4"/>
    <n v="65.530779999999993"/>
    <n v="42.281080000000003"/>
  </r>
  <r>
    <s v="Datasaurus Dozen"/>
    <n v="669"/>
    <x v="4"/>
    <n v="70.118030000000005"/>
    <n v="36.448180000000001"/>
  </r>
  <r>
    <s v="Datasaurus Dozen"/>
    <n v="670"/>
    <x v="4"/>
    <n v="70.472260000000006"/>
    <n v="36.088050000000003"/>
  </r>
  <r>
    <s v="Datasaurus Dozen"/>
    <n v="671"/>
    <x v="4"/>
    <n v="76.791129999999995"/>
    <n v="28.072009999999999"/>
  </r>
  <r>
    <s v="Datasaurus Dozen"/>
    <n v="672"/>
    <x v="4"/>
    <n v="72.409350000000003"/>
    <n v="33.039259999999999"/>
  </r>
  <r>
    <s v="Datasaurus Dozen"/>
    <n v="673"/>
    <x v="4"/>
    <n v="76.271299999999997"/>
    <n v="25.56954"/>
  </r>
  <r>
    <s v="Datasaurus Dozen"/>
    <n v="674"/>
    <x v="4"/>
    <n v="76.95326"/>
    <n v="27.770610000000001"/>
  </r>
  <r>
    <s v="Datasaurus Dozen"/>
    <n v="675"/>
    <x v="4"/>
    <n v="75.107730000000004"/>
    <n v="30.01698"/>
  </r>
  <r>
    <s v="Datasaurus Dozen"/>
    <n v="676"/>
    <x v="4"/>
    <n v="75.969290000000001"/>
    <n v="29.038869999999999"/>
  </r>
  <r>
    <s v="Datasaurus Dozen"/>
    <n v="677"/>
    <x v="4"/>
    <n v="75.28389"/>
    <n v="24.874749999999999"/>
  </r>
  <r>
    <s v="Datasaurus Dozen"/>
    <n v="678"/>
    <x v="4"/>
    <n v="77.052239999999998"/>
    <n v="27.905639999999998"/>
  </r>
  <r>
    <s v="Datasaurus Dozen"/>
    <n v="679"/>
    <x v="4"/>
    <n v="42.82676"/>
    <n v="25.55696"/>
  </r>
  <r>
    <s v="Datasaurus Dozen"/>
    <n v="680"/>
    <x v="4"/>
    <n v="42.080660000000002"/>
    <n v="24.946529999999999"/>
  </r>
  <r>
    <s v="Datasaurus Dozen"/>
    <n v="681"/>
    <x v="4"/>
    <n v="39.878300000000003"/>
    <n v="18.324929999999998"/>
  </r>
  <r>
    <s v="Datasaurus Dozen"/>
    <n v="682"/>
    <x v="4"/>
    <n v="36.475499999999997"/>
    <n v="17.71895"/>
  </r>
  <r>
    <s v="Datasaurus Dozen"/>
    <n v="683"/>
    <x v="4"/>
    <n v="37.103070000000002"/>
    <n v="15.44561"/>
  </r>
  <r>
    <s v="Datasaurus Dozen"/>
    <n v="684"/>
    <x v="4"/>
    <n v="34.148969999999998"/>
    <n v="13.523870000000001"/>
  </r>
  <r>
    <s v="Datasaurus Dozen"/>
    <n v="685"/>
    <x v="4"/>
    <n v="37.579419999999999"/>
    <n v="15.015890000000001"/>
  </r>
  <r>
    <s v="Datasaurus Dozen"/>
    <n v="686"/>
    <x v="4"/>
    <n v="41.064309999999999"/>
    <n v="12.21447"/>
  </r>
  <r>
    <s v="Datasaurus Dozen"/>
    <n v="687"/>
    <x v="4"/>
    <n v="42.195270000000001"/>
    <n v="20.919370000000001"/>
  </r>
  <r>
    <s v="Datasaurus Dozen"/>
    <n v="688"/>
    <x v="4"/>
    <n v="36.605580000000003"/>
    <n v="15.74888"/>
  </r>
  <r>
    <s v="Datasaurus Dozen"/>
    <n v="689"/>
    <x v="4"/>
    <n v="39.431159999999998"/>
    <n v="19.323840000000001"/>
  </r>
  <r>
    <s v="Datasaurus Dozen"/>
    <n v="690"/>
    <x v="4"/>
    <n v="37.562080000000002"/>
    <n v="11.92845"/>
  </r>
  <r>
    <s v="Datasaurus Dozen"/>
    <n v="691"/>
    <x v="4"/>
    <n v="34.238109999999999"/>
    <n v="13.71316"/>
  </r>
  <r>
    <s v="Datasaurus Dozen"/>
    <n v="692"/>
    <x v="4"/>
    <n v="34.140940000000001"/>
    <n v="4.577661"/>
  </r>
  <r>
    <s v="Datasaurus Dozen"/>
    <n v="693"/>
    <x v="4"/>
    <n v="36.659269999999999"/>
    <n v="17.68196"/>
  </r>
  <r>
    <s v="Datasaurus Dozen"/>
    <n v="694"/>
    <x v="4"/>
    <n v="40.643720000000002"/>
    <n v="20.240860000000001"/>
  </r>
  <r>
    <s v="Datasaurus Dozen"/>
    <n v="695"/>
    <x v="4"/>
    <n v="36.792479999999998"/>
    <n v="13.39213"/>
  </r>
  <r>
    <s v="Datasaurus Dozen"/>
    <n v="696"/>
    <x v="4"/>
    <n v="75.948300000000003"/>
    <n v="22.744800000000001"/>
  </r>
  <r>
    <s v="Datasaurus Dozen"/>
    <n v="697"/>
    <x v="4"/>
    <n v="76.840689999999995"/>
    <n v="20.91855"/>
  </r>
  <r>
    <s v="Datasaurus Dozen"/>
    <n v="698"/>
    <x v="4"/>
    <n v="81.950479999999999"/>
    <n v="19.874559999999999"/>
  </r>
  <r>
    <s v="Datasaurus Dozen"/>
    <n v="699"/>
    <x v="4"/>
    <n v="81.643709999999999"/>
    <n v="16.591760000000001"/>
  </r>
  <r>
    <s v="Datasaurus Dozen"/>
    <n v="700"/>
    <x v="4"/>
    <n v="84.610219999999998"/>
    <n v="14.24776"/>
  </r>
  <r>
    <s v="Datasaurus Dozen"/>
    <n v="701"/>
    <x v="4"/>
    <n v="84.102879999999999"/>
    <n v="8.9806559999999998"/>
  </r>
  <r>
    <s v="Datasaurus Dozen"/>
    <n v="702"/>
    <x v="4"/>
    <n v="80.180030000000002"/>
    <n v="19.088840000000001"/>
  </r>
  <r>
    <s v="Datasaurus Dozen"/>
    <n v="703"/>
    <x v="4"/>
    <n v="80.573269999999994"/>
    <n v="8.3656389999999998"/>
  </r>
  <r>
    <s v="Datasaurus Dozen"/>
    <n v="704"/>
    <x v="4"/>
    <n v="79.004329999999996"/>
    <n v="10.6282"/>
  </r>
  <r>
    <s v="Datasaurus Dozen"/>
    <n v="705"/>
    <x v="4"/>
    <n v="40.048189999999998"/>
    <n v="24.261489999999998"/>
  </r>
  <r>
    <s v="Datasaurus Dozen"/>
    <n v="706"/>
    <x v="4"/>
    <n v="34.794589999999999"/>
    <n v="13.96968"/>
  </r>
  <r>
    <s v="Datasaurus Dozen"/>
    <n v="707"/>
    <x v="4"/>
    <n v="79.221760000000003"/>
    <n v="22.09459"/>
  </r>
  <r>
    <s v="Datasaurus Dozen"/>
    <n v="708"/>
    <x v="4"/>
    <n v="36.030880000000003"/>
    <n v="93.121729999999999"/>
  </r>
  <r>
    <s v="Datasaurus Dozen"/>
    <n v="709"/>
    <x v="4"/>
    <n v="34.499560000000002"/>
    <n v="86.609989999999996"/>
  </r>
  <r>
    <s v="Datasaurus Dozen"/>
    <n v="710"/>
    <x v="4"/>
    <n v="31.106870000000001"/>
    <n v="89.461640000000003"/>
  </r>
  <r>
    <s v="Datasaurus Dozen"/>
    <n v="711"/>
    <x v="5"/>
    <n v="58.213610000000003"/>
    <n v="91.881889999999999"/>
  </r>
  <r>
    <s v="Datasaurus Dozen"/>
    <n v="712"/>
    <x v="5"/>
    <n v="58.19605"/>
    <n v="92.21499"/>
  </r>
  <r>
    <s v="Datasaurus Dozen"/>
    <n v="713"/>
    <x v="5"/>
    <n v="58.718229999999998"/>
    <n v="90.31053"/>
  </r>
  <r>
    <s v="Datasaurus Dozen"/>
    <n v="714"/>
    <x v="5"/>
    <n v="57.278370000000002"/>
    <n v="89.907610000000005"/>
  </r>
  <r>
    <s v="Datasaurus Dozen"/>
    <n v="715"/>
    <x v="5"/>
    <n v="58.08202"/>
    <n v="92.008150000000001"/>
  </r>
  <r>
    <s v="Datasaurus Dozen"/>
    <n v="716"/>
    <x v="5"/>
    <n v="57.489449999999998"/>
    <n v="88.085290000000001"/>
  </r>
  <r>
    <s v="Datasaurus Dozen"/>
    <n v="717"/>
    <x v="5"/>
    <n v="28.088740000000001"/>
    <n v="63.51079"/>
  </r>
  <r>
    <s v="Datasaurus Dozen"/>
    <n v="718"/>
    <x v="5"/>
    <n v="28.085470000000001"/>
    <n v="63.590200000000003"/>
  </r>
  <r>
    <s v="Datasaurus Dozen"/>
    <n v="719"/>
    <x v="5"/>
    <n v="28.08727"/>
    <n v="63.123280000000001"/>
  </r>
  <r>
    <s v="Datasaurus Dozen"/>
    <n v="720"/>
    <x v="5"/>
    <n v="27.578029999999998"/>
    <n v="62.821040000000004"/>
  </r>
  <r>
    <s v="Datasaurus Dozen"/>
    <n v="721"/>
    <x v="5"/>
    <n v="27.779920000000001"/>
    <n v="63.518149999999999"/>
  </r>
  <r>
    <s v="Datasaurus Dozen"/>
    <n v="722"/>
    <x v="5"/>
    <n v="28.588999999999999"/>
    <n v="63.024079999999998"/>
  </r>
  <r>
    <s v="Datasaurus Dozen"/>
    <n v="723"/>
    <x v="5"/>
    <n v="28.739139999999999"/>
    <n v="62.720860000000002"/>
  </r>
  <r>
    <s v="Datasaurus Dozen"/>
    <n v="724"/>
    <x v="5"/>
    <n v="27.0246"/>
    <n v="62.901859999999999"/>
  </r>
  <r>
    <s v="Datasaurus Dozen"/>
    <n v="725"/>
    <x v="5"/>
    <n v="28.80134"/>
    <n v="63.389040000000001"/>
  </r>
  <r>
    <s v="Datasaurus Dozen"/>
    <n v="726"/>
    <x v="5"/>
    <n v="27.18646"/>
    <n v="63.558729999999997"/>
  </r>
  <r>
    <s v="Datasaurus Dozen"/>
    <n v="727"/>
    <x v="5"/>
    <n v="29.285150000000002"/>
    <n v="63.383609999999997"/>
  </r>
  <r>
    <s v="Datasaurus Dozen"/>
    <n v="728"/>
    <x v="5"/>
    <n v="39.402949999999997"/>
    <n v="51.150860000000002"/>
  </r>
  <r>
    <s v="Datasaurus Dozen"/>
    <n v="729"/>
    <x v="5"/>
    <n v="28.811330000000002"/>
    <n v="61.357849999999999"/>
  </r>
  <r>
    <s v="Datasaurus Dozen"/>
    <n v="730"/>
    <x v="5"/>
    <n v="34.303959999999996"/>
    <n v="56.54213"/>
  </r>
  <r>
    <s v="Datasaurus Dozen"/>
    <n v="731"/>
    <x v="5"/>
    <n v="29.60276"/>
    <n v="60.157350000000001"/>
  </r>
  <r>
    <s v="Datasaurus Dozen"/>
    <n v="732"/>
    <x v="5"/>
    <n v="49.116160000000001"/>
    <n v="63.66"/>
  </r>
  <r>
    <s v="Datasaurus Dozen"/>
    <n v="733"/>
    <x v="5"/>
    <n v="39.617550000000001"/>
    <n v="62.925190000000001"/>
  </r>
  <r>
    <s v="Datasaurus Dozen"/>
    <n v="734"/>
    <x v="5"/>
    <n v="43.233080000000001"/>
    <n v="63.165219999999998"/>
  </r>
  <r>
    <s v="Datasaurus Dozen"/>
    <n v="735"/>
    <x v="5"/>
    <n v="64.892790000000005"/>
    <n v="65.814179999999993"/>
  </r>
  <r>
    <s v="Datasaurus Dozen"/>
    <n v="736"/>
    <x v="5"/>
    <n v="62.49015"/>
    <n v="74.584289999999996"/>
  </r>
  <r>
    <s v="Datasaurus Dozen"/>
    <n v="737"/>
    <x v="5"/>
    <n v="68.988079999999997"/>
    <n v="63.232149999999997"/>
  </r>
  <r>
    <s v="Datasaurus Dozen"/>
    <n v="738"/>
    <x v="5"/>
    <n v="62.105620000000002"/>
    <n v="75.990870000000001"/>
  </r>
  <r>
    <s v="Datasaurus Dozen"/>
    <n v="739"/>
    <x v="5"/>
    <n v="32.461849999999998"/>
    <n v="62.881900000000002"/>
  </r>
  <r>
    <s v="Datasaurus Dozen"/>
    <n v="740"/>
    <x v="5"/>
    <n v="41.327199999999998"/>
    <n v="49.070250000000001"/>
  </r>
  <r>
    <s v="Datasaurus Dozen"/>
    <n v="741"/>
    <x v="5"/>
    <n v="44.007150000000003"/>
    <n v="46.449669999999998"/>
  </r>
  <r>
    <s v="Datasaurus Dozen"/>
    <n v="742"/>
    <x v="5"/>
    <n v="44.074060000000003"/>
    <n v="34.553199999999997"/>
  </r>
  <r>
    <s v="Datasaurus Dozen"/>
    <n v="743"/>
    <x v="5"/>
    <n v="44.00132"/>
    <n v="33.904209999999999"/>
  </r>
  <r>
    <s v="Datasaurus Dozen"/>
    <n v="744"/>
    <x v="5"/>
    <n v="45.006300000000003"/>
    <n v="38.299019999999999"/>
  </r>
  <r>
    <s v="Datasaurus Dozen"/>
    <n v="745"/>
    <x v="5"/>
    <n v="44.443840000000002"/>
    <n v="36.019080000000002"/>
  </r>
  <r>
    <s v="Datasaurus Dozen"/>
    <n v="746"/>
    <x v="5"/>
    <n v="42.178710000000002"/>
    <n v="26.49212"/>
  </r>
  <r>
    <s v="Datasaurus Dozen"/>
    <n v="747"/>
    <x v="5"/>
    <n v="44.04457"/>
    <n v="35.662239999999997"/>
  </r>
  <r>
    <s v="Datasaurus Dozen"/>
    <n v="748"/>
    <x v="5"/>
    <n v="41.640450000000001"/>
    <n v="27.0931"/>
  </r>
  <r>
    <s v="Datasaurus Dozen"/>
    <n v="749"/>
    <x v="5"/>
    <n v="41.938330000000001"/>
    <n v="24.991520000000001"/>
  </r>
  <r>
    <s v="Datasaurus Dozen"/>
    <n v="750"/>
    <x v="5"/>
    <n v="44.053930000000001"/>
    <n v="33.55639"/>
  </r>
  <r>
    <s v="Datasaurus Dozen"/>
    <n v="751"/>
    <x v="5"/>
    <n v="39.206719999999997"/>
    <n v="51.533720000000002"/>
  </r>
  <r>
    <s v="Datasaurus Dozen"/>
    <n v="752"/>
    <x v="5"/>
    <n v="28.704450000000001"/>
    <n v="61.777529999999999"/>
  </r>
  <r>
    <s v="Datasaurus Dozen"/>
    <n v="753"/>
    <x v="5"/>
    <n v="31.708659999999998"/>
    <n v="58.83775"/>
  </r>
  <r>
    <s v="Datasaurus Dozen"/>
    <n v="754"/>
    <x v="5"/>
    <n v="42.811709999999998"/>
    <n v="30.02045"/>
  </r>
  <r>
    <s v="Datasaurus Dozen"/>
    <n v="755"/>
    <x v="5"/>
    <n v="43.300609999999999"/>
    <n v="31.526430000000001"/>
  </r>
  <r>
    <s v="Datasaurus Dozen"/>
    <n v="756"/>
    <x v="5"/>
    <n v="40.398629999999997"/>
    <n v="16.347010000000001"/>
  </r>
  <r>
    <s v="Datasaurus Dozen"/>
    <n v="757"/>
    <x v="5"/>
    <n v="40.435690000000001"/>
    <n v="20.232669999999999"/>
  </r>
  <r>
    <s v="Datasaurus Dozen"/>
    <n v="758"/>
    <x v="5"/>
    <n v="40.936549999999997"/>
    <n v="16.913"/>
  </r>
  <r>
    <s v="Datasaurus Dozen"/>
    <n v="759"/>
    <x v="5"/>
    <n v="39.661569999999998"/>
    <n v="15.609360000000001"/>
  </r>
  <r>
    <s v="Datasaurus Dozen"/>
    <n v="760"/>
    <x v="5"/>
    <n v="40.899259999999998"/>
    <n v="20.79853"/>
  </r>
  <r>
    <s v="Datasaurus Dozen"/>
    <n v="761"/>
    <x v="5"/>
    <n v="41.968620000000001"/>
    <n v="26.497070000000001"/>
  </r>
  <r>
    <s v="Datasaurus Dozen"/>
    <n v="762"/>
    <x v="5"/>
    <n v="40.383409999999998"/>
    <n v="21.39123"/>
  </r>
  <r>
    <s v="Datasaurus Dozen"/>
    <n v="763"/>
    <x v="5"/>
    <n v="56.538130000000002"/>
    <n v="32.444249999999997"/>
  </r>
  <r>
    <s v="Datasaurus Dozen"/>
    <n v="764"/>
    <x v="5"/>
    <n v="52.970689999999998"/>
    <n v="29.040199999999999"/>
  </r>
  <r>
    <s v="Datasaurus Dozen"/>
    <n v="765"/>
    <x v="5"/>
    <n v="54.620950000000001"/>
    <n v="30.344519999999999"/>
  </r>
  <r>
    <s v="Datasaurus Dozen"/>
    <n v="766"/>
    <x v="5"/>
    <n v="65.099040000000002"/>
    <n v="27.24156"/>
  </r>
  <r>
    <s v="Datasaurus Dozen"/>
    <n v="767"/>
    <x v="5"/>
    <n v="63.055990000000001"/>
    <n v="29.709099999999999"/>
  </r>
  <r>
    <s v="Datasaurus Dozen"/>
    <n v="768"/>
    <x v="5"/>
    <n v="70.960139999999996"/>
    <n v="41.259500000000003"/>
  </r>
  <r>
    <s v="Datasaurus Dozen"/>
    <n v="769"/>
    <x v="5"/>
    <n v="69.895820000000001"/>
    <n v="43.453760000000003"/>
  </r>
  <r>
    <s v="Datasaurus Dozen"/>
    <n v="770"/>
    <x v="5"/>
    <n v="70.595889999999997"/>
    <n v="41.964739999999999"/>
  </r>
  <r>
    <s v="Datasaurus Dozen"/>
    <n v="771"/>
    <x v="5"/>
    <n v="69.647019999999998"/>
    <n v="44.044449999999998"/>
  </r>
  <r>
    <s v="Datasaurus Dozen"/>
    <n v="772"/>
    <x v="5"/>
    <n v="77.392979999999994"/>
    <n v="63.371459999999999"/>
  </r>
  <r>
    <s v="Datasaurus Dozen"/>
    <n v="773"/>
    <x v="5"/>
    <n v="64.400790000000001"/>
    <n v="67.448719999999994"/>
  </r>
  <r>
    <s v="Datasaurus Dozen"/>
    <n v="774"/>
    <x v="5"/>
    <n v="63.868960000000001"/>
    <n v="70.213740000000001"/>
  </r>
  <r>
    <s v="Datasaurus Dozen"/>
    <n v="775"/>
    <x v="5"/>
    <n v="56.59442"/>
    <n v="86.927009999999996"/>
  </r>
  <r>
    <s v="Datasaurus Dozen"/>
    <n v="776"/>
    <x v="5"/>
    <n v="56.53134"/>
    <n v="87.499809999999997"/>
  </r>
  <r>
    <s v="Datasaurus Dozen"/>
    <n v="777"/>
    <x v="5"/>
    <n v="59.652160000000002"/>
    <n v="87.809460000000001"/>
  </r>
  <r>
    <s v="Datasaurus Dozen"/>
    <n v="778"/>
    <x v="5"/>
    <n v="56.636510000000001"/>
    <n v="85.637500000000003"/>
  </r>
  <r>
    <s v="Datasaurus Dozen"/>
    <n v="779"/>
    <x v="5"/>
    <n v="58.672289999999997"/>
    <n v="90.077160000000006"/>
  </r>
  <r>
    <s v="Datasaurus Dozen"/>
    <n v="780"/>
    <x v="5"/>
    <n v="58.221609999999998"/>
    <n v="90.411019999999994"/>
  </r>
  <r>
    <s v="Datasaurus Dozen"/>
    <n v="781"/>
    <x v="5"/>
    <n v="57.914659999999998"/>
    <n v="89.953800000000001"/>
  </r>
  <r>
    <s v="Datasaurus Dozen"/>
    <n v="782"/>
    <x v="5"/>
    <n v="55.315510000000003"/>
    <n v="80.251859999999994"/>
  </r>
  <r>
    <s v="Datasaurus Dozen"/>
    <n v="783"/>
    <x v="5"/>
    <n v="54.57573"/>
    <n v="77.536289999999994"/>
  </r>
  <r>
    <s v="Datasaurus Dozen"/>
    <n v="784"/>
    <x v="5"/>
    <n v="54.413089999999997"/>
    <n v="78.229089999999999"/>
  </r>
  <r>
    <s v="Datasaurus Dozen"/>
    <n v="785"/>
    <x v="5"/>
    <n v="55.074509999999997"/>
    <n v="79.817549999999997"/>
  </r>
  <r>
    <s v="Datasaurus Dozen"/>
    <n v="786"/>
    <x v="5"/>
    <n v="29.432960000000001"/>
    <n v="60.801780000000001"/>
  </r>
  <r>
    <s v="Datasaurus Dozen"/>
    <n v="787"/>
    <x v="5"/>
    <n v="29.422689999999999"/>
    <n v="63.068460000000002"/>
  </r>
  <r>
    <s v="Datasaurus Dozen"/>
    <n v="788"/>
    <x v="5"/>
    <n v="29.005610000000001"/>
    <n v="63.390749999999997"/>
  </r>
  <r>
    <s v="Datasaurus Dozen"/>
    <n v="789"/>
    <x v="5"/>
    <n v="58.461840000000002"/>
    <n v="90.265330000000006"/>
  </r>
  <r>
    <s v="Datasaurus Dozen"/>
    <n v="790"/>
    <x v="5"/>
    <n v="57.997799999999998"/>
    <n v="92.159909999999996"/>
  </r>
  <r>
    <s v="Datasaurus Dozen"/>
    <n v="791"/>
    <x v="5"/>
    <n v="57.549469999999999"/>
    <n v="90.748909999999995"/>
  </r>
  <r>
    <s v="Datasaurus Dozen"/>
    <n v="792"/>
    <x v="5"/>
    <n v="59.52993"/>
    <n v="88.327269999999999"/>
  </r>
  <r>
    <s v="Datasaurus Dozen"/>
    <n v="793"/>
    <x v="5"/>
    <n v="58.249389999999998"/>
    <n v="92.129679999999993"/>
  </r>
  <r>
    <s v="Datasaurus Dozen"/>
    <n v="794"/>
    <x v="5"/>
    <n v="58.024509999999999"/>
    <n v="91.694419999999994"/>
  </r>
  <r>
    <s v="Datasaurus Dozen"/>
    <n v="795"/>
    <x v="5"/>
    <n v="58.38212"/>
    <n v="90.553479999999993"/>
  </r>
  <r>
    <s v="Datasaurus Dozen"/>
    <n v="796"/>
    <x v="5"/>
    <n v="62.566760000000002"/>
    <n v="77.743930000000006"/>
  </r>
  <r>
    <s v="Datasaurus Dozen"/>
    <n v="797"/>
    <x v="5"/>
    <n v="72.175820000000002"/>
    <n v="63.128929999999997"/>
  </r>
  <r>
    <s v="Datasaurus Dozen"/>
    <n v="798"/>
    <x v="5"/>
    <n v="79.472759999999994"/>
    <n v="63.40869"/>
  </r>
  <r>
    <s v="Datasaurus Dozen"/>
    <n v="799"/>
    <x v="5"/>
    <n v="80.357699999999994"/>
    <n v="63.295439999999999"/>
  </r>
  <r>
    <s v="Datasaurus Dozen"/>
    <n v="800"/>
    <x v="5"/>
    <n v="78.757239999999996"/>
    <n v="53.332619999999999"/>
  </r>
  <r>
    <s v="Datasaurus Dozen"/>
    <n v="801"/>
    <x v="5"/>
    <n v="82.540239999999997"/>
    <n v="56.541049999999998"/>
  </r>
  <r>
    <s v="Datasaurus Dozen"/>
    <n v="802"/>
    <x v="5"/>
    <n v="86.435900000000004"/>
    <n v="59.792760000000001"/>
  </r>
  <r>
    <s v="Datasaurus Dozen"/>
    <n v="803"/>
    <x v="5"/>
    <n v="79.488680000000002"/>
    <n v="53.651670000000003"/>
  </r>
  <r>
    <s v="Datasaurus Dozen"/>
    <n v="804"/>
    <x v="5"/>
    <n v="81.530420000000007"/>
    <n v="56.025359999999999"/>
  </r>
  <r>
    <s v="Datasaurus Dozen"/>
    <n v="805"/>
    <x v="5"/>
    <n v="79.186790000000002"/>
    <n v="53.234789999999997"/>
  </r>
  <r>
    <s v="Datasaurus Dozen"/>
    <n v="806"/>
    <x v="5"/>
    <n v="77.899060000000006"/>
    <n v="51.82246"/>
  </r>
  <r>
    <s v="Datasaurus Dozen"/>
    <n v="807"/>
    <x v="5"/>
    <n v="75.130709999999993"/>
    <n v="23.372440000000001"/>
  </r>
  <r>
    <s v="Datasaurus Dozen"/>
    <n v="808"/>
    <x v="5"/>
    <n v="76.058009999999996"/>
    <n v="16.383749999999999"/>
  </r>
  <r>
    <s v="Datasaurus Dozen"/>
    <n v="809"/>
    <x v="5"/>
    <n v="57.614669999999997"/>
    <n v="33.822450000000003"/>
  </r>
  <r>
    <s v="Datasaurus Dozen"/>
    <n v="810"/>
    <x v="5"/>
    <n v="56.171399999999998"/>
    <n v="32.117989999999999"/>
  </r>
  <r>
    <s v="Datasaurus Dozen"/>
    <n v="811"/>
    <x v="5"/>
    <n v="66.287890000000004"/>
    <n v="26.11711"/>
  </r>
  <r>
    <s v="Datasaurus Dozen"/>
    <n v="812"/>
    <x v="5"/>
    <n v="67.881720000000001"/>
    <n v="24.23602"/>
  </r>
  <r>
    <s v="Datasaurus Dozen"/>
    <n v="813"/>
    <x v="5"/>
    <n v="64.028080000000003"/>
    <n v="27.672689999999999"/>
  </r>
  <r>
    <s v="Datasaurus Dozen"/>
    <n v="814"/>
    <x v="5"/>
    <n v="77.496650000000002"/>
    <n v="14.94852"/>
  </r>
  <r>
    <s v="Datasaurus Dozen"/>
    <n v="815"/>
    <x v="5"/>
    <n v="77.634649999999993"/>
    <n v="14.46185"/>
  </r>
  <r>
    <s v="Datasaurus Dozen"/>
    <n v="816"/>
    <x v="5"/>
    <n v="77.863730000000004"/>
    <n v="14.61068"/>
  </r>
  <r>
    <s v="Datasaurus Dozen"/>
    <n v="817"/>
    <x v="5"/>
    <n v="77.338160000000002"/>
    <n v="15.89005"/>
  </r>
  <r>
    <s v="Datasaurus Dozen"/>
    <n v="818"/>
    <x v="5"/>
    <n v="76.180419999999998"/>
    <n v="15.912570000000001"/>
  </r>
  <r>
    <s v="Datasaurus Dozen"/>
    <n v="819"/>
    <x v="5"/>
    <n v="77.252650000000003"/>
    <n v="15.15152"/>
  </r>
  <r>
    <s v="Datasaurus Dozen"/>
    <n v="820"/>
    <x v="5"/>
    <n v="77.413380000000004"/>
    <n v="15.22193"/>
  </r>
  <r>
    <s v="Datasaurus Dozen"/>
    <n v="821"/>
    <x v="5"/>
    <n v="76.731849999999994"/>
    <n v="16.216850000000001"/>
  </r>
  <r>
    <s v="Datasaurus Dozen"/>
    <n v="822"/>
    <x v="5"/>
    <n v="49.471110000000003"/>
    <n v="25.063020000000002"/>
  </r>
  <r>
    <s v="Datasaurus Dozen"/>
    <n v="823"/>
    <x v="5"/>
    <n v="42.47654"/>
    <n v="18.338470000000001"/>
  </r>
  <r>
    <s v="Datasaurus Dozen"/>
    <n v="824"/>
    <x v="5"/>
    <n v="43.595120000000001"/>
    <n v="19.994199999999999"/>
  </r>
  <r>
    <s v="Datasaurus Dozen"/>
    <n v="825"/>
    <x v="5"/>
    <n v="50.339970000000001"/>
    <n v="26.471399999999999"/>
  </r>
  <r>
    <s v="Datasaurus Dozen"/>
    <n v="826"/>
    <x v="5"/>
    <n v="40.748980000000003"/>
    <n v="16.18214"/>
  </r>
  <r>
    <s v="Datasaurus Dozen"/>
    <n v="827"/>
    <x v="5"/>
    <n v="38.38653"/>
    <n v="14.580220000000001"/>
  </r>
  <r>
    <s v="Datasaurus Dozen"/>
    <n v="828"/>
    <x v="5"/>
    <n v="38.404020000000003"/>
    <n v="14.45195"/>
  </r>
  <r>
    <s v="Datasaurus Dozen"/>
    <n v="829"/>
    <x v="5"/>
    <n v="38.764279999999999"/>
    <n v="14.365589999999999"/>
  </r>
  <r>
    <s v="Datasaurus Dozen"/>
    <n v="830"/>
    <x v="5"/>
    <n v="41.470140000000001"/>
    <n v="17.278030000000001"/>
  </r>
  <r>
    <s v="Datasaurus Dozen"/>
    <n v="831"/>
    <x v="5"/>
    <n v="47.1554"/>
    <n v="22.377929999999999"/>
  </r>
  <r>
    <s v="Datasaurus Dozen"/>
    <n v="832"/>
    <x v="5"/>
    <n v="39.582569999999997"/>
    <n v="17.64845"/>
  </r>
  <r>
    <s v="Datasaurus Dozen"/>
    <n v="833"/>
    <x v="5"/>
    <n v="41.74024"/>
    <n v="17.829319999999999"/>
  </r>
  <r>
    <s v="Datasaurus Dozen"/>
    <n v="834"/>
    <x v="5"/>
    <n v="39.311869999999999"/>
    <n v="15.64072"/>
  </r>
  <r>
    <s v="Datasaurus Dozen"/>
    <n v="835"/>
    <x v="5"/>
    <n v="41.679850000000002"/>
    <n v="17.745920000000002"/>
  </r>
  <r>
    <s v="Datasaurus Dozen"/>
    <n v="836"/>
    <x v="5"/>
    <n v="39.08746"/>
    <n v="15.122299999999999"/>
  </r>
  <r>
    <s v="Datasaurus Dozen"/>
    <n v="837"/>
    <x v="5"/>
    <n v="41.481499999999997"/>
    <n v="18.047440000000002"/>
  </r>
  <r>
    <s v="Datasaurus Dozen"/>
    <n v="838"/>
    <x v="5"/>
    <n v="77.606089999999995"/>
    <n v="15.16287"/>
  </r>
  <r>
    <s v="Datasaurus Dozen"/>
    <n v="839"/>
    <x v="5"/>
    <n v="75.982659999999996"/>
    <n v="16.306920000000002"/>
  </r>
  <r>
    <s v="Datasaurus Dozen"/>
    <n v="840"/>
    <x v="5"/>
    <n v="76.945760000000007"/>
    <n v="15.85848"/>
  </r>
  <r>
    <s v="Datasaurus Dozen"/>
    <n v="841"/>
    <x v="5"/>
    <n v="77.543719999999993"/>
    <n v="15.25395"/>
  </r>
  <r>
    <s v="Datasaurus Dozen"/>
    <n v="842"/>
    <x v="5"/>
    <n v="77.584739999999996"/>
    <n v="15.83004"/>
  </r>
  <r>
    <s v="Datasaurus Dozen"/>
    <n v="843"/>
    <x v="5"/>
    <n v="76.822299999999998"/>
    <n v="15.59517"/>
  </r>
  <r>
    <s v="Datasaurus Dozen"/>
    <n v="844"/>
    <x v="5"/>
    <n v="77.348569999999995"/>
    <n v="15.77453"/>
  </r>
  <r>
    <s v="Datasaurus Dozen"/>
    <n v="845"/>
    <x v="5"/>
    <n v="77.573149999999998"/>
    <n v="14.78065"/>
  </r>
  <r>
    <s v="Datasaurus Dozen"/>
    <n v="846"/>
    <x v="5"/>
    <n v="77.972610000000003"/>
    <n v="14.9557"/>
  </r>
  <r>
    <s v="Datasaurus Dozen"/>
    <n v="847"/>
    <x v="5"/>
    <n v="41.528919999999999"/>
    <n v="24.916429999999998"/>
  </r>
  <r>
    <s v="Datasaurus Dozen"/>
    <n v="848"/>
    <x v="5"/>
    <n v="43.722549999999998"/>
    <n v="19.07733"/>
  </r>
  <r>
    <s v="Datasaurus Dozen"/>
    <n v="849"/>
    <x v="5"/>
    <n v="79.326080000000005"/>
    <n v="52.900390000000002"/>
  </r>
  <r>
    <s v="Datasaurus Dozen"/>
    <n v="850"/>
    <x v="5"/>
    <n v="56.663969999999999"/>
    <n v="87.940129999999996"/>
  </r>
  <r>
    <s v="Datasaurus Dozen"/>
    <n v="851"/>
    <x v="5"/>
    <n v="57.82179"/>
    <n v="90.693169999999995"/>
  </r>
  <r>
    <s v="Datasaurus Dozen"/>
    <n v="852"/>
    <x v="5"/>
    <n v="58.243169999999999"/>
    <n v="92.104330000000004"/>
  </r>
  <r>
    <s v="Datasaurus Dozen"/>
    <n v="853"/>
    <x v="6"/>
    <n v="57.613230000000001"/>
    <n v="83.905169999999998"/>
  </r>
  <r>
    <s v="Datasaurus Dozen"/>
    <n v="854"/>
    <x v="6"/>
    <n v="51.274389999999997"/>
    <n v="82.817980000000006"/>
  </r>
  <r>
    <s v="Datasaurus Dozen"/>
    <n v="855"/>
    <x v="6"/>
    <n v="50.753900000000002"/>
    <n v="76.754130000000004"/>
  </r>
  <r>
    <s v="Datasaurus Dozen"/>
    <n v="856"/>
    <x v="6"/>
    <n v="37.021180000000001"/>
    <n v="81.954470000000001"/>
  </r>
  <r>
    <s v="Datasaurus Dozen"/>
    <n v="857"/>
    <x v="6"/>
    <n v="42.88176"/>
    <n v="80.18477"/>
  </r>
  <r>
    <s v="Datasaurus Dozen"/>
    <n v="858"/>
    <x v="6"/>
    <n v="37.155709999999999"/>
    <n v="84.95411"/>
  </r>
  <r>
    <s v="Datasaurus Dozen"/>
    <n v="859"/>
    <x v="6"/>
    <n v="38.731859999999998"/>
    <n v="83.789360000000002"/>
  </r>
  <r>
    <s v="Datasaurus Dozen"/>
    <n v="860"/>
    <x v="6"/>
    <n v="31.000530000000001"/>
    <n v="82.579480000000004"/>
  </r>
  <r>
    <s v="Datasaurus Dozen"/>
    <n v="861"/>
    <x v="6"/>
    <n v="25.985499999999998"/>
    <n v="74.34939"/>
  </r>
  <r>
    <s v="Datasaurus Dozen"/>
    <n v="862"/>
    <x v="6"/>
    <n v="23.714569999999998"/>
    <n v="75.098050000000001"/>
  </r>
  <r>
    <s v="Datasaurus Dozen"/>
    <n v="863"/>
    <x v="6"/>
    <n v="23.07732"/>
    <n v="71.72054"/>
  </r>
  <r>
    <s v="Datasaurus Dozen"/>
    <n v="864"/>
    <x v="6"/>
    <n v="24.939139999999998"/>
    <n v="72.580290000000005"/>
  </r>
  <r>
    <s v="Datasaurus Dozen"/>
    <n v="865"/>
    <x v="6"/>
    <n v="17.8935"/>
    <n v="71.109690000000001"/>
  </r>
  <r>
    <s v="Datasaurus Dozen"/>
    <n v="866"/>
    <x v="6"/>
    <n v="23.673079999999999"/>
    <n v="64.870840000000001"/>
  </r>
  <r>
    <s v="Datasaurus Dozen"/>
    <n v="867"/>
    <x v="6"/>
    <n v="23.74907"/>
    <n v="63.557169999999999"/>
  </r>
  <r>
    <s v="Datasaurus Dozen"/>
    <n v="868"/>
    <x v="6"/>
    <n v="32.215179999999997"/>
    <n v="65.600960000000001"/>
  </r>
  <r>
    <s v="Datasaurus Dozen"/>
    <n v="869"/>
    <x v="6"/>
    <n v="29.43684"/>
    <n v="67.55453"/>
  </r>
  <r>
    <s v="Datasaurus Dozen"/>
    <n v="870"/>
    <x v="6"/>
    <n v="40.0501"/>
    <n v="71.889030000000005"/>
  </r>
  <r>
    <s v="Datasaurus Dozen"/>
    <n v="871"/>
    <x v="6"/>
    <n v="37.574800000000003"/>
    <n v="69.988740000000007"/>
  </r>
  <r>
    <s v="Datasaurus Dozen"/>
    <n v="872"/>
    <x v="6"/>
    <n v="49.310470000000002"/>
    <n v="67.168760000000006"/>
  </r>
  <r>
    <s v="Datasaurus Dozen"/>
    <n v="873"/>
    <x v="6"/>
    <n v="47.348019999999998"/>
    <n v="72.591610000000003"/>
  </r>
  <r>
    <s v="Datasaurus Dozen"/>
    <n v="874"/>
    <x v="6"/>
    <n v="50.157409999999999"/>
    <n v="71.161730000000006"/>
  </r>
  <r>
    <s v="Datasaurus Dozen"/>
    <n v="875"/>
    <x v="6"/>
    <n v="58.210009999999997"/>
    <n v="68.044539999999998"/>
  </r>
  <r>
    <s v="Datasaurus Dozen"/>
    <n v="876"/>
    <x v="6"/>
    <n v="56.608910000000002"/>
    <n v="70.408950000000004"/>
  </r>
  <r>
    <s v="Datasaurus Dozen"/>
    <n v="877"/>
    <x v="6"/>
    <n v="52.833820000000003"/>
    <n v="72.55189"/>
  </r>
  <r>
    <s v="Datasaurus Dozen"/>
    <n v="878"/>
    <x v="6"/>
    <n v="61.81859"/>
    <n v="76.112819999999999"/>
  </r>
  <r>
    <s v="Datasaurus Dozen"/>
    <n v="879"/>
    <x v="6"/>
    <n v="61.727629999999998"/>
    <n v="77.069239999999994"/>
  </r>
  <r>
    <s v="Datasaurus Dozen"/>
    <n v="880"/>
    <x v="6"/>
    <n v="62.192250000000001"/>
    <n v="76.156819999999996"/>
  </r>
  <r>
    <s v="Datasaurus Dozen"/>
    <n v="881"/>
    <x v="6"/>
    <n v="58.118769999999998"/>
    <n v="73.118960000000001"/>
  </r>
  <r>
    <s v="Datasaurus Dozen"/>
    <n v="882"/>
    <x v="6"/>
    <n v="58.270409999999998"/>
    <n v="35.596899999999998"/>
  </r>
  <r>
    <s v="Datasaurus Dozen"/>
    <n v="883"/>
    <x v="6"/>
    <n v="59.766530000000003"/>
    <n v="32.621250000000003"/>
  </r>
  <r>
    <s v="Datasaurus Dozen"/>
    <n v="884"/>
    <x v="6"/>
    <n v="52.535530000000001"/>
    <n v="27.174119999999998"/>
  </r>
  <r>
    <s v="Datasaurus Dozen"/>
    <n v="885"/>
    <x v="6"/>
    <n v="50.892519999999998"/>
    <n v="29.14528"/>
  </r>
  <r>
    <s v="Datasaurus Dozen"/>
    <n v="886"/>
    <x v="6"/>
    <n v="49.967550000000003"/>
    <n v="28.4602"/>
  </r>
  <r>
    <s v="Datasaurus Dozen"/>
    <n v="887"/>
    <x v="6"/>
    <n v="51.347880000000004"/>
    <n v="27.364260000000002"/>
  </r>
  <r>
    <s v="Datasaurus Dozen"/>
    <n v="888"/>
    <x v="6"/>
    <n v="37.555120000000002"/>
    <n v="24.537659999999999"/>
  </r>
  <r>
    <s v="Datasaurus Dozen"/>
    <n v="889"/>
    <x v="6"/>
    <n v="39.199590000000001"/>
    <n v="23.680499999999999"/>
  </r>
  <r>
    <s v="Datasaurus Dozen"/>
    <n v="890"/>
    <x v="6"/>
    <n v="36.382719999999999"/>
    <n v="25.238009999999999"/>
  </r>
  <r>
    <s v="Datasaurus Dozen"/>
    <n v="891"/>
    <x v="6"/>
    <n v="41.10069"/>
    <n v="26.552610000000001"/>
  </r>
  <r>
    <s v="Datasaurus Dozen"/>
    <n v="892"/>
    <x v="6"/>
    <n v="28.21781"/>
    <n v="28.280290000000001"/>
  </r>
  <r>
    <s v="Datasaurus Dozen"/>
    <n v="893"/>
    <x v="6"/>
    <n v="33.797069999999998"/>
    <n v="28.699750000000002"/>
  </r>
  <r>
    <s v="Datasaurus Dozen"/>
    <n v="894"/>
    <x v="6"/>
    <n v="43.91939"/>
    <n v="27.797840000000001"/>
  </r>
  <r>
    <s v="Datasaurus Dozen"/>
    <n v="895"/>
    <x v="6"/>
    <n v="44.416400000000003"/>
    <n v="28.947690000000001"/>
  </r>
  <r>
    <s v="Datasaurus Dozen"/>
    <n v="896"/>
    <x v="6"/>
    <n v="28.037600000000001"/>
    <n v="26.803820000000002"/>
  </r>
  <r>
    <s v="Datasaurus Dozen"/>
    <n v="897"/>
    <x v="6"/>
    <n v="31.689579999999999"/>
    <n v="26.666399999999999"/>
  </r>
  <r>
    <s v="Datasaurus Dozen"/>
    <n v="898"/>
    <x v="6"/>
    <n v="27.279610000000002"/>
    <n v="19.257280000000002"/>
  </r>
  <r>
    <s v="Datasaurus Dozen"/>
    <n v="899"/>
    <x v="6"/>
    <n v="31.221879999999999"/>
    <n v="26.440860000000001"/>
  </r>
  <r>
    <s v="Datasaurus Dozen"/>
    <n v="900"/>
    <x v="6"/>
    <n v="33.545810000000003"/>
    <n v="20.08071"/>
  </r>
  <r>
    <s v="Datasaurus Dozen"/>
    <n v="901"/>
    <x v="6"/>
    <n v="39.736330000000002"/>
    <n v="23.494810000000001"/>
  </r>
  <r>
    <s v="Datasaurus Dozen"/>
    <n v="902"/>
    <x v="6"/>
    <n v="42.841839999999998"/>
    <n v="20.3339"/>
  </r>
  <r>
    <s v="Datasaurus Dozen"/>
    <n v="903"/>
    <x v="6"/>
    <n v="47.093730000000001"/>
    <n v="26.993469999999999"/>
  </r>
  <r>
    <s v="Datasaurus Dozen"/>
    <n v="904"/>
    <x v="6"/>
    <n v="51.453659999999999"/>
    <n v="26.022939999999998"/>
  </r>
  <r>
    <s v="Datasaurus Dozen"/>
    <n v="905"/>
    <x v="6"/>
    <n v="49.367710000000002"/>
    <n v="22.005579999999998"/>
  </r>
  <r>
    <s v="Datasaurus Dozen"/>
    <n v="906"/>
    <x v="6"/>
    <n v="48.253480000000003"/>
    <n v="29.270859999999999"/>
  </r>
  <r>
    <s v="Datasaurus Dozen"/>
    <n v="907"/>
    <x v="6"/>
    <n v="61.002960000000002"/>
    <n v="30.015309999999999"/>
  </r>
  <r>
    <s v="Datasaurus Dozen"/>
    <n v="908"/>
    <x v="6"/>
    <n v="60.806559999999998"/>
    <n v="27.868310000000001"/>
  </r>
  <r>
    <s v="Datasaurus Dozen"/>
    <n v="909"/>
    <x v="6"/>
    <n v="59.067430000000002"/>
    <n v="26.78828"/>
  </r>
  <r>
    <s v="Datasaurus Dozen"/>
    <n v="910"/>
    <x v="6"/>
    <n v="61.414630000000002"/>
    <n v="31.039380000000001"/>
  </r>
  <r>
    <s v="Datasaurus Dozen"/>
    <n v="911"/>
    <x v="6"/>
    <n v="68.934370000000001"/>
    <n v="31.619890000000002"/>
  </r>
  <r>
    <s v="Datasaurus Dozen"/>
    <n v="912"/>
    <x v="6"/>
    <n v="63.065240000000003"/>
    <n v="34.235750000000003"/>
  </r>
  <r>
    <s v="Datasaurus Dozen"/>
    <n v="913"/>
    <x v="6"/>
    <n v="72.27252"/>
    <n v="67.644440000000003"/>
  </r>
  <r>
    <s v="Datasaurus Dozen"/>
    <n v="914"/>
    <x v="6"/>
    <n v="75.359880000000004"/>
    <n v="75.421610000000001"/>
  </r>
  <r>
    <s v="Datasaurus Dozen"/>
    <n v="915"/>
    <x v="6"/>
    <n v="72.833629999999999"/>
    <n v="72.114689999999996"/>
  </r>
  <r>
    <s v="Datasaurus Dozen"/>
    <n v="916"/>
    <x v="6"/>
    <n v="70.810410000000005"/>
    <n v="79.350459999999998"/>
  </r>
  <r>
    <s v="Datasaurus Dozen"/>
    <n v="917"/>
    <x v="6"/>
    <n v="45.801929999999999"/>
    <n v="81.658270000000002"/>
  </r>
  <r>
    <s v="Datasaurus Dozen"/>
    <n v="918"/>
    <x v="6"/>
    <n v="45.83502"/>
    <n v="82.742590000000007"/>
  </r>
  <r>
    <s v="Datasaurus Dozen"/>
    <n v="919"/>
    <x v="6"/>
    <n v="40.078809999999997"/>
    <n v="80.247190000000003"/>
  </r>
  <r>
    <s v="Datasaurus Dozen"/>
    <n v="920"/>
    <x v="6"/>
    <n v="51.98292"/>
    <n v="82.20438"/>
  </r>
  <r>
    <s v="Datasaurus Dozen"/>
    <n v="921"/>
    <x v="6"/>
    <n v="57.337910000000001"/>
    <n v="84.999520000000004"/>
  </r>
  <r>
    <s v="Datasaurus Dozen"/>
    <n v="922"/>
    <x v="6"/>
    <n v="62.33623"/>
    <n v="83.246570000000006"/>
  </r>
  <r>
    <s v="Datasaurus Dozen"/>
    <n v="923"/>
    <x v="6"/>
    <n v="58.50591"/>
    <n v="81.745590000000007"/>
  </r>
  <r>
    <s v="Datasaurus Dozen"/>
    <n v="924"/>
    <x v="6"/>
    <n v="56.24794"/>
    <n v="83.513949999999994"/>
  </r>
  <r>
    <s v="Datasaurus Dozen"/>
    <n v="925"/>
    <x v="6"/>
    <n v="55.40652"/>
    <n v="80.266670000000005"/>
  </r>
  <r>
    <s v="Datasaurus Dozen"/>
    <n v="926"/>
    <x v="6"/>
    <n v="53.283969999999997"/>
    <n v="84.263599999999997"/>
  </r>
  <r>
    <s v="Datasaurus Dozen"/>
    <n v="927"/>
    <x v="6"/>
    <n v="44.676760000000002"/>
    <n v="80.238290000000006"/>
  </r>
  <r>
    <s v="Datasaurus Dozen"/>
    <n v="928"/>
    <x v="6"/>
    <n v="30.01126"/>
    <n v="68.14676"/>
  </r>
  <r>
    <s v="Datasaurus Dozen"/>
    <n v="929"/>
    <x v="6"/>
    <n v="29.745249999999999"/>
    <n v="74.404529999999994"/>
  </r>
  <r>
    <s v="Datasaurus Dozen"/>
    <n v="930"/>
    <x v="6"/>
    <n v="37.309950000000001"/>
    <n v="72.586160000000007"/>
  </r>
  <r>
    <s v="Datasaurus Dozen"/>
    <n v="931"/>
    <x v="6"/>
    <n v="61.135950000000001"/>
    <n v="82.537570000000002"/>
  </r>
  <r>
    <s v="Datasaurus Dozen"/>
    <n v="932"/>
    <x v="6"/>
    <n v="61.720619999999997"/>
    <n v="85.705690000000004"/>
  </r>
  <r>
    <s v="Datasaurus Dozen"/>
    <n v="933"/>
    <x v="6"/>
    <n v="63.609380000000002"/>
    <n v="83.360029999999995"/>
  </r>
  <r>
    <s v="Datasaurus Dozen"/>
    <n v="934"/>
    <x v="6"/>
    <n v="70.72372"/>
    <n v="87.152209999999997"/>
  </r>
  <r>
    <s v="Datasaurus Dozen"/>
    <n v="935"/>
    <x v="6"/>
    <n v="75.006389999999996"/>
    <n v="82.425839999999994"/>
  </r>
  <r>
    <s v="Datasaurus Dozen"/>
    <n v="936"/>
    <x v="6"/>
    <n v="75.092550000000003"/>
    <n v="83.437389999999994"/>
  </r>
  <r>
    <s v="Datasaurus Dozen"/>
    <n v="937"/>
    <x v="6"/>
    <n v="70.327929999999995"/>
    <n v="82.029349999999994"/>
  </r>
  <r>
    <s v="Datasaurus Dozen"/>
    <n v="938"/>
    <x v="6"/>
    <n v="70.863330000000005"/>
    <n v="79.408169999999998"/>
  </r>
  <r>
    <s v="Datasaurus Dozen"/>
    <n v="939"/>
    <x v="6"/>
    <n v="75.779899999999998"/>
    <n v="79.886200000000002"/>
  </r>
  <r>
    <s v="Datasaurus Dozen"/>
    <n v="940"/>
    <x v="6"/>
    <n v="78.09366"/>
    <n v="77.759559999999993"/>
  </r>
  <r>
    <s v="Datasaurus Dozen"/>
    <n v="941"/>
    <x v="6"/>
    <n v="76.745760000000004"/>
    <n v="71.97336"/>
  </r>
  <r>
    <s v="Datasaurus Dozen"/>
    <n v="942"/>
    <x v="6"/>
    <n v="78.464600000000004"/>
    <n v="69.749300000000005"/>
  </r>
  <r>
    <s v="Datasaurus Dozen"/>
    <n v="943"/>
    <x v="6"/>
    <n v="76.745679999999993"/>
    <n v="70.044060000000002"/>
  </r>
  <r>
    <s v="Datasaurus Dozen"/>
    <n v="944"/>
    <x v="6"/>
    <n v="85.161680000000004"/>
    <n v="65.5124"/>
  </r>
  <r>
    <s v="Datasaurus Dozen"/>
    <n v="945"/>
    <x v="6"/>
    <n v="91.808350000000004"/>
    <n v="34.965589999999999"/>
  </r>
  <r>
    <s v="Datasaurus Dozen"/>
    <n v="946"/>
    <x v="6"/>
    <n v="91.887450000000001"/>
    <n v="34.76925"/>
  </r>
  <r>
    <s v="Datasaurus Dozen"/>
    <n v="947"/>
    <x v="6"/>
    <n v="92.248400000000004"/>
    <n v="32.37715"/>
  </r>
  <r>
    <s v="Datasaurus Dozen"/>
    <n v="948"/>
    <x v="6"/>
    <n v="91.782529999999994"/>
    <n v="34.38429"/>
  </r>
  <r>
    <s v="Datasaurus Dozen"/>
    <n v="949"/>
    <x v="6"/>
    <n v="96.080520000000007"/>
    <n v="28.053599999999999"/>
  </r>
  <r>
    <s v="Datasaurus Dozen"/>
    <n v="950"/>
    <x v="6"/>
    <n v="92.247900000000001"/>
    <n v="28.07075"/>
  </r>
  <r>
    <s v="Datasaurus Dozen"/>
    <n v="951"/>
    <x v="6"/>
    <n v="57.662280000000003"/>
    <n v="24.06061"/>
  </r>
  <r>
    <s v="Datasaurus Dozen"/>
    <n v="952"/>
    <x v="6"/>
    <n v="59.846919999999997"/>
    <n v="26.177710000000001"/>
  </r>
  <r>
    <s v="Datasaurus Dozen"/>
    <n v="953"/>
    <x v="6"/>
    <n v="64.067099999999996"/>
    <n v="27.776499999999999"/>
  </r>
  <r>
    <s v="Datasaurus Dozen"/>
    <n v="954"/>
    <x v="6"/>
    <n v="60.981499999999997"/>
    <n v="23.9343"/>
  </r>
  <r>
    <s v="Datasaurus Dozen"/>
    <n v="955"/>
    <x v="6"/>
    <n v="59.967059999999996"/>
    <n v="26.802579999999999"/>
  </r>
  <r>
    <s v="Datasaurus Dozen"/>
    <n v="956"/>
    <x v="6"/>
    <n v="62.707450000000001"/>
    <n v="21.995509999999999"/>
  </r>
  <r>
    <s v="Datasaurus Dozen"/>
    <n v="957"/>
    <x v="6"/>
    <n v="69.195239999999998"/>
    <n v="22.709790000000002"/>
  </r>
  <r>
    <s v="Datasaurus Dozen"/>
    <n v="958"/>
    <x v="6"/>
    <n v="65.592359999999999"/>
    <n v="20.69417"/>
  </r>
  <r>
    <s v="Datasaurus Dozen"/>
    <n v="959"/>
    <x v="6"/>
    <n v="64.617099999999994"/>
    <n v="22.443149999999999"/>
  </r>
  <r>
    <s v="Datasaurus Dozen"/>
    <n v="960"/>
    <x v="6"/>
    <n v="59.191160000000004"/>
    <n v="17.767900000000001"/>
  </r>
  <r>
    <s v="Datasaurus Dozen"/>
    <n v="961"/>
    <x v="6"/>
    <n v="55.83963"/>
    <n v="21.618569999999998"/>
  </r>
  <r>
    <s v="Datasaurus Dozen"/>
    <n v="962"/>
    <x v="6"/>
    <n v="59.00076"/>
    <n v="21.171009999999999"/>
  </r>
  <r>
    <s v="Datasaurus Dozen"/>
    <n v="963"/>
    <x v="6"/>
    <n v="56.45937"/>
    <n v="25.144559999999998"/>
  </r>
  <r>
    <s v="Datasaurus Dozen"/>
    <n v="964"/>
    <x v="6"/>
    <n v="52.358110000000003"/>
    <n v="19.41705"/>
  </r>
  <r>
    <s v="Datasaurus Dozen"/>
    <n v="965"/>
    <x v="6"/>
    <n v="51.811660000000003"/>
    <n v="17.03349"/>
  </r>
  <r>
    <s v="Datasaurus Dozen"/>
    <n v="966"/>
    <x v="6"/>
    <n v="54.222850000000001"/>
    <n v="19.50367"/>
  </r>
  <r>
    <s v="Datasaurus Dozen"/>
    <n v="967"/>
    <x v="6"/>
    <n v="49.01876"/>
    <n v="23.489270000000001"/>
  </r>
  <r>
    <s v="Datasaurus Dozen"/>
    <n v="968"/>
    <x v="6"/>
    <n v="35.653579999999998"/>
    <n v="17.514510000000001"/>
  </r>
  <r>
    <s v="Datasaurus Dozen"/>
    <n v="969"/>
    <x v="6"/>
    <n v="46.965789999999998"/>
    <n v="16.789200000000001"/>
  </r>
  <r>
    <s v="Datasaurus Dozen"/>
    <n v="970"/>
    <x v="6"/>
    <n v="49.584240000000001"/>
    <n v="16.757919999999999"/>
  </r>
  <r>
    <s v="Datasaurus Dozen"/>
    <n v="971"/>
    <x v="6"/>
    <n v="51.856299999999997"/>
    <n v="21.969080000000002"/>
  </r>
  <r>
    <s v="Datasaurus Dozen"/>
    <n v="972"/>
    <x v="6"/>
    <n v="55.952889999999996"/>
    <n v="16.789760000000001"/>
  </r>
  <r>
    <s v="Datasaurus Dozen"/>
    <n v="973"/>
    <x v="6"/>
    <n v="51.663789999999999"/>
    <n v="19.925129999999999"/>
  </r>
  <r>
    <s v="Datasaurus Dozen"/>
    <n v="974"/>
    <x v="6"/>
    <n v="45.859670000000001"/>
    <n v="17.128900000000002"/>
  </r>
  <r>
    <s v="Datasaurus Dozen"/>
    <n v="975"/>
    <x v="6"/>
    <n v="39.740380000000002"/>
    <n v="18.741050000000001"/>
  </r>
  <r>
    <s v="Datasaurus Dozen"/>
    <n v="976"/>
    <x v="6"/>
    <n v="52.811219999999999"/>
    <n v="17.854990000000001"/>
  </r>
  <r>
    <s v="Datasaurus Dozen"/>
    <n v="977"/>
    <x v="6"/>
    <n v="56.789099999999998"/>
    <n v="17.30612"/>
  </r>
  <r>
    <s v="Datasaurus Dozen"/>
    <n v="978"/>
    <x v="6"/>
    <n v="54.114530000000002"/>
    <n v="17.67353"/>
  </r>
  <r>
    <s v="Datasaurus Dozen"/>
    <n v="979"/>
    <x v="6"/>
    <n v="55.571120000000001"/>
    <n v="17.36957"/>
  </r>
  <r>
    <s v="Datasaurus Dozen"/>
    <n v="980"/>
    <x v="6"/>
    <n v="65.306460000000001"/>
    <n v="18.19735"/>
  </r>
  <r>
    <s v="Datasaurus Dozen"/>
    <n v="981"/>
    <x v="6"/>
    <n v="66.990750000000006"/>
    <n v="17.22287"/>
  </r>
  <r>
    <s v="Datasaurus Dozen"/>
    <n v="982"/>
    <x v="6"/>
    <n v="72.156720000000007"/>
    <n v="16.81427"/>
  </r>
  <r>
    <s v="Datasaurus Dozen"/>
    <n v="983"/>
    <x v="6"/>
    <n v="70.980580000000003"/>
    <n v="17.155750000000001"/>
  </r>
  <r>
    <s v="Datasaurus Dozen"/>
    <n v="984"/>
    <x v="6"/>
    <n v="72.222080000000005"/>
    <n v="19.36928"/>
  </r>
  <r>
    <s v="Datasaurus Dozen"/>
    <n v="985"/>
    <x v="6"/>
    <n v="79.700159999999997"/>
    <n v="20.740220000000001"/>
  </r>
  <r>
    <s v="Datasaurus Dozen"/>
    <n v="986"/>
    <x v="6"/>
    <n v="64.249160000000003"/>
    <n v="14.913959999999999"/>
  </r>
  <r>
    <s v="Datasaurus Dozen"/>
    <n v="987"/>
    <x v="6"/>
    <n v="66.943290000000005"/>
    <n v="20.189129999999999"/>
  </r>
  <r>
    <s v="Datasaurus Dozen"/>
    <n v="988"/>
    <x v="6"/>
    <n v="66.941680000000005"/>
    <n v="18.243510000000001"/>
  </r>
  <r>
    <s v="Datasaurus Dozen"/>
    <n v="989"/>
    <x v="6"/>
    <n v="39.648269999999997"/>
    <n v="22.731369999999998"/>
  </r>
  <r>
    <s v="Datasaurus Dozen"/>
    <n v="990"/>
    <x v="6"/>
    <n v="37.949779999999997"/>
    <n v="26.521750000000001"/>
  </r>
  <r>
    <s v="Datasaurus Dozen"/>
    <n v="991"/>
    <x v="6"/>
    <n v="86.504390000000001"/>
    <n v="34.894030000000001"/>
  </r>
  <r>
    <s v="Datasaurus Dozen"/>
    <n v="992"/>
    <x v="6"/>
    <n v="50.815489999999997"/>
    <n v="78.950839999999999"/>
  </r>
  <r>
    <s v="Datasaurus Dozen"/>
    <n v="993"/>
    <x v="6"/>
    <n v="51.18347"/>
    <n v="85.12885"/>
  </r>
  <r>
    <s v="Datasaurus Dozen"/>
    <n v="994"/>
    <x v="6"/>
    <n v="40.863860000000003"/>
    <n v="82.926150000000007"/>
  </r>
  <r>
    <s v="Datasaurus Dozen"/>
    <n v="995"/>
    <x v="7"/>
    <n v="51.147919999999999"/>
    <n v="90.867410000000007"/>
  </r>
  <r>
    <s v="Datasaurus Dozen"/>
    <n v="996"/>
    <x v="7"/>
    <n v="50.517130000000002"/>
    <n v="89.10239"/>
  </r>
  <r>
    <s v="Datasaurus Dozen"/>
    <n v="997"/>
    <x v="7"/>
    <n v="50.207479999999997"/>
    <n v="85.460049999999995"/>
  </r>
  <r>
    <s v="Datasaurus Dozen"/>
    <n v="998"/>
    <x v="7"/>
    <n v="50.069479999999999"/>
    <n v="83.057670000000002"/>
  </r>
  <r>
    <s v="Datasaurus Dozen"/>
    <n v="999"/>
    <x v="7"/>
    <n v="50.562849999999997"/>
    <n v="82.937820000000002"/>
  </r>
  <r>
    <s v="Datasaurus Dozen"/>
    <n v="1000"/>
    <x v="7"/>
    <n v="50.288530000000002"/>
    <n v="82.975250000000003"/>
  </r>
  <r>
    <s v="Datasaurus Dozen"/>
    <n v="1001"/>
    <x v="7"/>
    <n v="25.583480000000002"/>
    <n v="82.91489"/>
  </r>
  <r>
    <s v="Datasaurus Dozen"/>
    <n v="1002"/>
    <x v="7"/>
    <n v="25.48358"/>
    <n v="82.929079999999999"/>
  </r>
  <r>
    <s v="Datasaurus Dozen"/>
    <n v="1003"/>
    <x v="7"/>
    <n v="25.443529999999999"/>
    <n v="82.874200000000002"/>
  </r>
  <r>
    <s v="Datasaurus Dozen"/>
    <n v="1004"/>
    <x v="7"/>
    <n v="25.565110000000001"/>
    <n v="82.924099999999996"/>
  </r>
  <r>
    <s v="Datasaurus Dozen"/>
    <n v="1005"/>
    <x v="7"/>
    <n v="25.928840000000001"/>
    <n v="82.821179999999998"/>
  </r>
  <r>
    <s v="Datasaurus Dozen"/>
    <n v="1006"/>
    <x v="7"/>
    <n v="27.551480000000002"/>
    <n v="51.487389999999998"/>
  </r>
  <r>
    <s v="Datasaurus Dozen"/>
    <n v="1007"/>
    <x v="7"/>
    <n v="27.530470000000001"/>
    <n v="51.414850000000001"/>
  </r>
  <r>
    <s v="Datasaurus Dozen"/>
    <n v="1008"/>
    <x v="7"/>
    <n v="27.095569999999999"/>
    <n v="52.076799999999999"/>
  </r>
  <r>
    <s v="Datasaurus Dozen"/>
    <n v="1009"/>
    <x v="7"/>
    <n v="27.439250000000001"/>
    <n v="51.71208"/>
  </r>
  <r>
    <s v="Datasaurus Dozen"/>
    <n v="1010"/>
    <x v="7"/>
    <n v="27.878260000000001"/>
    <n v="50.708910000000003"/>
  </r>
  <r>
    <s v="Datasaurus Dozen"/>
    <n v="1011"/>
    <x v="7"/>
    <n v="27.33887"/>
    <n v="51.65305"/>
  </r>
  <r>
    <s v="Datasaurus Dozen"/>
    <n v="1012"/>
    <x v="7"/>
    <n v="27.6784"/>
    <n v="51.181989999999999"/>
  </r>
  <r>
    <s v="Datasaurus Dozen"/>
    <n v="1013"/>
    <x v="7"/>
    <n v="52.635660000000001"/>
    <n v="51.418550000000003"/>
  </r>
  <r>
    <s v="Datasaurus Dozen"/>
    <n v="1014"/>
    <x v="7"/>
    <n v="52.025210000000001"/>
    <n v="52.123010000000001"/>
  </r>
  <r>
    <s v="Datasaurus Dozen"/>
    <n v="1015"/>
    <x v="7"/>
    <n v="52.881160000000001"/>
    <n v="50.621549999999999"/>
  </r>
  <r>
    <s v="Datasaurus Dozen"/>
    <n v="1016"/>
    <x v="7"/>
    <n v="52.95261"/>
    <n v="50.074739999999998"/>
  </r>
  <r>
    <s v="Datasaurus Dozen"/>
    <n v="1017"/>
    <x v="7"/>
    <n v="52.52055"/>
    <n v="51.50244"/>
  </r>
  <r>
    <s v="Datasaurus Dozen"/>
    <n v="1018"/>
    <x v="7"/>
    <n v="52.342820000000003"/>
    <n v="51.86195"/>
  </r>
  <r>
    <s v="Datasaurus Dozen"/>
    <n v="1019"/>
    <x v="7"/>
    <n v="51.927590000000002"/>
    <n v="52.25779"/>
  </r>
  <r>
    <s v="Datasaurus Dozen"/>
    <n v="1020"/>
    <x v="7"/>
    <n v="52.713769999999997"/>
    <n v="51.197940000000003"/>
  </r>
  <r>
    <s v="Datasaurus Dozen"/>
    <n v="1021"/>
    <x v="7"/>
    <n v="50.443800000000003"/>
    <n v="82.941829999999996"/>
  </r>
  <r>
    <s v="Datasaurus Dozen"/>
    <n v="1022"/>
    <x v="7"/>
    <n v="50.216700000000003"/>
    <n v="83.752340000000004"/>
  </r>
  <r>
    <s v="Datasaurus Dozen"/>
    <n v="1023"/>
    <x v="7"/>
    <n v="52.184179999999998"/>
    <n v="51.975250000000003"/>
  </r>
  <r>
    <s v="Datasaurus Dozen"/>
    <n v="1024"/>
    <x v="7"/>
    <n v="52.792099999999998"/>
    <n v="51.073399999999999"/>
  </r>
  <r>
    <s v="Datasaurus Dozen"/>
    <n v="1025"/>
    <x v="7"/>
    <n v="52.58972"/>
    <n v="51.338090000000001"/>
  </r>
  <r>
    <s v="Datasaurus Dozen"/>
    <n v="1026"/>
    <x v="7"/>
    <n v="52.028849999999998"/>
    <n v="52.176839999999999"/>
  </r>
  <r>
    <s v="Datasaurus Dozen"/>
    <n v="1027"/>
    <x v="7"/>
    <n v="52.72925"/>
    <n v="51.201770000000003"/>
  </r>
  <r>
    <s v="Datasaurus Dozen"/>
    <n v="1028"/>
    <x v="7"/>
    <n v="52.884309999999999"/>
    <n v="50.44144"/>
  </r>
  <r>
    <s v="Datasaurus Dozen"/>
    <n v="1029"/>
    <x v="7"/>
    <n v="52.509300000000003"/>
    <n v="51.41621"/>
  </r>
  <r>
    <s v="Datasaurus Dozen"/>
    <n v="1030"/>
    <x v="7"/>
    <n v="50.862679999999997"/>
    <n v="17.145630000000001"/>
  </r>
  <r>
    <s v="Datasaurus Dozen"/>
    <n v="1031"/>
    <x v="7"/>
    <n v="50.891489999999997"/>
    <n v="17.14132"/>
  </r>
  <r>
    <s v="Datasaurus Dozen"/>
    <n v="1032"/>
    <x v="7"/>
    <n v="25.855129999999999"/>
    <n v="17.081910000000001"/>
  </r>
  <r>
    <s v="Datasaurus Dozen"/>
    <n v="1033"/>
    <x v="7"/>
    <n v="26.025639999999999"/>
    <n v="16.92501"/>
  </r>
  <r>
    <s v="Datasaurus Dozen"/>
    <n v="1034"/>
    <x v="7"/>
    <n v="27.893170000000001"/>
    <n v="50.661960000000001"/>
  </r>
  <r>
    <s v="Datasaurus Dozen"/>
    <n v="1035"/>
    <x v="7"/>
    <n v="27.639970000000002"/>
    <n v="51.399099999999997"/>
  </r>
  <r>
    <s v="Datasaurus Dozen"/>
    <n v="1036"/>
    <x v="7"/>
    <n v="27.892659999999999"/>
    <n v="50.795279999999998"/>
  </r>
  <r>
    <s v="Datasaurus Dozen"/>
    <n v="1037"/>
    <x v="7"/>
    <n v="52.797730000000001"/>
    <n v="50.686039999999998"/>
  </r>
  <r>
    <s v="Datasaurus Dozen"/>
    <n v="1038"/>
    <x v="7"/>
    <n v="27.580639999999999"/>
    <n v="51.524760000000001"/>
  </r>
  <r>
    <s v="Datasaurus Dozen"/>
    <n v="1039"/>
    <x v="7"/>
    <n v="26.491399999999999"/>
    <n v="17.405390000000001"/>
  </r>
  <r>
    <s v="Datasaurus Dozen"/>
    <n v="1040"/>
    <x v="7"/>
    <n v="25.985320000000002"/>
    <n v="17.203720000000001"/>
  </r>
  <r>
    <s v="Datasaurus Dozen"/>
    <n v="1041"/>
    <x v="7"/>
    <n v="26.201419999999999"/>
    <n v="17.093820000000001"/>
  </r>
  <r>
    <s v="Datasaurus Dozen"/>
    <n v="1042"/>
    <x v="7"/>
    <n v="25.857569999999999"/>
    <n v="17.11384"/>
  </r>
  <r>
    <s v="Datasaurus Dozen"/>
    <n v="1043"/>
    <x v="7"/>
    <n v="50.704680000000003"/>
    <n v="17.02374"/>
  </r>
  <r>
    <s v="Datasaurus Dozen"/>
    <n v="1044"/>
    <x v="7"/>
    <n v="50.811979999999998"/>
    <n v="17.114930000000001"/>
  </r>
  <r>
    <s v="Datasaurus Dozen"/>
    <n v="1045"/>
    <x v="7"/>
    <n v="50.56485"/>
    <n v="17.077780000000001"/>
  </r>
  <r>
    <s v="Datasaurus Dozen"/>
    <n v="1046"/>
    <x v="7"/>
    <n v="50.939300000000003"/>
    <n v="16.981020000000001"/>
  </r>
  <r>
    <s v="Datasaurus Dozen"/>
    <n v="1047"/>
    <x v="7"/>
    <n v="50.458849999999998"/>
    <n v="17.03858"/>
  </r>
  <r>
    <s v="Datasaurus Dozen"/>
    <n v="1048"/>
    <x v="7"/>
    <n v="52.901359999999997"/>
    <n v="50.690559999999998"/>
  </r>
  <r>
    <s v="Datasaurus Dozen"/>
    <n v="1049"/>
    <x v="7"/>
    <n v="52.684950000000001"/>
    <n v="51.294469999999997"/>
  </r>
  <r>
    <s v="Datasaurus Dozen"/>
    <n v="1050"/>
    <x v="7"/>
    <n v="52.50009"/>
    <n v="51.594360000000002"/>
  </r>
  <r>
    <s v="Datasaurus Dozen"/>
    <n v="1051"/>
    <x v="7"/>
    <n v="51.835639999999998"/>
    <n v="52.335769999999997"/>
  </r>
  <r>
    <s v="Datasaurus Dozen"/>
    <n v="1052"/>
    <x v="7"/>
    <n v="76.995410000000007"/>
    <n v="52.045529999999999"/>
  </r>
  <r>
    <s v="Datasaurus Dozen"/>
    <n v="1053"/>
    <x v="7"/>
    <n v="77.310599999999994"/>
    <n v="51.746729999999999"/>
  </r>
  <r>
    <s v="Datasaurus Dozen"/>
    <n v="1054"/>
    <x v="7"/>
    <n v="77.92604"/>
    <n v="50.318660000000001"/>
  </r>
  <r>
    <s v="Datasaurus Dozen"/>
    <n v="1055"/>
    <x v="7"/>
    <n v="77.254390000000001"/>
    <n v="51.461820000000003"/>
  </r>
  <r>
    <s v="Datasaurus Dozen"/>
    <n v="1056"/>
    <x v="7"/>
    <n v="76.243160000000003"/>
    <n v="52.123690000000003"/>
  </r>
  <r>
    <s v="Datasaurus Dozen"/>
    <n v="1057"/>
    <x v="7"/>
    <n v="77.084479999999999"/>
    <n v="51.967140000000001"/>
  </r>
  <r>
    <s v="Datasaurus Dozen"/>
    <n v="1058"/>
    <x v="7"/>
    <n v="75.228049999999996"/>
    <n v="82.985659999999996"/>
  </r>
  <r>
    <s v="Datasaurus Dozen"/>
    <n v="1059"/>
    <x v="7"/>
    <n v="50.658349999999999"/>
    <n v="83.11448"/>
  </r>
  <r>
    <s v="Datasaurus Dozen"/>
    <n v="1060"/>
    <x v="7"/>
    <n v="50.20337"/>
    <n v="82.982659999999996"/>
  </r>
  <r>
    <s v="Datasaurus Dozen"/>
    <n v="1061"/>
    <x v="7"/>
    <n v="50.929549999999999"/>
    <n v="82.846040000000002"/>
  </r>
  <r>
    <s v="Datasaurus Dozen"/>
    <n v="1062"/>
    <x v="7"/>
    <n v="50.178669999999997"/>
    <n v="83.184619999999995"/>
  </r>
  <r>
    <s v="Datasaurus Dozen"/>
    <n v="1063"/>
    <x v="7"/>
    <n v="50.422699999999999"/>
    <n v="82.909899999999993"/>
  </r>
  <r>
    <s v="Datasaurus Dozen"/>
    <n v="1064"/>
    <x v="7"/>
    <n v="50.464219999999997"/>
    <n v="82.935329999999993"/>
  </r>
  <r>
    <s v="Datasaurus Dozen"/>
    <n v="1065"/>
    <x v="7"/>
    <n v="50.449269999999999"/>
    <n v="83.969920000000002"/>
  </r>
  <r>
    <s v="Datasaurus Dozen"/>
    <n v="1066"/>
    <x v="7"/>
    <n v="49.928379999999997"/>
    <n v="82.993669999999995"/>
  </r>
  <r>
    <s v="Datasaurus Dozen"/>
    <n v="1067"/>
    <x v="7"/>
    <n v="50.488010000000003"/>
    <n v="83.099519999999998"/>
  </r>
  <r>
    <s v="Datasaurus Dozen"/>
    <n v="1068"/>
    <x v="7"/>
    <n v="49.964910000000003"/>
    <n v="83.708320000000001"/>
  </r>
  <r>
    <s v="Datasaurus Dozen"/>
    <n v="1069"/>
    <x v="7"/>
    <n v="50.752110000000002"/>
    <n v="82.901949999999999"/>
  </r>
  <r>
    <s v="Datasaurus Dozen"/>
    <n v="1070"/>
    <x v="7"/>
    <n v="27.422429999999999"/>
    <n v="51.438879999999997"/>
  </r>
  <r>
    <s v="Datasaurus Dozen"/>
    <n v="1071"/>
    <x v="7"/>
    <n v="27.67408"/>
    <n v="51.304110000000001"/>
  </r>
  <r>
    <s v="Datasaurus Dozen"/>
    <n v="1072"/>
    <x v="7"/>
    <n v="27.537400000000002"/>
    <n v="51.593649999999997"/>
  </r>
  <r>
    <s v="Datasaurus Dozen"/>
    <n v="1073"/>
    <x v="7"/>
    <n v="52.263350000000003"/>
    <n v="94.24933"/>
  </r>
  <r>
    <s v="Datasaurus Dozen"/>
    <n v="1074"/>
    <x v="7"/>
    <n v="51.737279999999998"/>
    <n v="92.979119999999995"/>
  </r>
  <r>
    <s v="Datasaurus Dozen"/>
    <n v="1075"/>
    <x v="7"/>
    <n v="75.870959999999997"/>
    <n v="88.386439999999993"/>
  </r>
  <r>
    <s v="Datasaurus Dozen"/>
    <n v="1076"/>
    <x v="7"/>
    <n v="75.244330000000005"/>
    <n v="83.903499999999994"/>
  </r>
  <r>
    <s v="Datasaurus Dozen"/>
    <n v="1077"/>
    <x v="7"/>
    <n v="75.198300000000003"/>
    <n v="83.462299999999999"/>
  </r>
  <r>
    <s v="Datasaurus Dozen"/>
    <n v="1078"/>
    <x v="7"/>
    <n v="75.701040000000006"/>
    <n v="82.919460000000001"/>
  </r>
  <r>
    <s v="Datasaurus Dozen"/>
    <n v="1079"/>
    <x v="7"/>
    <n v="75.479339999999993"/>
    <n v="82.884050000000002"/>
  </r>
  <r>
    <s v="Datasaurus Dozen"/>
    <n v="1080"/>
    <x v="7"/>
    <n v="75.194569999999999"/>
    <n v="82.932119999999998"/>
  </r>
  <r>
    <s v="Datasaurus Dozen"/>
    <n v="1081"/>
    <x v="7"/>
    <n v="74.820250000000001"/>
    <n v="82.962389999999999"/>
  </r>
  <r>
    <s v="Datasaurus Dozen"/>
    <n v="1082"/>
    <x v="7"/>
    <n v="75.164339999999996"/>
    <n v="83.034999999999997"/>
  </r>
  <r>
    <s v="Datasaurus Dozen"/>
    <n v="1083"/>
    <x v="7"/>
    <n v="75.263360000000006"/>
    <n v="82.945279999999997"/>
  </r>
  <r>
    <s v="Datasaurus Dozen"/>
    <n v="1084"/>
    <x v="7"/>
    <n v="77.756420000000006"/>
    <n v="51.151769999999999"/>
  </r>
  <r>
    <s v="Datasaurus Dozen"/>
    <n v="1085"/>
    <x v="7"/>
    <n v="77.954440000000005"/>
    <n v="50.475580000000001"/>
  </r>
  <r>
    <s v="Datasaurus Dozen"/>
    <n v="1086"/>
    <x v="7"/>
    <n v="77.083340000000007"/>
    <n v="52.157800000000002"/>
  </r>
  <r>
    <s v="Datasaurus Dozen"/>
    <n v="1087"/>
    <x v="7"/>
    <n v="76.063550000000006"/>
    <n v="52.104649999999999"/>
  </r>
  <r>
    <s v="Datasaurus Dozen"/>
    <n v="1088"/>
    <x v="7"/>
    <n v="77.682019999999994"/>
    <n v="51.165640000000003"/>
  </r>
  <r>
    <s v="Datasaurus Dozen"/>
    <n v="1089"/>
    <x v="7"/>
    <n v="76.878079999999997"/>
    <n v="51.867559999999997"/>
  </r>
  <r>
    <s v="Datasaurus Dozen"/>
    <n v="1090"/>
    <x v="7"/>
    <n v="76.948499999999996"/>
    <n v="51.907519999999998"/>
  </r>
  <r>
    <s v="Datasaurus Dozen"/>
    <n v="1091"/>
    <x v="7"/>
    <n v="77.864050000000006"/>
    <n v="49.662550000000003"/>
  </r>
  <r>
    <s v="Datasaurus Dozen"/>
    <n v="1092"/>
    <x v="7"/>
    <n v="75.771450000000002"/>
    <n v="17.111249999999998"/>
  </r>
  <r>
    <s v="Datasaurus Dozen"/>
    <n v="1093"/>
    <x v="7"/>
    <n v="52.331569999999999"/>
    <n v="51.878860000000003"/>
  </r>
  <r>
    <s v="Datasaurus Dozen"/>
    <n v="1094"/>
    <x v="7"/>
    <n v="52.592820000000003"/>
    <n v="51.391590000000001"/>
  </r>
  <r>
    <s v="Datasaurus Dozen"/>
    <n v="1095"/>
    <x v="7"/>
    <n v="50.477049999999998"/>
    <n v="17.048290000000001"/>
  </r>
  <r>
    <s v="Datasaurus Dozen"/>
    <n v="1096"/>
    <x v="7"/>
    <n v="75.296480000000003"/>
    <n v="17.015650000000001"/>
  </r>
  <r>
    <s v="Datasaurus Dozen"/>
    <n v="1097"/>
    <x v="7"/>
    <n v="75.573949999999996"/>
    <n v="17.062190000000001"/>
  </r>
  <r>
    <s v="Datasaurus Dozen"/>
    <n v="1098"/>
    <x v="7"/>
    <n v="75.400530000000003"/>
    <n v="17.04111"/>
  </r>
  <r>
    <s v="Datasaurus Dozen"/>
    <n v="1099"/>
    <x v="7"/>
    <n v="75.870990000000006"/>
    <n v="17.134889999999999"/>
  </r>
  <r>
    <s v="Datasaurus Dozen"/>
    <n v="1100"/>
    <x v="7"/>
    <n v="75.605879999999999"/>
    <n v="17.067720000000001"/>
  </r>
  <r>
    <s v="Datasaurus Dozen"/>
    <n v="1101"/>
    <x v="7"/>
    <n v="75.895579999999995"/>
    <n v="17.16995"/>
  </r>
  <r>
    <s v="Datasaurus Dozen"/>
    <n v="1102"/>
    <x v="7"/>
    <n v="75.746560000000002"/>
    <n v="17.105720000000002"/>
  </r>
  <r>
    <s v="Datasaurus Dozen"/>
    <n v="1103"/>
    <x v="7"/>
    <n v="75.142340000000004"/>
    <n v="16.754919999999998"/>
  </r>
  <r>
    <s v="Datasaurus Dozen"/>
    <n v="1104"/>
    <x v="7"/>
    <n v="50.66178"/>
    <n v="17.078140000000001"/>
  </r>
  <r>
    <s v="Datasaurus Dozen"/>
    <n v="1105"/>
    <x v="7"/>
    <n v="50.699849999999998"/>
    <n v="17.085180000000001"/>
  </r>
  <r>
    <s v="Datasaurus Dozen"/>
    <n v="1106"/>
    <x v="7"/>
    <n v="50.918939999999999"/>
    <n v="17.147600000000001"/>
  </r>
  <r>
    <s v="Datasaurus Dozen"/>
    <n v="1107"/>
    <x v="7"/>
    <n v="50.725259999999999"/>
    <n v="16.90747"/>
  </r>
  <r>
    <s v="Datasaurus Dozen"/>
    <n v="1108"/>
    <x v="7"/>
    <n v="51.263869999999997"/>
    <n v="17.16235"/>
  </r>
  <r>
    <s v="Datasaurus Dozen"/>
    <n v="1109"/>
    <x v="7"/>
    <n v="51.250920000000001"/>
    <n v="17.240459999999999"/>
  </r>
  <r>
    <s v="Datasaurus Dozen"/>
    <n v="1110"/>
    <x v="7"/>
    <n v="50.785159999999998"/>
    <n v="17.180199999999999"/>
  </r>
  <r>
    <s v="Datasaurus Dozen"/>
    <n v="1111"/>
    <x v="7"/>
    <n v="50.501399999999997"/>
    <n v="17.10577"/>
  </r>
  <r>
    <s v="Datasaurus Dozen"/>
    <n v="1112"/>
    <x v="7"/>
    <n v="50.733669999999996"/>
    <n v="16.99296"/>
  </r>
  <r>
    <s v="Datasaurus Dozen"/>
    <n v="1113"/>
    <x v="7"/>
    <n v="50.711379999999998"/>
    <n v="17.08832"/>
  </r>
  <r>
    <s v="Datasaurus Dozen"/>
    <n v="1114"/>
    <x v="7"/>
    <n v="50.812739999999998"/>
    <n v="16.57272"/>
  </r>
  <r>
    <s v="Datasaurus Dozen"/>
    <n v="1115"/>
    <x v="7"/>
    <n v="51.014229999999998"/>
    <n v="17.2211"/>
  </r>
  <r>
    <s v="Datasaurus Dozen"/>
    <n v="1116"/>
    <x v="7"/>
    <n v="50.353520000000003"/>
    <n v="17.06474"/>
  </r>
  <r>
    <s v="Datasaurus Dozen"/>
    <n v="1117"/>
    <x v="7"/>
    <n v="50.43553"/>
    <n v="17.065169999999998"/>
  </r>
  <r>
    <s v="Datasaurus Dozen"/>
    <n v="1118"/>
    <x v="7"/>
    <n v="50.630980000000001"/>
    <n v="17.076519999999999"/>
  </r>
  <r>
    <s v="Datasaurus Dozen"/>
    <n v="1119"/>
    <x v="7"/>
    <n v="51.066809999999997"/>
    <n v="17.208860000000001"/>
  </r>
  <r>
    <s v="Datasaurus Dozen"/>
    <n v="1120"/>
    <x v="7"/>
    <n v="50.792349999999999"/>
    <n v="17.20421"/>
  </r>
  <r>
    <s v="Datasaurus Dozen"/>
    <n v="1121"/>
    <x v="7"/>
    <n v="50.551279999999998"/>
    <n v="17.08466"/>
  </r>
  <r>
    <s v="Datasaurus Dozen"/>
    <n v="1122"/>
    <x v="7"/>
    <n v="50.559759999999997"/>
    <n v="17.093879999999999"/>
  </r>
  <r>
    <s v="Datasaurus Dozen"/>
    <n v="1123"/>
    <x v="7"/>
    <n v="75.325980000000001"/>
    <n v="15.771890000000001"/>
  </r>
  <r>
    <s v="Datasaurus Dozen"/>
    <n v="1124"/>
    <x v="7"/>
    <n v="75.044730000000001"/>
    <n v="17.004259999999999"/>
  </r>
  <r>
    <s v="Datasaurus Dozen"/>
    <n v="1125"/>
    <x v="7"/>
    <n v="75.287090000000006"/>
    <n v="16.17493"/>
  </r>
  <r>
    <s v="Datasaurus Dozen"/>
    <n v="1126"/>
    <x v="7"/>
    <n v="75.23997"/>
    <n v="17.031849999999999"/>
  </r>
  <r>
    <s v="Datasaurus Dozen"/>
    <n v="1127"/>
    <x v="7"/>
    <n v="75.152460000000005"/>
    <n v="17.004940000000001"/>
  </r>
  <r>
    <s v="Datasaurus Dozen"/>
    <n v="1128"/>
    <x v="7"/>
    <n v="75.961839999999995"/>
    <n v="16.694839999999999"/>
  </r>
  <r>
    <s v="Datasaurus Dozen"/>
    <n v="1129"/>
    <x v="7"/>
    <n v="75.448059999999998"/>
    <n v="17.04515"/>
  </r>
  <r>
    <s v="Datasaurus Dozen"/>
    <n v="1130"/>
    <x v="7"/>
    <n v="75.759379999999993"/>
    <n v="16.94293"/>
  </r>
  <r>
    <s v="Datasaurus Dozen"/>
    <n v="1131"/>
    <x v="7"/>
    <n v="50.378259999999997"/>
    <n v="16.946280000000002"/>
  </r>
  <r>
    <s v="Datasaurus Dozen"/>
    <n v="1132"/>
    <x v="7"/>
    <n v="50.533639999999998"/>
    <n v="17.019580000000001"/>
  </r>
  <r>
    <s v="Datasaurus Dozen"/>
    <n v="1133"/>
    <x v="7"/>
    <n v="77.500910000000005"/>
    <n v="50.166989999999998"/>
  </r>
  <r>
    <s v="Datasaurus Dozen"/>
    <n v="1134"/>
    <x v="7"/>
    <n v="50.691119999999998"/>
    <n v="87.513959999999997"/>
  </r>
  <r>
    <s v="Datasaurus Dozen"/>
    <n v="1135"/>
    <x v="7"/>
    <n v="49.990389999999998"/>
    <n v="83.99736"/>
  </r>
  <r>
    <s v="Datasaurus Dozen"/>
    <n v="1136"/>
    <x v="7"/>
    <n v="50.127180000000003"/>
    <n v="82.990750000000006"/>
  </r>
  <r>
    <s v="Datasaurus Dozen"/>
    <n v="1137"/>
    <x v="8"/>
    <n v="55.993029999999997"/>
    <n v="79.277259999999998"/>
  </r>
  <r>
    <s v="Datasaurus Dozen"/>
    <n v="1138"/>
    <x v="8"/>
    <n v="50.032249999999998"/>
    <n v="79.013069999999999"/>
  </r>
  <r>
    <s v="Datasaurus Dozen"/>
    <n v="1139"/>
    <x v="8"/>
    <n v="51.288460000000001"/>
    <n v="82.435940000000002"/>
  </r>
  <r>
    <s v="Datasaurus Dozen"/>
    <n v="1140"/>
    <x v="8"/>
    <n v="51.170540000000003"/>
    <n v="79.165289999999999"/>
  </r>
  <r>
    <s v="Datasaurus Dozen"/>
    <n v="1141"/>
    <x v="8"/>
    <n v="44.37791"/>
    <n v="78.164630000000002"/>
  </r>
  <r>
    <s v="Datasaurus Dozen"/>
    <n v="1142"/>
    <x v="8"/>
    <n v="45.010269999999998"/>
    <n v="77.880859999999998"/>
  </r>
  <r>
    <s v="Datasaurus Dozen"/>
    <n v="1143"/>
    <x v="8"/>
    <n v="48.559820000000002"/>
    <n v="78.78837"/>
  </r>
  <r>
    <s v="Datasaurus Dozen"/>
    <n v="1144"/>
    <x v="8"/>
    <n v="42.142270000000003"/>
    <n v="76.880629999999996"/>
  </r>
  <r>
    <s v="Datasaurus Dozen"/>
    <n v="1145"/>
    <x v="8"/>
    <n v="41.026969999999999"/>
    <n v="76.409589999999994"/>
  </r>
  <r>
    <s v="Datasaurus Dozen"/>
    <n v="1146"/>
    <x v="8"/>
    <n v="34.575310000000002"/>
    <n v="72.72484"/>
  </r>
  <r>
    <s v="Datasaurus Dozen"/>
    <n v="1147"/>
    <x v="8"/>
    <n v="31.168600000000001"/>
    <n v="69.245419999999996"/>
  </r>
  <r>
    <s v="Datasaurus Dozen"/>
    <n v="1148"/>
    <x v="8"/>
    <n v="32.64425"/>
    <n v="70.732560000000007"/>
  </r>
  <r>
    <s v="Datasaurus Dozen"/>
    <n v="1149"/>
    <x v="8"/>
    <n v="26.666650000000001"/>
    <n v="62.980969999999999"/>
  </r>
  <r>
    <s v="Datasaurus Dozen"/>
    <n v="1150"/>
    <x v="8"/>
    <n v="26.45926"/>
    <n v="62.63467"/>
  </r>
  <r>
    <s v="Datasaurus Dozen"/>
    <n v="1151"/>
    <x v="8"/>
    <n v="25.53801"/>
    <n v="60.630240000000001"/>
  </r>
  <r>
    <s v="Datasaurus Dozen"/>
    <n v="1152"/>
    <x v="8"/>
    <n v="26.320709999999998"/>
    <n v="62.396279999999997"/>
  </r>
  <r>
    <s v="Datasaurus Dozen"/>
    <n v="1153"/>
    <x v="8"/>
    <n v="26.16339"/>
    <n v="62.026809999999998"/>
  </r>
  <r>
    <s v="Datasaurus Dozen"/>
    <n v="1154"/>
    <x v="8"/>
    <n v="25.213789999999999"/>
    <n v="60.273400000000002"/>
  </r>
  <r>
    <s v="Datasaurus Dozen"/>
    <n v="1155"/>
    <x v="8"/>
    <n v="26.859529999999999"/>
    <n v="63.141829999999999"/>
  </r>
  <r>
    <s v="Datasaurus Dozen"/>
    <n v="1156"/>
    <x v="8"/>
    <n v="31.760670000000001"/>
    <n v="69.797659999999993"/>
  </r>
  <r>
    <s v="Datasaurus Dozen"/>
    <n v="1157"/>
    <x v="8"/>
    <n v="39.793289999999999"/>
    <n v="75.807959999999994"/>
  </r>
  <r>
    <s v="Datasaurus Dozen"/>
    <n v="1158"/>
    <x v="8"/>
    <n v="45.617440000000002"/>
    <n v="78.119969999999995"/>
  </r>
  <r>
    <s v="Datasaurus Dozen"/>
    <n v="1159"/>
    <x v="8"/>
    <n v="53.771459999999998"/>
    <n v="79.302930000000003"/>
  </r>
  <r>
    <s v="Datasaurus Dozen"/>
    <n v="1160"/>
    <x v="8"/>
    <n v="56.451430000000002"/>
    <n v="79.247110000000006"/>
  </r>
  <r>
    <s v="Datasaurus Dozen"/>
    <n v="1161"/>
    <x v="8"/>
    <n v="66.093720000000005"/>
    <n v="77.01782"/>
  </r>
  <r>
    <s v="Datasaurus Dozen"/>
    <n v="1162"/>
    <x v="8"/>
    <n v="56.925840000000001"/>
    <n v="79.206320000000005"/>
  </r>
  <r>
    <s v="Datasaurus Dozen"/>
    <n v="1163"/>
    <x v="8"/>
    <n v="58.988250000000001"/>
    <n v="78.917259999999999"/>
  </r>
  <r>
    <s v="Datasaurus Dozen"/>
    <n v="1164"/>
    <x v="8"/>
    <n v="57.902270000000001"/>
    <n v="79.080870000000004"/>
  </r>
  <r>
    <s v="Datasaurus Dozen"/>
    <n v="1165"/>
    <x v="8"/>
    <n v="64.812870000000004"/>
    <n v="77.486940000000004"/>
  </r>
  <r>
    <s v="Datasaurus Dozen"/>
    <n v="1166"/>
    <x v="8"/>
    <n v="60.349789999999999"/>
    <n v="78.72945"/>
  </r>
  <r>
    <s v="Datasaurus Dozen"/>
    <n v="1167"/>
    <x v="8"/>
    <n v="48.890560000000001"/>
    <n v="16.806539999999998"/>
  </r>
  <r>
    <s v="Datasaurus Dozen"/>
    <n v="1168"/>
    <x v="8"/>
    <n v="47.549509999999998"/>
    <n v="17.071400000000001"/>
  </r>
  <r>
    <s v="Datasaurus Dozen"/>
    <n v="1169"/>
    <x v="8"/>
    <n v="30.889430000000001"/>
    <n v="26.329039999999999"/>
  </r>
  <r>
    <s v="Datasaurus Dozen"/>
    <n v="1170"/>
    <x v="8"/>
    <n v="28.972840000000001"/>
    <n v="29.050470000000001"/>
  </r>
  <r>
    <s v="Datasaurus Dozen"/>
    <n v="1171"/>
    <x v="8"/>
    <n v="35.161360000000002"/>
    <n v="22.786850000000001"/>
  </r>
  <r>
    <s v="Datasaurus Dozen"/>
    <n v="1172"/>
    <x v="8"/>
    <n v="45.870370000000001"/>
    <n v="17.48939"/>
  </r>
  <r>
    <s v="Datasaurus Dozen"/>
    <n v="1173"/>
    <x v="8"/>
    <n v="32.831420000000001"/>
    <n v="24.797540000000001"/>
  </r>
  <r>
    <s v="Datasaurus Dozen"/>
    <n v="1174"/>
    <x v="8"/>
    <n v="39.485570000000003"/>
    <n v="20.033049999999999"/>
  </r>
  <r>
    <s v="Datasaurus Dozen"/>
    <n v="1175"/>
    <x v="8"/>
    <n v="33.446179999999998"/>
    <n v="24.190639999999998"/>
  </r>
  <r>
    <s v="Datasaurus Dozen"/>
    <n v="1176"/>
    <x v="8"/>
    <n v="21.863579999999999"/>
    <n v="46.052590000000002"/>
  </r>
  <r>
    <s v="Datasaurus Dozen"/>
    <n v="1177"/>
    <x v="8"/>
    <n v="25.165870000000002"/>
    <n v="35.76661"/>
  </r>
  <r>
    <s v="Datasaurus Dozen"/>
    <n v="1178"/>
    <x v="8"/>
    <n v="22.959479999999999"/>
    <n v="51.287709999999997"/>
  </r>
  <r>
    <s v="Datasaurus Dozen"/>
    <n v="1179"/>
    <x v="8"/>
    <n v="25.58606"/>
    <n v="60.846580000000003"/>
  </r>
  <r>
    <s v="Datasaurus Dozen"/>
    <n v="1180"/>
    <x v="8"/>
    <n v="26.314309999999999"/>
    <n v="33.297170000000001"/>
  </r>
  <r>
    <s v="Datasaurus Dozen"/>
    <n v="1181"/>
    <x v="8"/>
    <n v="33.037300000000002"/>
    <n v="24.56446"/>
  </r>
  <r>
    <s v="Datasaurus Dozen"/>
    <n v="1182"/>
    <x v="8"/>
    <n v="36.468890000000002"/>
    <n v="21.876110000000001"/>
  </r>
  <r>
    <s v="Datasaurus Dozen"/>
    <n v="1183"/>
    <x v="8"/>
    <n v="26.513549999999999"/>
    <n v="32.918750000000003"/>
  </r>
  <r>
    <s v="Datasaurus Dozen"/>
    <n v="1184"/>
    <x v="8"/>
    <n v="36.027090000000001"/>
    <n v="22.195440000000001"/>
  </r>
  <r>
    <s v="Datasaurus Dozen"/>
    <n v="1185"/>
    <x v="8"/>
    <n v="42.681040000000003"/>
    <n v="18.542539999999999"/>
  </r>
  <r>
    <s v="Datasaurus Dozen"/>
    <n v="1186"/>
    <x v="8"/>
    <n v="45.041080000000001"/>
    <n v="17.73452"/>
  </r>
  <r>
    <s v="Datasaurus Dozen"/>
    <n v="1187"/>
    <x v="8"/>
    <n v="47.352420000000002"/>
    <n v="17.13475"/>
  </r>
  <r>
    <s v="Datasaurus Dozen"/>
    <n v="1188"/>
    <x v="8"/>
    <n v="53.84619"/>
    <n v="16.387319999999999"/>
  </r>
  <r>
    <s v="Datasaurus Dozen"/>
    <n v="1189"/>
    <x v="8"/>
    <n v="55.129640000000002"/>
    <n v="16.353249999999999"/>
  </r>
  <r>
    <s v="Datasaurus Dozen"/>
    <n v="1190"/>
    <x v="8"/>
    <n v="52.188119999999998"/>
    <n v="16.418220000000002"/>
  </r>
  <r>
    <s v="Datasaurus Dozen"/>
    <n v="1191"/>
    <x v="8"/>
    <n v="58.67266"/>
    <n v="16.66337"/>
  </r>
  <r>
    <s v="Datasaurus Dozen"/>
    <n v="1192"/>
    <x v="8"/>
    <n v="82.144310000000004"/>
    <n v="33.195219999999999"/>
  </r>
  <r>
    <s v="Datasaurus Dozen"/>
    <n v="1193"/>
    <x v="8"/>
    <n v="75.686570000000003"/>
    <n v="24.741510000000002"/>
  </r>
  <r>
    <s v="Datasaurus Dozen"/>
    <n v="1194"/>
    <x v="8"/>
    <n v="85.34496"/>
    <n v="52.886420000000001"/>
  </r>
  <r>
    <s v="Datasaurus Dozen"/>
    <n v="1195"/>
    <x v="8"/>
    <n v="83.844650000000001"/>
    <n v="58.616059999999997"/>
  </r>
  <r>
    <s v="Datasaurus Dozen"/>
    <n v="1196"/>
    <x v="8"/>
    <n v="85.664760000000001"/>
    <n v="45.542749999999998"/>
  </r>
  <r>
    <s v="Datasaurus Dozen"/>
    <n v="1197"/>
    <x v="8"/>
    <n v="77.930999999999997"/>
    <n v="68.690060000000003"/>
  </r>
  <r>
    <s v="Datasaurus Dozen"/>
    <n v="1198"/>
    <x v="8"/>
    <n v="73.031829999999999"/>
    <n v="73.120570000000001"/>
  </r>
  <r>
    <s v="Datasaurus Dozen"/>
    <n v="1199"/>
    <x v="8"/>
    <n v="70.102800000000002"/>
    <n v="75.683210000000003"/>
  </r>
  <r>
    <s v="Datasaurus Dozen"/>
    <n v="1200"/>
    <x v="8"/>
    <n v="57.144689999999997"/>
    <n v="79.194100000000006"/>
  </r>
  <r>
    <s v="Datasaurus Dozen"/>
    <n v="1201"/>
    <x v="8"/>
    <n v="46.96246"/>
    <n v="78.666560000000004"/>
  </r>
  <r>
    <s v="Datasaurus Dozen"/>
    <n v="1202"/>
    <x v="8"/>
    <n v="50.564929999999997"/>
    <n v="79.077299999999994"/>
  </r>
  <r>
    <s v="Datasaurus Dozen"/>
    <n v="1203"/>
    <x v="8"/>
    <n v="53.719679999999997"/>
    <n v="79.306939999999997"/>
  </r>
  <r>
    <s v="Datasaurus Dozen"/>
    <n v="1204"/>
    <x v="8"/>
    <n v="54.200229999999998"/>
    <n v="79.325000000000003"/>
  </r>
  <r>
    <s v="Datasaurus Dozen"/>
    <n v="1205"/>
    <x v="8"/>
    <n v="47.8752"/>
    <n v="78.675849999999997"/>
  </r>
  <r>
    <s v="Datasaurus Dozen"/>
    <n v="1206"/>
    <x v="8"/>
    <n v="51.473460000000003"/>
    <n v="79.159869999999998"/>
  </r>
  <r>
    <s v="Datasaurus Dozen"/>
    <n v="1207"/>
    <x v="8"/>
    <n v="52.751220000000004"/>
    <n v="79.293660000000003"/>
  </r>
  <r>
    <s v="Datasaurus Dozen"/>
    <n v="1208"/>
    <x v="8"/>
    <n v="48.562220000000003"/>
    <n v="78.782380000000003"/>
  </r>
  <r>
    <s v="Datasaurus Dozen"/>
    <n v="1209"/>
    <x v="8"/>
    <n v="53.081240000000001"/>
    <n v="79.297250000000005"/>
  </r>
  <r>
    <s v="Datasaurus Dozen"/>
    <n v="1210"/>
    <x v="8"/>
    <n v="56.475380000000001"/>
    <n v="79.167839999999998"/>
  </r>
  <r>
    <s v="Datasaurus Dozen"/>
    <n v="1211"/>
    <x v="8"/>
    <n v="49.570909999999998"/>
    <n v="79.038120000000006"/>
  </r>
  <r>
    <s v="Datasaurus Dozen"/>
    <n v="1212"/>
    <x v="8"/>
    <n v="37.627699999999997"/>
    <n v="74.557500000000005"/>
  </r>
  <r>
    <s v="Datasaurus Dozen"/>
    <n v="1213"/>
    <x v="8"/>
    <n v="32.2637"/>
    <n v="70.316640000000007"/>
  </r>
  <r>
    <s v="Datasaurus Dozen"/>
    <n v="1214"/>
    <x v="8"/>
    <n v="32.542380000000001"/>
    <n v="70.702420000000004"/>
  </r>
  <r>
    <s v="Datasaurus Dozen"/>
    <n v="1215"/>
    <x v="8"/>
    <n v="52.825020000000002"/>
    <n v="85.578130000000002"/>
  </r>
  <r>
    <s v="Datasaurus Dozen"/>
    <n v="1216"/>
    <x v="8"/>
    <n v="58.528289999999998"/>
    <n v="78.978700000000003"/>
  </r>
  <r>
    <s v="Datasaurus Dozen"/>
    <n v="1217"/>
    <x v="8"/>
    <n v="56.265830000000001"/>
    <n v="79.252939999999995"/>
  </r>
  <r>
    <s v="Datasaurus Dozen"/>
    <n v="1218"/>
    <x v="8"/>
    <n v="57.075890000000001"/>
    <n v="79.193920000000006"/>
  </r>
  <r>
    <s v="Datasaurus Dozen"/>
    <n v="1219"/>
    <x v="8"/>
    <n v="54.256399999999999"/>
    <n v="79.313860000000005"/>
  </r>
  <r>
    <s v="Datasaurus Dozen"/>
    <n v="1220"/>
    <x v="8"/>
    <n v="62.685670000000002"/>
    <n v="78.17474"/>
  </r>
  <r>
    <s v="Datasaurus Dozen"/>
    <n v="1221"/>
    <x v="8"/>
    <n v="68.085610000000003"/>
    <n v="76.112319999999997"/>
  </r>
  <r>
    <s v="Datasaurus Dozen"/>
    <n v="1222"/>
    <x v="8"/>
    <n v="65.118120000000005"/>
    <n v="77.399190000000004"/>
  </r>
  <r>
    <s v="Datasaurus Dozen"/>
    <n v="1223"/>
    <x v="8"/>
    <n v="68.745630000000006"/>
    <n v="75.790059999999997"/>
  </r>
  <r>
    <s v="Datasaurus Dozen"/>
    <n v="1224"/>
    <x v="8"/>
    <n v="63.090229999999998"/>
    <n v="78.041409999999999"/>
  </r>
  <r>
    <s v="Datasaurus Dozen"/>
    <n v="1225"/>
    <x v="8"/>
    <n v="77.204589999999996"/>
    <n v="69.312150000000003"/>
  </r>
  <r>
    <s v="Datasaurus Dozen"/>
    <n v="1226"/>
    <x v="8"/>
    <n v="82.033910000000006"/>
    <n v="62.681870000000004"/>
  </r>
  <r>
    <s v="Datasaurus Dozen"/>
    <n v="1227"/>
    <x v="8"/>
    <n v="81.577950000000001"/>
    <n v="63.894930000000002"/>
  </r>
  <r>
    <s v="Datasaurus Dozen"/>
    <n v="1228"/>
    <x v="8"/>
    <n v="85.180139999999994"/>
    <n v="53.781680000000001"/>
  </r>
  <r>
    <s v="Datasaurus Dozen"/>
    <n v="1229"/>
    <x v="8"/>
    <n v="84.286820000000006"/>
    <n v="57.256169999999997"/>
  </r>
  <r>
    <s v="Datasaurus Dozen"/>
    <n v="1230"/>
    <x v="8"/>
    <n v="85.622489999999999"/>
    <n v="45.024169999999998"/>
  </r>
  <r>
    <s v="Datasaurus Dozen"/>
    <n v="1231"/>
    <x v="8"/>
    <n v="85.604500000000002"/>
    <n v="50.762340000000002"/>
  </r>
  <r>
    <s v="Datasaurus Dozen"/>
    <n v="1232"/>
    <x v="8"/>
    <n v="84.424790000000002"/>
    <n v="38.761409999999998"/>
  </r>
  <r>
    <s v="Datasaurus Dozen"/>
    <n v="1233"/>
    <x v="8"/>
    <n v="85.570989999999995"/>
    <n v="44.560099999999998"/>
  </r>
  <r>
    <s v="Datasaurus Dozen"/>
    <n v="1234"/>
    <x v="8"/>
    <n v="84.626720000000006"/>
    <n v="39.487079999999999"/>
  </r>
  <r>
    <s v="Datasaurus Dozen"/>
    <n v="1235"/>
    <x v="8"/>
    <n v="73.396150000000006"/>
    <n v="22.81625"/>
  </r>
  <r>
    <s v="Datasaurus Dozen"/>
    <n v="1236"/>
    <x v="8"/>
    <n v="73.507450000000006"/>
    <n v="22.85699"/>
  </r>
  <r>
    <s v="Datasaurus Dozen"/>
    <n v="1237"/>
    <x v="8"/>
    <n v="63.356490000000001"/>
    <n v="17.724070000000001"/>
  </r>
  <r>
    <s v="Datasaurus Dozen"/>
    <n v="1238"/>
    <x v="8"/>
    <n v="72.959050000000005"/>
    <n v="22.511500000000002"/>
  </r>
  <r>
    <s v="Datasaurus Dozen"/>
    <n v="1239"/>
    <x v="8"/>
    <n v="64.020840000000007"/>
    <n v="17.883579999999998"/>
  </r>
  <r>
    <s v="Datasaurus Dozen"/>
    <n v="1240"/>
    <x v="8"/>
    <n v="61.124459999999999"/>
    <n v="17.116350000000001"/>
  </r>
  <r>
    <s v="Datasaurus Dozen"/>
    <n v="1241"/>
    <x v="8"/>
    <n v="75.674210000000002"/>
    <n v="24.782499999999999"/>
  </r>
  <r>
    <s v="Datasaurus Dozen"/>
    <n v="1242"/>
    <x v="8"/>
    <n v="69.513580000000005"/>
    <n v="20.27936"/>
  </r>
  <r>
    <s v="Datasaurus Dozen"/>
    <n v="1243"/>
    <x v="8"/>
    <n v="58.572139999999997"/>
    <n v="16.642700000000001"/>
  </r>
  <r>
    <s v="Datasaurus Dozen"/>
    <n v="1244"/>
    <x v="8"/>
    <n v="70.981939999999994"/>
    <n v="21.145890000000001"/>
  </r>
  <r>
    <s v="Datasaurus Dozen"/>
    <n v="1245"/>
    <x v="8"/>
    <n v="65.223029999999994"/>
    <n v="18.397200000000002"/>
  </r>
  <r>
    <s v="Datasaurus Dozen"/>
    <n v="1246"/>
    <x v="8"/>
    <n v="65.315039999999996"/>
    <n v="18.333749999999998"/>
  </r>
  <r>
    <s v="Datasaurus Dozen"/>
    <n v="1247"/>
    <x v="8"/>
    <n v="64.010239999999996"/>
    <n v="17.924479999999999"/>
  </r>
  <r>
    <s v="Datasaurus Dozen"/>
    <n v="1248"/>
    <x v="8"/>
    <n v="57.140940000000001"/>
    <n v="16.598610000000001"/>
  </r>
  <r>
    <s v="Datasaurus Dozen"/>
    <n v="1249"/>
    <x v="8"/>
    <n v="56.36515"/>
    <n v="16.326550000000001"/>
  </r>
  <r>
    <s v="Datasaurus Dozen"/>
    <n v="1250"/>
    <x v="8"/>
    <n v="43.04618"/>
    <n v="18.402560000000001"/>
  </r>
  <r>
    <s v="Datasaurus Dozen"/>
    <n v="1251"/>
    <x v="8"/>
    <n v="52.081760000000003"/>
    <n v="16.453869999999998"/>
  </r>
  <r>
    <s v="Datasaurus Dozen"/>
    <n v="1252"/>
    <x v="8"/>
    <n v="42.879040000000003"/>
    <n v="18.489409999999999"/>
  </r>
  <r>
    <s v="Datasaurus Dozen"/>
    <n v="1253"/>
    <x v="8"/>
    <n v="51.566989999999997"/>
    <n v="16.485710000000001"/>
  </r>
  <r>
    <s v="Datasaurus Dozen"/>
    <n v="1254"/>
    <x v="8"/>
    <n v="58.839129999999997"/>
    <n v="16.637640000000001"/>
  </r>
  <r>
    <s v="Datasaurus Dozen"/>
    <n v="1255"/>
    <x v="8"/>
    <n v="60.755789999999998"/>
    <n v="17.03323"/>
  </r>
  <r>
    <s v="Datasaurus Dozen"/>
    <n v="1256"/>
    <x v="8"/>
    <n v="54.761159999999997"/>
    <n v="16.36619"/>
  </r>
  <r>
    <s v="Datasaurus Dozen"/>
    <n v="1257"/>
    <x v="8"/>
    <n v="53.56991"/>
    <n v="16.33971"/>
  </r>
  <r>
    <s v="Datasaurus Dozen"/>
    <n v="1258"/>
    <x v="8"/>
    <n v="48.914619999999999"/>
    <n v="16.798639999999999"/>
  </r>
  <r>
    <s v="Datasaurus Dozen"/>
    <n v="1259"/>
    <x v="8"/>
    <n v="52.646140000000003"/>
    <n v="16.384840000000001"/>
  </r>
  <r>
    <s v="Datasaurus Dozen"/>
    <n v="1260"/>
    <x v="8"/>
    <n v="49.83849"/>
    <n v="16.67633"/>
  </r>
  <r>
    <s v="Datasaurus Dozen"/>
    <n v="1261"/>
    <x v="8"/>
    <n v="52.684069999999998"/>
    <n v="16.407959999999999"/>
  </r>
  <r>
    <s v="Datasaurus Dozen"/>
    <n v="1262"/>
    <x v="8"/>
    <n v="65.807220000000001"/>
    <n v="18.14076"/>
  </r>
  <r>
    <s v="Datasaurus Dozen"/>
    <n v="1263"/>
    <x v="8"/>
    <n v="60.673920000000003"/>
    <n v="17.0518"/>
  </r>
  <r>
    <s v="Datasaurus Dozen"/>
    <n v="1264"/>
    <x v="8"/>
    <n v="63.394710000000003"/>
    <n v="17.70054"/>
  </r>
  <r>
    <s v="Datasaurus Dozen"/>
    <n v="1265"/>
    <x v="8"/>
    <n v="64.802009999999996"/>
    <n v="18.21688"/>
  </r>
  <r>
    <s v="Datasaurus Dozen"/>
    <n v="1266"/>
    <x v="8"/>
    <n v="65.025940000000006"/>
    <n v="18.28782"/>
  </r>
  <r>
    <s v="Datasaurus Dozen"/>
    <n v="1267"/>
    <x v="8"/>
    <n v="65.755549999999999"/>
    <n v="18.516220000000001"/>
  </r>
  <r>
    <s v="Datasaurus Dozen"/>
    <n v="1268"/>
    <x v="8"/>
    <n v="69.967730000000003"/>
    <n v="20.538989999999998"/>
  </r>
  <r>
    <s v="Datasaurus Dozen"/>
    <n v="1269"/>
    <x v="8"/>
    <n v="68.892780000000002"/>
    <n v="20.032450000000001"/>
  </r>
  <r>
    <s v="Datasaurus Dozen"/>
    <n v="1270"/>
    <x v="8"/>
    <n v="61.826549999999997"/>
    <n v="17.269659999999998"/>
  </r>
  <r>
    <s v="Datasaurus Dozen"/>
    <n v="1271"/>
    <x v="8"/>
    <n v="60.787970000000001"/>
    <n v="17.046199999999999"/>
  </r>
  <r>
    <s v="Datasaurus Dozen"/>
    <n v="1272"/>
    <x v="8"/>
    <n v="61.915610000000001"/>
    <n v="17.28219"/>
  </r>
  <r>
    <s v="Datasaurus Dozen"/>
    <n v="1273"/>
    <x v="8"/>
    <n v="45.029000000000003"/>
    <n v="17.724450000000001"/>
  </r>
  <r>
    <s v="Datasaurus Dozen"/>
    <n v="1274"/>
    <x v="8"/>
    <n v="39.92136"/>
    <n v="19.70185"/>
  </r>
  <r>
    <s v="Datasaurus Dozen"/>
    <n v="1275"/>
    <x v="8"/>
    <n v="84.794280000000001"/>
    <n v="55.568649999999998"/>
  </r>
  <r>
    <s v="Datasaurus Dozen"/>
    <n v="1276"/>
    <x v="8"/>
    <n v="55.662959999999998"/>
    <n v="83.356480000000005"/>
  </r>
  <r>
    <s v="Datasaurus Dozen"/>
    <n v="1277"/>
    <x v="8"/>
    <n v="50.492249999999999"/>
    <n v="78.997529999999998"/>
  </r>
  <r>
    <s v="Datasaurus Dozen"/>
    <n v="1278"/>
    <x v="8"/>
    <n v="51.467100000000002"/>
    <n v="79.201840000000004"/>
  </r>
  <r>
    <s v="Datasaurus Dozen"/>
    <n v="1279"/>
    <x v="9"/>
    <n v="51.203890000000001"/>
    <n v="83.339780000000005"/>
  </r>
  <r>
    <s v="Datasaurus Dozen"/>
    <n v="1280"/>
    <x v="9"/>
    <n v="58.974469999999997"/>
    <n v="85.49982"/>
  </r>
  <r>
    <s v="Datasaurus Dozen"/>
    <n v="1281"/>
    <x v="9"/>
    <n v="51.872070000000001"/>
    <n v="85.829740000000001"/>
  </r>
  <r>
    <s v="Datasaurus Dozen"/>
    <n v="1282"/>
    <x v="9"/>
    <n v="48.179929999999999"/>
    <n v="85.045119999999997"/>
  </r>
  <r>
    <s v="Datasaurus Dozen"/>
    <n v="1283"/>
    <x v="9"/>
    <n v="41.683199999999999"/>
    <n v="84.017939999999996"/>
  </r>
  <r>
    <s v="Datasaurus Dozen"/>
    <n v="1284"/>
    <x v="9"/>
    <n v="37.890419999999999"/>
    <n v="82.567490000000006"/>
  </r>
  <r>
    <s v="Datasaurus Dozen"/>
    <n v="1285"/>
    <x v="9"/>
    <n v="39.548969999999997"/>
    <n v="80.812600000000003"/>
  </r>
  <r>
    <s v="Datasaurus Dozen"/>
    <n v="1286"/>
    <x v="9"/>
    <n v="39.649569999999997"/>
    <n v="82.664529999999999"/>
  </r>
  <r>
    <s v="Datasaurus Dozen"/>
    <n v="1287"/>
    <x v="9"/>
    <n v="34.750599999999999"/>
    <n v="80.011089999999996"/>
  </r>
  <r>
    <s v="Datasaurus Dozen"/>
    <n v="1288"/>
    <x v="9"/>
    <n v="27.560839999999999"/>
    <n v="72.847830000000002"/>
  </r>
  <r>
    <s v="Datasaurus Dozen"/>
    <n v="1289"/>
    <x v="9"/>
    <n v="24.635539999999999"/>
    <n v="71.610709999999997"/>
  </r>
  <r>
    <s v="Datasaurus Dozen"/>
    <n v="1290"/>
    <x v="9"/>
    <n v="20.95946"/>
    <n v="66.041499999999999"/>
  </r>
  <r>
    <s v="Datasaurus Dozen"/>
    <n v="1291"/>
    <x v="9"/>
    <n v="20.689150000000001"/>
    <n v="62.721310000000003"/>
  </r>
  <r>
    <s v="Datasaurus Dozen"/>
    <n v="1292"/>
    <x v="9"/>
    <n v="19.2882"/>
    <n v="62.06306"/>
  </r>
  <r>
    <s v="Datasaurus Dozen"/>
    <n v="1293"/>
    <x v="9"/>
    <n v="20.0245"/>
    <n v="61.342619999999997"/>
  </r>
  <r>
    <s v="Datasaurus Dozen"/>
    <n v="1294"/>
    <x v="9"/>
    <n v="35.469520000000003"/>
    <n v="43.115879999999997"/>
  </r>
  <r>
    <s v="Datasaurus Dozen"/>
    <n v="1295"/>
    <x v="9"/>
    <n v="36.894329999999997"/>
    <n v="47.706560000000003"/>
  </r>
  <r>
    <s v="Datasaurus Dozen"/>
    <n v="1296"/>
    <x v="9"/>
    <n v="39.055549999999997"/>
    <n v="55.546970000000002"/>
  </r>
  <r>
    <s v="Datasaurus Dozen"/>
    <n v="1297"/>
    <x v="9"/>
    <n v="46.957079999999998"/>
    <n v="65.240409999999997"/>
  </r>
  <r>
    <s v="Datasaurus Dozen"/>
    <n v="1298"/>
    <x v="9"/>
    <n v="37.310450000000003"/>
    <n v="45.258749999999999"/>
  </r>
  <r>
    <s v="Datasaurus Dozen"/>
    <n v="1299"/>
    <x v="9"/>
    <n v="40.00967"/>
    <n v="60.986579999999996"/>
  </r>
  <r>
    <s v="Datasaurus Dozen"/>
    <n v="1300"/>
    <x v="9"/>
    <n v="48.014389999999999"/>
    <n v="65.712819999999994"/>
  </r>
  <r>
    <s v="Datasaurus Dozen"/>
    <n v="1301"/>
    <x v="9"/>
    <n v="53.703780000000002"/>
    <n v="66.389480000000006"/>
  </r>
  <r>
    <s v="Datasaurus Dozen"/>
    <n v="1302"/>
    <x v="9"/>
    <n v="63.067500000000003"/>
    <n v="64.034999999999997"/>
  </r>
  <r>
    <s v="Datasaurus Dozen"/>
    <n v="1303"/>
    <x v="9"/>
    <n v="62.048029999999997"/>
    <n v="63.845860000000002"/>
  </r>
  <r>
    <s v="Datasaurus Dozen"/>
    <n v="1304"/>
    <x v="9"/>
    <n v="59.839970000000001"/>
    <n v="64.476759999999999"/>
  </r>
  <r>
    <s v="Datasaurus Dozen"/>
    <n v="1305"/>
    <x v="9"/>
    <n v="55.160939999999997"/>
    <n v="65.237309999999994"/>
  </r>
  <r>
    <s v="Datasaurus Dozen"/>
    <n v="1306"/>
    <x v="9"/>
    <n v="61.279789999999998"/>
    <n v="65.766400000000004"/>
  </r>
  <r>
    <s v="Datasaurus Dozen"/>
    <n v="1307"/>
    <x v="9"/>
    <n v="60.834919999999997"/>
    <n v="64.603769999999997"/>
  </r>
  <r>
    <s v="Datasaurus Dozen"/>
    <n v="1308"/>
    <x v="9"/>
    <n v="61.520589999999999"/>
    <n v="64.79186"/>
  </r>
  <r>
    <s v="Datasaurus Dozen"/>
    <n v="1309"/>
    <x v="9"/>
    <n v="36.916539999999998"/>
    <n v="41.09525"/>
  </r>
  <r>
    <s v="Datasaurus Dozen"/>
    <n v="1310"/>
    <x v="9"/>
    <n v="38.502200000000002"/>
    <n v="41.567160000000001"/>
  </r>
  <r>
    <s v="Datasaurus Dozen"/>
    <n v="1311"/>
    <x v="9"/>
    <n v="48.664369999999998"/>
    <n v="30.680669999999999"/>
  </r>
  <r>
    <s v="Datasaurus Dozen"/>
    <n v="1312"/>
    <x v="9"/>
    <n v="50.285249999999998"/>
    <n v="30.33792"/>
  </r>
  <r>
    <s v="Datasaurus Dozen"/>
    <n v="1313"/>
    <x v="9"/>
    <n v="42.276330000000002"/>
    <n v="34.527639999999998"/>
  </r>
  <r>
    <s v="Datasaurus Dozen"/>
    <n v="1314"/>
    <x v="9"/>
    <n v="54.031779999999998"/>
    <n v="29.672350000000002"/>
  </r>
  <r>
    <s v="Datasaurus Dozen"/>
    <n v="1315"/>
    <x v="9"/>
    <n v="37.329360000000001"/>
    <n v="39.602040000000002"/>
  </r>
  <r>
    <s v="Datasaurus Dozen"/>
    <n v="1316"/>
    <x v="9"/>
    <n v="41.389519999999997"/>
    <n v="37.296059999999997"/>
  </r>
  <r>
    <s v="Datasaurus Dozen"/>
    <n v="1317"/>
    <x v="9"/>
    <n v="40.074669999999998"/>
    <n v="34.623690000000003"/>
  </r>
  <r>
    <s v="Datasaurus Dozen"/>
    <n v="1318"/>
    <x v="9"/>
    <n v="35.349679999999999"/>
    <n v="47.141069999999999"/>
  </r>
  <r>
    <s v="Datasaurus Dozen"/>
    <n v="1319"/>
    <x v="9"/>
    <n v="34.7637"/>
    <n v="47.6248"/>
  </r>
  <r>
    <s v="Datasaurus Dozen"/>
    <n v="1320"/>
    <x v="9"/>
    <n v="37.026629999999997"/>
    <n v="44.462290000000003"/>
  </r>
  <r>
    <s v="Datasaurus Dozen"/>
    <n v="1321"/>
    <x v="9"/>
    <n v="36.455570000000002"/>
    <n v="40.791840000000001"/>
  </r>
  <r>
    <s v="Datasaurus Dozen"/>
    <n v="1322"/>
    <x v="9"/>
    <n v="35.537660000000002"/>
    <n v="48.729390000000002"/>
  </r>
  <r>
    <s v="Datasaurus Dozen"/>
    <n v="1323"/>
    <x v="9"/>
    <n v="20.408950000000001"/>
    <n v="32.203029999999998"/>
  </r>
  <r>
    <s v="Datasaurus Dozen"/>
    <n v="1324"/>
    <x v="9"/>
    <n v="23.495709999999999"/>
    <n v="25.322469999999999"/>
  </r>
  <r>
    <s v="Datasaurus Dozen"/>
    <n v="1325"/>
    <x v="9"/>
    <n v="29.557539999999999"/>
    <n v="21.36478"/>
  </r>
  <r>
    <s v="Datasaurus Dozen"/>
    <n v="1326"/>
    <x v="9"/>
    <n v="33.008229999999998"/>
    <n v="15.98507"/>
  </r>
  <r>
    <s v="Datasaurus Dozen"/>
    <n v="1327"/>
    <x v="9"/>
    <n v="53.980400000000003"/>
    <n v="29.350989999999999"/>
  </r>
  <r>
    <s v="Datasaurus Dozen"/>
    <n v="1328"/>
    <x v="9"/>
    <n v="52.234310000000001"/>
    <n v="29.711670000000002"/>
  </r>
  <r>
    <s v="Datasaurus Dozen"/>
    <n v="1329"/>
    <x v="9"/>
    <n v="59.503079999999997"/>
    <n v="30.66967"/>
  </r>
  <r>
    <s v="Datasaurus Dozen"/>
    <n v="1330"/>
    <x v="9"/>
    <n v="41.163780000000003"/>
    <n v="34.315759999999997"/>
  </r>
  <r>
    <s v="Datasaurus Dozen"/>
    <n v="1331"/>
    <x v="9"/>
    <n v="48.993040000000001"/>
    <n v="32.030360000000002"/>
  </r>
  <r>
    <s v="Datasaurus Dozen"/>
    <n v="1332"/>
    <x v="9"/>
    <n v="59.269280000000002"/>
    <n v="29.640699999999999"/>
  </r>
  <r>
    <s v="Datasaurus Dozen"/>
    <n v="1333"/>
    <x v="9"/>
    <n v="45.469180000000001"/>
    <n v="33.831189999999999"/>
  </r>
  <r>
    <s v="Datasaurus Dozen"/>
    <n v="1334"/>
    <x v="9"/>
    <n v="62.691270000000003"/>
    <n v="30.290369999999999"/>
  </r>
  <r>
    <s v="Datasaurus Dozen"/>
    <n v="1335"/>
    <x v="9"/>
    <n v="73.428669999999997"/>
    <n v="48.577860000000001"/>
  </r>
  <r>
    <s v="Datasaurus Dozen"/>
    <n v="1336"/>
    <x v="9"/>
    <n v="70.846429999999998"/>
    <n v="52.282249999999998"/>
  </r>
  <r>
    <s v="Datasaurus Dozen"/>
    <n v="1337"/>
    <x v="9"/>
    <n v="71.539019999999994"/>
    <n v="45.521810000000002"/>
  </r>
  <r>
    <s v="Datasaurus Dozen"/>
    <n v="1338"/>
    <x v="9"/>
    <n v="67.620869999999996"/>
    <n v="38.00656"/>
  </r>
  <r>
    <s v="Datasaurus Dozen"/>
    <n v="1339"/>
    <x v="9"/>
    <n v="72.470950000000002"/>
    <n v="51.122129999999999"/>
  </r>
  <r>
    <s v="Datasaurus Dozen"/>
    <n v="1340"/>
    <x v="9"/>
    <n v="64.812240000000003"/>
    <n v="62.810920000000003"/>
  </r>
  <r>
    <s v="Datasaurus Dozen"/>
    <n v="1341"/>
    <x v="9"/>
    <n v="60.853679999999997"/>
    <n v="65.49915"/>
  </r>
  <r>
    <s v="Datasaurus Dozen"/>
    <n v="1342"/>
    <x v="9"/>
    <n v="67.789500000000004"/>
    <n v="61.363700000000001"/>
  </r>
  <r>
    <s v="Datasaurus Dozen"/>
    <n v="1343"/>
    <x v="9"/>
    <n v="41.609560000000002"/>
    <n v="83.848690000000005"/>
  </r>
  <r>
    <s v="Datasaurus Dozen"/>
    <n v="1344"/>
    <x v="9"/>
    <n v="53.003030000000003"/>
    <n v="84.674800000000005"/>
  </r>
  <r>
    <s v="Datasaurus Dozen"/>
    <n v="1345"/>
    <x v="9"/>
    <n v="54.714170000000003"/>
    <n v="84.043130000000005"/>
  </r>
  <r>
    <s v="Datasaurus Dozen"/>
    <n v="1346"/>
    <x v="9"/>
    <n v="44.291670000000003"/>
    <n v="82.909440000000004"/>
  </r>
  <r>
    <s v="Datasaurus Dozen"/>
    <n v="1347"/>
    <x v="9"/>
    <n v="49.191719999999997"/>
    <n v="85.876230000000007"/>
  </r>
  <r>
    <s v="Datasaurus Dozen"/>
    <n v="1348"/>
    <x v="9"/>
    <n v="53.101379999999999"/>
    <n v="84.547659999999993"/>
  </r>
  <r>
    <s v="Datasaurus Dozen"/>
    <n v="1349"/>
    <x v="9"/>
    <n v="51.599850000000004"/>
    <n v="84.819820000000007"/>
  </r>
  <r>
    <s v="Datasaurus Dozen"/>
    <n v="1350"/>
    <x v="9"/>
    <n v="54.379719999999999"/>
    <n v="84.240359999999995"/>
  </r>
  <r>
    <s v="Datasaurus Dozen"/>
    <n v="1351"/>
    <x v="9"/>
    <n v="46.48077"/>
    <n v="83.518209999999996"/>
  </r>
  <r>
    <s v="Datasaurus Dozen"/>
    <n v="1352"/>
    <x v="9"/>
    <n v="53.174660000000003"/>
    <n v="84.260570000000001"/>
  </r>
  <r>
    <s v="Datasaurus Dozen"/>
    <n v="1353"/>
    <x v="9"/>
    <n v="45.271999999999998"/>
    <n v="85.237080000000006"/>
  </r>
  <r>
    <s v="Datasaurus Dozen"/>
    <n v="1354"/>
    <x v="9"/>
    <n v="36.0334"/>
    <n v="53.371690000000001"/>
  </r>
  <r>
    <s v="Datasaurus Dozen"/>
    <n v="1355"/>
    <x v="9"/>
    <n v="28.271190000000001"/>
    <n v="72.840230000000005"/>
  </r>
  <r>
    <s v="Datasaurus Dozen"/>
    <n v="1356"/>
    <x v="9"/>
    <n v="25.05481"/>
    <n v="71.548599999999993"/>
  </r>
  <r>
    <s v="Datasaurus Dozen"/>
    <n v="1357"/>
    <x v="9"/>
    <n v="64.758889999999994"/>
    <n v="82.315219999999997"/>
  </r>
  <r>
    <s v="Datasaurus Dozen"/>
    <n v="1358"/>
    <x v="9"/>
    <n v="63.144530000000003"/>
    <n v="85.236699999999999"/>
  </r>
  <r>
    <s v="Datasaurus Dozen"/>
    <n v="1359"/>
    <x v="9"/>
    <n v="50.424680000000002"/>
    <n v="85.174750000000003"/>
  </r>
  <r>
    <s v="Datasaurus Dozen"/>
    <n v="1360"/>
    <x v="9"/>
    <n v="70.644999999999996"/>
    <n v="82.43092"/>
  </r>
  <r>
    <s v="Datasaurus Dozen"/>
    <n v="1361"/>
    <x v="9"/>
    <n v="63.149050000000003"/>
    <n v="83.946860000000001"/>
  </r>
  <r>
    <s v="Datasaurus Dozen"/>
    <n v="1362"/>
    <x v="9"/>
    <n v="62.824019999999997"/>
    <n v="84.966189999999997"/>
  </r>
  <r>
    <s v="Datasaurus Dozen"/>
    <n v="1363"/>
    <x v="9"/>
    <n v="70.236869999999996"/>
    <n v="82.171149999999997"/>
  </r>
  <r>
    <s v="Datasaurus Dozen"/>
    <n v="1364"/>
    <x v="9"/>
    <n v="70.042739999999995"/>
    <n v="80.385019999999997"/>
  </r>
  <r>
    <s v="Datasaurus Dozen"/>
    <n v="1365"/>
    <x v="9"/>
    <n v="72.570620000000005"/>
    <n v="80.971220000000002"/>
  </r>
  <r>
    <s v="Datasaurus Dozen"/>
    <n v="1366"/>
    <x v="9"/>
    <n v="75.130719999999997"/>
    <n v="79.984089999999995"/>
  </r>
  <r>
    <s v="Datasaurus Dozen"/>
    <n v="1367"/>
    <x v="9"/>
    <n v="83.293909999999997"/>
    <n v="70.77843"/>
  </r>
  <r>
    <s v="Datasaurus Dozen"/>
    <n v="1368"/>
    <x v="9"/>
    <n v="79.664259999999999"/>
    <n v="73.932310000000001"/>
  </r>
  <r>
    <s v="Datasaurus Dozen"/>
    <n v="1369"/>
    <x v="9"/>
    <n v="88.432100000000005"/>
    <n v="64.624250000000004"/>
  </r>
  <r>
    <s v="Datasaurus Dozen"/>
    <n v="1370"/>
    <x v="9"/>
    <n v="89.115560000000002"/>
    <n v="64.001509999999996"/>
  </r>
  <r>
    <s v="Datasaurus Dozen"/>
    <n v="1371"/>
    <x v="9"/>
    <n v="89.092200000000005"/>
    <n v="57.768189999999997"/>
  </r>
  <r>
    <s v="Datasaurus Dozen"/>
    <n v="1372"/>
    <x v="9"/>
    <n v="91.726010000000002"/>
    <n v="52.623350000000002"/>
  </r>
  <r>
    <s v="Datasaurus Dozen"/>
    <n v="1373"/>
    <x v="9"/>
    <n v="91.73554"/>
    <n v="48.970210000000002"/>
  </r>
  <r>
    <s v="Datasaurus Dozen"/>
    <n v="1374"/>
    <x v="9"/>
    <n v="91.507890000000003"/>
    <n v="53.312649999999998"/>
  </r>
  <r>
    <s v="Datasaurus Dozen"/>
    <n v="1375"/>
    <x v="9"/>
    <n v="88.239000000000004"/>
    <n v="31.477429999999998"/>
  </r>
  <r>
    <s v="Datasaurus Dozen"/>
    <n v="1376"/>
    <x v="9"/>
    <n v="88.530519999999996"/>
    <n v="30.476030000000002"/>
  </r>
  <r>
    <s v="Datasaurus Dozen"/>
    <n v="1377"/>
    <x v="9"/>
    <n v="55.365160000000003"/>
    <n v="30.44585"/>
  </r>
  <r>
    <s v="Datasaurus Dozen"/>
    <n v="1378"/>
    <x v="9"/>
    <n v="62.56026"/>
    <n v="30.447140000000001"/>
  </r>
  <r>
    <s v="Datasaurus Dozen"/>
    <n v="1379"/>
    <x v="9"/>
    <n v="58.00667"/>
    <n v="30.253720000000001"/>
  </r>
  <r>
    <s v="Datasaurus Dozen"/>
    <n v="1380"/>
    <x v="9"/>
    <n v="55.067120000000003"/>
    <n v="29.01154"/>
  </r>
  <r>
    <s v="Datasaurus Dozen"/>
    <n v="1381"/>
    <x v="9"/>
    <n v="61.614780000000003"/>
    <n v="29.994389999999999"/>
  </r>
  <r>
    <s v="Datasaurus Dozen"/>
    <n v="1382"/>
    <x v="9"/>
    <n v="68.543139999999994"/>
    <n v="35.657829999999997"/>
  </r>
  <r>
    <s v="Datasaurus Dozen"/>
    <n v="1383"/>
    <x v="9"/>
    <n v="77.706109999999995"/>
    <n v="20.304259999999999"/>
  </r>
  <r>
    <s v="Datasaurus Dozen"/>
    <n v="1384"/>
    <x v="9"/>
    <n v="68.453050000000005"/>
    <n v="13.03553"/>
  </r>
  <r>
    <s v="Datasaurus Dozen"/>
    <n v="1385"/>
    <x v="9"/>
    <n v="68.257210000000001"/>
    <n v="12.384639999999999"/>
  </r>
  <r>
    <s v="Datasaurus Dozen"/>
    <n v="1386"/>
    <x v="9"/>
    <n v="70.255470000000003"/>
    <n v="13.25038"/>
  </r>
  <r>
    <s v="Datasaurus Dozen"/>
    <n v="1387"/>
    <x v="9"/>
    <n v="65.044330000000002"/>
    <n v="11.00084"/>
  </r>
  <r>
    <s v="Datasaurus Dozen"/>
    <n v="1388"/>
    <x v="9"/>
    <n v="60.09225"/>
    <n v="11.872109999999999"/>
  </r>
  <r>
    <s v="Datasaurus Dozen"/>
    <n v="1389"/>
    <x v="9"/>
    <n v="52.99203"/>
    <n v="9.9066679999999998"/>
  </r>
  <r>
    <s v="Datasaurus Dozen"/>
    <n v="1390"/>
    <x v="9"/>
    <n v="50.144629999999999"/>
    <n v="12.211539999999999"/>
  </r>
  <r>
    <s v="Datasaurus Dozen"/>
    <n v="1391"/>
    <x v="9"/>
    <n v="46.508609999999997"/>
    <n v="11.207129999999999"/>
  </r>
  <r>
    <s v="Datasaurus Dozen"/>
    <n v="1392"/>
    <x v="9"/>
    <n v="43.807029999999997"/>
    <n v="11.31894"/>
  </r>
  <r>
    <s v="Datasaurus Dozen"/>
    <n v="1393"/>
    <x v="9"/>
    <n v="57.81785"/>
    <n v="10.94514"/>
  </r>
  <r>
    <s v="Datasaurus Dozen"/>
    <n v="1394"/>
    <x v="9"/>
    <n v="50.940489999999997"/>
    <n v="9.6915469999999999"/>
  </r>
  <r>
    <s v="Datasaurus Dozen"/>
    <n v="1395"/>
    <x v="9"/>
    <n v="63.497320000000002"/>
    <n v="11.914070000000001"/>
  </r>
  <r>
    <s v="Datasaurus Dozen"/>
    <n v="1396"/>
    <x v="9"/>
    <n v="50.016480000000001"/>
    <n v="11.93385"/>
  </r>
  <r>
    <s v="Datasaurus Dozen"/>
    <n v="1397"/>
    <x v="9"/>
    <n v="58.636769999999999"/>
    <n v="11.97472"/>
  </r>
  <r>
    <s v="Datasaurus Dozen"/>
    <n v="1398"/>
    <x v="9"/>
    <n v="54.730289999999997"/>
    <n v="11.412879999999999"/>
  </r>
  <r>
    <s v="Datasaurus Dozen"/>
    <n v="1399"/>
    <x v="9"/>
    <n v="65.875550000000004"/>
    <n v="11.73244"/>
  </r>
  <r>
    <s v="Datasaurus Dozen"/>
    <n v="1400"/>
    <x v="9"/>
    <n v="57.060980000000001"/>
    <n v="9.9205609999999993"/>
  </r>
  <r>
    <s v="Datasaurus Dozen"/>
    <n v="1401"/>
    <x v="9"/>
    <n v="46.81991"/>
    <n v="10.49465"/>
  </r>
  <r>
    <s v="Datasaurus Dozen"/>
    <n v="1402"/>
    <x v="9"/>
    <n v="38.359389999999998"/>
    <n v="13.431319999999999"/>
  </r>
  <r>
    <s v="Datasaurus Dozen"/>
    <n v="1403"/>
    <x v="9"/>
    <n v="47.315420000000003"/>
    <n v="12.85345"/>
  </r>
  <r>
    <s v="Datasaurus Dozen"/>
    <n v="1404"/>
    <x v="9"/>
    <n v="55.051920000000003"/>
    <n v="11.94999"/>
  </r>
  <r>
    <s v="Datasaurus Dozen"/>
    <n v="1405"/>
    <x v="9"/>
    <n v="50.51596"/>
    <n v="9.7655919999999998"/>
  </r>
  <r>
    <s v="Datasaurus Dozen"/>
    <n v="1406"/>
    <x v="9"/>
    <n v="49.677410000000002"/>
    <n v="10.38313"/>
  </r>
  <r>
    <s v="Datasaurus Dozen"/>
    <n v="1407"/>
    <x v="9"/>
    <n v="67.280659999999997"/>
    <n v="14.12865"/>
  </r>
  <r>
    <s v="Datasaurus Dozen"/>
    <n v="1408"/>
    <x v="9"/>
    <n v="66.173019999999994"/>
    <n v="12.03792"/>
  </r>
  <r>
    <s v="Datasaurus Dozen"/>
    <n v="1409"/>
    <x v="9"/>
    <n v="61.088540000000002"/>
    <n v="10.084530000000001"/>
  </r>
  <r>
    <s v="Datasaurus Dozen"/>
    <n v="1410"/>
    <x v="9"/>
    <n v="66.053089999999997"/>
    <n v="13.380229999999999"/>
  </r>
  <r>
    <s v="Datasaurus Dozen"/>
    <n v="1411"/>
    <x v="9"/>
    <n v="72.669989999999999"/>
    <n v="15.23423"/>
  </r>
  <r>
    <s v="Datasaurus Dozen"/>
    <n v="1412"/>
    <x v="9"/>
    <n v="61.50347"/>
    <n v="10.82841"/>
  </r>
  <r>
    <s v="Datasaurus Dozen"/>
    <n v="1413"/>
    <x v="9"/>
    <n v="68.99503"/>
    <n v="13.99431"/>
  </r>
  <r>
    <s v="Datasaurus Dozen"/>
    <n v="1414"/>
    <x v="9"/>
    <n v="78.249920000000003"/>
    <n v="17.883240000000001"/>
  </r>
  <r>
    <s v="Datasaurus Dozen"/>
    <n v="1415"/>
    <x v="9"/>
    <n v="36.48198"/>
    <n v="15.16276"/>
  </r>
  <r>
    <s v="Datasaurus Dozen"/>
    <n v="1416"/>
    <x v="9"/>
    <n v="50.967750000000002"/>
    <n v="29.679770000000001"/>
  </r>
  <r>
    <s v="Datasaurus Dozen"/>
    <n v="1417"/>
    <x v="9"/>
    <n v="91.191050000000004"/>
    <n v="46.674340000000001"/>
  </r>
  <r>
    <s v="Datasaurus Dozen"/>
    <n v="1418"/>
    <x v="9"/>
    <n v="55.863770000000002"/>
    <n v="85.336489999999998"/>
  </r>
  <r>
    <s v="Datasaurus Dozen"/>
    <n v="1419"/>
    <x v="9"/>
    <n v="49.280589999999997"/>
    <n v="84.048820000000006"/>
  </r>
  <r>
    <s v="Datasaurus Dozen"/>
    <n v="1420"/>
    <x v="9"/>
    <n v="43.368499999999997"/>
    <n v="84.332179999999994"/>
  </r>
  <r>
    <s v="Datasaurus Dozen"/>
    <n v="1421"/>
    <x v="10"/>
    <n v="47.6952"/>
    <n v="95.241190000000003"/>
  </r>
  <r>
    <s v="Datasaurus Dozen"/>
    <n v="1422"/>
    <x v="10"/>
    <n v="44.60998"/>
    <n v="93.075839999999999"/>
  </r>
  <r>
    <s v="Datasaurus Dozen"/>
    <n v="1423"/>
    <x v="10"/>
    <n v="43.856380000000001"/>
    <n v="94.08587"/>
  </r>
  <r>
    <s v="Datasaurus Dozen"/>
    <n v="1424"/>
    <x v="10"/>
    <n v="41.57893"/>
    <n v="90.303569999999993"/>
  </r>
  <r>
    <s v="Datasaurus Dozen"/>
    <n v="1425"/>
    <x v="10"/>
    <n v="49.177419999999998"/>
    <n v="96.610529999999997"/>
  </r>
  <r>
    <s v="Datasaurus Dozen"/>
    <n v="1426"/>
    <x v="10"/>
    <n v="42.652250000000002"/>
    <n v="90.560640000000006"/>
  </r>
  <r>
    <s v="Datasaurus Dozen"/>
    <n v="1427"/>
    <x v="10"/>
    <n v="30.123329999999999"/>
    <n v="81.144300000000001"/>
  </r>
  <r>
    <s v="Datasaurus Dozen"/>
    <n v="1428"/>
    <x v="10"/>
    <n v="31.915520000000001"/>
    <n v="79.790409999999994"/>
  </r>
  <r>
    <s v="Datasaurus Dozen"/>
    <n v="1429"/>
    <x v="10"/>
    <n v="27.887720000000002"/>
    <n v="75.445580000000007"/>
  </r>
  <r>
    <s v="Datasaurus Dozen"/>
    <n v="1430"/>
    <x v="10"/>
    <n v="27.54823"/>
    <n v="75.164760000000001"/>
  </r>
  <r>
    <s v="Datasaurus Dozen"/>
    <n v="1431"/>
    <x v="10"/>
    <n v="20.209779999999999"/>
    <n v="67.516639999999995"/>
  </r>
  <r>
    <s v="Datasaurus Dozen"/>
    <n v="1432"/>
    <x v="10"/>
    <n v="24.443449999999999"/>
    <n v="54.473660000000002"/>
  </r>
  <r>
    <s v="Datasaurus Dozen"/>
    <n v="1433"/>
    <x v="10"/>
    <n v="24.63083"/>
    <n v="53.395740000000004"/>
  </r>
  <r>
    <s v="Datasaurus Dozen"/>
    <n v="1434"/>
    <x v="10"/>
    <n v="21.037970000000001"/>
    <n v="49.829300000000003"/>
  </r>
  <r>
    <s v="Datasaurus Dozen"/>
    <n v="1435"/>
    <x v="10"/>
    <n v="27.10624"/>
    <n v="54.719549999999998"/>
  </r>
  <r>
    <s v="Datasaurus Dozen"/>
    <n v="1436"/>
    <x v="10"/>
    <n v="28.08962"/>
    <n v="60.512210000000003"/>
  </r>
  <r>
    <s v="Datasaurus Dozen"/>
    <n v="1437"/>
    <x v="10"/>
    <n v="31.135729999999999"/>
    <n v="61.431910000000002"/>
  </r>
  <r>
    <s v="Datasaurus Dozen"/>
    <n v="1438"/>
    <x v="10"/>
    <n v="37.700839999999999"/>
    <n v="68.418409999999994"/>
  </r>
  <r>
    <s v="Datasaurus Dozen"/>
    <n v="1439"/>
    <x v="10"/>
    <n v="43.392690000000002"/>
    <n v="43.597589999999997"/>
  </r>
  <r>
    <s v="Datasaurus Dozen"/>
    <n v="1440"/>
    <x v="10"/>
    <n v="51.2624"/>
    <n v="49.666510000000002"/>
  </r>
  <r>
    <s v="Datasaurus Dozen"/>
    <n v="1441"/>
    <x v="10"/>
    <n v="43.286709999999999"/>
    <n v="43.05686"/>
  </r>
  <r>
    <s v="Datasaurus Dozen"/>
    <n v="1442"/>
    <x v="10"/>
    <n v="55.905920000000002"/>
    <n v="54.252670000000002"/>
  </r>
  <r>
    <s v="Datasaurus Dozen"/>
    <n v="1443"/>
    <x v="10"/>
    <n v="50.19896"/>
    <n v="52.225029999999997"/>
  </r>
  <r>
    <s v="Datasaurus Dozen"/>
    <n v="1444"/>
    <x v="10"/>
    <n v="55.761589999999998"/>
    <n v="54.030520000000003"/>
  </r>
  <r>
    <s v="Datasaurus Dozen"/>
    <n v="1445"/>
    <x v="10"/>
    <n v="58.323140000000002"/>
    <n v="60.031059999999997"/>
  </r>
  <r>
    <s v="Datasaurus Dozen"/>
    <n v="1446"/>
    <x v="10"/>
    <n v="70.171459999999996"/>
    <n v="70.282219999999995"/>
  </r>
  <r>
    <s v="Datasaurus Dozen"/>
    <n v="1447"/>
    <x v="10"/>
    <n v="60.600279999999998"/>
    <n v="59.753309999999999"/>
  </r>
  <r>
    <s v="Datasaurus Dozen"/>
    <n v="1448"/>
    <x v="10"/>
    <n v="63.760280000000002"/>
    <n v="61.185639999999999"/>
  </r>
  <r>
    <s v="Datasaurus Dozen"/>
    <n v="1449"/>
    <x v="10"/>
    <n v="54.389499999999998"/>
    <n v="53.811900000000001"/>
  </r>
  <r>
    <s v="Datasaurus Dozen"/>
    <n v="1450"/>
    <x v="10"/>
    <n v="55.241300000000003"/>
    <n v="52.59357"/>
  </r>
  <r>
    <s v="Datasaurus Dozen"/>
    <n v="1451"/>
    <x v="10"/>
    <n v="49.070129999999999"/>
    <n v="48.896940000000001"/>
  </r>
  <r>
    <s v="Datasaurus Dozen"/>
    <n v="1452"/>
    <x v="10"/>
    <n v="46.018120000000003"/>
    <n v="46.257719999999999"/>
  </r>
  <r>
    <s v="Datasaurus Dozen"/>
    <n v="1453"/>
    <x v="10"/>
    <n v="44.759590000000003"/>
    <n v="41.974609999999998"/>
  </r>
  <r>
    <s v="Datasaurus Dozen"/>
    <n v="1454"/>
    <x v="10"/>
    <n v="51.600619999999999"/>
    <n v="50.032470000000004"/>
  </r>
  <r>
    <s v="Datasaurus Dozen"/>
    <n v="1455"/>
    <x v="10"/>
    <n v="36.465879999999999"/>
    <n v="35.524189999999997"/>
  </r>
  <r>
    <s v="Datasaurus Dozen"/>
    <n v="1456"/>
    <x v="10"/>
    <n v="33.394799999999996"/>
    <n v="35.016800000000003"/>
  </r>
  <r>
    <s v="Datasaurus Dozen"/>
    <n v="1457"/>
    <x v="10"/>
    <n v="37.580069999999999"/>
    <n v="38.831569999999999"/>
  </r>
  <r>
    <s v="Datasaurus Dozen"/>
    <n v="1458"/>
    <x v="10"/>
    <n v="36.619720000000001"/>
    <n v="36.811410000000002"/>
  </r>
  <r>
    <s v="Datasaurus Dozen"/>
    <n v="1459"/>
    <x v="10"/>
    <n v="36.163469999999997"/>
    <n v="33.819310000000002"/>
  </r>
  <r>
    <s v="Datasaurus Dozen"/>
    <n v="1460"/>
    <x v="10"/>
    <n v="33.167760000000001"/>
    <n v="31.24774"/>
  </r>
  <r>
    <s v="Datasaurus Dozen"/>
    <n v="1461"/>
    <x v="10"/>
    <n v="42.644979999999997"/>
    <n v="40.154319999999998"/>
  </r>
  <r>
    <s v="Datasaurus Dozen"/>
    <n v="1462"/>
    <x v="10"/>
    <n v="47.225029999999997"/>
    <n v="44.575650000000003"/>
  </r>
  <r>
    <s v="Datasaurus Dozen"/>
    <n v="1463"/>
    <x v="10"/>
    <n v="48.392359999999996"/>
    <n v="50.331530000000001"/>
  </r>
  <r>
    <s v="Datasaurus Dozen"/>
    <n v="1464"/>
    <x v="10"/>
    <n v="27.245190000000001"/>
    <n v="29.819510000000001"/>
  </r>
  <r>
    <s v="Datasaurus Dozen"/>
    <n v="1465"/>
    <x v="10"/>
    <n v="30.404309999999999"/>
    <n v="29.079540000000001"/>
  </r>
  <r>
    <s v="Datasaurus Dozen"/>
    <n v="1466"/>
    <x v="10"/>
    <n v="30.0808"/>
    <n v="27.58803"/>
  </r>
  <r>
    <s v="Datasaurus Dozen"/>
    <n v="1467"/>
    <x v="10"/>
    <n v="33.980629999999998"/>
    <n v="35.033059999999999"/>
  </r>
  <r>
    <s v="Datasaurus Dozen"/>
    <n v="1468"/>
    <x v="10"/>
    <n v="34.250610000000002"/>
    <n v="34.441589999999998"/>
  </r>
  <r>
    <s v="Datasaurus Dozen"/>
    <n v="1469"/>
    <x v="10"/>
    <n v="51.141179999999999"/>
    <n v="20.618320000000001"/>
  </r>
  <r>
    <s v="Datasaurus Dozen"/>
    <n v="1470"/>
    <x v="10"/>
    <n v="49.899590000000003"/>
    <n v="19.564080000000001"/>
  </r>
  <r>
    <s v="Datasaurus Dozen"/>
    <n v="1471"/>
    <x v="10"/>
    <n v="55.589880000000001"/>
    <n v="26.299250000000001"/>
  </r>
  <r>
    <s v="Datasaurus Dozen"/>
    <n v="1472"/>
    <x v="10"/>
    <n v="55.482059999999997"/>
    <n v="22.827470000000002"/>
  </r>
  <r>
    <s v="Datasaurus Dozen"/>
    <n v="1473"/>
    <x v="10"/>
    <n v="63.572940000000003"/>
    <n v="32.93862"/>
  </r>
  <r>
    <s v="Datasaurus Dozen"/>
    <n v="1474"/>
    <x v="10"/>
    <n v="59.025080000000003"/>
    <n v="28.322089999999999"/>
  </r>
  <r>
    <s v="Datasaurus Dozen"/>
    <n v="1475"/>
    <x v="10"/>
    <n v="62.423780000000001"/>
    <n v="33.486600000000003"/>
  </r>
  <r>
    <s v="Datasaurus Dozen"/>
    <n v="1476"/>
    <x v="10"/>
    <n v="47.849910000000001"/>
    <n v="48.556620000000002"/>
  </r>
  <r>
    <s v="Datasaurus Dozen"/>
    <n v="1477"/>
    <x v="10"/>
    <n v="52.268560000000001"/>
    <n v="52.805239999999998"/>
  </r>
  <r>
    <s v="Datasaurus Dozen"/>
    <n v="1478"/>
    <x v="10"/>
    <n v="68.851020000000005"/>
    <n v="39.573430000000002"/>
  </r>
  <r>
    <s v="Datasaurus Dozen"/>
    <n v="1479"/>
    <x v="10"/>
    <n v="65.676400000000001"/>
    <n v="35.109319999999997"/>
  </r>
  <r>
    <s v="Datasaurus Dozen"/>
    <n v="1480"/>
    <x v="10"/>
    <n v="77.746889999999993"/>
    <n v="47.37182"/>
  </r>
  <r>
    <s v="Datasaurus Dozen"/>
    <n v="1481"/>
    <x v="10"/>
    <n v="80.352930000000001"/>
    <n v="47.8003"/>
  </r>
  <r>
    <s v="Datasaurus Dozen"/>
    <n v="1482"/>
    <x v="10"/>
    <n v="60.337589999999999"/>
    <n v="63.034959999999998"/>
  </r>
  <r>
    <s v="Datasaurus Dozen"/>
    <n v="1483"/>
    <x v="10"/>
    <n v="61.658720000000002"/>
    <n v="64.100020000000001"/>
  </r>
  <r>
    <s v="Datasaurus Dozen"/>
    <n v="1484"/>
    <x v="10"/>
    <n v="71.54504"/>
    <n v="72.657719999999998"/>
  </r>
  <r>
    <s v="Datasaurus Dozen"/>
    <n v="1485"/>
    <x v="10"/>
    <n v="49.040959999999998"/>
    <n v="77.362579999999994"/>
  </r>
  <r>
    <s v="Datasaurus Dozen"/>
    <n v="1486"/>
    <x v="10"/>
    <n v="51.886890000000001"/>
    <n v="80.113609999999994"/>
  </r>
  <r>
    <s v="Datasaurus Dozen"/>
    <n v="1487"/>
    <x v="10"/>
    <n v="57.968980000000002"/>
    <n v="85.356049999999996"/>
  </r>
  <r>
    <s v="Datasaurus Dozen"/>
    <n v="1488"/>
    <x v="10"/>
    <n v="54.85566"/>
    <n v="83.7834"/>
  </r>
  <r>
    <s v="Datasaurus Dozen"/>
    <n v="1489"/>
    <x v="10"/>
    <n v="54.133200000000002"/>
    <n v="83.793999999999997"/>
  </r>
  <r>
    <s v="Datasaurus Dozen"/>
    <n v="1490"/>
    <x v="10"/>
    <n v="51.30883"/>
    <n v="80.136390000000006"/>
  </r>
  <r>
    <s v="Datasaurus Dozen"/>
    <n v="1491"/>
    <x v="10"/>
    <n v="61.12039"/>
    <n v="88.704049999999995"/>
  </r>
  <r>
    <s v="Datasaurus Dozen"/>
    <n v="1492"/>
    <x v="10"/>
    <n v="55.563870000000001"/>
    <n v="85.810379999999995"/>
  </r>
  <r>
    <s v="Datasaurus Dozen"/>
    <n v="1493"/>
    <x v="10"/>
    <n v="55.044119999999999"/>
    <n v="83.541409999999999"/>
  </r>
  <r>
    <s v="Datasaurus Dozen"/>
    <n v="1494"/>
    <x v="10"/>
    <n v="50.444189999999999"/>
    <n v="78.195890000000006"/>
  </r>
  <r>
    <s v="Datasaurus Dozen"/>
    <n v="1495"/>
    <x v="10"/>
    <n v="43.827710000000003"/>
    <n v="71.047049999999999"/>
  </r>
  <r>
    <s v="Datasaurus Dozen"/>
    <n v="1496"/>
    <x v="10"/>
    <n v="37.791429999999998"/>
    <n v="66.854640000000003"/>
  </r>
  <r>
    <s v="Datasaurus Dozen"/>
    <n v="1497"/>
    <x v="10"/>
    <n v="29.29278"/>
    <n v="59.792000000000002"/>
  </r>
  <r>
    <s v="Datasaurus Dozen"/>
    <n v="1498"/>
    <x v="10"/>
    <n v="32.192100000000003"/>
    <n v="60.200650000000003"/>
  </r>
  <r>
    <s v="Datasaurus Dozen"/>
    <n v="1499"/>
    <x v="10"/>
    <n v="51.43394"/>
    <n v="99.256870000000006"/>
  </r>
  <r>
    <s v="Datasaurus Dozen"/>
    <n v="1500"/>
    <x v="10"/>
    <n v="67.46414"/>
    <n v="95.999960000000002"/>
  </r>
  <r>
    <s v="Datasaurus Dozen"/>
    <n v="1501"/>
    <x v="10"/>
    <n v="65.150710000000004"/>
    <n v="92.502629999999996"/>
  </r>
  <r>
    <s v="Datasaurus Dozen"/>
    <n v="1502"/>
    <x v="10"/>
    <n v="65.583430000000007"/>
    <n v="93.517060000000001"/>
  </r>
  <r>
    <s v="Datasaurus Dozen"/>
    <n v="1503"/>
    <x v="10"/>
    <n v="69.288970000000006"/>
    <n v="99.579589999999996"/>
  </r>
  <r>
    <s v="Datasaurus Dozen"/>
    <n v="1504"/>
    <x v="10"/>
    <n v="81.269440000000003"/>
    <n v="80.635940000000005"/>
  </r>
  <r>
    <s v="Datasaurus Dozen"/>
    <n v="1505"/>
    <x v="10"/>
    <n v="78.575739999999996"/>
    <n v="76.815700000000007"/>
  </r>
  <r>
    <s v="Datasaurus Dozen"/>
    <n v="1506"/>
    <x v="10"/>
    <n v="74.186769999999996"/>
    <n v="74.344200000000001"/>
  </r>
  <r>
    <s v="Datasaurus Dozen"/>
    <n v="1507"/>
    <x v="10"/>
    <n v="72.622209999999995"/>
    <n v="74.526970000000006"/>
  </r>
  <r>
    <s v="Datasaurus Dozen"/>
    <n v="1508"/>
    <x v="10"/>
    <n v="75.14152"/>
    <n v="73.819670000000002"/>
  </r>
  <r>
    <s v="Datasaurus Dozen"/>
    <n v="1509"/>
    <x v="10"/>
    <n v="75.168670000000006"/>
    <n v="73.900440000000003"/>
  </r>
  <r>
    <s v="Datasaurus Dozen"/>
    <n v="1510"/>
    <x v="10"/>
    <n v="85.324200000000005"/>
    <n v="55.388579999999997"/>
  </r>
  <r>
    <s v="Datasaurus Dozen"/>
    <n v="1511"/>
    <x v="10"/>
    <n v="84.090509999999995"/>
    <n v="56.301969999999997"/>
  </r>
  <r>
    <s v="Datasaurus Dozen"/>
    <n v="1512"/>
    <x v="10"/>
    <n v="86.256219999999999"/>
    <n v="55.830930000000002"/>
  </r>
  <r>
    <s v="Datasaurus Dozen"/>
    <n v="1513"/>
    <x v="10"/>
    <n v="92.548789999999997"/>
    <n v="42.901910000000001"/>
  </r>
  <r>
    <s v="Datasaurus Dozen"/>
    <n v="1514"/>
    <x v="10"/>
    <n v="90.34263"/>
    <n v="37.780389999999997"/>
  </r>
  <r>
    <s v="Datasaurus Dozen"/>
    <n v="1515"/>
    <x v="10"/>
    <n v="85.819159999999997"/>
    <n v="37.571390000000001"/>
  </r>
  <r>
    <s v="Datasaurus Dozen"/>
    <n v="1516"/>
    <x v="10"/>
    <n v="90.441820000000007"/>
    <n v="40.133110000000002"/>
  </r>
  <r>
    <s v="Datasaurus Dozen"/>
    <n v="1517"/>
    <x v="10"/>
    <n v="92.017560000000003"/>
    <n v="39.917929999999998"/>
  </r>
  <r>
    <s v="Datasaurus Dozen"/>
    <n v="1518"/>
    <x v="10"/>
    <n v="95.260530000000003"/>
    <n v="46.008830000000003"/>
  </r>
  <r>
    <s v="Datasaurus Dozen"/>
    <n v="1519"/>
    <x v="10"/>
    <n v="41.290300000000002"/>
    <n v="42.311549999999997"/>
  </r>
  <r>
    <s v="Datasaurus Dozen"/>
    <n v="1520"/>
    <x v="10"/>
    <n v="66.431319999999999"/>
    <n v="36.536110000000001"/>
  </r>
  <r>
    <s v="Datasaurus Dozen"/>
    <n v="1521"/>
    <x v="10"/>
    <n v="63.986350000000002"/>
    <n v="32.713430000000002"/>
  </r>
  <r>
    <s v="Datasaurus Dozen"/>
    <n v="1522"/>
    <x v="10"/>
    <n v="61.269680000000001"/>
    <n v="29.385719999999999"/>
  </r>
  <r>
    <s v="Datasaurus Dozen"/>
    <n v="1523"/>
    <x v="10"/>
    <n v="60.749389999999998"/>
    <n v="28.051739999999999"/>
  </r>
  <r>
    <s v="Datasaurus Dozen"/>
    <n v="1524"/>
    <x v="10"/>
    <n v="64.655230000000003"/>
    <n v="16.612279999999998"/>
  </r>
  <r>
    <s v="Datasaurus Dozen"/>
    <n v="1525"/>
    <x v="10"/>
    <n v="68.638279999999995"/>
    <n v="18.508009999999999"/>
  </r>
  <r>
    <s v="Datasaurus Dozen"/>
    <n v="1526"/>
    <x v="10"/>
    <n v="65.776669999999996"/>
    <n v="16.787659999999999"/>
  </r>
  <r>
    <s v="Datasaurus Dozen"/>
    <n v="1527"/>
    <x v="10"/>
    <n v="71.134129999999999"/>
    <n v="19.385960000000001"/>
  </r>
  <r>
    <s v="Datasaurus Dozen"/>
    <n v="1528"/>
    <x v="10"/>
    <n v="63.723179999999999"/>
    <n v="14.521420000000001"/>
  </r>
  <r>
    <s v="Datasaurus Dozen"/>
    <n v="1529"/>
    <x v="10"/>
    <n v="73.001490000000004"/>
    <n v="24.073810000000002"/>
  </r>
  <r>
    <s v="Datasaurus Dozen"/>
    <n v="1530"/>
    <x v="10"/>
    <n v="72.436660000000003"/>
    <n v="20.57835"/>
  </r>
  <r>
    <s v="Datasaurus Dozen"/>
    <n v="1531"/>
    <x v="10"/>
    <n v="68.412769999999995"/>
    <n v="19.913129999999999"/>
  </r>
  <r>
    <s v="Datasaurus Dozen"/>
    <n v="1532"/>
    <x v="10"/>
    <n v="52.858319999999999"/>
    <n v="20.235060000000001"/>
  </r>
  <r>
    <s v="Datasaurus Dozen"/>
    <n v="1533"/>
    <x v="10"/>
    <n v="53.529949999999999"/>
    <n v="24.24192"/>
  </r>
  <r>
    <s v="Datasaurus Dozen"/>
    <n v="1534"/>
    <x v="10"/>
    <n v="50.759740000000001"/>
    <n v="18.089390000000002"/>
  </r>
  <r>
    <s v="Datasaurus Dozen"/>
    <n v="1535"/>
    <x v="10"/>
    <n v="42.53481"/>
    <n v="10.16987"/>
  </r>
  <r>
    <s v="Datasaurus Dozen"/>
    <n v="1536"/>
    <x v="10"/>
    <n v="41.5304"/>
    <n v="13.39629"/>
  </r>
  <r>
    <s v="Datasaurus Dozen"/>
    <n v="1537"/>
    <x v="10"/>
    <n v="46.71452"/>
    <n v="15.61327"/>
  </r>
  <r>
    <s v="Datasaurus Dozen"/>
    <n v="1538"/>
    <x v="10"/>
    <n v="48.450620000000001"/>
    <n v="16.21228"/>
  </r>
  <r>
    <s v="Datasaurus Dozen"/>
    <n v="1539"/>
    <x v="10"/>
    <n v="59.63261"/>
    <n v="7.0580369999999997"/>
  </r>
  <r>
    <s v="Datasaurus Dozen"/>
    <n v="1540"/>
    <x v="10"/>
    <n v="61.618569999999998"/>
    <n v="13.410819999999999"/>
  </r>
  <r>
    <s v="Datasaurus Dozen"/>
    <n v="1541"/>
    <x v="10"/>
    <n v="48.83399"/>
    <n v="17.725960000000001"/>
  </r>
  <r>
    <s v="Datasaurus Dozen"/>
    <n v="1542"/>
    <x v="10"/>
    <n v="45.342649999999999"/>
    <n v="13.908810000000001"/>
  </r>
  <r>
    <s v="Datasaurus Dozen"/>
    <n v="1543"/>
    <x v="10"/>
    <n v="42.415010000000002"/>
    <n v="11.69378"/>
  </r>
  <r>
    <s v="Datasaurus Dozen"/>
    <n v="1544"/>
    <x v="10"/>
    <n v="58.93477"/>
    <n v="9.3692010000000003"/>
  </r>
  <r>
    <s v="Datasaurus Dozen"/>
    <n v="1545"/>
    <x v="10"/>
    <n v="60.683630000000001"/>
    <n v="10.63264"/>
  </r>
  <r>
    <s v="Datasaurus Dozen"/>
    <n v="1546"/>
    <x v="10"/>
    <n v="54.811799999999998"/>
    <n v="6.5696490000000001"/>
  </r>
  <r>
    <s v="Datasaurus Dozen"/>
    <n v="1547"/>
    <x v="10"/>
    <n v="61.586840000000002"/>
    <n v="11.02759"/>
  </r>
  <r>
    <s v="Datasaurus Dozen"/>
    <n v="1548"/>
    <x v="10"/>
    <n v="59.716009999999997"/>
    <n v="11.5191"/>
  </r>
  <r>
    <s v="Datasaurus Dozen"/>
    <n v="1549"/>
    <x v="10"/>
    <n v="58.416379999999997"/>
    <n v="5.6457769999999998"/>
  </r>
  <r>
    <s v="Datasaurus Dozen"/>
    <n v="1550"/>
    <x v="10"/>
    <n v="59.243810000000003"/>
    <n v="10.540139999999999"/>
  </r>
  <r>
    <s v="Datasaurus Dozen"/>
    <n v="1551"/>
    <x v="10"/>
    <n v="56.594360000000002"/>
    <n v="8.9173439999999999"/>
  </r>
  <r>
    <s v="Datasaurus Dozen"/>
    <n v="1552"/>
    <x v="10"/>
    <n v="68.492509999999996"/>
    <n v="17.987359999999999"/>
  </r>
  <r>
    <s v="Datasaurus Dozen"/>
    <n v="1553"/>
    <x v="10"/>
    <n v="65.005939999999995"/>
    <n v="15.91267"/>
  </r>
  <r>
    <s v="Datasaurus Dozen"/>
    <n v="1554"/>
    <x v="10"/>
    <n v="63.921039999999998"/>
    <n v="15.62096"/>
  </r>
  <r>
    <s v="Datasaurus Dozen"/>
    <n v="1555"/>
    <x v="10"/>
    <n v="53.512970000000003"/>
    <n v="5.8751100000000003"/>
  </r>
  <r>
    <s v="Datasaurus Dozen"/>
    <n v="1556"/>
    <x v="10"/>
    <n v="57.832810000000002"/>
    <n v="9.2223849999999992"/>
  </r>
  <r>
    <s v="Datasaurus Dozen"/>
    <n v="1557"/>
    <x v="10"/>
    <n v="31.032920000000001"/>
    <n v="28.928139999999999"/>
  </r>
  <r>
    <s v="Datasaurus Dozen"/>
    <n v="1558"/>
    <x v="10"/>
    <n v="31.33324"/>
    <n v="32.53857"/>
  </r>
  <r>
    <s v="Datasaurus Dozen"/>
    <n v="1559"/>
    <x v="10"/>
    <n v="86.40155"/>
    <n v="38.746929999999999"/>
  </r>
  <r>
    <s v="Datasaurus Dozen"/>
    <n v="1560"/>
    <x v="10"/>
    <n v="47.44211"/>
    <n v="98.184299999999993"/>
  </r>
  <r>
    <s v="Datasaurus Dozen"/>
    <n v="1561"/>
    <x v="10"/>
    <n v="46.264740000000003"/>
    <n v="94.116190000000003"/>
  </r>
  <r>
    <s v="Datasaurus Dozen"/>
    <n v="1562"/>
    <x v="10"/>
    <n v="40.163820000000001"/>
    <n v="87.448670000000007"/>
  </r>
  <r>
    <s v="Datasaurus Dozen"/>
    <n v="1563"/>
    <x v="11"/>
    <n v="52.872019999999999"/>
    <n v="97.343220000000002"/>
  </r>
  <r>
    <s v="Datasaurus Dozen"/>
    <n v="1564"/>
    <x v="11"/>
    <n v="59.014139999999998"/>
    <n v="93.574870000000004"/>
  </r>
  <r>
    <s v="Datasaurus Dozen"/>
    <n v="1565"/>
    <x v="11"/>
    <n v="56.375109999999999"/>
    <n v="96.305149999999998"/>
  </r>
  <r>
    <s v="Datasaurus Dozen"/>
    <n v="1566"/>
    <x v="11"/>
    <n v="37.839199999999998"/>
    <n v="94.359440000000006"/>
  </r>
  <r>
    <s v="Datasaurus Dozen"/>
    <n v="1567"/>
    <x v="11"/>
    <n v="39.885370000000002"/>
    <n v="90.634659999999997"/>
  </r>
  <r>
    <s v="Datasaurus Dozen"/>
    <n v="1568"/>
    <x v="11"/>
    <n v="44.07741"/>
    <n v="84.12585"/>
  </r>
  <r>
    <s v="Datasaurus Dozen"/>
    <n v="1569"/>
    <x v="11"/>
    <n v="31.497029999999999"/>
    <n v="67.912559999999999"/>
  </r>
  <r>
    <s v="Datasaurus Dozen"/>
    <n v="1570"/>
    <x v="11"/>
    <n v="25.9526"/>
    <n v="73.033180000000002"/>
  </r>
  <r>
    <s v="Datasaurus Dozen"/>
    <n v="1571"/>
    <x v="11"/>
    <n v="36.434719999999999"/>
    <n v="62.294049999999999"/>
  </r>
  <r>
    <s v="Datasaurus Dozen"/>
    <n v="1572"/>
    <x v="11"/>
    <n v="24.997479999999999"/>
    <n v="75.441559999999996"/>
  </r>
  <r>
    <s v="Datasaurus Dozen"/>
    <n v="1573"/>
    <x v="11"/>
    <n v="32.246279999999999"/>
    <n v="70.110590000000002"/>
  </r>
  <r>
    <s v="Datasaurus Dozen"/>
    <n v="1574"/>
    <x v="11"/>
    <n v="18.109470000000002"/>
    <n v="53.708109999999998"/>
  </r>
  <r>
    <s v="Datasaurus Dozen"/>
    <n v="1575"/>
    <x v="11"/>
    <n v="21.796099999999999"/>
    <n v="49.49953"/>
  </r>
  <r>
    <s v="Datasaurus Dozen"/>
    <n v="1576"/>
    <x v="11"/>
    <n v="24.150490000000001"/>
    <n v="47.18853"/>
  </r>
  <r>
    <s v="Datasaurus Dozen"/>
    <n v="1577"/>
    <x v="11"/>
    <n v="28.603200000000001"/>
    <n v="44.22372"/>
  </r>
  <r>
    <s v="Datasaurus Dozen"/>
    <n v="1578"/>
    <x v="11"/>
    <n v="20.931999999999999"/>
    <n v="51.646239999999999"/>
  </r>
  <r>
    <s v="Datasaurus Dozen"/>
    <n v="1579"/>
    <x v="11"/>
    <n v="35.43553"/>
    <n v="34.961039999999997"/>
  </r>
  <r>
    <s v="Datasaurus Dozen"/>
    <n v="1580"/>
    <x v="11"/>
    <n v="44.377380000000002"/>
    <n v="57.684739999999998"/>
  </r>
  <r>
    <s v="Datasaurus Dozen"/>
    <n v="1581"/>
    <x v="11"/>
    <n v="46.313690000000001"/>
    <n v="55.685589999999998"/>
  </r>
  <r>
    <s v="Datasaurus Dozen"/>
    <n v="1582"/>
    <x v="11"/>
    <n v="46.386069999999997"/>
    <n v="51.002160000000003"/>
  </r>
  <r>
    <s v="Datasaurus Dozen"/>
    <n v="1583"/>
    <x v="11"/>
    <n v="42.495440000000002"/>
    <n v="56.903680000000001"/>
  </r>
  <r>
    <s v="Datasaurus Dozen"/>
    <n v="1584"/>
    <x v="11"/>
    <n v="44.300519999999999"/>
    <n v="58.132959999999997"/>
  </r>
  <r>
    <s v="Datasaurus Dozen"/>
    <n v="1585"/>
    <x v="11"/>
    <n v="46.988280000000003"/>
    <n v="55.420639999999999"/>
  </r>
  <r>
    <s v="Datasaurus Dozen"/>
    <n v="1586"/>
    <x v="11"/>
    <n v="52.421520000000001"/>
    <n v="47.867010000000001"/>
  </r>
  <r>
    <s v="Datasaurus Dozen"/>
    <n v="1587"/>
    <x v="11"/>
    <n v="64.090999999999994"/>
    <n v="68.650989999999993"/>
  </r>
  <r>
    <s v="Datasaurus Dozen"/>
    <n v="1588"/>
    <x v="11"/>
    <n v="63.016869999999997"/>
    <n v="68.225260000000006"/>
  </r>
  <r>
    <s v="Datasaurus Dozen"/>
    <n v="1589"/>
    <x v="11"/>
    <n v="67.302580000000006"/>
    <n v="64.413460000000001"/>
  </r>
  <r>
    <s v="Datasaurus Dozen"/>
    <n v="1590"/>
    <x v="11"/>
    <n v="67.225960000000001"/>
    <n v="62.476410000000001"/>
  </r>
  <r>
    <s v="Datasaurus Dozen"/>
    <n v="1591"/>
    <x v="11"/>
    <n v="50.309989999999999"/>
    <n v="47.267879999999998"/>
  </r>
  <r>
    <s v="Datasaurus Dozen"/>
    <n v="1592"/>
    <x v="11"/>
    <n v="45.412640000000003"/>
    <n v="53.870800000000003"/>
  </r>
  <r>
    <s v="Datasaurus Dozen"/>
    <n v="1593"/>
    <x v="11"/>
    <n v="54.020609999999998"/>
    <n v="47.2699"/>
  </r>
  <r>
    <s v="Datasaurus Dozen"/>
    <n v="1594"/>
    <x v="11"/>
    <n v="49.842019999999998"/>
    <n v="50.576549999999997"/>
  </r>
  <r>
    <s v="Datasaurus Dozen"/>
    <n v="1595"/>
    <x v="11"/>
    <n v="50.713299999999997"/>
    <n v="48.772289999999998"/>
  </r>
  <r>
    <s v="Datasaurus Dozen"/>
    <n v="1596"/>
    <x v="11"/>
    <n v="55.045549999999999"/>
    <n v="45.986269999999998"/>
  </r>
  <r>
    <s v="Datasaurus Dozen"/>
    <n v="1597"/>
    <x v="11"/>
    <n v="37.543700000000001"/>
    <n v="32.88402"/>
  </r>
  <r>
    <s v="Datasaurus Dozen"/>
    <n v="1598"/>
    <x v="11"/>
    <n v="39.795900000000003"/>
    <n v="28.44322"/>
  </r>
  <r>
    <s v="Datasaurus Dozen"/>
    <n v="1599"/>
    <x v="11"/>
    <n v="28.523389999999999"/>
    <n v="39.796669999999999"/>
  </r>
  <r>
    <s v="Datasaurus Dozen"/>
    <n v="1600"/>
    <x v="11"/>
    <n v="31.399650000000001"/>
    <n v="39.265259999999998"/>
  </r>
  <r>
    <s v="Datasaurus Dozen"/>
    <n v="1601"/>
    <x v="11"/>
    <n v="39.241570000000003"/>
    <n v="33.361420000000003"/>
  </r>
  <r>
    <s v="Datasaurus Dozen"/>
    <n v="1602"/>
    <x v="11"/>
    <n v="27.71406"/>
    <n v="42.250050000000002"/>
  </r>
  <r>
    <s v="Datasaurus Dozen"/>
    <n v="1603"/>
    <x v="11"/>
    <n v="32.960700000000003"/>
    <n v="35.82311"/>
  </r>
  <r>
    <s v="Datasaurus Dozen"/>
    <n v="1604"/>
    <x v="11"/>
    <n v="35.404739999999997"/>
    <n v="31.939160000000001"/>
  </r>
  <r>
    <s v="Datasaurus Dozen"/>
    <n v="1605"/>
    <x v="11"/>
    <n v="51.642229999999998"/>
    <n v="50.838340000000002"/>
  </r>
  <r>
    <s v="Datasaurus Dozen"/>
    <n v="1606"/>
    <x v="11"/>
    <n v="34.207619999999999"/>
    <n v="33.593809999999998"/>
  </r>
  <r>
    <s v="Datasaurus Dozen"/>
    <n v="1607"/>
    <x v="11"/>
    <n v="36.523490000000002"/>
    <n v="35.671050000000001"/>
  </r>
  <r>
    <s v="Datasaurus Dozen"/>
    <n v="1608"/>
    <x v="11"/>
    <n v="28.4192"/>
    <n v="21.315750000000001"/>
  </r>
  <r>
    <s v="Datasaurus Dozen"/>
    <n v="1609"/>
    <x v="11"/>
    <n v="26.160499999999999"/>
    <n v="23.04223"/>
  </r>
  <r>
    <s v="Datasaurus Dozen"/>
    <n v="1610"/>
    <x v="11"/>
    <n v="40.43533"/>
    <n v="27.640070000000001"/>
  </r>
  <r>
    <s v="Datasaurus Dozen"/>
    <n v="1611"/>
    <x v="11"/>
    <n v="44.544960000000003"/>
    <n v="27.36224"/>
  </r>
  <r>
    <s v="Datasaurus Dozen"/>
    <n v="1612"/>
    <x v="11"/>
    <n v="40.123730000000002"/>
    <n v="30.073160000000001"/>
  </r>
  <r>
    <s v="Datasaurus Dozen"/>
    <n v="1613"/>
    <x v="11"/>
    <n v="42.184809999999999"/>
    <n v="28.57367"/>
  </r>
  <r>
    <s v="Datasaurus Dozen"/>
    <n v="1614"/>
    <x v="11"/>
    <n v="40.002659999999999"/>
    <n v="27.48751"/>
  </r>
  <r>
    <s v="Datasaurus Dozen"/>
    <n v="1615"/>
    <x v="11"/>
    <n v="57.125230000000002"/>
    <n v="42.739019999999996"/>
  </r>
  <r>
    <s v="Datasaurus Dozen"/>
    <n v="1616"/>
    <x v="11"/>
    <n v="60.37574"/>
    <n v="41.356459999999998"/>
  </r>
  <r>
    <s v="Datasaurus Dozen"/>
    <n v="1617"/>
    <x v="11"/>
    <n v="55.105899999999998"/>
    <n v="46.149050000000003"/>
  </r>
  <r>
    <s v="Datasaurus Dozen"/>
    <n v="1618"/>
    <x v="11"/>
    <n v="61.737270000000002"/>
    <n v="38.58484"/>
  </r>
  <r>
    <s v="Datasaurus Dozen"/>
    <n v="1619"/>
    <x v="11"/>
    <n v="55.741239999999998"/>
    <n v="46.653579999999998"/>
  </r>
  <r>
    <s v="Datasaurus Dozen"/>
    <n v="1620"/>
    <x v="11"/>
    <n v="58.296410000000002"/>
    <n v="41.583199999999998"/>
  </r>
  <r>
    <s v="Datasaurus Dozen"/>
    <n v="1621"/>
    <x v="11"/>
    <n v="57.042549999999999"/>
    <n v="42.418759999999999"/>
  </r>
  <r>
    <s v="Datasaurus Dozen"/>
    <n v="1622"/>
    <x v="11"/>
    <n v="76.77561"/>
    <n v="55.254600000000003"/>
  </r>
  <r>
    <s v="Datasaurus Dozen"/>
    <n v="1623"/>
    <x v="11"/>
    <n v="71.887079999999997"/>
    <n v="59.26699"/>
  </r>
  <r>
    <s v="Datasaurus Dozen"/>
    <n v="1624"/>
    <x v="11"/>
    <n v="73.78837"/>
    <n v="58.620809999999999"/>
  </r>
  <r>
    <s v="Datasaurus Dozen"/>
    <n v="1625"/>
    <x v="11"/>
    <n v="75.139679999999998"/>
    <n v="54.244549999999997"/>
  </r>
  <r>
    <s v="Datasaurus Dozen"/>
    <n v="1626"/>
    <x v="11"/>
    <n v="64.596320000000006"/>
    <n v="65.952510000000004"/>
  </r>
  <r>
    <s v="Datasaurus Dozen"/>
    <n v="1627"/>
    <x v="11"/>
    <n v="46.90954"/>
    <n v="85.602260000000001"/>
  </r>
  <r>
    <s v="Datasaurus Dozen"/>
    <n v="1628"/>
    <x v="11"/>
    <n v="46.905099999999997"/>
    <n v="81.565640000000002"/>
  </r>
  <r>
    <s v="Datasaurus Dozen"/>
    <n v="1629"/>
    <x v="11"/>
    <n v="49.806989999999999"/>
    <n v="82.085030000000003"/>
  </r>
  <r>
    <s v="Datasaurus Dozen"/>
    <n v="1630"/>
    <x v="11"/>
    <n v="48.863239999999998"/>
    <n v="83.158360000000002"/>
  </r>
  <r>
    <s v="Datasaurus Dozen"/>
    <n v="1631"/>
    <x v="11"/>
    <n v="66.748189999999994"/>
    <n v="84.004829999999998"/>
  </r>
  <r>
    <s v="Datasaurus Dozen"/>
    <n v="1632"/>
    <x v="11"/>
    <n v="62.359769999999997"/>
    <n v="90.243660000000006"/>
  </r>
  <r>
    <s v="Datasaurus Dozen"/>
    <n v="1633"/>
    <x v="11"/>
    <n v="47.374899999999997"/>
    <n v="83.471559999999997"/>
  </r>
  <r>
    <s v="Datasaurus Dozen"/>
    <n v="1634"/>
    <x v="11"/>
    <n v="47.446469999999998"/>
    <n v="82.622119999999995"/>
  </r>
  <r>
    <s v="Datasaurus Dozen"/>
    <n v="1635"/>
    <x v="11"/>
    <n v="53.385280000000002"/>
    <n v="78.871139999999997"/>
  </r>
  <r>
    <s v="Datasaurus Dozen"/>
    <n v="1636"/>
    <x v="11"/>
    <n v="49.452710000000003"/>
    <n v="79.930599999999998"/>
  </r>
  <r>
    <s v="Datasaurus Dozen"/>
    <n v="1637"/>
    <x v="11"/>
    <n v="54.802680000000002"/>
    <n v="75.363979999999998"/>
  </r>
  <r>
    <s v="Datasaurus Dozen"/>
    <n v="1638"/>
    <x v="11"/>
    <n v="37.088250000000002"/>
    <n v="60.857230000000001"/>
  </r>
  <r>
    <s v="Datasaurus Dozen"/>
    <n v="1639"/>
    <x v="11"/>
    <n v="32.375959999999999"/>
    <n v="68.510819999999995"/>
  </r>
  <r>
    <s v="Datasaurus Dozen"/>
    <n v="1640"/>
    <x v="11"/>
    <n v="37.47701"/>
    <n v="63.788690000000003"/>
  </r>
  <r>
    <s v="Datasaurus Dozen"/>
    <n v="1641"/>
    <x v="11"/>
    <n v="52.406649999999999"/>
    <n v="96.425420000000003"/>
  </r>
  <r>
    <s v="Datasaurus Dozen"/>
    <n v="1642"/>
    <x v="11"/>
    <n v="50.297040000000003"/>
    <n v="99.644180000000006"/>
  </r>
  <r>
    <s v="Datasaurus Dozen"/>
    <n v="1643"/>
    <x v="11"/>
    <n v="61.563319999999997"/>
    <n v="89.864140000000006"/>
  </r>
  <r>
    <s v="Datasaurus Dozen"/>
    <n v="1644"/>
    <x v="11"/>
    <n v="61.086559999999999"/>
    <n v="89.224360000000004"/>
  </r>
  <r>
    <s v="Datasaurus Dozen"/>
    <n v="1645"/>
    <x v="11"/>
    <n v="59.236490000000003"/>
    <n v="91.481099999999998"/>
  </r>
  <r>
    <s v="Datasaurus Dozen"/>
    <n v="1646"/>
    <x v="11"/>
    <n v="66.15401"/>
    <n v="84.111940000000004"/>
  </r>
  <r>
    <s v="Datasaurus Dozen"/>
    <n v="1647"/>
    <x v="11"/>
    <n v="67.23133"/>
    <n v="85.055639999999997"/>
  </r>
  <r>
    <s v="Datasaurus Dozen"/>
    <n v="1648"/>
    <x v="11"/>
    <n v="73.709909999999994"/>
    <n v="78.270610000000005"/>
  </r>
  <r>
    <s v="Datasaurus Dozen"/>
    <n v="1649"/>
    <x v="11"/>
    <n v="76.580449999999999"/>
    <n v="72.891530000000003"/>
  </r>
  <r>
    <s v="Datasaurus Dozen"/>
    <n v="1650"/>
    <x v="11"/>
    <n v="78.876580000000004"/>
    <n v="71.562529999999995"/>
  </r>
  <r>
    <s v="Datasaurus Dozen"/>
    <n v="1651"/>
    <x v="11"/>
    <n v="77.448999999999998"/>
    <n v="72.447310000000002"/>
  </r>
  <r>
    <s v="Datasaurus Dozen"/>
    <n v="1652"/>
    <x v="11"/>
    <n v="86.853710000000007"/>
    <n v="65.543319999999994"/>
  </r>
  <r>
    <s v="Datasaurus Dozen"/>
    <n v="1653"/>
    <x v="11"/>
    <n v="79.806529999999995"/>
    <n v="52.723179999999999"/>
  </r>
  <r>
    <s v="Datasaurus Dozen"/>
    <n v="1654"/>
    <x v="11"/>
    <n v="76.98827"/>
    <n v="54.202779999999997"/>
  </r>
  <r>
    <s v="Datasaurus Dozen"/>
    <n v="1655"/>
    <x v="11"/>
    <n v="79.47936"/>
    <n v="49.141019999999997"/>
  </r>
  <r>
    <s v="Datasaurus Dozen"/>
    <n v="1656"/>
    <x v="11"/>
    <n v="82.304159999999996"/>
    <n v="46.990900000000003"/>
  </r>
  <r>
    <s v="Datasaurus Dozen"/>
    <n v="1657"/>
    <x v="11"/>
    <n v="90.700689999999994"/>
    <n v="41.466700000000003"/>
  </r>
  <r>
    <s v="Datasaurus Dozen"/>
    <n v="1658"/>
    <x v="11"/>
    <n v="95.443489999999997"/>
    <n v="36.189700000000002"/>
  </r>
  <r>
    <s v="Datasaurus Dozen"/>
    <n v="1659"/>
    <x v="11"/>
    <n v="94.997489999999999"/>
    <n v="35.095300000000002"/>
  </r>
  <r>
    <s v="Datasaurus Dozen"/>
    <n v="1660"/>
    <x v="11"/>
    <n v="91.517849999999996"/>
    <n v="36.890259999999998"/>
  </r>
  <r>
    <s v="Datasaurus Dozen"/>
    <n v="1661"/>
    <x v="11"/>
    <n v="62.292639999999999"/>
    <n v="40.029530000000001"/>
  </r>
  <r>
    <s v="Datasaurus Dozen"/>
    <n v="1662"/>
    <x v="11"/>
    <n v="59.203479999999999"/>
    <n v="41.270679999999999"/>
  </r>
  <r>
    <s v="Datasaurus Dozen"/>
    <n v="1663"/>
    <x v="11"/>
    <n v="65.256389999999996"/>
    <n v="32.854100000000003"/>
  </r>
  <r>
    <s v="Datasaurus Dozen"/>
    <n v="1664"/>
    <x v="11"/>
    <n v="62.444740000000003"/>
    <n v="35.414999999999999"/>
  </r>
  <r>
    <s v="Datasaurus Dozen"/>
    <n v="1665"/>
    <x v="11"/>
    <n v="72.462410000000006"/>
    <n v="27.62426"/>
  </r>
  <r>
    <s v="Datasaurus Dozen"/>
    <n v="1666"/>
    <x v="11"/>
    <n v="69.919430000000006"/>
    <n v="29.31109"/>
  </r>
  <r>
    <s v="Datasaurus Dozen"/>
    <n v="1667"/>
    <x v="11"/>
    <n v="77.762860000000003"/>
    <n v="23.49137"/>
  </r>
  <r>
    <s v="Datasaurus Dozen"/>
    <n v="1668"/>
    <x v="11"/>
    <n v="72.778409999999994"/>
    <n v="26.900539999999999"/>
  </r>
  <r>
    <s v="Datasaurus Dozen"/>
    <n v="1669"/>
    <x v="11"/>
    <n v="65.198319999999995"/>
    <n v="33.027169999999998"/>
  </r>
  <r>
    <s v="Datasaurus Dozen"/>
    <n v="1670"/>
    <x v="11"/>
    <n v="69.459860000000006"/>
    <n v="30.197030000000002"/>
  </r>
  <r>
    <s v="Datasaurus Dozen"/>
    <n v="1671"/>
    <x v="11"/>
    <n v="59.315060000000003"/>
    <n v="12.35431"/>
  </r>
  <r>
    <s v="Datasaurus Dozen"/>
    <n v="1672"/>
    <x v="11"/>
    <n v="51.48771"/>
    <n v="20.843610000000002"/>
  </r>
  <r>
    <s v="Datasaurus Dozen"/>
    <n v="1673"/>
    <x v="11"/>
    <n v="57.112450000000003"/>
    <n v="15.32179"/>
  </r>
  <r>
    <s v="Datasaurus Dozen"/>
    <n v="1674"/>
    <x v="11"/>
    <n v="50.224420000000002"/>
    <n v="19.170970000000001"/>
  </r>
  <r>
    <s v="Datasaurus Dozen"/>
    <n v="1675"/>
    <x v="11"/>
    <n v="50.433860000000003"/>
    <n v="18.534870000000002"/>
  </r>
  <r>
    <s v="Datasaurus Dozen"/>
    <n v="1676"/>
    <x v="11"/>
    <n v="56.380310000000001"/>
    <n v="14.788460000000001"/>
  </r>
  <r>
    <s v="Datasaurus Dozen"/>
    <n v="1677"/>
    <x v="11"/>
    <n v="54.863500000000002"/>
    <n v="14.00961"/>
  </r>
  <r>
    <s v="Datasaurus Dozen"/>
    <n v="1678"/>
    <x v="11"/>
    <n v="45.499859999999998"/>
    <n v="3.9854259999999999"/>
  </r>
  <r>
    <s v="Datasaurus Dozen"/>
    <n v="1679"/>
    <x v="11"/>
    <n v="49.936750000000004"/>
    <n v="21.5901"/>
  </r>
  <r>
    <s v="Datasaurus Dozen"/>
    <n v="1680"/>
    <x v="11"/>
    <n v="53.809869999999997"/>
    <n v="17.76641"/>
  </r>
  <r>
    <s v="Datasaurus Dozen"/>
    <n v="1681"/>
    <x v="11"/>
    <n v="59.852679999999999"/>
    <n v="9.0399499999999993"/>
  </r>
  <r>
    <s v="Datasaurus Dozen"/>
    <n v="1682"/>
    <x v="11"/>
    <n v="48.175660000000001"/>
    <n v="19.52122"/>
  </r>
  <r>
    <s v="Datasaurus Dozen"/>
    <n v="1683"/>
    <x v="11"/>
    <n v="50.741720000000001"/>
    <n v="17.83841"/>
  </r>
  <r>
    <s v="Datasaurus Dozen"/>
    <n v="1684"/>
    <x v="11"/>
    <n v="58.459760000000003"/>
    <n v="14.14866"/>
  </r>
  <r>
    <s v="Datasaurus Dozen"/>
    <n v="1685"/>
    <x v="11"/>
    <n v="50.114600000000003"/>
    <n v="1.7414620000000001"/>
  </r>
  <r>
    <s v="Datasaurus Dozen"/>
    <n v="1686"/>
    <x v="11"/>
    <n v="45.420380000000002"/>
    <n v="5.3724090000000002"/>
  </r>
  <r>
    <s v="Datasaurus Dozen"/>
    <n v="1687"/>
    <x v="11"/>
    <n v="51.353270000000002"/>
    <n v="0.30387199999999998"/>
  </r>
  <r>
    <s v="Datasaurus Dozen"/>
    <n v="1688"/>
    <x v="11"/>
    <n v="53.091700000000003"/>
    <n v="19.290030000000002"/>
  </r>
  <r>
    <s v="Datasaurus Dozen"/>
    <n v="1689"/>
    <x v="11"/>
    <n v="58.943170000000002"/>
    <n v="11.612880000000001"/>
  </r>
  <r>
    <s v="Datasaurus Dozen"/>
    <n v="1690"/>
    <x v="11"/>
    <n v="59.310989999999997"/>
    <n v="10.572139999999999"/>
  </r>
  <r>
    <s v="Datasaurus Dozen"/>
    <n v="1691"/>
    <x v="11"/>
    <n v="68.222200000000001"/>
    <n v="1.13388"/>
  </r>
  <r>
    <s v="Datasaurus Dozen"/>
    <n v="1692"/>
    <x v="11"/>
    <n v="62.511769999999999"/>
    <n v="7.4912320000000001"/>
  </r>
  <r>
    <s v="Datasaurus Dozen"/>
    <n v="1693"/>
    <x v="11"/>
    <n v="69.38006"/>
    <n v="1.488132"/>
  </r>
  <r>
    <s v="Datasaurus Dozen"/>
    <n v="1694"/>
    <x v="11"/>
    <n v="82.800250000000005"/>
    <n v="18.52938"/>
  </r>
  <r>
    <s v="Datasaurus Dozen"/>
    <n v="1695"/>
    <x v="11"/>
    <n v="85.160330000000002"/>
    <n v="15.018370000000001"/>
  </r>
  <r>
    <s v="Datasaurus Dozen"/>
    <n v="1696"/>
    <x v="11"/>
    <n v="67.095849999999999"/>
    <n v="0.601491"/>
  </r>
  <r>
    <s v="Datasaurus Dozen"/>
    <n v="1697"/>
    <x v="11"/>
    <n v="62.307749999999999"/>
    <n v="5.7499750000000001"/>
  </r>
  <r>
    <s v="Datasaurus Dozen"/>
    <n v="1698"/>
    <x v="11"/>
    <n v="59.970419999999997"/>
    <n v="7.9133100000000001"/>
  </r>
  <r>
    <s v="Datasaurus Dozen"/>
    <n v="1699"/>
    <x v="11"/>
    <n v="39.911639999999998"/>
    <n v="32.144019999999998"/>
  </r>
  <r>
    <s v="Datasaurus Dozen"/>
    <n v="1700"/>
    <x v="11"/>
    <n v="39.596499999999999"/>
    <n v="32.136130000000001"/>
  </r>
  <r>
    <s v="Datasaurus Dozen"/>
    <n v="1701"/>
    <x v="11"/>
    <n v="95.593419999999995"/>
    <n v="33.23413"/>
  </r>
  <r>
    <s v="Datasaurus Dozen"/>
    <n v="1702"/>
    <x v="11"/>
    <n v="52.772289999999998"/>
    <n v="99.613470000000007"/>
  </r>
  <r>
    <s v="Datasaurus Dozen"/>
    <n v="1703"/>
    <x v="11"/>
    <n v="53.178609999999999"/>
    <n v="98.603859999999997"/>
  </r>
  <r>
    <s v="Datasaurus Dozen"/>
    <n v="1704"/>
    <x v="11"/>
    <n v="37.627049999999997"/>
    <n v="93.060670000000002"/>
  </r>
  <r>
    <s v="Datasaurus Dozen"/>
    <n v="1705"/>
    <x v="12"/>
    <n v="65.815539999999999"/>
    <n v="95.588369999999998"/>
  </r>
  <r>
    <s v="Datasaurus Dozen"/>
    <n v="1706"/>
    <x v="12"/>
    <n v="65.672269999999997"/>
    <n v="91.933400000000006"/>
  </r>
  <r>
    <s v="Datasaurus Dozen"/>
    <n v="1707"/>
    <x v="12"/>
    <n v="39.002719999999997"/>
    <n v="92.261840000000007"/>
  </r>
  <r>
    <s v="Datasaurus Dozen"/>
    <n v="1708"/>
    <x v="12"/>
    <n v="37.795299999999997"/>
    <n v="93.53246"/>
  </r>
  <r>
    <s v="Datasaurus Dozen"/>
    <n v="1709"/>
    <x v="12"/>
    <n v="35.5139"/>
    <n v="89.599189999999993"/>
  </r>
  <r>
    <s v="Datasaurus Dozen"/>
    <n v="1710"/>
    <x v="12"/>
    <n v="39.219450000000002"/>
    <n v="83.543480000000002"/>
  </r>
  <r>
    <s v="Datasaurus Dozen"/>
    <n v="1711"/>
    <x v="12"/>
    <n v="31.588200000000001"/>
    <n v="77.028049999999993"/>
  </r>
  <r>
    <s v="Datasaurus Dozen"/>
    <n v="1712"/>
    <x v="12"/>
    <n v="32.657780000000002"/>
    <n v="80.113860000000003"/>
  </r>
  <r>
    <s v="Datasaurus Dozen"/>
    <n v="1713"/>
    <x v="12"/>
    <n v="31.6416"/>
    <n v="77.610830000000007"/>
  </r>
  <r>
    <s v="Datasaurus Dozen"/>
    <n v="1714"/>
    <x v="12"/>
    <n v="30.98714"/>
    <n v="63.944029999999998"/>
  </r>
  <r>
    <s v="Datasaurus Dozen"/>
    <n v="1715"/>
    <x v="12"/>
    <n v="27.439630000000001"/>
    <n v="65.744460000000004"/>
  </r>
  <r>
    <s v="Datasaurus Dozen"/>
    <n v="1716"/>
    <x v="12"/>
    <n v="30.57837"/>
    <n v="65.521950000000004"/>
  </r>
  <r>
    <s v="Datasaurus Dozen"/>
    <n v="1717"/>
    <x v="12"/>
    <n v="28.8094"/>
    <n v="59.621000000000002"/>
  </r>
  <r>
    <s v="Datasaurus Dozen"/>
    <n v="1718"/>
    <x v="12"/>
    <n v="27.939520000000002"/>
    <n v="50.985059999999997"/>
  </r>
  <r>
    <s v="Datasaurus Dozen"/>
    <n v="1719"/>
    <x v="12"/>
    <n v="33.84995"/>
    <n v="46.284469999999999"/>
  </r>
  <r>
    <s v="Datasaurus Dozen"/>
    <n v="1720"/>
    <x v="12"/>
    <n v="32.628459999999997"/>
    <n v="54.063720000000004"/>
  </r>
  <r>
    <s v="Datasaurus Dozen"/>
    <n v="1721"/>
    <x v="12"/>
    <n v="32.438650000000003"/>
    <n v="49.903019999999998"/>
  </r>
  <r>
    <s v="Datasaurus Dozen"/>
    <n v="1722"/>
    <x v="12"/>
    <n v="35.838290000000001"/>
    <n v="53.351489999999998"/>
  </r>
  <r>
    <s v="Datasaurus Dozen"/>
    <n v="1723"/>
    <x v="12"/>
    <n v="37.142040000000001"/>
    <n v="49.741990000000001"/>
  </r>
  <r>
    <s v="Datasaurus Dozen"/>
    <n v="1724"/>
    <x v="12"/>
    <n v="34.644550000000002"/>
    <n v="54.444110000000002"/>
  </r>
  <r>
    <s v="Datasaurus Dozen"/>
    <n v="1725"/>
    <x v="12"/>
    <n v="35.675400000000003"/>
    <n v="49.625639999999997"/>
  </r>
  <r>
    <s v="Datasaurus Dozen"/>
    <n v="1726"/>
    <x v="12"/>
    <n v="64.994590000000002"/>
    <n v="49.46217"/>
  </r>
  <r>
    <s v="Datasaurus Dozen"/>
    <n v="1727"/>
    <x v="12"/>
    <n v="66.129149999999996"/>
    <n v="61.643720000000002"/>
  </r>
  <r>
    <s v="Datasaurus Dozen"/>
    <n v="1728"/>
    <x v="12"/>
    <n v="65.790649999999999"/>
    <n v="55.945369999999997"/>
  </r>
  <r>
    <s v="Datasaurus Dozen"/>
    <n v="1729"/>
    <x v="12"/>
    <n v="67.501779999999997"/>
    <n v="60.850230000000003"/>
  </r>
  <r>
    <s v="Datasaurus Dozen"/>
    <n v="1730"/>
    <x v="12"/>
    <n v="67.629509999999996"/>
    <n v="61.429110000000001"/>
  </r>
  <r>
    <s v="Datasaurus Dozen"/>
    <n v="1731"/>
    <x v="12"/>
    <n v="63.910060000000001"/>
    <n v="62.972329999999999"/>
  </r>
  <r>
    <s v="Datasaurus Dozen"/>
    <n v="1732"/>
    <x v="12"/>
    <n v="66.549359999999993"/>
    <n v="67.725589999999997"/>
  </r>
  <r>
    <s v="Datasaurus Dozen"/>
    <n v="1733"/>
    <x v="12"/>
    <n v="64.051540000000003"/>
    <n v="48.82009"/>
  </r>
  <r>
    <s v="Datasaurus Dozen"/>
    <n v="1734"/>
    <x v="12"/>
    <n v="68.193290000000005"/>
    <n v="46.54354"/>
  </r>
  <r>
    <s v="Datasaurus Dozen"/>
    <n v="1735"/>
    <x v="12"/>
    <n v="65.278390000000002"/>
    <n v="44.820349999999998"/>
  </r>
  <r>
    <s v="Datasaurus Dozen"/>
    <n v="1736"/>
    <x v="12"/>
    <n v="34.997660000000003"/>
    <n v="28.632989999999999"/>
  </r>
  <r>
    <s v="Datasaurus Dozen"/>
    <n v="1737"/>
    <x v="12"/>
    <n v="33.923769999999998"/>
    <n v="53.558689999999999"/>
  </r>
  <r>
    <s v="Datasaurus Dozen"/>
    <n v="1738"/>
    <x v="12"/>
    <n v="66.004450000000006"/>
    <n v="52.684669999999997"/>
  </r>
  <r>
    <s v="Datasaurus Dozen"/>
    <n v="1739"/>
    <x v="12"/>
    <n v="37.023260000000001"/>
    <n v="32.118479999999998"/>
  </r>
  <r>
    <s v="Datasaurus Dozen"/>
    <n v="1740"/>
    <x v="12"/>
    <n v="34.698270000000001"/>
    <n v="36.475349999999999"/>
  </r>
  <r>
    <s v="Datasaurus Dozen"/>
    <n v="1741"/>
    <x v="12"/>
    <n v="34.863439999999997"/>
    <n v="30.93927"/>
  </r>
  <r>
    <s v="Datasaurus Dozen"/>
    <n v="1742"/>
    <x v="12"/>
    <n v="31.090070000000001"/>
    <n v="32.383749999999999"/>
  </r>
  <r>
    <s v="Datasaurus Dozen"/>
    <n v="1743"/>
    <x v="12"/>
    <n v="34.921309999999998"/>
    <n v="35.418439999999997"/>
  </r>
  <r>
    <s v="Datasaurus Dozen"/>
    <n v="1744"/>
    <x v="12"/>
    <n v="30.343360000000001"/>
    <n v="32.524560000000001"/>
  </r>
  <r>
    <s v="Datasaurus Dozen"/>
    <n v="1745"/>
    <x v="12"/>
    <n v="35.483330000000002"/>
    <n v="44.491630000000001"/>
  </r>
  <r>
    <s v="Datasaurus Dozen"/>
    <n v="1746"/>
    <x v="12"/>
    <n v="33.234909999999999"/>
    <n v="38.502479999999998"/>
  </r>
  <r>
    <s v="Datasaurus Dozen"/>
    <n v="1747"/>
    <x v="12"/>
    <n v="35.43994"/>
    <n v="47.797519999999999"/>
  </r>
  <r>
    <s v="Datasaurus Dozen"/>
    <n v="1748"/>
    <x v="12"/>
    <n v="33.873510000000003"/>
    <n v="37.05603"/>
  </r>
  <r>
    <s v="Datasaurus Dozen"/>
    <n v="1749"/>
    <x v="12"/>
    <n v="28.564139999999998"/>
    <n v="34.626399999999997"/>
  </r>
  <r>
    <s v="Datasaurus Dozen"/>
    <n v="1750"/>
    <x v="12"/>
    <n v="31.31955"/>
    <n v="31.663989999999998"/>
  </r>
  <r>
    <s v="Datasaurus Dozen"/>
    <n v="1751"/>
    <x v="12"/>
    <n v="30.79617"/>
    <n v="23.519030000000001"/>
  </r>
  <r>
    <s v="Datasaurus Dozen"/>
    <n v="1752"/>
    <x v="12"/>
    <n v="34.233359999999998"/>
    <n v="22.495909999999999"/>
  </r>
  <r>
    <s v="Datasaurus Dozen"/>
    <n v="1753"/>
    <x v="12"/>
    <n v="36.630789999999998"/>
    <n v="31.47683"/>
  </r>
  <r>
    <s v="Datasaurus Dozen"/>
    <n v="1754"/>
    <x v="12"/>
    <n v="34.54862"/>
    <n v="26.111090000000001"/>
  </r>
  <r>
    <s v="Datasaurus Dozen"/>
    <n v="1755"/>
    <x v="12"/>
    <n v="37.519640000000003"/>
    <n v="29.267610000000001"/>
  </r>
  <r>
    <s v="Datasaurus Dozen"/>
    <n v="1756"/>
    <x v="12"/>
    <n v="62.425699999999999"/>
    <n v="34.04421"/>
  </r>
  <r>
    <s v="Datasaurus Dozen"/>
    <n v="1757"/>
    <x v="12"/>
    <n v="64.32038"/>
    <n v="31.785630000000001"/>
  </r>
  <r>
    <s v="Datasaurus Dozen"/>
    <n v="1758"/>
    <x v="12"/>
    <n v="65.445530000000005"/>
    <n v="43.273499999999999"/>
  </r>
  <r>
    <s v="Datasaurus Dozen"/>
    <n v="1759"/>
    <x v="12"/>
    <n v="64.325630000000004"/>
    <n v="41.61598"/>
  </r>
  <r>
    <s v="Datasaurus Dozen"/>
    <n v="1760"/>
    <x v="12"/>
    <n v="65.264340000000004"/>
    <n v="35.71754"/>
  </r>
  <r>
    <s v="Datasaurus Dozen"/>
    <n v="1761"/>
    <x v="12"/>
    <n v="66.3887"/>
    <n v="38.844740000000002"/>
  </r>
  <r>
    <s v="Datasaurus Dozen"/>
    <n v="1762"/>
    <x v="12"/>
    <n v="68.191419999999994"/>
    <n v="45.169490000000003"/>
  </r>
  <r>
    <s v="Datasaurus Dozen"/>
    <n v="1763"/>
    <x v="12"/>
    <n v="68.540660000000003"/>
    <n v="48.43853"/>
  </r>
  <r>
    <s v="Datasaurus Dozen"/>
    <n v="1764"/>
    <x v="12"/>
    <n v="67.661429999999996"/>
    <n v="51.068579999999997"/>
  </r>
  <r>
    <s v="Datasaurus Dozen"/>
    <n v="1765"/>
    <x v="12"/>
    <n v="68.675520000000006"/>
    <n v="50.465229999999998"/>
  </r>
  <r>
    <s v="Datasaurus Dozen"/>
    <n v="1766"/>
    <x v="12"/>
    <n v="69.081710000000001"/>
    <n v="55.474049999999998"/>
  </r>
  <r>
    <s v="Datasaurus Dozen"/>
    <n v="1767"/>
    <x v="12"/>
    <n v="69.048720000000003"/>
    <n v="66.366050000000001"/>
  </r>
  <r>
    <s v="Datasaurus Dozen"/>
    <n v="1768"/>
    <x v="12"/>
    <n v="67.308220000000006"/>
    <n v="71.590299999999999"/>
  </r>
  <r>
    <s v="Datasaurus Dozen"/>
    <n v="1769"/>
    <x v="12"/>
    <n v="38.7149"/>
    <n v="76.396979999999999"/>
  </r>
  <r>
    <s v="Datasaurus Dozen"/>
    <n v="1770"/>
    <x v="12"/>
    <n v="35.548090000000002"/>
    <n v="89.30498"/>
  </r>
  <r>
    <s v="Datasaurus Dozen"/>
    <n v="1771"/>
    <x v="12"/>
    <n v="36.71067"/>
    <n v="86.074969999999993"/>
  </r>
  <r>
    <s v="Datasaurus Dozen"/>
    <n v="1772"/>
    <x v="12"/>
    <n v="64.912660000000002"/>
    <n v="87.645799999999994"/>
  </r>
  <r>
    <s v="Datasaurus Dozen"/>
    <n v="1773"/>
    <x v="12"/>
    <n v="66.064139999999995"/>
    <n v="89.208669999999998"/>
  </r>
  <r>
    <s v="Datasaurus Dozen"/>
    <n v="1774"/>
    <x v="12"/>
    <n v="64.935929999999999"/>
    <n v="87.072140000000005"/>
  </r>
  <r>
    <s v="Datasaurus Dozen"/>
    <n v="1775"/>
    <x v="12"/>
    <n v="67.02655"/>
    <n v="76.222520000000003"/>
  </r>
  <r>
    <s v="Datasaurus Dozen"/>
    <n v="1776"/>
    <x v="12"/>
    <n v="65.314030000000002"/>
    <n v="77.938739999999996"/>
  </r>
  <r>
    <s v="Datasaurus Dozen"/>
    <n v="1777"/>
    <x v="12"/>
    <n v="64.29522"/>
    <n v="84.125860000000003"/>
  </r>
  <r>
    <s v="Datasaurus Dozen"/>
    <n v="1778"/>
    <x v="12"/>
    <n v="38.798009999999998"/>
    <n v="74.61063"/>
  </r>
  <r>
    <s v="Datasaurus Dozen"/>
    <n v="1779"/>
    <x v="12"/>
    <n v="34.675759999999997"/>
    <n v="79.637600000000006"/>
  </r>
  <r>
    <s v="Datasaurus Dozen"/>
    <n v="1780"/>
    <x v="12"/>
    <n v="30.719259999999998"/>
    <n v="58.812060000000002"/>
  </r>
  <r>
    <s v="Datasaurus Dozen"/>
    <n v="1781"/>
    <x v="12"/>
    <n v="34.105150000000002"/>
    <n v="64.129199999999997"/>
  </r>
  <r>
    <s v="Datasaurus Dozen"/>
    <n v="1782"/>
    <x v="12"/>
    <n v="33.423369999999998"/>
    <n v="67.095740000000006"/>
  </r>
  <r>
    <s v="Datasaurus Dozen"/>
    <n v="1783"/>
    <x v="12"/>
    <n v="66.313810000000004"/>
    <n v="98.931030000000007"/>
  </r>
  <r>
    <s v="Datasaurus Dozen"/>
    <n v="1784"/>
    <x v="12"/>
    <n v="65.309629999999999"/>
    <n v="98.16516"/>
  </r>
  <r>
    <s v="Datasaurus Dozen"/>
    <n v="1785"/>
    <x v="12"/>
    <n v="65.714079999999996"/>
    <n v="99.283760000000001"/>
  </r>
  <r>
    <s v="Datasaurus Dozen"/>
    <n v="1786"/>
    <x v="12"/>
    <n v="67.593450000000004"/>
    <n v="90.951909999999998"/>
  </r>
  <r>
    <s v="Datasaurus Dozen"/>
    <n v="1787"/>
    <x v="12"/>
    <n v="66.388019999999997"/>
    <n v="89.281229999999994"/>
  </r>
  <r>
    <s v="Datasaurus Dozen"/>
    <n v="1788"/>
    <x v="12"/>
    <n v="67.806190000000001"/>
    <n v="91.688180000000003"/>
  </r>
  <r>
    <s v="Datasaurus Dozen"/>
    <n v="1789"/>
    <x v="12"/>
    <n v="70.962609999999998"/>
    <n v="86.518119999999996"/>
  </r>
  <r>
    <s v="Datasaurus Dozen"/>
    <n v="1790"/>
    <x v="12"/>
    <n v="71.993639999999999"/>
    <n v="78.820949999999996"/>
  </r>
  <r>
    <s v="Datasaurus Dozen"/>
    <n v="1791"/>
    <x v="12"/>
    <n v="72.479830000000007"/>
    <n v="80.80068"/>
  </r>
  <r>
    <s v="Datasaurus Dozen"/>
    <n v="1792"/>
    <x v="12"/>
    <n v="74.078429999999997"/>
    <n v="72.951530000000005"/>
  </r>
  <r>
    <s v="Datasaurus Dozen"/>
    <n v="1793"/>
    <x v="12"/>
    <n v="72.036289999999994"/>
    <n v="69.716049999999996"/>
  </r>
  <r>
    <s v="Datasaurus Dozen"/>
    <n v="1794"/>
    <x v="12"/>
    <n v="72.998189999999994"/>
    <n v="59.665640000000003"/>
  </r>
  <r>
    <s v="Datasaurus Dozen"/>
    <n v="1795"/>
    <x v="12"/>
    <n v="74.812129999999996"/>
    <n v="57.589880000000001"/>
  </r>
  <r>
    <s v="Datasaurus Dozen"/>
    <n v="1796"/>
    <x v="12"/>
    <n v="73.02731"/>
    <n v="46.274189999999997"/>
  </r>
  <r>
    <s v="Datasaurus Dozen"/>
    <n v="1797"/>
    <x v="12"/>
    <n v="77.06711"/>
    <n v="51.486919999999998"/>
  </r>
  <r>
    <s v="Datasaurus Dozen"/>
    <n v="1798"/>
    <x v="12"/>
    <n v="75.017139999999998"/>
    <n v="46.622439999999997"/>
  </r>
  <r>
    <s v="Datasaurus Dozen"/>
    <n v="1799"/>
    <x v="12"/>
    <n v="76.665310000000005"/>
    <n v="38.440249999999999"/>
  </r>
  <r>
    <s v="Datasaurus Dozen"/>
    <n v="1800"/>
    <x v="12"/>
    <n v="77.915869999999998"/>
    <n v="45.926839999999999"/>
  </r>
  <r>
    <s v="Datasaurus Dozen"/>
    <n v="1801"/>
    <x v="12"/>
    <n v="73.742050000000006"/>
    <n v="39.120989999999999"/>
  </r>
  <r>
    <s v="Datasaurus Dozen"/>
    <n v="1802"/>
    <x v="12"/>
    <n v="75.329819999999998"/>
    <n v="32.830350000000003"/>
  </r>
  <r>
    <s v="Datasaurus Dozen"/>
    <n v="1803"/>
    <x v="12"/>
    <n v="63.410440000000001"/>
    <n v="38.377740000000003"/>
  </r>
  <r>
    <s v="Datasaurus Dozen"/>
    <n v="1804"/>
    <x v="12"/>
    <n v="68.856489999999994"/>
    <n v="43.084150000000001"/>
  </r>
  <r>
    <s v="Datasaurus Dozen"/>
    <n v="1805"/>
    <x v="12"/>
    <n v="66.337789999999998"/>
    <n v="33.306510000000003"/>
  </r>
  <r>
    <s v="Datasaurus Dozen"/>
    <n v="1806"/>
    <x v="12"/>
    <n v="64.203720000000004"/>
    <n v="26.644110000000001"/>
  </r>
  <r>
    <s v="Datasaurus Dozen"/>
    <n v="1807"/>
    <x v="12"/>
    <n v="64.498630000000006"/>
    <n v="22.863499999999998"/>
  </r>
  <r>
    <s v="Datasaurus Dozen"/>
    <n v="1808"/>
    <x v="12"/>
    <n v="68.890990000000002"/>
    <n v="27.296209999999999"/>
  </r>
  <r>
    <s v="Datasaurus Dozen"/>
    <n v="1809"/>
    <x v="12"/>
    <n v="72.371520000000004"/>
    <n v="21.961639999999999"/>
  </r>
  <r>
    <s v="Datasaurus Dozen"/>
    <n v="1810"/>
    <x v="12"/>
    <n v="69.765420000000006"/>
    <n v="19.999849999999999"/>
  </r>
  <r>
    <s v="Datasaurus Dozen"/>
    <n v="1811"/>
    <x v="12"/>
    <n v="68.621309999999994"/>
    <n v="18.915679999999998"/>
  </r>
  <r>
    <s v="Datasaurus Dozen"/>
    <n v="1812"/>
    <x v="12"/>
    <n v="64.297740000000005"/>
    <n v="20.428750000000001"/>
  </r>
  <r>
    <s v="Datasaurus Dozen"/>
    <n v="1813"/>
    <x v="12"/>
    <n v="66.699269999999999"/>
    <n v="18.591090000000001"/>
  </r>
  <r>
    <s v="Datasaurus Dozen"/>
    <n v="1814"/>
    <x v="12"/>
    <n v="67.544529999999995"/>
    <n v="16.447939999999999"/>
  </r>
  <r>
    <s v="Datasaurus Dozen"/>
    <n v="1815"/>
    <x v="12"/>
    <n v="63.946950000000001"/>
    <n v="18.69285"/>
  </r>
  <r>
    <s v="Datasaurus Dozen"/>
    <n v="1816"/>
    <x v="12"/>
    <n v="64.388189999999994"/>
    <n v="15.77281"/>
  </r>
  <r>
    <s v="Datasaurus Dozen"/>
    <n v="1817"/>
    <x v="12"/>
    <n v="65.570049999999995"/>
    <n v="23.76576"/>
  </r>
  <r>
    <s v="Datasaurus Dozen"/>
    <n v="1818"/>
    <x v="12"/>
    <n v="38.402839999999998"/>
    <n v="19.046859999999999"/>
  </r>
  <r>
    <s v="Datasaurus Dozen"/>
    <n v="1819"/>
    <x v="12"/>
    <n v="37.832360000000001"/>
    <n v="14.46949"/>
  </r>
  <r>
    <s v="Datasaurus Dozen"/>
    <n v="1820"/>
    <x v="12"/>
    <n v="36.904159999999997"/>
    <n v="13.583819999999999"/>
  </r>
  <r>
    <s v="Datasaurus Dozen"/>
    <n v="1821"/>
    <x v="12"/>
    <n v="36.286140000000003"/>
    <n v="17.10577"/>
  </r>
  <r>
    <s v="Datasaurus Dozen"/>
    <n v="1822"/>
    <x v="12"/>
    <n v="62.786630000000002"/>
    <n v="13.918990000000001"/>
  </r>
  <r>
    <s v="Datasaurus Dozen"/>
    <n v="1823"/>
    <x v="12"/>
    <n v="66.817679999999996"/>
    <n v="11.4125"/>
  </r>
  <r>
    <s v="Datasaurus Dozen"/>
    <n v="1824"/>
    <x v="12"/>
    <n v="66.755020000000002"/>
    <n v="18.08531"/>
  </r>
  <r>
    <s v="Datasaurus Dozen"/>
    <n v="1825"/>
    <x v="12"/>
    <n v="65.415530000000004"/>
    <n v="10.463509999999999"/>
  </r>
  <r>
    <s v="Datasaurus Dozen"/>
    <n v="1826"/>
    <x v="12"/>
    <n v="36.946330000000003"/>
    <n v="13.514379999999999"/>
  </r>
  <r>
    <s v="Datasaurus Dozen"/>
    <n v="1827"/>
    <x v="12"/>
    <n v="37.825429999999997"/>
    <n v="9.6010340000000003"/>
  </r>
  <r>
    <s v="Datasaurus Dozen"/>
    <n v="1828"/>
    <x v="12"/>
    <n v="36.722839999999998"/>
    <n v="9.3333019999999998"/>
  </r>
  <r>
    <s v="Datasaurus Dozen"/>
    <n v="1829"/>
    <x v="12"/>
    <n v="67.073319999999995"/>
    <n v="6.0492150000000002"/>
  </r>
  <r>
    <s v="Datasaurus Dozen"/>
    <n v="1830"/>
    <x v="12"/>
    <n v="64.601820000000004"/>
    <n v="12.00192"/>
  </r>
  <r>
    <s v="Datasaurus Dozen"/>
    <n v="1831"/>
    <x v="12"/>
    <n v="65.437280000000001"/>
    <n v="15.545389999999999"/>
  </r>
  <r>
    <s v="Datasaurus Dozen"/>
    <n v="1832"/>
    <x v="12"/>
    <n v="67.004019999999997"/>
    <n v="15.345829999999999"/>
  </r>
  <r>
    <s v="Datasaurus Dozen"/>
    <n v="1833"/>
    <x v="12"/>
    <n v="66.724189999999993"/>
    <n v="5.2498050000000003"/>
  </r>
  <r>
    <s v="Datasaurus Dozen"/>
    <n v="1834"/>
    <x v="12"/>
    <n v="68.30762"/>
    <n v="13.28092"/>
  </r>
  <r>
    <s v="Datasaurus Dozen"/>
    <n v="1835"/>
    <x v="12"/>
    <n v="68.768050000000002"/>
    <n v="13.521459999999999"/>
  </r>
  <r>
    <s v="Datasaurus Dozen"/>
    <n v="1836"/>
    <x v="12"/>
    <n v="74.167270000000002"/>
    <n v="5.3498809999999999"/>
  </r>
  <r>
    <s v="Datasaurus Dozen"/>
    <n v="1837"/>
    <x v="12"/>
    <n v="64.900360000000006"/>
    <n v="16.245259999999998"/>
  </r>
  <r>
    <s v="Datasaurus Dozen"/>
    <n v="1838"/>
    <x v="12"/>
    <n v="68.76343"/>
    <n v="8.7005730000000003"/>
  </r>
  <r>
    <s v="Datasaurus Dozen"/>
    <n v="1839"/>
    <x v="12"/>
    <n v="66.816909999999993"/>
    <n v="12.273289999999999"/>
  </r>
  <r>
    <s v="Datasaurus Dozen"/>
    <n v="1840"/>
    <x v="12"/>
    <n v="67.309349999999995"/>
    <n v="0.217006"/>
  </r>
  <r>
    <s v="Datasaurus Dozen"/>
    <n v="1841"/>
    <x v="12"/>
    <n v="34.731830000000002"/>
    <n v="19.601800000000001"/>
  </r>
  <r>
    <s v="Datasaurus Dozen"/>
    <n v="1842"/>
    <x v="12"/>
    <n v="33.674439999999997"/>
    <n v="26.090489999999999"/>
  </r>
  <r>
    <s v="Datasaurus Dozen"/>
    <n v="1843"/>
    <x v="12"/>
    <n v="75.627260000000007"/>
    <n v="37.128749999999997"/>
  </r>
  <r>
    <s v="Datasaurus Dozen"/>
    <n v="1844"/>
    <x v="12"/>
    <n v="40.610129999999998"/>
    <n v="89.136240000000001"/>
  </r>
  <r>
    <s v="Datasaurus Dozen"/>
    <n v="1845"/>
    <x v="12"/>
    <n v="39.114370000000001"/>
    <n v="96.481750000000005"/>
  </r>
  <r>
    <s v="Datasaurus Dozen"/>
    <n v="1846"/>
    <x v="12"/>
    <n v="34.583829999999999"/>
    <n v="89.588899999999995"/>
  </r>
  <r>
    <s v="Anscombe Quartet"/>
    <n v="1847"/>
    <x v="13"/>
    <n v="10"/>
    <n v="8.0399999999999991"/>
  </r>
  <r>
    <s v="Anscombe Quartet"/>
    <n v="1848"/>
    <x v="13"/>
    <n v="8"/>
    <n v="6.95"/>
  </r>
  <r>
    <s v="Anscombe Quartet"/>
    <n v="1849"/>
    <x v="13"/>
    <n v="13"/>
    <n v="7.58"/>
  </r>
  <r>
    <s v="Anscombe Quartet"/>
    <n v="1850"/>
    <x v="13"/>
    <n v="9"/>
    <n v="8.81"/>
  </r>
  <r>
    <s v="Anscombe Quartet"/>
    <n v="1851"/>
    <x v="13"/>
    <n v="11"/>
    <n v="8.33"/>
  </r>
  <r>
    <s v="Anscombe Quartet"/>
    <n v="1852"/>
    <x v="13"/>
    <n v="14"/>
    <n v="9.9600000000000009"/>
  </r>
  <r>
    <s v="Anscombe Quartet"/>
    <n v="1853"/>
    <x v="13"/>
    <n v="6"/>
    <n v="7.24"/>
  </r>
  <r>
    <s v="Anscombe Quartet"/>
    <n v="1854"/>
    <x v="13"/>
    <n v="4"/>
    <n v="4.26"/>
  </r>
  <r>
    <s v="Anscombe Quartet"/>
    <n v="1855"/>
    <x v="13"/>
    <n v="12"/>
    <n v="10.84"/>
  </r>
  <r>
    <s v="Anscombe Quartet"/>
    <n v="1856"/>
    <x v="13"/>
    <n v="7"/>
    <n v="4.82"/>
  </r>
  <r>
    <s v="Anscombe Quartet"/>
    <n v="1857"/>
    <x v="13"/>
    <n v="5"/>
    <n v="5.68"/>
  </r>
  <r>
    <s v="Anscombe Quartet"/>
    <n v="1858"/>
    <x v="14"/>
    <n v="10"/>
    <n v="9.14"/>
  </r>
  <r>
    <s v="Anscombe Quartet"/>
    <n v="1859"/>
    <x v="14"/>
    <n v="8"/>
    <n v="8.14"/>
  </r>
  <r>
    <s v="Anscombe Quartet"/>
    <n v="1860"/>
    <x v="14"/>
    <n v="13"/>
    <n v="8.74"/>
  </r>
  <r>
    <s v="Anscombe Quartet"/>
    <n v="1861"/>
    <x v="14"/>
    <n v="9"/>
    <n v="8.77"/>
  </r>
  <r>
    <s v="Anscombe Quartet"/>
    <n v="1862"/>
    <x v="14"/>
    <n v="11"/>
    <n v="9.26"/>
  </r>
  <r>
    <s v="Anscombe Quartet"/>
    <n v="1863"/>
    <x v="14"/>
    <n v="14"/>
    <n v="8.1"/>
  </r>
  <r>
    <s v="Anscombe Quartet"/>
    <n v="1864"/>
    <x v="14"/>
    <n v="6"/>
    <n v="6.13"/>
  </r>
  <r>
    <s v="Anscombe Quartet"/>
    <n v="1865"/>
    <x v="14"/>
    <n v="4"/>
    <n v="3.1"/>
  </r>
  <r>
    <s v="Anscombe Quartet"/>
    <n v="1866"/>
    <x v="14"/>
    <n v="12"/>
    <n v="9.1300000000000008"/>
  </r>
  <r>
    <s v="Anscombe Quartet"/>
    <n v="1867"/>
    <x v="14"/>
    <n v="7"/>
    <n v="7.26"/>
  </r>
  <r>
    <s v="Anscombe Quartet"/>
    <n v="1868"/>
    <x v="14"/>
    <n v="5"/>
    <n v="4.74"/>
  </r>
  <r>
    <s v="Anscombe Quartet"/>
    <n v="1869"/>
    <x v="15"/>
    <n v="10"/>
    <n v="7.46"/>
  </r>
  <r>
    <s v="Anscombe Quartet"/>
    <n v="1870"/>
    <x v="15"/>
    <n v="8"/>
    <n v="6.77"/>
  </r>
  <r>
    <s v="Anscombe Quartet"/>
    <n v="1871"/>
    <x v="15"/>
    <n v="13"/>
    <n v="12.74"/>
  </r>
  <r>
    <s v="Anscombe Quartet"/>
    <n v="1872"/>
    <x v="15"/>
    <n v="9"/>
    <n v="7.11"/>
  </r>
  <r>
    <s v="Anscombe Quartet"/>
    <n v="1873"/>
    <x v="15"/>
    <n v="11"/>
    <n v="7.81"/>
  </r>
  <r>
    <s v="Anscombe Quartet"/>
    <n v="1874"/>
    <x v="15"/>
    <n v="14"/>
    <n v="8.84"/>
  </r>
  <r>
    <s v="Anscombe Quartet"/>
    <n v="1875"/>
    <x v="15"/>
    <n v="6"/>
    <n v="6.08"/>
  </r>
  <r>
    <s v="Anscombe Quartet"/>
    <n v="1876"/>
    <x v="15"/>
    <n v="4"/>
    <n v="5.39"/>
  </r>
  <r>
    <s v="Anscombe Quartet"/>
    <n v="1877"/>
    <x v="15"/>
    <n v="12"/>
    <n v="8.15"/>
  </r>
  <r>
    <s v="Anscombe Quartet"/>
    <n v="1878"/>
    <x v="15"/>
    <n v="7"/>
    <n v="6.42"/>
  </r>
  <r>
    <s v="Anscombe Quartet"/>
    <n v="1879"/>
    <x v="15"/>
    <n v="5"/>
    <n v="5.73"/>
  </r>
  <r>
    <s v="Anscombe Quartet"/>
    <n v="1880"/>
    <x v="16"/>
    <n v="8"/>
    <n v="6.58"/>
  </r>
  <r>
    <s v="Anscombe Quartet"/>
    <n v="1881"/>
    <x v="16"/>
    <n v="8"/>
    <n v="5.76"/>
  </r>
  <r>
    <s v="Anscombe Quartet"/>
    <n v="1882"/>
    <x v="16"/>
    <n v="8"/>
    <n v="7.71"/>
  </r>
  <r>
    <s v="Anscombe Quartet"/>
    <n v="1883"/>
    <x v="16"/>
    <n v="8"/>
    <n v="8.84"/>
  </r>
  <r>
    <s v="Anscombe Quartet"/>
    <n v="1884"/>
    <x v="16"/>
    <n v="8"/>
    <n v="8.4700000000000006"/>
  </r>
  <r>
    <s v="Anscombe Quartet"/>
    <n v="1885"/>
    <x v="16"/>
    <n v="8"/>
    <n v="7.04"/>
  </r>
  <r>
    <s v="Anscombe Quartet"/>
    <n v="1886"/>
    <x v="16"/>
    <n v="8"/>
    <n v="5.25"/>
  </r>
  <r>
    <s v="Anscombe Quartet"/>
    <n v="1887"/>
    <x v="16"/>
    <n v="19"/>
    <n v="12.5"/>
  </r>
  <r>
    <s v="Anscombe Quartet"/>
    <n v="1888"/>
    <x v="16"/>
    <n v="8"/>
    <n v="5.56"/>
  </r>
  <r>
    <s v="Anscombe Quartet"/>
    <n v="1889"/>
    <x v="16"/>
    <n v="8"/>
    <n v="7.91"/>
  </r>
  <r>
    <s v="Anscombe Quartet"/>
    <n v="1890"/>
    <x v="16"/>
    <n v="8"/>
    <n v="6.89"/>
  </r>
  <r>
    <s v="DataTrump"/>
    <n v="1891"/>
    <x v="17"/>
    <n v="6.1538000000000004"/>
    <n v="60.307699999999997"/>
  </r>
  <r>
    <s v="DataTrump"/>
    <n v="1892"/>
    <x v="17"/>
    <n v="7.4359000000000002"/>
    <n v="59.923099999999998"/>
  </r>
  <r>
    <s v="DataTrump"/>
    <n v="1893"/>
    <x v="17"/>
    <n v="10.256399999999999"/>
    <n v="59.923099999999998"/>
  </r>
  <r>
    <s v="DataTrump"/>
    <n v="1894"/>
    <x v="17"/>
    <n v="11.7949"/>
    <n v="61.461500000000001"/>
  </r>
  <r>
    <s v="DataTrump"/>
    <n v="1895"/>
    <x v="17"/>
    <n v="13.333299999999999"/>
    <n v="65.307699999999997"/>
  </r>
  <r>
    <s v="DataTrump"/>
    <n v="1896"/>
    <x v="17"/>
    <n v="14.8718"/>
    <n v="71.076899999999995"/>
  </r>
  <r>
    <s v="DataTrump"/>
    <n v="1897"/>
    <x v="17"/>
    <n v="15.897399999999999"/>
    <n v="79.153899999999993"/>
  </r>
  <r>
    <s v="DataTrump"/>
    <n v="1898"/>
    <x v="17"/>
    <n v="17.692299999999999"/>
    <n v="86.076899999999995"/>
  </r>
  <r>
    <s v="DataTrump"/>
    <n v="1899"/>
    <x v="17"/>
    <n v="19.487200000000001"/>
    <n v="93.384600000000006"/>
  </r>
  <r>
    <s v="DataTrump"/>
    <n v="1900"/>
    <x v="17"/>
    <n v="24.102599999999999"/>
    <n v="98.384600000000006"/>
  </r>
  <r>
    <s v="DataTrump"/>
    <n v="1901"/>
    <x v="17"/>
    <n v="30"/>
    <n v="100.3077"/>
  </r>
  <r>
    <s v="DataTrump"/>
    <n v="1902"/>
    <x v="17"/>
    <n v="38.7179"/>
    <n v="98"/>
  </r>
  <r>
    <s v="DataTrump"/>
    <n v="1903"/>
    <x v="17"/>
    <n v="35.384599999999999"/>
    <n v="99.923100000000005"/>
  </r>
  <r>
    <s v="DataTrump"/>
    <n v="1904"/>
    <x v="17"/>
    <n v="38.974400000000003"/>
    <n v="99.923100000000005"/>
  </r>
  <r>
    <s v="DataTrump"/>
    <n v="1905"/>
    <x v="17"/>
    <n v="41.794899999999998"/>
    <n v="98.384600000000006"/>
  </r>
  <r>
    <s v="DataTrump"/>
    <n v="1906"/>
    <x v="17"/>
    <n v="46.923099999999998"/>
    <n v="96.461500000000001"/>
  </r>
  <r>
    <s v="DataTrump"/>
    <n v="1907"/>
    <x v="17"/>
    <n v="51.025599999999997"/>
    <n v="92.230800000000002"/>
  </r>
  <r>
    <s v="DataTrump"/>
    <n v="1908"/>
    <x v="17"/>
    <n v="56.153799999999997"/>
    <n v="88"/>
  </r>
  <r>
    <s v="DataTrump"/>
    <n v="1909"/>
    <x v="17"/>
    <n v="60"/>
    <n v="84.923100000000005"/>
  </r>
  <r>
    <s v="DataTrump"/>
    <n v="1910"/>
    <x v="17"/>
    <n v="65.384600000000006"/>
    <n v="81.076899999999995"/>
  </r>
  <r>
    <s v="DataTrump"/>
    <n v="1911"/>
    <x v="17"/>
    <n v="69.743600000000001"/>
    <n v="80.307699999999997"/>
  </r>
  <r>
    <s v="DataTrump"/>
    <n v="1912"/>
    <x v="17"/>
    <n v="71.794899999999998"/>
    <n v="79.923100000000005"/>
  </r>
  <r>
    <s v="DataTrump"/>
    <n v="1913"/>
    <x v="17"/>
    <n v="76.410300000000007"/>
    <n v="79.153899999999993"/>
  </r>
  <r>
    <s v="DataTrump"/>
    <n v="1914"/>
    <x v="17"/>
    <n v="81.794899999999998"/>
    <n v="79.923100000000005"/>
  </r>
  <r>
    <s v="DataTrump"/>
    <n v="1915"/>
    <x v="17"/>
    <n v="87.948700000000002"/>
    <n v="81.076899999999995"/>
  </r>
  <r>
    <s v="DataTrump"/>
    <n v="1916"/>
    <x v="17"/>
    <n v="92.051299999999998"/>
    <n v="82.230800000000002"/>
  </r>
  <r>
    <s v="DataTrump"/>
    <n v="1917"/>
    <x v="17"/>
    <n v="86.923100000000005"/>
    <n v="79.153899999999993"/>
  </r>
  <r>
    <s v="DataTrump"/>
    <n v="1918"/>
    <x v="17"/>
    <n v="81.794899999999998"/>
    <n v="77.615399999999994"/>
  </r>
  <r>
    <s v="DataTrump"/>
    <n v="1919"/>
    <x v="17"/>
    <n v="72.051299999999998"/>
    <n v="76.076899999999995"/>
  </r>
  <r>
    <s v="DataTrump"/>
    <n v="1920"/>
    <x v="17"/>
    <n v="64.871799999999993"/>
    <n v="76.461500000000001"/>
  </r>
  <r>
    <s v="DataTrump"/>
    <n v="1921"/>
    <x v="17"/>
    <n v="60.256399999999999"/>
    <n v="78.384600000000006"/>
  </r>
  <r>
    <s v="DataTrump"/>
    <n v="1922"/>
    <x v="17"/>
    <n v="51.2821"/>
    <n v="79.923100000000005"/>
  </r>
  <r>
    <s v="DataTrump"/>
    <n v="1923"/>
    <x v="17"/>
    <n v="45.897399999999998"/>
    <n v="80.692300000000003"/>
  </r>
  <r>
    <s v="DataTrump"/>
    <n v="1924"/>
    <x v="17"/>
    <n v="41.2821"/>
    <n v="79.923100000000005"/>
  </r>
  <r>
    <s v="DataTrump"/>
    <n v="1925"/>
    <x v="17"/>
    <n v="38.7179"/>
    <n v="75.692300000000003"/>
  </r>
  <r>
    <s v="DataTrump"/>
    <n v="1926"/>
    <x v="17"/>
    <n v="36.923099999999998"/>
    <n v="68"/>
  </r>
  <r>
    <s v="DataTrump"/>
    <n v="1927"/>
    <x v="17"/>
    <n v="33.333300000000001"/>
    <n v="64.538499999999999"/>
  </r>
  <r>
    <s v="DataTrump"/>
    <n v="1928"/>
    <x v="17"/>
    <n v="28.7179"/>
    <n v="64.538499999999999"/>
  </r>
  <r>
    <s v="DataTrump"/>
    <n v="1929"/>
    <x v="17"/>
    <n v="26.1538"/>
    <n v="64.923100000000005"/>
  </r>
  <r>
    <s v="DataTrump"/>
    <n v="1930"/>
    <x v="17"/>
    <n v="22.307700000000001"/>
    <n v="63.384599999999999"/>
  </r>
  <r>
    <s v="DataTrump"/>
    <n v="1931"/>
    <x v="17"/>
    <n v="18.205100000000002"/>
    <n v="60.307699999999997"/>
  </r>
  <r>
    <s v="DataTrump"/>
    <n v="1932"/>
    <x v="17"/>
    <n v="16.1538"/>
    <n v="56.846200000000003"/>
  </r>
  <r>
    <s v="DataTrump"/>
    <n v="1933"/>
    <x v="17"/>
    <n v="35.640999999999998"/>
    <n v="61.076900000000002"/>
  </r>
  <r>
    <s v="DataTrump"/>
    <n v="1934"/>
    <x v="17"/>
    <n v="33.333300000000001"/>
    <n v="63"/>
  </r>
  <r>
    <s v="DataTrump"/>
    <n v="1935"/>
    <x v="17"/>
    <n v="29.487200000000001"/>
    <n v="63.769199999999998"/>
  </r>
  <r>
    <s v="DataTrump"/>
    <n v="1936"/>
    <x v="17"/>
    <n v="25.640999999999998"/>
    <n v="61.461500000000001"/>
  </r>
  <r>
    <s v="DataTrump"/>
    <n v="1937"/>
    <x v="17"/>
    <n v="25.640999999999998"/>
    <n v="57.230800000000002"/>
  </r>
  <r>
    <s v="DataTrump"/>
    <n v="1938"/>
    <x v="17"/>
    <n v="26.410299999999999"/>
    <n v="52.615400000000001"/>
  </r>
  <r>
    <s v="DataTrump"/>
    <n v="1939"/>
    <x v="17"/>
    <n v="27.948699999999999"/>
    <n v="49.1539"/>
  </r>
  <r>
    <s v="DataTrump"/>
    <n v="1940"/>
    <x v="17"/>
    <n v="30.512799999999999"/>
    <n v="43.769199999999998"/>
  </r>
  <r>
    <s v="DataTrump"/>
    <n v="1941"/>
    <x v="17"/>
    <n v="33.846200000000003"/>
    <n v="39.923099999999998"/>
  </r>
  <r>
    <s v="DataTrump"/>
    <n v="1942"/>
    <x v="17"/>
    <n v="38.461500000000001"/>
    <n v="39.1539"/>
  </r>
  <r>
    <s v="DataTrump"/>
    <n v="1943"/>
    <x v="17"/>
    <n v="40.256399999999999"/>
    <n v="43.384599999999999"/>
  </r>
  <r>
    <s v="DataTrump"/>
    <n v="1944"/>
    <x v="17"/>
    <n v="39.487200000000001"/>
    <n v="49.538499999999999"/>
  </r>
  <r>
    <s v="DataTrump"/>
    <n v="1945"/>
    <x v="17"/>
    <n v="23.8462"/>
    <n v="51.461500000000001"/>
  </r>
  <r>
    <s v="DataTrump"/>
    <n v="1946"/>
    <x v="17"/>
    <n v="22.307700000000001"/>
    <n v="49.1539"/>
  </r>
  <r>
    <s v="DataTrump"/>
    <n v="1947"/>
    <x v="17"/>
    <n v="16.410299999999999"/>
    <n v="48.384599999999999"/>
  </r>
  <r>
    <s v="DataTrump"/>
    <n v="1948"/>
    <x v="17"/>
    <n v="11.025600000000001"/>
    <n v="49.1539"/>
  </r>
  <r>
    <s v="DataTrump"/>
    <n v="1949"/>
    <x v="17"/>
    <n v="7.9486999999999997"/>
    <n v="51.461500000000001"/>
  </r>
  <r>
    <s v="DataTrump"/>
    <n v="1950"/>
    <x v="17"/>
    <n v="5.8974000000000002"/>
    <n v="54.1539"/>
  </r>
  <r>
    <s v="DataTrump"/>
    <n v="1951"/>
    <x v="17"/>
    <n v="4.8718000000000004"/>
    <n v="57.230800000000002"/>
  </r>
  <r>
    <s v="DataTrump"/>
    <n v="1952"/>
    <x v="17"/>
    <n v="63.333300000000001"/>
    <n v="76.846199999999996"/>
  </r>
  <r>
    <s v="DataTrump"/>
    <n v="1953"/>
    <x v="17"/>
    <n v="65.641000000000005"/>
    <n v="71.076899999999995"/>
  </r>
  <r>
    <s v="DataTrump"/>
    <n v="1954"/>
    <x v="17"/>
    <n v="65.128200000000007"/>
    <n v="68"/>
  </r>
  <r>
    <s v="DataTrump"/>
    <n v="1955"/>
    <x v="17"/>
    <n v="62.307699999999997"/>
    <n v="65.307699999999997"/>
  </r>
  <r>
    <s v="DataTrump"/>
    <n v="1956"/>
    <x v="17"/>
    <n v="64.102599999999995"/>
    <n v="60.692300000000003"/>
  </r>
  <r>
    <s v="DataTrump"/>
    <n v="1957"/>
    <x v="17"/>
    <n v="66.923100000000005"/>
    <n v="56.076900000000002"/>
  </r>
  <r>
    <s v="DataTrump"/>
    <n v="1958"/>
    <x v="17"/>
    <n v="69.487200000000001"/>
    <n v="51.076900000000002"/>
  </r>
  <r>
    <s v="DataTrump"/>
    <n v="1959"/>
    <x v="17"/>
    <n v="67.179500000000004"/>
    <n v="50.307699999999997"/>
  </r>
  <r>
    <s v="DataTrump"/>
    <n v="1960"/>
    <x v="17"/>
    <n v="63.846200000000003"/>
    <n v="49.923099999999998"/>
  </r>
  <r>
    <s v="DataTrump"/>
    <n v="1961"/>
    <x v="17"/>
    <n v="62.307699999999997"/>
    <n v="48.384599999999999"/>
  </r>
  <r>
    <s v="DataTrump"/>
    <n v="1962"/>
    <x v="17"/>
    <n v="62.820500000000003"/>
    <n v="44.1539"/>
  </r>
  <r>
    <s v="DataTrump"/>
    <n v="1963"/>
    <x v="17"/>
    <n v="65.128200000000007"/>
    <n v="43.384599999999999"/>
  </r>
  <r>
    <s v="DataTrump"/>
    <n v="1964"/>
    <x v="17"/>
    <n v="67.692300000000003"/>
    <n v="43"/>
  </r>
  <r>
    <s v="DataTrump"/>
    <n v="1965"/>
    <x v="17"/>
    <n v="67.692300000000003"/>
    <n v="39.923099999999998"/>
  </r>
  <r>
    <s v="DataTrump"/>
    <n v="1966"/>
    <x v="17"/>
    <n v="65.897400000000005"/>
    <n v="37.230800000000002"/>
  </r>
  <r>
    <s v="DataTrump"/>
    <n v="1967"/>
    <x v="17"/>
    <n v="62.820500000000003"/>
    <n v="36.846200000000003"/>
  </r>
  <r>
    <s v="DataTrump"/>
    <n v="1968"/>
    <x v="17"/>
    <n v="62.051299999999998"/>
    <n v="32.230800000000002"/>
  </r>
  <r>
    <s v="DataTrump"/>
    <n v="1969"/>
    <x v="17"/>
    <n v="62.820500000000003"/>
    <n v="29.923100000000002"/>
  </r>
  <r>
    <s v="DataTrump"/>
    <n v="1970"/>
    <x v="17"/>
    <n v="64.871799999999993"/>
    <n v="26.8462"/>
  </r>
  <r>
    <s v="DataTrump"/>
    <n v="1971"/>
    <x v="17"/>
    <n v="62.820500000000003"/>
    <n v="24.538499999999999"/>
  </r>
  <r>
    <s v="DataTrump"/>
    <n v="1972"/>
    <x v="17"/>
    <n v="60.512799999999999"/>
    <n v="24.538499999999999"/>
  </r>
  <r>
    <s v="DataTrump"/>
    <n v="1973"/>
    <x v="17"/>
    <n v="59.743600000000001"/>
    <n v="22.230799999999999"/>
  </r>
  <r>
    <s v="DataTrump"/>
    <n v="1974"/>
    <x v="17"/>
    <n v="61.2821"/>
    <n v="20.307700000000001"/>
  </r>
  <r>
    <s v="DataTrump"/>
    <n v="1975"/>
    <x v="17"/>
    <n v="60.512799999999999"/>
    <n v="16.461500000000001"/>
  </r>
  <r>
    <s v="DataTrump"/>
    <n v="1976"/>
    <x v="17"/>
    <n v="58.205100000000002"/>
    <n v="16.076899999999998"/>
  </r>
  <r>
    <s v="DataTrump"/>
    <n v="1977"/>
    <x v="17"/>
    <n v="55.384599999999999"/>
    <n v="16.461500000000001"/>
  </r>
  <r>
    <s v="DataTrump"/>
    <n v="1978"/>
    <x v="17"/>
    <n v="54.359000000000002"/>
    <n v="17.230799999999999"/>
  </r>
  <r>
    <s v="DataTrump"/>
    <n v="1979"/>
    <x v="17"/>
    <n v="51.794899999999998"/>
    <n v="19.1539"/>
  </r>
  <r>
    <s v="DataTrump"/>
    <n v="1980"/>
    <x v="17"/>
    <n v="56.153799999999997"/>
    <n v="15.307700000000001"/>
  </r>
  <r>
    <s v="DataTrump"/>
    <n v="1981"/>
    <x v="17"/>
    <n v="54.102600000000002"/>
    <n v="10.307700000000001"/>
  </r>
  <r>
    <s v="DataTrump"/>
    <n v="1982"/>
    <x v="17"/>
    <n v="50.512799999999999"/>
    <n v="8.3846000000000007"/>
  </r>
  <r>
    <s v="DataTrump"/>
    <n v="1983"/>
    <x v="17"/>
    <n v="46.153799999999997"/>
    <n v="6.8461999999999996"/>
  </r>
  <r>
    <s v="DataTrump"/>
    <n v="1984"/>
    <x v="17"/>
    <n v="41.2821"/>
    <n v="6.8461999999999996"/>
  </r>
  <r>
    <s v="DataTrump"/>
    <n v="1985"/>
    <x v="17"/>
    <n v="36.666699999999999"/>
    <n v="5.6923000000000004"/>
  </r>
  <r>
    <s v="DataTrump"/>
    <n v="1986"/>
    <x v="17"/>
    <n v="53.846200000000003"/>
    <n v="64.538499999999999"/>
  </r>
  <r>
    <s v="DataTrump"/>
    <n v="1987"/>
    <x v="17"/>
    <n v="56.923099999999998"/>
    <n v="64.538499999999999"/>
  </r>
  <r>
    <s v="DataTrump"/>
    <n v="1988"/>
    <x v="17"/>
    <n v="59.487200000000001"/>
    <n v="63.769199999999998"/>
  </r>
  <r>
    <s v="DataTrump"/>
    <n v="1989"/>
    <x v="17"/>
    <n v="55.384599999999999"/>
    <n v="70.692300000000003"/>
  </r>
  <r>
    <s v="DataTrump"/>
    <n v="1990"/>
    <x v="17"/>
    <n v="58.974400000000003"/>
    <n v="70.307699999999997"/>
  </r>
  <r>
    <s v="DataTrump"/>
    <n v="1991"/>
    <x v="17"/>
    <n v="59.743600000000001"/>
    <n v="66.846199999999996"/>
  </r>
  <r>
    <s v="DataTrump"/>
    <n v="1992"/>
    <x v="17"/>
    <n v="59.743600000000001"/>
    <n v="64.153899999999993"/>
  </r>
  <r>
    <s v="DataTrump"/>
    <n v="1993"/>
    <x v="17"/>
    <n v="59.743600000000001"/>
    <n v="63"/>
  </r>
  <r>
    <s v="DataTrump"/>
    <n v="1994"/>
    <x v="17"/>
    <n v="58.461500000000001"/>
    <n v="59.1539"/>
  </r>
  <r>
    <s v="DataTrump"/>
    <n v="1995"/>
    <x v="17"/>
    <n v="56.923099999999998"/>
    <n v="58.769199999999998"/>
  </r>
  <r>
    <s v="DataTrump"/>
    <n v="1996"/>
    <x v="17"/>
    <n v="54.615400000000001"/>
    <n v="58.769199999999998"/>
  </r>
  <r>
    <s v="DataTrump"/>
    <n v="1997"/>
    <x v="17"/>
    <n v="27.692299999999999"/>
    <n v="56.461500000000001"/>
  </r>
  <r>
    <s v="DataTrump"/>
    <n v="1998"/>
    <x v="17"/>
    <n v="30.512799999999999"/>
    <n v="57.615400000000001"/>
  </r>
  <r>
    <s v="DataTrump"/>
    <n v="1999"/>
    <x v="17"/>
    <n v="33.589700000000001"/>
    <n v="57.615400000000001"/>
  </r>
  <r>
    <s v="DataTrump"/>
    <n v="2000"/>
    <x v="17"/>
    <n v="34.102600000000002"/>
    <n v="55.692300000000003"/>
  </r>
  <r>
    <s v="DataTrump"/>
    <n v="2001"/>
    <x v="17"/>
    <n v="35.384599999999999"/>
    <n v="50.307699999999997"/>
  </r>
  <r>
    <s v="DataTrump"/>
    <n v="2002"/>
    <x v="17"/>
    <n v="33.846200000000003"/>
    <n v="49.538499999999999"/>
  </r>
  <r>
    <s v="DataTrump"/>
    <n v="2003"/>
    <x v="17"/>
    <n v="57.692300000000003"/>
    <n v="48.769199999999998"/>
  </r>
  <r>
    <s v="DataTrump"/>
    <n v="2004"/>
    <x v="17"/>
    <n v="58.461500000000001"/>
    <n v="42.615400000000001"/>
  </r>
  <r>
    <s v="DataTrump"/>
    <n v="2005"/>
    <x v="17"/>
    <n v="58.461500000000001"/>
    <n v="39.923099999999998"/>
  </r>
  <r>
    <s v="DataTrump"/>
    <n v="2006"/>
    <x v="17"/>
    <n v="57.948700000000002"/>
    <n v="37.230800000000002"/>
  </r>
  <r>
    <s v="DataTrump"/>
    <n v="2007"/>
    <x v="17"/>
    <n v="56.666699999999999"/>
    <n v="34.538499999999999"/>
  </r>
  <r>
    <s v="DataTrump"/>
    <n v="2008"/>
    <x v="17"/>
    <n v="54.8718"/>
    <n v="33"/>
  </r>
  <r>
    <s v="DataTrump"/>
    <n v="2009"/>
    <x v="17"/>
    <n v="54.102600000000002"/>
    <n v="63.384599999999999"/>
  </r>
  <r>
    <s v="DataTrump"/>
    <n v="2010"/>
    <x v="17"/>
    <n v="53.076900000000002"/>
    <n v="61.461500000000001"/>
  </r>
  <r>
    <s v="DataTrump"/>
    <n v="2011"/>
    <x v="17"/>
    <n v="60"/>
    <n v="53.384599999999999"/>
  </r>
  <r>
    <s v="DataTrump"/>
    <n v="2012"/>
    <x v="17"/>
    <n v="60"/>
    <n v="51.076900000000002"/>
  </r>
  <r>
    <s v="DataTrump"/>
    <n v="2013"/>
    <x v="17"/>
    <n v="61.2821"/>
    <n v="49.923099999999998"/>
  </r>
  <r>
    <s v="DataTrump"/>
    <n v="2014"/>
    <x v="17"/>
    <n v="62.564100000000003"/>
    <n v="36.461500000000001"/>
  </r>
  <r>
    <s v="DataTrump"/>
    <n v="2015"/>
    <x v="17"/>
    <n v="61.794899999999998"/>
    <n v="34.1539"/>
  </r>
  <r>
    <s v="DataTrump"/>
    <n v="2016"/>
    <x v="17"/>
    <n v="63.589700000000001"/>
    <n v="36.846200000000003"/>
  </r>
  <r>
    <s v="DataTrump"/>
    <n v="2017"/>
    <x v="17"/>
    <n v="65.384600000000006"/>
    <n v="36.846200000000003"/>
  </r>
  <r>
    <s v="DataTrump"/>
    <n v="2018"/>
    <x v="17"/>
    <n v="64.102599999999995"/>
    <n v="26.8462"/>
  </r>
  <r>
    <s v="DataTrump"/>
    <n v="2019"/>
    <x v="17"/>
    <n v="61.794899999999998"/>
    <n v="46.846200000000003"/>
  </r>
  <r>
    <s v="DataTrump"/>
    <n v="2020"/>
    <x v="17"/>
    <n v="64.358999999999995"/>
    <n v="49.923099999999998"/>
  </r>
  <r>
    <s v="DataTrump"/>
    <n v="2021"/>
    <x v="17"/>
    <n v="65.384600000000006"/>
    <n v="50.307699999999997"/>
  </r>
  <r>
    <s v="DataTrump"/>
    <n v="2022"/>
    <x v="17"/>
    <n v="67.948700000000002"/>
    <n v="51.461500000000001"/>
  </r>
  <r>
    <s v="DataTrump"/>
    <n v="2023"/>
    <x v="17"/>
    <n v="67.692300000000003"/>
    <n v="55.307699999999997"/>
  </r>
  <r>
    <s v="DataTrump"/>
    <n v="2024"/>
    <x v="17"/>
    <n v="65.897400000000005"/>
    <n v="57.615400000000001"/>
  </r>
  <r>
    <s v="DataTrump"/>
    <n v="2025"/>
    <x v="17"/>
    <n v="64.358999999999995"/>
    <n v="60.692300000000003"/>
  </r>
  <r>
    <s v="DataTrump"/>
    <n v="2026"/>
    <x v="17"/>
    <n v="63.076900000000002"/>
    <n v="63.384599999999999"/>
  </r>
  <r>
    <s v="DataTrump"/>
    <n v="2027"/>
    <x v="17"/>
    <n v="63.333300000000001"/>
    <n v="65.692300000000003"/>
  </r>
  <r>
    <s v="DataTrump"/>
    <n v="2028"/>
    <x v="17"/>
    <n v="64.871799999999993"/>
    <n v="67.615399999999994"/>
  </r>
  <r>
    <s v="DataTrump"/>
    <n v="2029"/>
    <x v="17"/>
    <n v="65.384600000000006"/>
    <n v="71.076899999999995"/>
  </r>
  <r>
    <s v="DataTrump"/>
    <n v="2030"/>
    <x v="17"/>
    <n v="65.384600000000006"/>
    <n v="73.769199999999998"/>
  </r>
  <r>
    <s v="DataTrump"/>
    <n v="2031"/>
    <x v="17"/>
    <n v="65.384600000000006"/>
    <n v="75.692300000000003"/>
  </r>
  <r>
    <s v="DataTrump"/>
    <n v="2032"/>
    <x v="17"/>
    <n v="55.640999999999998"/>
    <n v="14.1539"/>
  </r>
  <r>
    <s v="DataTrump"/>
    <n v="2033"/>
    <x v="17"/>
    <n v="54.102600000000002"/>
    <n v="9.9230999999999998"/>
  </r>
  <r>
    <s v="DataTrump"/>
    <n v="2034"/>
    <x v="17"/>
    <n v="52.051299999999998"/>
    <n v="8.7691999999999997"/>
  </r>
  <r>
    <s v="DataTrump"/>
    <n v="2035"/>
    <x v="17"/>
    <n v="49.743600000000001"/>
    <n v="8.3846000000000007"/>
  </r>
  <r>
    <s v="DataTrump"/>
    <n v="2036"/>
    <x v="17"/>
    <n v="46.923099999999998"/>
    <n v="7.2308000000000003"/>
  </r>
  <r>
    <s v="DataTrump"/>
    <n v="2037"/>
    <x v="17"/>
    <n v="43.846200000000003"/>
    <n v="7.2308000000000003"/>
  </r>
  <r>
    <s v="DataTrump"/>
    <n v="2038"/>
    <x v="17"/>
    <n v="42.051299999999998"/>
    <n v="7.2308000000000003"/>
  </r>
  <r>
    <s v="DataTrump"/>
    <n v="2039"/>
    <x v="17"/>
    <n v="38.461500000000001"/>
    <n v="5.3076999999999996"/>
  </r>
  <r>
    <s v="DataTrump"/>
    <n v="2040"/>
    <x v="17"/>
    <n v="36.153799999999997"/>
    <n v="4.9230999999999998"/>
  </r>
  <r>
    <s v="DataTrump"/>
    <n v="2041"/>
    <x v="17"/>
    <n v="34.359000000000002"/>
    <n v="3"/>
  </r>
  <r>
    <s v="DataTrump"/>
    <n v="2042"/>
    <x v="17"/>
    <n v="16.410299999999999"/>
    <n v="41.846200000000003"/>
  </r>
  <r>
    <s v="DataTrump"/>
    <n v="2043"/>
    <x v="17"/>
    <n v="19.743600000000001"/>
    <n v="39.538499999999999"/>
  </r>
  <r>
    <s v="DataTrump"/>
    <n v="2044"/>
    <x v="17"/>
    <n v="21.794899999999998"/>
    <n v="37.230800000000002"/>
  </r>
  <r>
    <s v="DataTrump"/>
    <n v="2045"/>
    <x v="17"/>
    <n v="24.102599999999999"/>
    <n v="32.615400000000001"/>
  </r>
  <r>
    <s v="DataTrump"/>
    <n v="2046"/>
    <x v="17"/>
    <n v="25.897400000000001"/>
    <n v="29.538499999999999"/>
  </r>
  <r>
    <s v="DataTrump"/>
    <n v="2047"/>
    <x v="17"/>
    <n v="26.923100000000002"/>
    <n v="26.461500000000001"/>
  </r>
  <r>
    <s v="DataTrump"/>
    <n v="2048"/>
    <x v="17"/>
    <n v="28.7179"/>
    <n v="21.8462"/>
  </r>
  <r>
    <s v="DataTrump"/>
    <n v="2049"/>
    <x v="17"/>
    <n v="29.743600000000001"/>
    <n v="18"/>
  </r>
  <r>
    <s v="DataTrump"/>
    <n v="2050"/>
    <x v="17"/>
    <n v="30.512799999999999"/>
    <n v="14.538500000000001"/>
  </r>
  <r>
    <s v="DataTrump"/>
    <n v="2051"/>
    <x v="17"/>
    <n v="32.564100000000003"/>
    <n v="8"/>
  </r>
  <r>
    <s v="DataTrump"/>
    <n v="2052"/>
    <x v="17"/>
    <n v="33.846200000000003"/>
    <n v="5.6923000000000004"/>
  </r>
  <r>
    <s v="DataTrump"/>
    <n v="2053"/>
    <x v="17"/>
    <n v="12.5641"/>
    <n v="45.692300000000003"/>
  </r>
  <r>
    <s v="DataTrump"/>
    <n v="2054"/>
    <x v="17"/>
    <n v="10"/>
    <n v="44.923099999999998"/>
  </r>
  <r>
    <s v="DataTrump"/>
    <n v="2055"/>
    <x v="17"/>
    <n v="13.589700000000001"/>
    <n v="68.769199999999998"/>
  </r>
  <r>
    <s v="DataTrump"/>
    <n v="2056"/>
    <x v="17"/>
    <n v="14.615399999999999"/>
    <n v="72.615399999999994"/>
  </r>
  <r>
    <s v="DataTrump"/>
    <n v="2057"/>
    <x v="17"/>
    <n v="14.8718"/>
    <n v="75.692300000000003"/>
  </r>
  <r>
    <s v="DataTrump"/>
    <n v="2058"/>
    <x v="17"/>
    <n v="15.641"/>
    <n v="78.769199999999998"/>
  </r>
  <r>
    <s v="DataTrump"/>
    <n v="2059"/>
    <x v="17"/>
    <n v="16.410299999999999"/>
    <n v="82.615399999999994"/>
  </r>
  <r>
    <s v="DataTrump"/>
    <n v="2060"/>
    <x v="17"/>
    <n v="17.692299999999999"/>
    <n v="86.846199999999996"/>
  </r>
  <r>
    <s v="DataTrump"/>
    <n v="2061"/>
    <x v="17"/>
    <n v="18.205100000000002"/>
    <n v="91.076899999999995"/>
  </r>
  <r>
    <s v="DataTrump"/>
    <n v="2062"/>
    <x v="17"/>
    <n v="19.743600000000001"/>
    <n v="93.769199999999998"/>
  </r>
  <r>
    <s v="DataTrump"/>
    <n v="2063"/>
    <x v="17"/>
    <n v="21.794899999999998"/>
    <n v="96.846199999999996"/>
  </r>
  <r>
    <s v="DataTrump"/>
    <n v="2064"/>
    <x v="17"/>
    <n v="24.359000000000002"/>
    <n v="98.769199999999998"/>
  </r>
  <r>
    <s v="DataTrump"/>
    <n v="2065"/>
    <x v="17"/>
    <n v="25.897400000000001"/>
    <n v="99.153899999999993"/>
  </r>
  <r>
    <s v="DataTrump"/>
    <n v="2066"/>
    <x v="17"/>
    <n v="27.948699999999999"/>
    <n v="100.6923"/>
  </r>
  <r>
    <s v="DataTrump"/>
    <n v="2067"/>
    <x v="17"/>
    <n v="31.2821"/>
    <n v="100.6923"/>
  </r>
  <r>
    <s v="DataTrump"/>
    <n v="2068"/>
    <x v="17"/>
    <n v="35.1282"/>
    <n v="100.6923"/>
  </r>
  <r>
    <s v="DataTrump"/>
    <n v="2069"/>
    <x v="17"/>
    <n v="38.461500000000001"/>
    <n v="101.07689999999999"/>
  </r>
  <r>
    <s v="DataTrump"/>
    <n v="2070"/>
    <x v="17"/>
    <n v="41.2821"/>
    <n v="100.6923"/>
  </r>
  <r>
    <s v="DataTrump"/>
    <n v="2071"/>
    <x v="17"/>
    <n v="44.102600000000002"/>
    <n v="99.538499999999999"/>
  </r>
  <r>
    <s v="DataTrump"/>
    <n v="2072"/>
    <x v="17"/>
    <n v="45.640999999999998"/>
    <n v="98.384600000000006"/>
  </r>
  <r>
    <s v="DataTrump"/>
    <n v="2073"/>
    <x v="17"/>
    <n v="46.410299999999999"/>
    <n v="97.615399999999994"/>
  </r>
  <r>
    <s v="DataTrump"/>
    <n v="2074"/>
    <x v="17"/>
    <n v="36.666699999999999"/>
    <n v="101.8462"/>
  </r>
  <r>
    <s v="DataTrump"/>
    <n v="2075"/>
    <x v="17"/>
    <n v="34.359000000000002"/>
    <n v="101.4615"/>
  </r>
  <r>
    <s v="DataTrump"/>
    <n v="2076"/>
    <x v="17"/>
    <n v="33.333300000000001"/>
    <n v="101.4615"/>
  </r>
  <r>
    <s v="DataTrump"/>
    <n v="2077"/>
    <x v="17"/>
    <n v="47.692300000000003"/>
    <n v="96.076899999999995"/>
  </r>
  <r>
    <s v="DataTrump"/>
    <n v="2078"/>
    <x v="17"/>
    <n v="50"/>
    <n v="94.153899999999993"/>
  </r>
  <r>
    <s v="DataTrump"/>
    <n v="2079"/>
    <x v="17"/>
    <n v="53.076900000000002"/>
    <n v="91.461500000000001"/>
  </r>
  <r>
    <s v="DataTrump"/>
    <n v="2080"/>
    <x v="17"/>
    <n v="54.615400000000001"/>
    <n v="90.307699999999997"/>
  </r>
  <r>
    <s v="DataTrump"/>
    <n v="2081"/>
    <x v="17"/>
    <n v="57.179499999999997"/>
    <n v="87.615399999999994"/>
  </r>
  <r>
    <s v="DataTrump"/>
    <n v="2082"/>
    <x v="17"/>
    <n v="59.743600000000001"/>
    <n v="86.461500000000001"/>
  </r>
  <r>
    <s v="DataTrump"/>
    <n v="2083"/>
    <x v="17"/>
    <n v="62.820500000000003"/>
    <n v="83.769199999999998"/>
  </r>
  <r>
    <s v="DataTrump"/>
    <n v="2084"/>
    <x v="17"/>
    <n v="65.384600000000006"/>
    <n v="82.230800000000002"/>
  </r>
  <r>
    <s v="DataTrump"/>
    <n v="2085"/>
    <x v="17"/>
    <n v="69.230800000000002"/>
    <n v="80.307699999999997"/>
  </r>
  <r>
    <s v="DataTrump"/>
    <n v="2086"/>
    <x v="17"/>
    <n v="74.871799999999993"/>
    <n v="80.307699999999997"/>
  </r>
  <r>
    <s v="DataTrump"/>
    <n v="2087"/>
    <x v="17"/>
    <n v="79.487200000000001"/>
    <n v="80.307699999999997"/>
  </r>
  <r>
    <s v="DataTrump"/>
    <n v="2088"/>
    <x v="17"/>
    <n v="13.0769"/>
    <n v="46.076900000000002"/>
  </r>
  <r>
    <s v="DataTrump"/>
    <n v="2089"/>
    <x v="17"/>
    <n v="15.1282"/>
    <n v="46.461500000000001"/>
  </r>
  <r>
    <s v="DataTrump"/>
    <n v="2090"/>
    <x v="17"/>
    <n v="17.692299999999999"/>
    <n v="46.846200000000003"/>
  </r>
  <r>
    <s v="DataTrump"/>
    <n v="2091"/>
    <x v="17"/>
    <n v="21.794899999999998"/>
    <n v="47.615400000000001"/>
  </r>
  <r>
    <s v="DataTrump"/>
    <n v="2092"/>
    <x v="17"/>
    <n v="24.102599999999999"/>
    <n v="50.692300000000003"/>
  </r>
  <r>
    <s v="DataTrump"/>
    <n v="2093"/>
    <x v="17"/>
    <n v="24.359000000000002"/>
    <n v="54.1539"/>
  </r>
  <r>
    <s v="DataTrump"/>
    <n v="2094"/>
    <x v="17"/>
    <n v="25.384599999999999"/>
    <n v="59.923099999999998"/>
  </r>
  <r>
    <s v="DataTrump"/>
    <n v="2095"/>
    <x v="17"/>
    <n v="26.410299999999999"/>
    <n v="66.461500000000001"/>
  </r>
  <r>
    <s v="DataTrump"/>
    <n v="2096"/>
    <x v="17"/>
    <n v="24.8718"/>
    <n v="55.307699999999997"/>
  </r>
  <r>
    <s v="DataTrump"/>
    <n v="2097"/>
    <x v="17"/>
    <n v="26.410299999999999"/>
    <n v="63.769199999999998"/>
  </r>
  <r>
    <s v="DataTrump"/>
    <n v="2098"/>
    <x v="17"/>
    <n v="27.948699999999999"/>
    <n v="63.769199999999998"/>
  </r>
  <r>
    <s v="DataTrump"/>
    <n v="2099"/>
    <x v="17"/>
    <n v="30.769200000000001"/>
    <n v="63.769199999999998"/>
  </r>
  <r>
    <s v="DataTrump"/>
    <n v="2100"/>
    <x v="17"/>
    <n v="31.538499999999999"/>
    <n v="63.769199999999998"/>
  </r>
  <r>
    <s v="DataTrump"/>
    <n v="2101"/>
    <x v="17"/>
    <n v="33.589700000000001"/>
    <n v="62.230800000000002"/>
  </r>
  <r>
    <s v="DataTrump"/>
    <n v="2102"/>
    <x v="17"/>
    <n v="34.615400000000001"/>
    <n v="61.461500000000001"/>
  </r>
  <r>
    <s v="DataTrump"/>
    <n v="2103"/>
    <x v="17"/>
    <n v="26.1538"/>
    <n v="56.846200000000003"/>
  </r>
  <r>
    <s v="DataTrump"/>
    <n v="2104"/>
    <x v="17"/>
    <n v="26.1538"/>
    <n v="52.615400000000001"/>
  </r>
  <r>
    <s v="DataTrump"/>
    <n v="2105"/>
    <x v="17"/>
    <n v="26.923100000000002"/>
    <n v="50.307699999999997"/>
  </r>
  <r>
    <s v="DataTrump"/>
    <n v="2106"/>
    <x v="17"/>
    <n v="27.948699999999999"/>
    <n v="48"/>
  </r>
  <r>
    <s v="DataTrump"/>
    <n v="2107"/>
    <x v="17"/>
    <n v="28.461500000000001"/>
    <n v="47.230800000000002"/>
  </r>
  <r>
    <s v="DataTrump"/>
    <n v="2108"/>
    <x v="17"/>
    <n v="29.487200000000001"/>
    <n v="44.923099999999998"/>
  </r>
  <r>
    <s v="DataTrump"/>
    <n v="2109"/>
    <x v="17"/>
    <n v="32.820500000000003"/>
    <n v="41.461500000000001"/>
  </r>
  <r>
    <s v="DataTrump"/>
    <n v="2110"/>
    <x v="17"/>
    <n v="34.8718"/>
    <n v="40.307699999999997"/>
  </r>
  <r>
    <s v="DataTrump"/>
    <n v="2111"/>
    <x v="17"/>
    <n v="36.666699999999999"/>
    <n v="40.307699999999997"/>
  </r>
  <r>
    <s v="DataTrump"/>
    <n v="2112"/>
    <x v="17"/>
    <n v="38.7179"/>
    <n v="41.846200000000003"/>
  </r>
  <r>
    <s v="DataTrump"/>
    <n v="2113"/>
    <x v="17"/>
    <n v="38.974400000000003"/>
    <n v="45.307699999999997"/>
  </r>
  <r>
    <s v="DataTrump"/>
    <n v="2114"/>
    <x v="17"/>
    <n v="28.974399999999999"/>
    <n v="58"/>
  </r>
  <r>
    <s v="DataTrump"/>
    <n v="2115"/>
    <x v="17"/>
    <n v="30.769200000000001"/>
    <n v="58.769199999999998"/>
  </r>
  <r>
    <s v="DataTrump"/>
    <n v="2116"/>
    <x v="17"/>
    <n v="32.307699999999997"/>
    <n v="58"/>
  </r>
  <r>
    <s v="DataTrump"/>
    <n v="2117"/>
    <x v="17"/>
    <n v="33.846200000000003"/>
    <n v="56.076900000000002"/>
  </r>
  <r>
    <s v="DataTrump"/>
    <n v="2118"/>
    <x v="17"/>
    <n v="34.615400000000001"/>
    <n v="54.1539"/>
  </r>
  <r>
    <s v="DataTrump"/>
    <n v="2119"/>
    <x v="17"/>
    <n v="35.1282"/>
    <n v="50.692300000000003"/>
  </r>
  <r>
    <s v="DataTrump"/>
    <n v="2120"/>
    <x v="17"/>
    <n v="34.8718"/>
    <n v="46.846200000000003"/>
  </r>
  <r>
    <s v="DataTrump"/>
    <n v="2121"/>
    <x v="17"/>
    <n v="34.102600000000002"/>
    <n v="44.923099999999998"/>
  </r>
  <r>
    <s v="DataTrump"/>
    <n v="2122"/>
    <x v="17"/>
    <n v="35.384599999999999"/>
    <n v="64.538499999999999"/>
  </r>
  <r>
    <s v="DataTrump"/>
    <n v="2123"/>
    <x v="17"/>
    <n v="35.897399999999998"/>
    <n v="67.615399999999994"/>
  </r>
  <r>
    <s v="DataTrump"/>
    <n v="2124"/>
    <x v="17"/>
    <n v="36.666699999999999"/>
    <n v="71.461500000000001"/>
  </r>
  <r>
    <s v="DataTrump"/>
    <n v="2125"/>
    <x v="17"/>
    <n v="37.692300000000003"/>
    <n v="75.307699999999997"/>
  </r>
  <r>
    <s v="DataTrump"/>
    <n v="2126"/>
    <x v="17"/>
    <n v="39.230800000000002"/>
    <n v="77.615399999999994"/>
  </r>
  <r>
    <s v="DataTrump"/>
    <n v="2127"/>
    <x v="17"/>
    <n v="42.307699999999997"/>
    <n v="80.307699999999997"/>
  </r>
  <r>
    <s v="DataTrump"/>
    <n v="2128"/>
    <x v="17"/>
    <n v="45.640999999999998"/>
    <n v="80.307699999999997"/>
  </r>
  <r>
    <s v="DataTrump"/>
    <n v="2129"/>
    <x v="17"/>
    <n v="48.461500000000001"/>
    <n v="79.923100000000005"/>
  </r>
  <r>
    <s v="DataTrump"/>
    <n v="2130"/>
    <x v="17"/>
    <n v="52.051299999999998"/>
    <n v="79.153899999999993"/>
  </r>
  <r>
    <s v="DataTrump"/>
    <n v="2131"/>
    <x v="17"/>
    <n v="56.153799999999997"/>
    <n v="78.769199999999998"/>
  </r>
  <r>
    <s v="DataTrump"/>
    <n v="2132"/>
    <x v="17"/>
    <n v="59.743600000000001"/>
    <n v="78.769199999999998"/>
  </r>
  <r>
    <s v="DataTrump"/>
    <n v="2133"/>
    <x v="17"/>
    <n v="63.333300000000001"/>
    <n v="77.230800000000002"/>
  </r>
  <r>
    <s v="DataTrump"/>
    <n v="2134"/>
    <x v="17"/>
    <n v="65.897400000000005"/>
    <n v="76.076899999999995"/>
  </r>
  <r>
    <s v="DataTrump"/>
    <n v="2135"/>
    <x v="17"/>
    <n v="67.692300000000003"/>
    <n v="75.692300000000003"/>
  </r>
  <r>
    <s v="DataTrump"/>
    <n v="2136"/>
    <x v="17"/>
    <n v="69.230800000000002"/>
    <n v="75.692300000000003"/>
  </r>
  <r>
    <s v="DataTrump"/>
    <n v="2137"/>
    <x v="17"/>
    <n v="71.2821"/>
    <n v="75.692300000000003"/>
  </r>
  <r>
    <s v="DataTrump"/>
    <n v="2138"/>
    <x v="17"/>
    <n v="73.589699999999993"/>
    <n v="75.692300000000003"/>
  </r>
  <r>
    <s v="DataTrump"/>
    <n v="2139"/>
    <x v="17"/>
    <n v="76.153800000000004"/>
    <n v="75.692300000000003"/>
  </r>
  <r>
    <s v="DataTrump"/>
    <n v="2140"/>
    <x v="17"/>
    <n v="79.230800000000002"/>
    <n v="76.076899999999995"/>
  </r>
  <r>
    <s v="DataTrump"/>
    <n v="2141"/>
    <x v="17"/>
    <n v="81.794899999999998"/>
    <n v="77.230800000000002"/>
  </r>
  <r>
    <s v="DataTrump"/>
    <n v="2142"/>
    <x v="17"/>
    <n v="82.820499999999996"/>
    <n v="78"/>
  </r>
  <r>
    <s v="DataTrump"/>
    <n v="2143"/>
    <x v="17"/>
    <n v="73.076899999999995"/>
    <n v="74.923100000000005"/>
  </r>
  <r>
    <s v="DataTrump"/>
    <n v="2144"/>
    <x v="17"/>
    <n v="70"/>
    <n v="73.769199999999998"/>
  </r>
  <r>
    <s v="DataTrump"/>
    <n v="2145"/>
    <x v="17"/>
    <n v="69.487200000000001"/>
    <n v="73.769199999999998"/>
  </r>
  <r>
    <s v="DataTrump"/>
    <n v="2146"/>
    <x v="17"/>
    <n v="67.435900000000004"/>
    <n v="73"/>
  </r>
  <r>
    <s v="DataTrump"/>
    <n v="2147"/>
    <x v="17"/>
    <n v="66.410300000000007"/>
    <n v="73"/>
  </r>
  <r>
    <s v="DataTrump"/>
    <n v="2148"/>
    <x v="17"/>
    <n v="55.1282"/>
    <n v="62.230800000000002"/>
  </r>
  <r>
    <s v="DataTrump"/>
    <n v="2149"/>
    <x v="17"/>
    <n v="55.897399999999998"/>
    <n v="62.230800000000002"/>
  </r>
  <r>
    <s v="DataTrump"/>
    <n v="2150"/>
    <x v="17"/>
    <n v="57.179499999999997"/>
    <n v="62.230800000000002"/>
  </r>
  <r>
    <s v="DataTrump"/>
    <n v="2151"/>
    <x v="17"/>
    <n v="57.179499999999997"/>
    <n v="62.230800000000002"/>
  </r>
  <r>
    <s v="DataTrump"/>
    <n v="2152"/>
    <x v="17"/>
    <n v="57.692300000000003"/>
    <n v="45.692300000000003"/>
  </r>
  <r>
    <s v="DataTrump"/>
    <n v="2153"/>
    <x v="17"/>
    <n v="61.2821"/>
    <n v="35.307699999999997"/>
  </r>
  <r>
    <s v="DataTrump"/>
    <n v="2154"/>
    <x v="17"/>
    <n v="23.8462"/>
    <n v="65.192300000000003"/>
  </r>
  <r>
    <s v="DataTrump"/>
    <n v="2155"/>
    <x v="17"/>
    <n v="21.794899999999998"/>
    <n v="63.269199999999998"/>
  </r>
  <r>
    <s v="DataTrump"/>
    <n v="2156"/>
    <x v="17"/>
    <n v="19.743600000000001"/>
    <n v="62.115400000000001"/>
  </r>
  <r>
    <s v="DataTrump"/>
    <n v="2157"/>
    <x v="17"/>
    <n v="17.4359"/>
    <n v="60.192300000000003"/>
  </r>
  <r>
    <s v="DataTrump"/>
    <n v="2158"/>
    <x v="17"/>
    <n v="10.256399999999999"/>
    <n v="45.961500000000001"/>
  </r>
  <r>
    <s v="DataTrump"/>
    <n v="2159"/>
    <x v="17"/>
    <n v="8.4614999999999991"/>
    <n v="45.961500000000001"/>
  </r>
  <r>
    <s v="DataTrump"/>
    <n v="2160"/>
    <x v="17"/>
    <n v="7.4359000000000002"/>
    <n v="45.961500000000001"/>
  </r>
  <r>
    <s v="DataTrump"/>
    <n v="2161"/>
    <x v="17"/>
    <n v="4.1025999999999998"/>
    <n v="45.961500000000001"/>
  </r>
  <r>
    <s v="DataTrump"/>
    <n v="2162"/>
    <x v="17"/>
    <n v="2.0512999999999999"/>
    <n v="45.576900000000002"/>
  </r>
  <r>
    <s v="DataTrump"/>
    <n v="2163"/>
    <x v="17"/>
    <n v="0.76919999999999999"/>
    <n v="43.653799999999997"/>
  </r>
  <r>
    <s v="DataTrump"/>
    <n v="2164"/>
    <x v="17"/>
    <n v="31.2821"/>
    <n v="12.884600000000001"/>
  </r>
  <r>
    <s v="DataTrump"/>
    <n v="2165"/>
    <x v="17"/>
    <n v="28.461500000000001"/>
    <n v="20.192299999999999"/>
  </r>
  <r>
    <s v="DataTrump"/>
    <n v="2166"/>
    <x v="17"/>
    <n v="25.640999999999998"/>
    <n v="27.5"/>
  </r>
  <r>
    <s v="DataTrump"/>
    <n v="2167"/>
    <x v="17"/>
    <n v="35.384599999999999"/>
    <n v="2.5"/>
  </r>
  <r>
    <s v="DataTrump"/>
    <n v="2168"/>
    <x v="17"/>
    <n v="37.435899999999997"/>
    <n v="1.3462000000000001"/>
  </r>
  <r>
    <s v="DataTrump"/>
    <n v="2169"/>
    <x v="17"/>
    <n v="66.923100000000005"/>
    <n v="42.115400000000001"/>
  </r>
  <r>
    <s v="DataTrump"/>
    <n v="2170"/>
    <x v="17"/>
    <n v="53.333300000000001"/>
    <n v="29.423100000000002"/>
  </r>
  <r>
    <s v="DataTrump"/>
    <n v="2171"/>
    <x v="17"/>
    <n v="52.307699999999997"/>
    <n v="27.115400000000001"/>
  </r>
  <r>
    <s v="DataTrump"/>
    <n v="2172"/>
    <x v="17"/>
    <n v="36.410299999999999"/>
    <n v="37.115400000000001"/>
  </r>
  <r>
    <s v="DataTrump"/>
    <n v="2173"/>
    <x v="17"/>
    <n v="36.923099999999998"/>
    <n v="34.423099999999998"/>
  </r>
  <r>
    <s v="DataTrump"/>
    <n v="2174"/>
    <x v="17"/>
    <n v="37.692300000000003"/>
    <n v="32.884599999999999"/>
  </r>
  <r>
    <s v="DataTrump"/>
    <n v="2175"/>
    <x v="17"/>
    <n v="38.974400000000003"/>
    <n v="30.576899999999998"/>
  </r>
  <r>
    <s v="DataTrump"/>
    <n v="2176"/>
    <x v="17"/>
    <n v="41.2821"/>
    <n v="28.269200000000001"/>
  </r>
  <r>
    <s v="DataTrump"/>
    <n v="2177"/>
    <x v="17"/>
    <n v="38.7179"/>
    <n v="12.5"/>
  </r>
  <r>
    <s v="DataTrump"/>
    <n v="2178"/>
    <x v="17"/>
    <n v="40.256399999999999"/>
    <n v="10.961499999999999"/>
  </r>
  <r>
    <s v="DataTrump"/>
    <n v="2179"/>
    <x v="17"/>
    <n v="41.794899999999998"/>
    <n v="10.192299999999999"/>
  </r>
  <r>
    <s v="DataTrump"/>
    <n v="2180"/>
    <x v="17"/>
    <n v="44.359000000000002"/>
    <n v="9.8077000000000005"/>
  </r>
  <r>
    <s v="DataTrump"/>
    <n v="2181"/>
    <x v="17"/>
    <n v="47.435899999999997"/>
    <n v="9.0385000000000009"/>
  </r>
  <r>
    <s v="DataTrump"/>
    <n v="2182"/>
    <x v="17"/>
    <n v="50"/>
    <n v="8.6538000000000004"/>
  </r>
  <r>
    <s v="DataTrump"/>
    <n v="2183"/>
    <x v="17"/>
    <n v="36.666699999999999"/>
    <n v="15.5769"/>
  </r>
  <r>
    <s v="DataTrump"/>
    <n v="2184"/>
    <x v="17"/>
    <n v="36.666699999999999"/>
    <n v="15.5769"/>
  </r>
  <r>
    <s v="DataTrump"/>
    <n v="2185"/>
    <x v="17"/>
    <n v="34.8718"/>
    <n v="17.5"/>
  </r>
  <r>
    <s v="DataTrump"/>
    <n v="2186"/>
    <x v="17"/>
    <n v="53.589700000000001"/>
    <n v="80.576899999999995"/>
  </r>
  <r>
    <s v="DataTrump"/>
    <n v="2187"/>
    <x v="17"/>
    <n v="55.640999999999998"/>
    <n v="78.653800000000004"/>
  </r>
  <r>
    <s v="DataTrump"/>
    <n v="2188"/>
    <x v="17"/>
    <n v="57.435899999999997"/>
    <n v="78.653800000000004"/>
  </r>
  <r>
    <s v="DataTrump"/>
    <n v="2189"/>
    <x v="17"/>
    <n v="47.948700000000002"/>
    <n v="79.807699999999997"/>
  </r>
  <r>
    <s v="DataTrump"/>
    <n v="2190"/>
    <x v="17"/>
    <n v="42.564100000000003"/>
    <n v="79.423100000000005"/>
  </r>
  <r>
    <s v="DataTrump"/>
    <n v="2191"/>
    <x v="17"/>
    <n v="24.359000000000002"/>
    <n v="74.423100000000005"/>
  </r>
  <r>
    <s v="DataTrump"/>
    <n v="2192"/>
    <x v="17"/>
    <n v="26.666699999999999"/>
    <n v="74.423100000000005"/>
  </r>
  <r>
    <s v="DataTrump"/>
    <n v="2193"/>
    <x v="17"/>
    <n v="28.205100000000002"/>
    <n v="75.192300000000003"/>
  </r>
  <r>
    <s v="DataTrump"/>
    <n v="2194"/>
    <x v="17"/>
    <n v="30.512799999999999"/>
    <n v="77.115399999999994"/>
  </r>
  <r>
    <s v="DataTrump"/>
    <n v="2195"/>
    <x v="17"/>
    <n v="32.307699999999997"/>
    <n v="78.269199999999998"/>
  </r>
  <r>
    <s v="DataTrump"/>
    <n v="2196"/>
    <x v="17"/>
    <n v="33.846200000000003"/>
    <n v="79.038499999999999"/>
  </r>
  <r>
    <s v="DataTrump"/>
    <n v="2197"/>
    <x v="17"/>
    <n v="35.384599999999999"/>
    <n v="79.807699999999997"/>
  </r>
  <r>
    <s v="DataTrump"/>
    <n v="2198"/>
    <x v="17"/>
    <n v="38.205100000000002"/>
    <n v="80.961500000000001"/>
  </r>
  <r>
    <s v="DataTrump"/>
    <n v="2199"/>
    <x v="17"/>
    <n v="40.512799999999999"/>
    <n v="80.961500000000001"/>
  </r>
  <r>
    <s v="DataTrump"/>
    <n v="2200"/>
    <x v="17"/>
    <n v="43.076900000000002"/>
    <n v="80.961500000000001"/>
  </r>
  <r>
    <s v="DataTrump"/>
    <n v="2201"/>
    <x v="17"/>
    <n v="57.179499999999997"/>
    <n v="23.6538"/>
  </r>
  <r>
    <s v="DataTrump"/>
    <n v="2202"/>
    <x v="17"/>
    <n v="58.461500000000001"/>
    <n v="23.6538"/>
  </r>
  <r>
    <s v="DataTrump"/>
    <n v="2203"/>
    <x v="17"/>
    <n v="60.769199999999998"/>
    <n v="35.576900000000002"/>
  </r>
  <r>
    <s v="DataTrump"/>
    <n v="2204"/>
    <x v="17"/>
    <n v="60"/>
    <n v="35.576900000000002"/>
  </r>
  <r>
    <s v="DataTrump"/>
    <n v="2205"/>
    <x v="17"/>
    <n v="59.230800000000002"/>
    <n v="35.576900000000002"/>
  </r>
  <r>
    <s v="DataTrump"/>
    <n v="2206"/>
    <x v="17"/>
    <n v="64.615399999999994"/>
    <n v="26.730799999999999"/>
  </r>
  <r>
    <s v="DataTrump"/>
    <n v="2207"/>
    <x v="17"/>
    <n v="55.1282"/>
    <n v="77.5"/>
  </r>
  <r>
    <s v="DataTrump"/>
    <n v="2208"/>
    <x v="17"/>
    <n v="52.564100000000003"/>
    <n v="76.346199999999996"/>
  </r>
  <r>
    <s v="DataTrump"/>
    <n v="2209"/>
    <x v="17"/>
    <n v="50.512799999999999"/>
    <n v="75.576899999999995"/>
  </r>
  <r>
    <s v="DataTrump"/>
    <n v="2210"/>
    <x v="17"/>
    <n v="47.435899999999997"/>
    <n v="74.807699999999997"/>
  </r>
  <r>
    <s v="DataTrump"/>
    <n v="2211"/>
    <x v="17"/>
    <n v="44.359000000000002"/>
    <n v="74.423100000000005"/>
  </r>
  <r>
    <s v="DataTrump"/>
    <n v="2212"/>
    <x v="17"/>
    <n v="42.051299999999998"/>
    <n v="74.423100000000005"/>
  </r>
  <r>
    <s v="DataTrump"/>
    <n v="2213"/>
    <x v="17"/>
    <n v="40.256399999999999"/>
    <n v="74.423100000000005"/>
  </r>
  <r>
    <s v="DataTrump"/>
    <n v="2214"/>
    <x v="17"/>
    <n v="67.948700000000002"/>
    <n v="1.3462000000000001"/>
  </r>
  <r>
    <s v="DataTrump"/>
    <n v="2215"/>
    <x v="17"/>
    <n v="67.948700000000002"/>
    <n v="4.8076999999999996"/>
  </r>
  <r>
    <s v="DataTrump"/>
    <n v="2216"/>
    <x v="17"/>
    <n v="68.205100000000002"/>
    <n v="7.8845999999999998"/>
  </r>
  <r>
    <s v="DataTrump"/>
    <n v="2217"/>
    <x v="17"/>
    <n v="68.461500000000001"/>
    <n v="10.961499999999999"/>
  </r>
  <r>
    <s v="DataTrump"/>
    <n v="2218"/>
    <x v="17"/>
    <n v="69.743600000000001"/>
    <n v="13.6538"/>
  </r>
  <r>
    <s v="DataTrump"/>
    <n v="2219"/>
    <x v="17"/>
    <n v="71.538499999999999"/>
    <n v="14.807700000000001"/>
  </r>
  <r>
    <s v="DataTrump"/>
    <n v="2220"/>
    <x v="17"/>
    <n v="72.564099999999996"/>
    <n v="15.5769"/>
  </r>
  <r>
    <s v="DataTrump"/>
    <n v="2221"/>
    <x v="17"/>
    <n v="75.384600000000006"/>
    <n v="15.5769"/>
  </r>
  <r>
    <s v="DataTrump"/>
    <n v="2222"/>
    <x v="17"/>
    <n v="76.923100000000005"/>
    <n v="15.5769"/>
  </r>
  <r>
    <s v="DataTrump"/>
    <n v="2223"/>
    <x v="17"/>
    <n v="78.461500000000001"/>
    <n v="14.4231"/>
  </r>
  <r>
    <s v="DataTrump"/>
    <n v="2224"/>
    <x v="17"/>
    <n v="78.7179"/>
    <n v="13.6538"/>
  </r>
  <r>
    <s v="DataTrump"/>
    <n v="2225"/>
    <x v="17"/>
    <n v="78.7179"/>
    <n v="10.961499999999999"/>
  </r>
  <r>
    <s v="DataTrump"/>
    <n v="2226"/>
    <x v="17"/>
    <n v="77.692300000000003"/>
    <n v="10.5769"/>
  </r>
  <r>
    <s v="DataTrump"/>
    <n v="2227"/>
    <x v="17"/>
    <n v="75.897400000000005"/>
    <n v="10.5769"/>
  </r>
  <r>
    <s v="DataTrump"/>
    <n v="2228"/>
    <x v="17"/>
    <n v="73.846199999999996"/>
    <n v="9.8077000000000005"/>
  </r>
  <r>
    <s v="DataTrump"/>
    <n v="2229"/>
    <x v="17"/>
    <n v="75.128200000000007"/>
    <n v="9.4230999999999998"/>
  </r>
  <r>
    <s v="DataTrump"/>
    <n v="2230"/>
    <x v="17"/>
    <n v="77.179500000000004"/>
    <n v="8.2691999999999997"/>
  </r>
  <r>
    <s v="DataTrump"/>
    <n v="2231"/>
    <x v="17"/>
    <n v="78.7179"/>
    <n v="5.9615"/>
  </r>
  <r>
    <s v="DataTrump"/>
    <n v="2232"/>
    <x v="17"/>
    <n v="78.7179"/>
    <n v="5.9615"/>
  </r>
  <r>
    <s v="DataTrump"/>
    <n v="2233"/>
    <x v="17"/>
    <n v="73.333299999999994"/>
    <n v="17.884599999999999"/>
  </r>
  <r>
    <s v="DataTrump"/>
    <n v="2234"/>
    <x v="17"/>
    <n v="75.384600000000006"/>
    <n v="22.115400000000001"/>
  </r>
  <r>
    <s v="DataTrump"/>
    <n v="2235"/>
    <x v="17"/>
    <n v="76.923100000000005"/>
    <n v="24.423100000000002"/>
  </r>
  <r>
    <s v="DataTrump"/>
    <n v="2236"/>
    <x v="17"/>
    <n v="78.7179"/>
    <n v="29.038499999999999"/>
  </r>
  <r>
    <s v="DataTrump"/>
    <n v="2237"/>
    <x v="17"/>
    <n v="79.743600000000001"/>
    <n v="31.730799999999999"/>
  </r>
  <r>
    <s v="DataTrump"/>
    <n v="2238"/>
    <x v="17"/>
    <n v="81.2821"/>
    <n v="35.576900000000002"/>
  </r>
  <r>
    <s v="DataTrump"/>
    <n v="2239"/>
    <x v="17"/>
    <n v="82.820499999999996"/>
    <n v="38.269199999999998"/>
  </r>
  <r>
    <s v="DataTrump"/>
    <n v="2240"/>
    <x v="17"/>
    <n v="84.102599999999995"/>
    <n v="38.269199999999998"/>
  </r>
  <r>
    <s v="DataTrump"/>
    <n v="2241"/>
    <x v="17"/>
    <n v="84.102599999999995"/>
    <n v="34.807699999999997"/>
  </r>
  <r>
    <s v="DataTrump"/>
    <n v="2242"/>
    <x v="17"/>
    <n v="83.589699999999993"/>
    <n v="32.115400000000001"/>
  </r>
  <r>
    <s v="DataTrump"/>
    <n v="2243"/>
    <x v="17"/>
    <n v="82.564099999999996"/>
    <n v="29.423100000000002"/>
  </r>
  <r>
    <s v="DataTrump"/>
    <n v="2244"/>
    <x v="17"/>
    <n v="82.051299999999998"/>
    <n v="26.730799999999999"/>
  </r>
  <r>
    <s v="DataTrump"/>
    <n v="2245"/>
    <x v="17"/>
    <n v="81.2821"/>
    <n v="24.423100000000002"/>
  </r>
  <r>
    <s v="DataTrump"/>
    <n v="2246"/>
    <x v="17"/>
    <n v="80.256399999999999"/>
    <n v="21.730799999999999"/>
  </r>
  <r>
    <s v="DataTrump"/>
    <n v="2247"/>
    <x v="17"/>
    <n v="81.794899999999998"/>
    <n v="22.5"/>
  </r>
  <r>
    <s v="DataTrump"/>
    <n v="2248"/>
    <x v="17"/>
    <n v="84.102599999999995"/>
    <n v="21.730799999999999"/>
  </r>
  <r>
    <s v="DataTrump"/>
    <n v="2249"/>
    <x v="17"/>
    <n v="84.615399999999994"/>
    <n v="19.423100000000002"/>
  </r>
  <r>
    <s v="DataTrump"/>
    <n v="2250"/>
    <x v="17"/>
    <n v="84.358999999999995"/>
    <n v="14.4231"/>
  </r>
  <r>
    <s v="DataTrump"/>
    <n v="2251"/>
    <x v="17"/>
    <n v="83.589699999999993"/>
    <n v="12.5"/>
  </r>
  <r>
    <s v="DataTrump"/>
    <n v="2252"/>
    <x v="17"/>
    <n v="82.820499999999996"/>
    <n v="9.4230999999999998"/>
  </r>
  <r>
    <s v="DataTrump"/>
    <n v="2253"/>
    <x v="17"/>
    <n v="80.256399999999999"/>
    <n v="9.4230999999999998"/>
  </r>
  <r>
    <s v="DataTrump"/>
    <n v="2254"/>
    <x v="17"/>
    <n v="80"/>
    <n v="11.3462"/>
  </r>
  <r>
    <s v="DataTrump"/>
    <n v="2255"/>
    <x v="17"/>
    <n v="80"/>
    <n v="15.5769"/>
  </r>
  <r>
    <s v="DataTrump"/>
    <n v="2256"/>
    <x v="17"/>
    <n v="80.256399999999999"/>
    <n v="17.5"/>
  </r>
  <r>
    <s v="DataTrump"/>
    <n v="2257"/>
    <x v="17"/>
    <n v="76.666700000000006"/>
    <n v="27.884599999999999"/>
  </r>
  <r>
    <s v="DataTrump"/>
    <n v="2258"/>
    <x v="17"/>
    <n v="85.641000000000005"/>
    <n v="17.884599999999999"/>
  </r>
  <r>
    <s v="DataTrump"/>
    <n v="2259"/>
    <x v="17"/>
    <n v="87.692300000000003"/>
    <n v="17.884599999999999"/>
  </r>
  <r>
    <s v="DataTrump"/>
    <n v="2260"/>
    <x v="17"/>
    <n v="88.7179"/>
    <n v="15.192299999999999"/>
  </r>
  <r>
    <s v="DataTrump"/>
    <n v="2261"/>
    <x v="17"/>
    <n v="88.7179"/>
    <n v="12.5"/>
  </r>
  <r>
    <s v="DataTrump"/>
    <n v="2262"/>
    <x v="17"/>
    <n v="87.179500000000004"/>
    <n v="9.0385000000000009"/>
  </r>
  <r>
    <s v="DataTrump"/>
    <n v="2263"/>
    <x v="17"/>
    <n v="85.897400000000005"/>
    <n v="7.1154000000000002"/>
  </r>
  <r>
    <s v="DataTrump"/>
    <n v="2264"/>
    <x v="17"/>
    <n v="83.846199999999996"/>
    <n v="5.5769000000000002"/>
  </r>
  <r>
    <s v="DataTrump"/>
    <n v="2265"/>
    <x v="17"/>
    <n v="82.564099999999996"/>
    <n v="5.1923000000000004"/>
  </r>
  <r>
    <s v="DataTrump"/>
    <n v="2266"/>
    <x v="17"/>
    <n v="89.487200000000001"/>
    <n v="13.6538"/>
  </r>
  <r>
    <s v="DataTrump"/>
    <n v="2267"/>
    <x v="17"/>
    <n v="90.512799999999999"/>
    <n v="10.192299999999999"/>
  </r>
  <r>
    <s v="DataTrump"/>
    <n v="2268"/>
    <x v="17"/>
    <n v="90.512799999999999"/>
    <n v="7.1154000000000002"/>
  </r>
  <r>
    <s v="DataTrump"/>
    <n v="2269"/>
    <x v="17"/>
    <n v="90"/>
    <n v="5.9615"/>
  </r>
  <r>
    <s v="DataTrump"/>
    <n v="2270"/>
    <x v="17"/>
    <n v="88.461500000000001"/>
    <n v="3.6537999999999999"/>
  </r>
  <r>
    <s v="DataTrump"/>
    <n v="2271"/>
    <x v="17"/>
    <n v="86.923100000000005"/>
    <n v="1.7307999999999999"/>
  </r>
  <r>
    <s v="DataTrump"/>
    <n v="2272"/>
    <x v="17"/>
    <n v="74.102599999999995"/>
    <n v="21.3462"/>
  </r>
  <r>
    <s v="DataTrump"/>
    <n v="2273"/>
    <x v="17"/>
    <n v="14.102600000000001"/>
    <n v="43.2691999999999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5142C89-67CE-4028-A2F6-77A2D8C4237C}" name="PivotTable2" cacheId="0" applyNumberFormats="0" applyBorderFormats="0" applyFontFormats="0" applyPatternFormats="0" applyAlignmentFormats="0" applyWidthHeightFormats="1" dataCaption="Values" showError="1" updatedVersion="6" minRefreshableVersion="3" rowGrandTotals="0" itemPrintTitles="1" createdVersion="6" indent="0" compact="0" compactData="0" multipleFieldFilters="0">
  <location ref="H19:H20" firstHeaderRow="1" firstDataRow="1" firstDataCol="1"/>
  <pivotFields count="5">
    <pivotField compact="0" outline="0" showAll="0"/>
    <pivotField compact="0" outline="0" showAll="0"/>
    <pivotField axis="axisRow" compact="0" outline="0" showAll="0">
      <items count="19">
        <item x="13"/>
        <item h="1" x="14"/>
        <item h="1" x="15"/>
        <item h="1" x="16"/>
        <item h="1" x="1"/>
        <item h="1" x="8"/>
        <item h="1" x="7"/>
        <item h="1" x="5"/>
        <item h="1" x="17"/>
        <item h="1" x="9"/>
        <item h="1" x="6"/>
        <item h="1" x="10"/>
        <item h="1" x="11"/>
        <item h="1" x="4"/>
        <item h="1" x="12"/>
        <item h="1" x="2"/>
        <item h="1" x="3"/>
        <item h="1" x="0"/>
        <item t="default"/>
      </items>
    </pivotField>
    <pivotField compact="0" outline="0" showAll="0"/>
    <pivotField compact="0" outline="0" showAll="0"/>
  </pivotFields>
  <rowFields count="1">
    <field x="2"/>
  </rowFields>
  <rowItems count="1">
    <i>
      <x/>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08_dataset_slicer" xr10:uid="{6A1AF908-BA9C-4006-B693-77CC3AF62E3B}" sourceName="dataset">
  <pivotTables>
    <pivotTable tabId="4" name="PivotTable2"/>
  </pivotTables>
  <data>
    <tabular pivotCacheId="1717048350">
      <items count="18">
        <i x="13" s="1"/>
        <i x="14"/>
        <i x="15"/>
        <i x="16"/>
        <i x="1"/>
        <i x="9"/>
        <i x="8"/>
        <i x="0"/>
        <i x="7"/>
        <i x="6"/>
        <i x="2"/>
        <i x="11"/>
        <i x="10"/>
        <i x="5"/>
        <i x="17"/>
        <i x="3"/>
        <i x="12"/>
        <i x="4"/>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aset" xr10:uid="{3AD08082-C6DE-481E-B020-C6FF492BE146}" cache="_08_dataset_slicer" caption="dataset" columnCount="9" showCaption="0" style="xlorla" rowHeight="1841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0551374-A98B-439E-8ACA-DADED4090812}" name="_01q_" displayName="_01q_" ref="F5:G16" totalsRowShown="0" headerRowDxfId="12" dataDxfId="11">
  <tableColumns count="2">
    <tableColumn id="1" xr3:uid="{3B111EDE-5F33-46FA-9CF8-DA87F3959BDD}" name="x1" dataDxfId="10"/>
    <tableColumn id="2" xr3:uid="{E97CC5CA-9A93-4434-A47B-BF1D57356522}" name="y1" dataDxfId="9"/>
  </tableColumns>
  <tableStyleInfo name="TableStyleLight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5B083E9-9101-4CEB-8334-B3608C81CBF1}" name="_02q_" displayName="_02q_" ref="U5:V16" totalsRowShown="0" headerRowDxfId="8">
  <tableColumns count="2">
    <tableColumn id="1" xr3:uid="{EBA16ECB-B1FF-4F38-8BDE-FFC9B1AD109F}" name="x2" dataDxfId="7"/>
    <tableColumn id="2" xr3:uid="{F0932FAF-6734-4CD3-B1F3-2B902C6549C4}" name="y2" dataDxfId="6"/>
  </tableColumns>
  <tableStyleInfo name="TableStyleLight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AEBEB2D-05A7-4A43-A80E-6B3BDB00C117}" name="_03q_" displayName="_03q_" ref="F27:G38" totalsRowShown="0" headerRowDxfId="5">
  <tableColumns count="2">
    <tableColumn id="1" xr3:uid="{103B7BAC-A860-4ADE-9927-D0FFDC05CC2D}" name="x3" dataDxfId="4"/>
    <tableColumn id="2" xr3:uid="{8B662BB1-0E27-4D28-9D9D-D525372134B5}" name="y3" dataDxfId="3"/>
  </tableColumns>
  <tableStyleInfo name="TableStyleLight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ECE6A3E-DB2C-40C2-BACE-C084A608BC3E}" name="_04q_" displayName="_04q_" ref="U27:V38" totalsRowShown="0" headerRowDxfId="2">
  <tableColumns count="2">
    <tableColumn id="1" xr3:uid="{AAD945FE-CC3C-41D1-B81F-5832724B9960}" name="x4" dataDxfId="1"/>
    <tableColumn id="2" xr3:uid="{BB8B3D04-0435-4F27-8E3E-F167D2720C56}" name="y4" dataDxfId="0"/>
  </tableColumns>
  <tableStyleInfo name="TableStyleLight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B11ED4E-5538-4349-8874-1A11E19D759A}" name="_05_data" displayName="_05_data" ref="B19:F2292" totalsRowShown="0">
  <autoFilter ref="B19:F2292" xr:uid="{4CFEAEB7-D66A-4539-9649-FFB7A5AFEDCC}"/>
  <tableColumns count="5">
    <tableColumn id="1" xr3:uid="{9510832E-D979-48C2-BF8B-D9E26134575F}" name="set"/>
    <tableColumn id="2" xr3:uid="{08656C85-A16C-41A0-BA2A-650B60DB5749}" name="id_point" dataDxfId="13"/>
    <tableColumn id="3" xr3:uid="{0949B84E-CCCC-4B69-B2AA-C2AF429CC9F0}" name="dataset"/>
    <tableColumn id="4" xr3:uid="{EE308B73-E005-4983-9F51-707D5C6058F5}" name="x"/>
    <tableColumn id="5" xr3:uid="{819443DA-AE86-4038-B24B-6612C97027E9}" name="y"/>
  </tableColumns>
  <tableStyleInfo name="TableStyleLight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openxmlformats.org/officeDocument/2006/relationships/table" Target="../tables/table4.xml"/><Relationship Id="rId5" Type="http://schemas.openxmlformats.org/officeDocument/2006/relationships/table" Target="../tables/table3.xml"/><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ctrlProp" Target="../ctrlProps/ctrlProp1.xml"/><Relationship Id="rId3" Type="http://schemas.openxmlformats.org/officeDocument/2006/relationships/hyperlink" Target="https://www.autodesk.com/research/publications/same-stats-different-graphs" TargetMode="External"/><Relationship Id="rId7" Type="http://schemas.openxmlformats.org/officeDocument/2006/relationships/vmlDrawing" Target="../drawings/vmlDrawing1.vml"/><Relationship Id="rId2" Type="http://schemas.openxmlformats.org/officeDocument/2006/relationships/hyperlink" Target="http://www.thefunctionalart.com/2016/08/download-datasaurus-never-trust-summary.html" TargetMode="External"/><Relationship Id="rId1" Type="http://schemas.openxmlformats.org/officeDocument/2006/relationships/pivotTable" Target="../pivotTables/pivotTable1.xml"/><Relationship Id="rId6" Type="http://schemas.openxmlformats.org/officeDocument/2006/relationships/drawing" Target="../drawings/drawing3.xml"/><Relationship Id="rId11" Type="http://schemas.microsoft.com/office/2007/relationships/slicer" Target="../slicers/slicer1.xml"/><Relationship Id="rId5" Type="http://schemas.openxmlformats.org/officeDocument/2006/relationships/printerSettings" Target="../printerSettings/printerSettings2.bin"/><Relationship Id="rId10" Type="http://schemas.openxmlformats.org/officeDocument/2006/relationships/table" Target="../tables/table5.xml"/><Relationship Id="rId4" Type="http://schemas.openxmlformats.org/officeDocument/2006/relationships/hyperlink" Target="http://www.thefunctionalart.com/2016/12/datatrump.html" TargetMode="External"/><Relationship Id="rId9" Type="http://schemas.openxmlformats.org/officeDocument/2006/relationships/ctrlProp" Target="../ctrlProps/ctrlProp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https://www.linkedin.com/in/ca-b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338819-4404-4E7C-96E7-CCCCAE763F38}">
  <dimension ref="A1:I10"/>
  <sheetViews>
    <sheetView zoomScale="50" zoomScaleNormal="50" workbookViewId="0">
      <selection activeCell="B3" sqref="B3:B4"/>
    </sheetView>
  </sheetViews>
  <sheetFormatPr defaultColWidth="0" defaultRowHeight="10.199999999999999" zeroHeight="1"/>
  <cols>
    <col min="1" max="2" width="9.1328125" customWidth="1"/>
    <col min="3" max="3" width="52.86328125" customWidth="1"/>
    <col min="4" max="4" width="55.3984375" customWidth="1"/>
    <col min="5" max="6" width="9.1328125" customWidth="1"/>
    <col min="7" max="8" width="9.1328125" hidden="1" customWidth="1"/>
    <col min="9" max="9" width="8.3984375" hidden="1" customWidth="1"/>
    <col min="10" max="16384" width="9.1328125" hidden="1"/>
  </cols>
  <sheetData>
    <row r="1" spans="2:4"/>
    <row r="2" spans="2:4">
      <c r="B2" t="s">
        <v>87</v>
      </c>
      <c r="C2" t="s">
        <v>88</v>
      </c>
    </row>
    <row r="3" spans="2:4" ht="184.2" customHeight="1">
      <c r="B3" s="26" t="s">
        <v>19</v>
      </c>
    </row>
    <row r="4" spans="2:4" ht="183.6" customHeight="1">
      <c r="B4" s="26" t="s">
        <v>90</v>
      </c>
    </row>
    <row r="5" spans="2:4">
      <c r="C5" t="s">
        <v>87</v>
      </c>
      <c r="D5" t="s">
        <v>89</v>
      </c>
    </row>
    <row r="6" spans="2:4" ht="234" customHeight="1">
      <c r="B6" s="26"/>
      <c r="C6" s="26" t="s">
        <v>19</v>
      </c>
    </row>
    <row r="7" spans="2:4" ht="233.4" customHeight="1">
      <c r="C7" s="26" t="s">
        <v>90</v>
      </c>
    </row>
    <row r="8" spans="2:4"/>
    <row r="9" spans="2:4"/>
    <row r="10" spans="2:4"/>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BC9C30-4B53-4CE7-870A-6F9D853F2147}">
  <dimension ref="A1:AC68"/>
  <sheetViews>
    <sheetView showGridLines="0" zoomScale="90" zoomScaleNormal="90" workbookViewId="0"/>
  </sheetViews>
  <sheetFormatPr defaultColWidth="0" defaultRowHeight="10.199999999999999" zeroHeight="1"/>
  <cols>
    <col min="1" max="1" width="6.86328125" customWidth="1"/>
    <col min="2" max="2" width="22" customWidth="1"/>
    <col min="3" max="4" width="11.3984375" customWidth="1"/>
    <col min="5" max="5" width="2.73046875" customWidth="1"/>
    <col min="6" max="7" width="6.73046875" customWidth="1"/>
    <col min="8" max="8" width="3.59765625" customWidth="1"/>
    <col min="9" max="13" width="10.86328125" customWidth="1"/>
    <col min="14" max="14" width="2.73046875" customWidth="1"/>
    <col min="15" max="19" width="10.86328125" customWidth="1"/>
    <col min="20" max="20" width="3.59765625" customWidth="1"/>
    <col min="21" max="22" width="6.73046875" customWidth="1"/>
    <col min="23" max="23" width="2.73046875" customWidth="1"/>
    <col min="24" max="27" width="10.86328125" customWidth="1"/>
    <col min="28" max="28" width="12.59765625" customWidth="1"/>
    <col min="29" max="29" width="10.86328125" hidden="1" customWidth="1"/>
    <col min="30" max="16384" width="11.3984375" hidden="1"/>
  </cols>
  <sheetData>
    <row r="1" spans="2:27"/>
    <row r="2" spans="2:27">
      <c r="B2" s="24" t="s">
        <v>62</v>
      </c>
    </row>
    <row r="3" spans="2:27"/>
    <row r="4" spans="2:27">
      <c r="F4" s="22" t="s">
        <v>48</v>
      </c>
      <c r="G4" s="13"/>
      <c r="U4" s="22" t="s">
        <v>49</v>
      </c>
      <c r="V4" s="13"/>
    </row>
    <row r="5" spans="2:27">
      <c r="B5" s="20" t="s">
        <v>2</v>
      </c>
      <c r="C5" s="21"/>
      <c r="D5" s="21"/>
      <c r="F5" s="19" t="s">
        <v>10</v>
      </c>
      <c r="G5" s="19" t="s">
        <v>9</v>
      </c>
      <c r="U5" s="2" t="s">
        <v>8</v>
      </c>
      <c r="V5" s="2" t="s">
        <v>7</v>
      </c>
      <c r="X5" s="20"/>
      <c r="Y5" s="23" t="s">
        <v>2</v>
      </c>
      <c r="Z5" s="20"/>
      <c r="AA5" s="20"/>
    </row>
    <row r="6" spans="2:27">
      <c r="C6" s="15" t="s">
        <v>44</v>
      </c>
      <c r="D6">
        <f xml:space="preserve"> COUNT( _01q_[x1] )</f>
        <v>11</v>
      </c>
      <c r="F6" s="17">
        <v>10</v>
      </c>
      <c r="G6" s="18">
        <v>8.0399999999999991</v>
      </c>
      <c r="U6" s="16">
        <v>10</v>
      </c>
      <c r="V6" s="1">
        <v>9.14</v>
      </c>
      <c r="X6">
        <f xml:space="preserve"> COUNTA( _02q_[x2] )</f>
        <v>11</v>
      </c>
      <c r="Y6" s="14" t="s">
        <v>29</v>
      </c>
    </row>
    <row r="7" spans="2:27">
      <c r="C7" s="15" t="s">
        <v>43</v>
      </c>
      <c r="D7">
        <f xml:space="preserve"> AVERAGE( _01q_[x1] )</f>
        <v>9</v>
      </c>
      <c r="F7" s="17">
        <v>8</v>
      </c>
      <c r="G7" s="18">
        <v>6.95</v>
      </c>
      <c r="U7" s="16">
        <v>8</v>
      </c>
      <c r="V7" s="1">
        <v>8.14</v>
      </c>
      <c r="X7">
        <f xml:space="preserve"> AVERAGE( _02q_[x2] )</f>
        <v>9</v>
      </c>
      <c r="Y7" s="14" t="s">
        <v>22</v>
      </c>
    </row>
    <row r="8" spans="2:27">
      <c r="C8" s="15" t="s">
        <v>42</v>
      </c>
      <c r="D8">
        <f xml:space="preserve"> AVERAGE( _01q_[y1] )</f>
        <v>7.5009090909090927</v>
      </c>
      <c r="F8" s="17">
        <v>13</v>
      </c>
      <c r="G8" s="18">
        <v>7.58</v>
      </c>
      <c r="U8" s="16">
        <v>13</v>
      </c>
      <c r="V8" s="1">
        <v>8.74</v>
      </c>
      <c r="X8">
        <f xml:space="preserve"> AVERAGE( _02q_[y2] )</f>
        <v>7.500909090909091</v>
      </c>
      <c r="Y8" s="14" t="s">
        <v>23</v>
      </c>
    </row>
    <row r="9" spans="2:27">
      <c r="C9" s="15" t="s">
        <v>41</v>
      </c>
      <c r="D9" t="str">
        <f xml:space="preserve"> "Y = "
    &amp; ROUND( INTERCEPT( _01q_[y1], _01q_[x1] ), 0 )
    &amp; " + "
    &amp; ROUND( SLOPE( _01q_[y1], _01q_[x1] ), 2 ) &amp; "X"</f>
        <v>Y = 3 + 0.5X</v>
      </c>
      <c r="F9" s="17">
        <v>9</v>
      </c>
      <c r="G9" s="18">
        <v>8.81</v>
      </c>
      <c r="U9" s="16">
        <v>9</v>
      </c>
      <c r="V9" s="1">
        <v>8.77</v>
      </c>
      <c r="X9" t="str">
        <f xml:space="preserve"> "Y = "
    &amp; ROUND( INTERCEPT( _02q_[y2], _02q_[x2] ), 0 )
    &amp; " + "
    &amp; ROUND( SLOPE( _02q_[y2], _02q_[x2] ), 2 )
    &amp; "X"</f>
        <v>Y = 3 + 0.5X</v>
      </c>
      <c r="Y9" s="14" t="s">
        <v>24</v>
      </c>
    </row>
    <row r="10" spans="2:27">
      <c r="C10" s="15" t="s">
        <v>36</v>
      </c>
      <c r="D10">
        <f xml:space="preserve"> STDEV( _01q_[y1] )
   * SQRT( ( 1 - D15 ^ 2 ) * ( D6 - 1 ) / ( D6 - 2 ) )
   / ( STDEV( _01q_[x1] ) * SQRT( D6 - 1 ) )</f>
        <v>0.1179055005956334</v>
      </c>
      <c r="F10" s="17">
        <v>11</v>
      </c>
      <c r="G10" s="18">
        <v>8.33</v>
      </c>
      <c r="U10" s="16">
        <v>11</v>
      </c>
      <c r="V10" s="1">
        <v>9.26</v>
      </c>
      <c r="X10">
        <f xml:space="preserve"> STDEV( _02q_[y2] )
   * SQRT( ( 1 - X15 ^ 2 ) * ( X6 - 1 ) / ( X6 - 2 ) )
    / ( STDEV( _02q_[x2] ) * SQRT( X6 - 1 ) )</f>
        <v>0.11796374596764066</v>
      </c>
      <c r="Y10" s="14" t="s">
        <v>30</v>
      </c>
    </row>
    <row r="11" spans="2:27">
      <c r="C11" s="15" t="s">
        <v>40</v>
      </c>
      <c r="D11" s="1">
        <f xml:space="preserve"> SQRT( D13 )
   / SQRT( D14 / ( D6 - 2 ) )</f>
        <v>4.2414552888928325</v>
      </c>
      <c r="F11" s="17">
        <v>14</v>
      </c>
      <c r="G11" s="18">
        <v>9.9600000000000009</v>
      </c>
      <c r="U11" s="16">
        <v>14</v>
      </c>
      <c r="V11" s="1">
        <v>8.1</v>
      </c>
      <c r="X11" s="1">
        <f xml:space="preserve"> SQRT( X13 )
   / SQRT( X14 / (X6 - 2 ) )</f>
        <v>4.2385903897724422</v>
      </c>
      <c r="Y11" s="14" t="s">
        <v>25</v>
      </c>
    </row>
    <row r="12" spans="2:27">
      <c r="C12" s="15" t="s">
        <v>39</v>
      </c>
      <c r="D12" s="1" cm="1">
        <f t="array" ref="D12" xml:space="preserve"> SUM( ( _01q_[x1] - D$7 ) * ( _01q_[x1] - D$7 ) )</f>
        <v>110</v>
      </c>
      <c r="F12" s="17">
        <v>6</v>
      </c>
      <c r="G12" s="18">
        <v>7.24</v>
      </c>
      <c r="U12" s="16">
        <v>6</v>
      </c>
      <c r="V12" s="1">
        <v>6.13</v>
      </c>
      <c r="X12" s="1" cm="1">
        <f t="array" ref="X12">SUM( ( _02q_[x2] - X$7 ) * ( _02q_[x2] - X$7 ) )</f>
        <v>110</v>
      </c>
      <c r="Y12" s="14" t="s">
        <v>26</v>
      </c>
    </row>
    <row r="13" spans="2:27">
      <c r="C13" s="15" t="s">
        <v>37</v>
      </c>
      <c r="D13" s="1" cm="1">
        <f t="array" ref="D13" xml:space="preserve"> SUM( ( _01q_[y1] - D$8 ) ^ 2 ) - D14</f>
        <v>27.510000909090913</v>
      </c>
      <c r="F13" s="17">
        <v>4</v>
      </c>
      <c r="G13" s="18">
        <v>4.26</v>
      </c>
      <c r="U13" s="16">
        <v>4</v>
      </c>
      <c r="V13" s="1">
        <v>3.1</v>
      </c>
      <c r="X13" s="1" cm="1">
        <f t="array" ref="X13" xml:space="preserve"> SUM( ( _02q_[y2] - X$8 ) ^ 2 ) - X14</f>
        <v>27.499999999999993</v>
      </c>
      <c r="Y13" s="14" t="s">
        <v>31</v>
      </c>
    </row>
    <row r="14" spans="2:27">
      <c r="C14" s="15" t="s">
        <v>38</v>
      </c>
      <c r="D14" cm="1">
        <f t="array" ref="D14" xml:space="preserve"> SUM(
         ( INTERCEPT( _01q_[y1], _01q_[x1] )
         + SLOPE( _01q_[y1], _01q_[x1] )
         * _01q_[x1] - _01q_[y1] ) ^ 2
        )</f>
        <v>13.762689999999999</v>
      </c>
      <c r="F14" s="17">
        <v>12</v>
      </c>
      <c r="G14" s="18">
        <v>10.84</v>
      </c>
      <c r="U14" s="16">
        <v>12</v>
      </c>
      <c r="V14" s="1">
        <v>9.1300000000000008</v>
      </c>
      <c r="X14" cm="1">
        <f t="array" ref="X14">SUM(
       ( INTERCEPT( _02q_[y2], _02q_[x2] )
      + SLOPE( _02q_[y2], _02q_[x2] )
      * _02q_[x2] - _02q_[y2] ) ^ 2
     )</f>
        <v>13.776290909090909</v>
      </c>
      <c r="Y14" s="14" t="s">
        <v>34</v>
      </c>
    </row>
    <row r="15" spans="2:27">
      <c r="C15" s="15" t="s">
        <v>45</v>
      </c>
      <c r="D15">
        <f xml:space="preserve"> CORREL( _01q_[x1], _01q_[y1] )</f>
        <v>0.81642051634483992</v>
      </c>
      <c r="F15" s="17">
        <v>7</v>
      </c>
      <c r="G15" s="18">
        <v>4.82</v>
      </c>
      <c r="U15" s="16">
        <v>7</v>
      </c>
      <c r="V15" s="1">
        <v>7.26</v>
      </c>
      <c r="X15">
        <f xml:space="preserve"> CORREL( _02q_[x2], _02q_[y2] )</f>
        <v>0.81623650600024267</v>
      </c>
      <c r="Y15" s="14" t="s">
        <v>27</v>
      </c>
    </row>
    <row r="16" spans="2:27">
      <c r="C16" s="15" t="s">
        <v>46</v>
      </c>
      <c r="D16">
        <f xml:space="preserve"> RSQ( _01q_[y1], _01q_[x1] )</f>
        <v>0.666542459508775</v>
      </c>
      <c r="F16" s="17">
        <v>5</v>
      </c>
      <c r="G16" s="18">
        <v>5.68</v>
      </c>
      <c r="U16" s="16">
        <v>5</v>
      </c>
      <c r="V16" s="1">
        <v>4.74</v>
      </c>
      <c r="X16">
        <f xml:space="preserve"> RSQ( _02q_[y2], _02q_[x2] )</f>
        <v>0.66624203372748458</v>
      </c>
      <c r="Y16" s="14" t="s">
        <v>28</v>
      </c>
    </row>
    <row r="17" spans="2:27"/>
    <row r="18" spans="2:27"/>
    <row r="19" spans="2:27">
      <c r="B19" s="22" t="s">
        <v>53</v>
      </c>
      <c r="C19" s="22"/>
      <c r="D19" s="22"/>
      <c r="E19" s="22"/>
      <c r="F19" s="22"/>
      <c r="G19" s="22"/>
      <c r="X19" s="24" t="s">
        <v>52</v>
      </c>
    </row>
    <row r="20" spans="2:27">
      <c r="B20" s="2" t="s">
        <v>56</v>
      </c>
      <c r="C20" cm="1">
        <f t="array" ref="C20:D24" xml:space="preserve"> LINEST( _01q_[y1], _01q_[x1], 1, 1 )</f>
        <v>0.50009090909090925</v>
      </c>
      <c r="D20">
        <v>3.0000909090909094</v>
      </c>
      <c r="E20" s="25" t="s">
        <v>32</v>
      </c>
      <c r="X20" s="2" t="s">
        <v>56</v>
      </c>
      <c r="Y20" cm="1">
        <f t="array" ref="Y20:Z24" xml:space="preserve"> LINEST( _02q_[y2], _02q_[x2], 1, 1 )</f>
        <v>0.5</v>
      </c>
      <c r="Z20">
        <v>3.000909090909091</v>
      </c>
      <c r="AA20" t="s">
        <v>32</v>
      </c>
    </row>
    <row r="21" spans="2:27">
      <c r="B21" s="2" t="s">
        <v>60</v>
      </c>
      <c r="C21">
        <v>0.11790550059563409</v>
      </c>
      <c r="D21">
        <v>1.1247467908086439</v>
      </c>
      <c r="E21" s="25" t="s">
        <v>59</v>
      </c>
      <c r="X21" s="2" t="s">
        <v>60</v>
      </c>
      <c r="Y21">
        <v>0.1179637459676408</v>
      </c>
      <c r="Z21">
        <v>1.125302416245227</v>
      </c>
      <c r="AA21" s="25" t="s">
        <v>59</v>
      </c>
    </row>
    <row r="22" spans="2:27">
      <c r="B22" s="2" t="s">
        <v>46</v>
      </c>
      <c r="C22">
        <v>0.66654245950877489</v>
      </c>
      <c r="D22">
        <v>1.2366033227263211</v>
      </c>
      <c r="E22" s="25" t="s">
        <v>58</v>
      </c>
      <c r="X22" s="2" t="s">
        <v>46</v>
      </c>
      <c r="Y22">
        <v>0.66624203372748436</v>
      </c>
      <c r="Z22">
        <v>1.2372142053415769</v>
      </c>
      <c r="AA22" s="25" t="s">
        <v>58</v>
      </c>
    </row>
    <row r="23" spans="2:27">
      <c r="B23" s="2" t="s">
        <v>55</v>
      </c>
      <c r="C23">
        <v>17.989942967676974</v>
      </c>
      <c r="D23">
        <v>9</v>
      </c>
      <c r="E23" s="25" t="s">
        <v>57</v>
      </c>
      <c r="X23" s="2" t="s">
        <v>55</v>
      </c>
      <c r="Y23">
        <v>17.96564849227131</v>
      </c>
      <c r="Z23">
        <v>9</v>
      </c>
      <c r="AA23" t="s">
        <v>57</v>
      </c>
    </row>
    <row r="24" spans="2:27">
      <c r="B24" s="2" t="s">
        <v>61</v>
      </c>
      <c r="C24">
        <v>27.510000909090913</v>
      </c>
      <c r="D24">
        <v>13.762690000000001</v>
      </c>
      <c r="E24" s="25" t="s">
        <v>33</v>
      </c>
      <c r="X24" s="2" t="s">
        <v>61</v>
      </c>
      <c r="Y24">
        <v>27.499999999999996</v>
      </c>
      <c r="Z24">
        <v>13.776290909090907</v>
      </c>
      <c r="AA24" t="s">
        <v>33</v>
      </c>
    </row>
    <row r="25" spans="2:27"/>
    <row r="26" spans="2:27">
      <c r="F26" s="22" t="s">
        <v>51</v>
      </c>
      <c r="G26" s="13"/>
      <c r="U26" s="22" t="s">
        <v>50</v>
      </c>
      <c r="V26" s="13"/>
    </row>
    <row r="27" spans="2:27">
      <c r="B27" s="20" t="s">
        <v>2</v>
      </c>
      <c r="C27" s="21"/>
      <c r="D27" s="21"/>
      <c r="F27" s="2" t="s">
        <v>6</v>
      </c>
      <c r="G27" s="2" t="s">
        <v>5</v>
      </c>
      <c r="U27" s="2" t="s">
        <v>4</v>
      </c>
      <c r="V27" s="2" t="s">
        <v>3</v>
      </c>
      <c r="X27" s="20"/>
      <c r="Y27" s="23" t="s">
        <v>2</v>
      </c>
      <c r="Z27" s="20"/>
      <c r="AA27" s="20"/>
    </row>
    <row r="28" spans="2:27">
      <c r="C28" s="15" t="s">
        <v>44</v>
      </c>
      <c r="D28">
        <f xml:space="preserve"> COUNT( _03q_[x3] )</f>
        <v>11</v>
      </c>
      <c r="F28" s="16">
        <v>10</v>
      </c>
      <c r="G28" s="1">
        <v>7.46</v>
      </c>
      <c r="U28" s="16">
        <v>8</v>
      </c>
      <c r="V28" s="1">
        <v>6.58</v>
      </c>
      <c r="X28">
        <f xml:space="preserve"> COUNT( _04q_[x4] )</f>
        <v>11</v>
      </c>
      <c r="Y28" s="14" t="s">
        <v>29</v>
      </c>
    </row>
    <row r="29" spans="2:27">
      <c r="C29" s="15" t="s">
        <v>43</v>
      </c>
      <c r="D29">
        <f xml:space="preserve"> AVERAGE( _03q_[x3] )</f>
        <v>9</v>
      </c>
      <c r="F29" s="16">
        <v>8</v>
      </c>
      <c r="G29" s="1">
        <v>6.7770000000000001</v>
      </c>
      <c r="U29" s="16">
        <v>8</v>
      </c>
      <c r="V29" s="1">
        <v>5.76</v>
      </c>
      <c r="X29">
        <f xml:space="preserve"> AVERAGE( _04q_[x4] )</f>
        <v>9</v>
      </c>
      <c r="Y29" s="14" t="s">
        <v>22</v>
      </c>
    </row>
    <row r="30" spans="2:27">
      <c r="C30" s="15" t="s">
        <v>42</v>
      </c>
      <c r="D30">
        <f xml:space="preserve"> AVERAGE( _03q_[y3] )</f>
        <v>7.5006363636363655</v>
      </c>
      <c r="F30" s="16">
        <v>13</v>
      </c>
      <c r="G30" s="1">
        <v>12.74</v>
      </c>
      <c r="U30" s="16">
        <v>8</v>
      </c>
      <c r="V30" s="1">
        <v>7.71</v>
      </c>
      <c r="X30">
        <f xml:space="preserve"> AVERAGE( _04q_[y4] )</f>
        <v>7.5009090909090901</v>
      </c>
      <c r="Y30" s="14" t="s">
        <v>23</v>
      </c>
    </row>
    <row r="31" spans="2:27">
      <c r="C31" s="15" t="s">
        <v>41</v>
      </c>
      <c r="D31" t="str">
        <f xml:space="preserve"> "Y = "
    &amp; ROUND( INTERCEPT( _03q_[y3], _03q_[x3] ), 0 )
    &amp; " + "
    &amp; ROUND( SLOPE( _03q_[y3], _03q_[x3] ), 2 ) &amp; "X"</f>
        <v>Y = 3 + 0.5X</v>
      </c>
      <c r="F31" s="16">
        <v>9</v>
      </c>
      <c r="G31" s="1">
        <v>7.11</v>
      </c>
      <c r="U31" s="16">
        <v>8</v>
      </c>
      <c r="V31" s="1">
        <v>8.84</v>
      </c>
      <c r="X31" t="str">
        <f xml:space="preserve"> "Y = "
   &amp; ROUND( INTERCEPT( _04q_[y4], _04q_[x4] ), 0 )
   &amp; " + "
   &amp; ROUND( SLOPE( _04q_[y4], _04q_[x4] ), 2 )
   &amp; "X"</f>
        <v>Y = 3 + 0.5X</v>
      </c>
      <c r="Y31" s="14" t="s">
        <v>24</v>
      </c>
    </row>
    <row r="32" spans="2:27">
      <c r="C32" s="15" t="s">
        <v>36</v>
      </c>
      <c r="D32">
        <f xml:space="preserve"> STDEV( _03q_[y3] )
    * SQRT( ( 1 - D37 ^ 2 ) * ( D28 - 1 ) / ( D28 - 2 ) )
    / ( STDEV( _03q_[x3] ) * SQRT( D28 - 1 ) )</f>
        <v>0.11786403783233176</v>
      </c>
      <c r="F32" s="16">
        <v>11</v>
      </c>
      <c r="G32" s="1">
        <v>7.81</v>
      </c>
      <c r="U32" s="16">
        <v>8</v>
      </c>
      <c r="V32" s="1">
        <v>8.4700000000000006</v>
      </c>
      <c r="X32">
        <f xml:space="preserve"> STDEV( _04q_[y4] )
    * SQRT( ( 1 - X37 ^ 2 ) * ( X28 - 1 ) / ( X28 - 2 ) )
    / ( STDEV( _04q_[x4] ) * SQRT( X28 - 1 ) )</f>
        <v>0.11781894172968549</v>
      </c>
      <c r="Y32" s="14" t="s">
        <v>30</v>
      </c>
    </row>
    <row r="33" spans="2:27">
      <c r="C33" s="15" t="s">
        <v>40</v>
      </c>
      <c r="D33" s="1">
        <f xml:space="preserve"> SQRT( D35 )
   / SQRT( D36 / ( D28 - 2 ) )</f>
        <v>4.2439712520049211</v>
      </c>
      <c r="F33" s="16">
        <v>14</v>
      </c>
      <c r="G33" s="1">
        <v>8.84</v>
      </c>
      <c r="U33" s="16">
        <v>8</v>
      </c>
      <c r="V33" s="1">
        <v>7.04</v>
      </c>
      <c r="X33" s="1">
        <f xml:space="preserve"> SQRT( X35 )
   / SQRT( X36 / ( X28 - 2 ) )</f>
        <v>4.2439711889248635</v>
      </c>
      <c r="Y33" s="14" t="s">
        <v>25</v>
      </c>
    </row>
    <row r="34" spans="2:27">
      <c r="C34" s="15" t="s">
        <v>39</v>
      </c>
      <c r="D34" s="1" cm="1">
        <f t="array" ref="D34" xml:space="preserve"> SUM( ( _03q_[x3] - D$29 ) * ( _03q_[x3] - D$29 ) )</f>
        <v>110</v>
      </c>
      <c r="F34" s="16">
        <v>6</v>
      </c>
      <c r="G34" s="1">
        <v>6.08</v>
      </c>
      <c r="U34" s="16">
        <v>8</v>
      </c>
      <c r="V34" s="1">
        <v>5.25</v>
      </c>
      <c r="X34" s="1" cm="1">
        <f t="array" ref="X34">SUM( ( _04q_[x4] - X$29 ) * ( _04q_[x4] - X$29 ) )</f>
        <v>110</v>
      </c>
      <c r="Y34" s="14" t="s">
        <v>26</v>
      </c>
    </row>
    <row r="35" spans="2:27">
      <c r="C35" s="15" t="s">
        <v>37</v>
      </c>
      <c r="D35" s="1" cm="1">
        <f t="array" ref="D35" xml:space="preserve"> SUM( ( _02q_[y2] - D$30 ) ^ 2 ) - D36</f>
        <v>27.523279627272732</v>
      </c>
      <c r="F35" s="16">
        <v>4</v>
      </c>
      <c r="G35" s="1">
        <v>5.39</v>
      </c>
      <c r="U35" s="16">
        <v>19</v>
      </c>
      <c r="V35" s="1">
        <v>12.5</v>
      </c>
      <c r="X35" s="1" cm="1">
        <f t="array" ref="X35" xml:space="preserve"> SUM( ( _02q_[y2] - X$30 ) ^ 2 ) - X36</f>
        <v>27.523278809090915</v>
      </c>
      <c r="Y35" s="14" t="s">
        <v>31</v>
      </c>
    </row>
    <row r="36" spans="2:27">
      <c r="C36" s="15" t="s">
        <v>38</v>
      </c>
      <c r="D36" cm="1">
        <f t="array" ref="D36" xml:space="preserve"> SUM(
          ( INTERCEPT( _03q_[y3], _03q_[x3] )
         + SLOPE( _03q_[y3], _03q_[x3] )
         * _03q_[x3] - _03q_[y3] ) ^ 2
       )</f>
        <v>13.753012100000003</v>
      </c>
      <c r="F36" s="16">
        <v>12</v>
      </c>
      <c r="G36" s="1">
        <v>8.15</v>
      </c>
      <c r="U36" s="16">
        <v>8</v>
      </c>
      <c r="V36" s="1">
        <v>5.56</v>
      </c>
      <c r="X36" cm="1">
        <f t="array" ref="X36">SUM(
        ( INTERCEPT( _03q_[y3], _03q_[x3] )
        + SLOPE( _03q_[y3], _03q_[x3] )
        * _03q_[x3] - _03q_[y3] ) ^ 2
      )</f>
        <v>13.753012100000003</v>
      </c>
      <c r="Y36" s="14" t="s">
        <v>34</v>
      </c>
    </row>
    <row r="37" spans="2:27">
      <c r="C37" s="15" t="s">
        <v>45</v>
      </c>
      <c r="D37">
        <f xml:space="preserve"> CORREL( _03q_[x3], _03q_[y3] )</f>
        <v>0.81628353555739452</v>
      </c>
      <c r="F37" s="16">
        <v>7</v>
      </c>
      <c r="G37" s="1">
        <v>6.42</v>
      </c>
      <c r="U37" s="16">
        <v>8</v>
      </c>
      <c r="V37" s="1">
        <v>7.91</v>
      </c>
      <c r="X37">
        <f xml:space="preserve"> CORREL( _04q_[x4], _04q_[y4] )</f>
        <v>0.81652143688850276</v>
      </c>
      <c r="Y37" s="14" t="s">
        <v>27</v>
      </c>
    </row>
    <row r="38" spans="2:27">
      <c r="C38" s="15" t="s">
        <v>46</v>
      </c>
      <c r="D38">
        <f xml:space="preserve"> RSQ( _03q_[y3], _03q_[x3] )</f>
        <v>0.6663188104220803</v>
      </c>
      <c r="F38" s="16">
        <v>5</v>
      </c>
      <c r="G38" s="1">
        <v>5.73</v>
      </c>
      <c r="U38" s="16">
        <v>8</v>
      </c>
      <c r="V38" s="1">
        <v>6.89</v>
      </c>
      <c r="X38">
        <f xml:space="preserve"> RSQ( _04q_[y4], _04q_[x4] )</f>
        <v>0.66670725689846533</v>
      </c>
      <c r="Y38" s="14" t="s">
        <v>28</v>
      </c>
    </row>
    <row r="39" spans="2:27"/>
    <row r="40" spans="2:27"/>
    <row r="41" spans="2:27">
      <c r="B41" s="22" t="s">
        <v>54</v>
      </c>
      <c r="C41" s="22"/>
      <c r="D41" s="22"/>
      <c r="E41" s="22"/>
      <c r="F41" s="22"/>
      <c r="G41" s="22"/>
      <c r="X41" s="24" t="s">
        <v>35</v>
      </c>
    </row>
    <row r="42" spans="2:27">
      <c r="B42" s="2" t="s">
        <v>56</v>
      </c>
      <c r="C42" cm="1">
        <f t="array" ref="C42:D46" xml:space="preserve"> LINEST( _03q_[y3], _03q_[x3], 1, 1 )</f>
        <v>0.49966363636363631</v>
      </c>
      <c r="D42">
        <v>3.0036636363636386</v>
      </c>
      <c r="E42" s="25" t="s">
        <v>32</v>
      </c>
      <c r="X42" s="2" t="s">
        <v>56</v>
      </c>
      <c r="Y42" cm="1">
        <f t="array" ref="Y42:Z46" xml:space="preserve"> LINEST( _04q_[y4], _04q_[x4], 1, 1 )</f>
        <v>0.49990909090909069</v>
      </c>
      <c r="Z42">
        <v>3.0017272727272735</v>
      </c>
      <c r="AA42" s="25" t="s">
        <v>32</v>
      </c>
    </row>
    <row r="43" spans="2:27">
      <c r="B43" s="2" t="s">
        <v>60</v>
      </c>
      <c r="C43">
        <v>0.11786403783233212</v>
      </c>
      <c r="D43">
        <v>1.1243512612555158</v>
      </c>
      <c r="E43" s="25" t="s">
        <v>59</v>
      </c>
      <c r="X43" s="2" t="s">
        <v>60</v>
      </c>
      <c r="Y43">
        <v>0.1178189417296855</v>
      </c>
      <c r="Z43">
        <v>1.1239210718540584</v>
      </c>
      <c r="AA43" s="25" t="s">
        <v>59</v>
      </c>
    </row>
    <row r="44" spans="2:27">
      <c r="B44" s="2" t="s">
        <v>46</v>
      </c>
      <c r="C44">
        <v>0.66631881042208052</v>
      </c>
      <c r="D44">
        <v>1.236168457596114</v>
      </c>
      <c r="E44" s="25" t="s">
        <v>58</v>
      </c>
      <c r="X44" s="2" t="s">
        <v>46</v>
      </c>
      <c r="Y44">
        <v>0.66670725689846522</v>
      </c>
      <c r="Z44">
        <v>1.2356954856813767</v>
      </c>
      <c r="AA44" s="25" t="s">
        <v>58</v>
      </c>
    </row>
    <row r="45" spans="2:27">
      <c r="B45" s="2" t="s">
        <v>55</v>
      </c>
      <c r="C45">
        <v>17.971853017499409</v>
      </c>
      <c r="D45">
        <v>9</v>
      </c>
      <c r="E45" s="25" t="s">
        <v>57</v>
      </c>
      <c r="X45" s="2" t="s">
        <v>55</v>
      </c>
      <c r="Y45">
        <v>18.003288209183204</v>
      </c>
      <c r="Z45">
        <v>9</v>
      </c>
      <c r="AA45" s="25" t="s">
        <v>57</v>
      </c>
    </row>
    <row r="46" spans="2:27">
      <c r="B46" s="2" t="s">
        <v>61</v>
      </c>
      <c r="C46">
        <v>27.463012445454545</v>
      </c>
      <c r="D46">
        <v>13.753012100000001</v>
      </c>
      <c r="E46" s="25" t="s">
        <v>33</v>
      </c>
      <c r="X46" s="2" t="s">
        <v>61</v>
      </c>
      <c r="Y46">
        <v>27.490000909090902</v>
      </c>
      <c r="Z46">
        <v>13.742490000000002</v>
      </c>
      <c r="AA46" s="25" t="s">
        <v>33</v>
      </c>
    </row>
    <row r="47" spans="2:27"/>
    <row r="48" spans="2:27"/>
    <row r="49" spans="22:25"/>
    <row r="50" spans="22:25"/>
    <row r="51" spans="22:25"/>
    <row r="54" spans="22:25" hidden="1">
      <c r="V54" s="1"/>
      <c r="W54" s="1"/>
      <c r="X54" s="3"/>
      <c r="Y54" s="4"/>
    </row>
    <row r="55" spans="22:25" hidden="1">
      <c r="V55" s="1"/>
      <c r="W55" s="1"/>
      <c r="X55" s="3"/>
      <c r="Y55" s="4"/>
    </row>
    <row r="56" spans="22:25" hidden="1">
      <c r="V56" s="1"/>
      <c r="W56" s="1"/>
      <c r="X56" s="3"/>
      <c r="Y56" s="4"/>
    </row>
    <row r="57" spans="22:25" hidden="1">
      <c r="V57" s="1"/>
      <c r="W57" s="1"/>
      <c r="X57" s="3"/>
      <c r="Y57" s="4"/>
    </row>
    <row r="58" spans="22:25" hidden="1">
      <c r="V58" s="1"/>
      <c r="W58" s="1"/>
      <c r="X58" s="3"/>
      <c r="Y58" s="4"/>
    </row>
    <row r="59" spans="22:25" hidden="1">
      <c r="V59" s="1"/>
      <c r="W59" s="1"/>
      <c r="X59" s="3"/>
      <c r="Y59" s="4"/>
    </row>
    <row r="60" spans="22:25" hidden="1">
      <c r="V60" s="1"/>
      <c r="W60" s="1"/>
      <c r="X60" s="3"/>
      <c r="Y60" s="4"/>
    </row>
    <row r="61" spans="22:25" hidden="1">
      <c r="V61" s="1"/>
      <c r="W61" s="1"/>
      <c r="X61" s="3"/>
      <c r="Y61" s="4"/>
    </row>
    <row r="62" spans="22:25" hidden="1">
      <c r="V62" s="1"/>
      <c r="W62" s="1"/>
      <c r="X62" s="3"/>
      <c r="Y62" s="4"/>
    </row>
    <row r="63" spans="22:25" hidden="1">
      <c r="V63" s="1"/>
      <c r="W63" s="1"/>
      <c r="X63" s="3"/>
      <c r="Y63" s="4"/>
    </row>
    <row r="64" spans="22:25" hidden="1">
      <c r="V64" s="1"/>
      <c r="W64" s="1"/>
      <c r="X64" s="3"/>
      <c r="Y64" s="4"/>
    </row>
    <row r="65" spans="23:25"/>
    <row r="66" spans="23:25" hidden="1">
      <c r="W66" s="1"/>
      <c r="X66" s="3"/>
      <c r="Y66" s="4"/>
    </row>
    <row r="67" spans="23:25"/>
    <row r="68" spans="23:25"/>
  </sheetData>
  <pageMargins left="0.7" right="0.7" top="0.75" bottom="0.75" header="0.3" footer="0.3"/>
  <pageSetup paperSize="9" orientation="portrait" horizontalDpi="4294967293" verticalDpi="0" r:id="rId1"/>
  <drawing r:id="rId2"/>
  <tableParts count="4">
    <tablePart r:id="rId3"/>
    <tablePart r:id="rId4"/>
    <tablePart r:id="rId5"/>
    <tablePart r:id="rId6"/>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79999-C3AA-4AC9-883C-767AF4012EDA}">
  <dimension ref="A1:AM2300"/>
  <sheetViews>
    <sheetView showGridLines="0" zoomScaleNormal="100" workbookViewId="0"/>
  </sheetViews>
  <sheetFormatPr defaultColWidth="0" defaultRowHeight="10.199999999999999" zeroHeight="1"/>
  <cols>
    <col min="1" max="1" width="2.265625" customWidth="1"/>
    <col min="2" max="2" width="21" customWidth="1"/>
    <col min="3" max="3" width="11" customWidth="1"/>
    <col min="4" max="4" width="14.73046875" bestFit="1" customWidth="1"/>
    <col min="5" max="6" width="9.1328125" customWidth="1"/>
    <col min="7" max="7" width="2" customWidth="1"/>
    <col min="8" max="8" width="9.1328125" customWidth="1"/>
    <col min="9" max="9" width="2" customWidth="1"/>
    <col min="10" max="38" width="9.1328125" customWidth="1"/>
    <col min="39" max="39" width="6.1328125" customWidth="1"/>
    <col min="40" max="16384" width="9.1328125" hidden="1"/>
  </cols>
  <sheetData>
    <row r="1" spans="4:37"/>
    <row r="2" spans="4:37"/>
    <row r="3" spans="4:37">
      <c r="E3" s="2" t="s">
        <v>44</v>
      </c>
      <c r="F3">
        <f xml:space="preserve"> COUNT(_xlfn.ANCHORARRAY( J20) )</f>
        <v>11</v>
      </c>
    </row>
    <row r="4" spans="4:37">
      <c r="D4" s="13"/>
      <c r="E4" s="2" t="s">
        <v>81</v>
      </c>
      <c r="F4">
        <f xml:space="preserve"> AVERAGE(_xlfn.ANCHORARRAY( J20) )</f>
        <v>9</v>
      </c>
      <c r="AF4" s="27" t="s">
        <v>91</v>
      </c>
      <c r="AK4" s="27" t="s">
        <v>92</v>
      </c>
    </row>
    <row r="5" spans="4:37">
      <c r="E5" s="2" t="s">
        <v>82</v>
      </c>
      <c r="F5">
        <f xml:space="preserve"> AVERAGE(_xlfn.ANCHORARRAY( K20) )</f>
        <v>7.5009090909090927</v>
      </c>
      <c r="AF5" s="27" t="b">
        <v>0</v>
      </c>
      <c r="AK5" s="27" t="b">
        <v>0</v>
      </c>
    </row>
    <row r="6" spans="4:37">
      <c r="E6" s="2" t="s">
        <v>83</v>
      </c>
      <c r="F6">
        <f xml:space="preserve"> CORREL(_xlfn.ANCHORARRAY( J20),_xlfn.ANCHORARRAY( K20) )</f>
        <v>0.81642051634483992</v>
      </c>
      <c r="AF6" s="27" t="str">
        <f>IF(
     AF5,
     "Trump",
     "No photo" )</f>
        <v>No photo</v>
      </c>
      <c r="AK6" s="27" t="str">
        <f>IF(
     AK5,
     "Trump",
     "No photo" )</f>
        <v>No photo</v>
      </c>
    </row>
    <row r="7" spans="4:37">
      <c r="E7" s="2" t="s">
        <v>46</v>
      </c>
      <c r="F7">
        <f xml:space="preserve"> RSQ(_xlfn.ANCHORARRAY( K20),_xlfn.ANCHORARRAY( J20) )</f>
        <v>0.666542459508775</v>
      </c>
      <c r="AK7" s="27" t="str">
        <f>IF(AK5,"I didn´t say it. ","")</f>
        <v/>
      </c>
    </row>
    <row r="8" spans="4:37">
      <c r="E8" s="2" t="s">
        <v>41</v>
      </c>
      <c r="F8" t="str">
        <f xml:space="preserve"> "Y = "
   &amp; ROUND( INTERCEPT(_xlfn.ANCHORARRAY( K20),_xlfn.ANCHORARRAY( J20) ), 0 )
   &amp; " + "
   &amp; ROUND( SLOPE(_xlfn.ANCHORARRAY( K20),_xlfn.ANCHORARRAY( J20) ), 2 )
   &amp; "X"</f>
        <v>Y = 3 + 0.5X</v>
      </c>
    </row>
    <row r="9" spans="4:37">
      <c r="E9" s="2" t="s">
        <v>47</v>
      </c>
      <c r="F9" cm="1">
        <f t="array" ref="F9">SUM(
        ( INTERCEPT(_xlfn.ANCHORARRAY( K20),_xlfn.ANCHORARRAY( J20) )
        + SLOPE(_xlfn.ANCHORARRAY( K20),_xlfn.ANCHORARRAY(J20) )
        *_xlfn.ANCHORARRAY( J20) -_xlfn.ANCHORARRAY( K20) ) ^ 2
      )</f>
        <v>13.762689999999999</v>
      </c>
    </row>
    <row r="10" spans="4:37">
      <c r="E10" s="2" t="s">
        <v>61</v>
      </c>
      <c r="F10" cm="1">
        <f t="array" ref="F10" xml:space="preserve"> SUM( (_xlfn.ANCHORARRAY( K20) - F5 ) ^ 2 ) - F9</f>
        <v>27.510000909090913</v>
      </c>
    </row>
    <row r="11" spans="4:37">
      <c r="E11" s="2" t="s">
        <v>39</v>
      </c>
      <c r="F11" cm="1">
        <f t="array" ref="F11">SUM( (_xlfn.ANCHORARRAY( J20) - F4 ) * (_xlfn.ANCHORARRAY( J20) - F4) )</f>
        <v>110</v>
      </c>
    </row>
    <row r="12" spans="4:37">
      <c r="E12" s="2" t="s">
        <v>40</v>
      </c>
      <c r="F12">
        <f xml:space="preserve"> SQRT( F10 )
   / SQRT( F9 / ( F3 - 2 ) )</f>
        <v>4.2414552888928325</v>
      </c>
    </row>
    <row r="13" spans="4:37">
      <c r="E13" s="2" t="s">
        <v>84</v>
      </c>
      <c r="F13">
        <f xml:space="preserve"> STDEV(_xlfn.ANCHORARRAY( K20) )
   * SQRT( ( 1 - F6 ^ 2 ) *( F3 - 1 ) / ( F3 - 2 ) )
   / ( STDEV(_xlfn.ANCHORARRAY( J20) ) * SQRT( F3 - 1 ) )</f>
        <v>0.1179055005956334</v>
      </c>
      <c r="M13" t="s">
        <v>85</v>
      </c>
      <c r="N13" t="str">
        <f xml:space="preserve"> "Visualizing "&amp; H19 &amp; ": " &amp;H20</f>
        <v>Visualizing dataset: Anscombe 1</v>
      </c>
    </row>
    <row r="14" spans="4:37"/>
    <row r="15" spans="4:37"/>
    <row r="16" spans="4:37"/>
    <row r="17" spans="2:32">
      <c r="Z17" t="s">
        <v>86</v>
      </c>
      <c r="AF17" t="s">
        <v>86</v>
      </c>
    </row>
    <row r="18" spans="2:32"/>
    <row r="19" spans="2:32">
      <c r="B19" t="s">
        <v>65</v>
      </c>
      <c r="C19" t="s">
        <v>64</v>
      </c>
      <c r="D19" t="s">
        <v>12</v>
      </c>
      <c r="E19" t="s">
        <v>0</v>
      </c>
      <c r="F19" t="s">
        <v>1</v>
      </c>
      <c r="H19" s="6" t="s">
        <v>12</v>
      </c>
      <c r="J19" s="2" t="s">
        <v>80</v>
      </c>
      <c r="K19" s="2" t="s">
        <v>79</v>
      </c>
    </row>
    <row r="20" spans="2:32">
      <c r="B20" t="s">
        <v>13</v>
      </c>
      <c r="C20" s="25">
        <v>1</v>
      </c>
      <c r="D20" t="s">
        <v>78</v>
      </c>
      <c r="E20">
        <v>55.384599999999999</v>
      </c>
      <c r="F20">
        <v>97.179500000000004</v>
      </c>
      <c r="H20" t="s">
        <v>15</v>
      </c>
      <c r="J20" cm="1">
        <f t="array" ref="J20:J30" xml:space="preserve"> _xlfn._xlws.FILTER(
        _05_data[x],
        _05_data[dataset] = H20 )</f>
        <v>10</v>
      </c>
      <c r="K20" cm="1">
        <f t="array" ref="K20:K30" xml:space="preserve"> _xlfn._xlws.FILTER(
          _05_data[y],
          _05_data[dataset] = H20 )</f>
        <v>8.0399999999999991</v>
      </c>
    </row>
    <row r="21" spans="2:32">
      <c r="B21" t="s">
        <v>13</v>
      </c>
      <c r="C21" s="25">
        <v>2</v>
      </c>
      <c r="D21" t="s">
        <v>78</v>
      </c>
      <c r="E21">
        <v>51.538499999999999</v>
      </c>
      <c r="F21">
        <v>96.025599999999997</v>
      </c>
      <c r="J21">
        <v>8</v>
      </c>
      <c r="K21">
        <v>6.95</v>
      </c>
    </row>
    <row r="22" spans="2:32">
      <c r="B22" t="s">
        <v>13</v>
      </c>
      <c r="C22" s="25">
        <v>3</v>
      </c>
      <c r="D22" t="s">
        <v>78</v>
      </c>
      <c r="E22">
        <v>46.153799999999997</v>
      </c>
      <c r="F22">
        <v>94.487200000000001</v>
      </c>
      <c r="J22">
        <v>13</v>
      </c>
      <c r="K22">
        <v>7.58</v>
      </c>
    </row>
    <row r="23" spans="2:32">
      <c r="B23" t="s">
        <v>13</v>
      </c>
      <c r="C23" s="25">
        <v>4</v>
      </c>
      <c r="D23" t="s">
        <v>78</v>
      </c>
      <c r="E23">
        <v>42.820500000000003</v>
      </c>
      <c r="F23">
        <v>91.410300000000007</v>
      </c>
      <c r="J23">
        <v>9</v>
      </c>
      <c r="K23">
        <v>8.81</v>
      </c>
    </row>
    <row r="24" spans="2:32">
      <c r="B24" t="s">
        <v>13</v>
      </c>
      <c r="C24" s="25">
        <v>5</v>
      </c>
      <c r="D24" t="s">
        <v>78</v>
      </c>
      <c r="E24">
        <v>40.769199999999998</v>
      </c>
      <c r="F24">
        <v>88.333299999999994</v>
      </c>
      <c r="J24">
        <v>11</v>
      </c>
      <c r="K24">
        <v>8.33</v>
      </c>
    </row>
    <row r="25" spans="2:32">
      <c r="B25" t="s">
        <v>13</v>
      </c>
      <c r="C25" s="25">
        <v>6</v>
      </c>
      <c r="D25" t="s">
        <v>78</v>
      </c>
      <c r="E25">
        <v>38.7179</v>
      </c>
      <c r="F25">
        <v>84.871799999999993</v>
      </c>
      <c r="J25">
        <v>14</v>
      </c>
      <c r="K25">
        <v>9.9600000000000009</v>
      </c>
    </row>
    <row r="26" spans="2:32">
      <c r="B26" t="s">
        <v>13</v>
      </c>
      <c r="C26" s="25">
        <v>7</v>
      </c>
      <c r="D26" t="s">
        <v>78</v>
      </c>
      <c r="E26">
        <v>35.640999999999998</v>
      </c>
      <c r="F26">
        <v>79.871799999999993</v>
      </c>
      <c r="J26">
        <v>6</v>
      </c>
      <c r="K26">
        <v>7.24</v>
      </c>
    </row>
    <row r="27" spans="2:32">
      <c r="B27" t="s">
        <v>13</v>
      </c>
      <c r="C27" s="25">
        <v>8</v>
      </c>
      <c r="D27" t="s">
        <v>78</v>
      </c>
      <c r="E27">
        <v>33.076900000000002</v>
      </c>
      <c r="F27">
        <v>77.564099999999996</v>
      </c>
      <c r="J27">
        <v>4</v>
      </c>
      <c r="K27">
        <v>4.26</v>
      </c>
    </row>
    <row r="28" spans="2:32">
      <c r="B28" t="s">
        <v>13</v>
      </c>
      <c r="C28" s="25">
        <v>9</v>
      </c>
      <c r="D28" t="s">
        <v>78</v>
      </c>
      <c r="E28">
        <v>28.974399999999999</v>
      </c>
      <c r="F28">
        <v>74.487200000000001</v>
      </c>
      <c r="J28">
        <v>12</v>
      </c>
      <c r="K28">
        <v>10.84</v>
      </c>
    </row>
    <row r="29" spans="2:32">
      <c r="B29" t="s">
        <v>13</v>
      </c>
      <c r="C29" s="25">
        <v>10</v>
      </c>
      <c r="D29" t="s">
        <v>78</v>
      </c>
      <c r="E29">
        <v>26.1538</v>
      </c>
      <c r="F29">
        <v>71.410300000000007</v>
      </c>
      <c r="J29">
        <v>7</v>
      </c>
      <c r="K29">
        <v>4.82</v>
      </c>
    </row>
    <row r="30" spans="2:32">
      <c r="B30" t="s">
        <v>13</v>
      </c>
      <c r="C30" s="25">
        <v>11</v>
      </c>
      <c r="D30" t="s">
        <v>78</v>
      </c>
      <c r="E30">
        <v>23.076899999999998</v>
      </c>
      <c r="F30">
        <v>66.410300000000007</v>
      </c>
      <c r="J30">
        <v>5</v>
      </c>
      <c r="K30">
        <v>5.68</v>
      </c>
    </row>
    <row r="31" spans="2:32">
      <c r="B31" t="s">
        <v>13</v>
      </c>
      <c r="C31" s="25">
        <v>12</v>
      </c>
      <c r="D31" t="s">
        <v>78</v>
      </c>
      <c r="E31">
        <v>22.307700000000001</v>
      </c>
      <c r="F31">
        <v>61.794899999999998</v>
      </c>
    </row>
    <row r="32" spans="2:32">
      <c r="B32" t="s">
        <v>13</v>
      </c>
      <c r="C32" s="25">
        <v>13</v>
      </c>
      <c r="D32" t="s">
        <v>78</v>
      </c>
      <c r="E32">
        <v>22.307700000000001</v>
      </c>
      <c r="F32">
        <v>57.179499999999997</v>
      </c>
    </row>
    <row r="33" spans="2:6">
      <c r="B33" t="s">
        <v>13</v>
      </c>
      <c r="C33" s="25">
        <v>14</v>
      </c>
      <c r="D33" t="s">
        <v>78</v>
      </c>
      <c r="E33">
        <v>23.333300000000001</v>
      </c>
      <c r="F33">
        <v>52.948700000000002</v>
      </c>
    </row>
    <row r="34" spans="2:6">
      <c r="B34" t="s">
        <v>13</v>
      </c>
      <c r="C34" s="25">
        <v>15</v>
      </c>
      <c r="D34" t="s">
        <v>78</v>
      </c>
      <c r="E34">
        <v>25.897400000000001</v>
      </c>
      <c r="F34">
        <v>51.025599999999997</v>
      </c>
    </row>
    <row r="35" spans="2:6">
      <c r="B35" t="s">
        <v>13</v>
      </c>
      <c r="C35" s="25">
        <v>16</v>
      </c>
      <c r="D35" t="s">
        <v>78</v>
      </c>
      <c r="E35">
        <v>29.487200000000001</v>
      </c>
      <c r="F35">
        <v>51.025599999999997</v>
      </c>
    </row>
    <row r="36" spans="2:6">
      <c r="B36" t="s">
        <v>13</v>
      </c>
      <c r="C36" s="25">
        <v>17</v>
      </c>
      <c r="D36" t="s">
        <v>78</v>
      </c>
      <c r="E36">
        <v>32.820500000000003</v>
      </c>
      <c r="F36">
        <v>51.025599999999997</v>
      </c>
    </row>
    <row r="37" spans="2:6">
      <c r="B37" t="s">
        <v>13</v>
      </c>
      <c r="C37" s="25">
        <v>18</v>
      </c>
      <c r="D37" t="s">
        <v>78</v>
      </c>
      <c r="E37">
        <v>35.384599999999999</v>
      </c>
      <c r="F37">
        <v>51.410299999999999</v>
      </c>
    </row>
    <row r="38" spans="2:6">
      <c r="B38" t="s">
        <v>13</v>
      </c>
      <c r="C38" s="25">
        <v>19</v>
      </c>
      <c r="D38" t="s">
        <v>78</v>
      </c>
      <c r="E38">
        <v>40.256399999999999</v>
      </c>
      <c r="F38">
        <v>51.410299999999999</v>
      </c>
    </row>
    <row r="39" spans="2:6">
      <c r="B39" t="s">
        <v>13</v>
      </c>
      <c r="C39" s="25">
        <v>20</v>
      </c>
      <c r="D39" t="s">
        <v>78</v>
      </c>
      <c r="E39">
        <v>44.102600000000002</v>
      </c>
      <c r="F39">
        <v>52.948700000000002</v>
      </c>
    </row>
    <row r="40" spans="2:6">
      <c r="B40" t="s">
        <v>13</v>
      </c>
      <c r="C40" s="25">
        <v>21</v>
      </c>
      <c r="D40" t="s">
        <v>78</v>
      </c>
      <c r="E40">
        <v>46.666699999999999</v>
      </c>
      <c r="F40">
        <v>54.102600000000002</v>
      </c>
    </row>
    <row r="41" spans="2:6">
      <c r="B41" t="s">
        <v>13</v>
      </c>
      <c r="C41" s="25">
        <v>22</v>
      </c>
      <c r="D41" t="s">
        <v>78</v>
      </c>
      <c r="E41">
        <v>50</v>
      </c>
      <c r="F41">
        <v>55.256399999999999</v>
      </c>
    </row>
    <row r="42" spans="2:6">
      <c r="B42" t="s">
        <v>13</v>
      </c>
      <c r="C42" s="25">
        <v>23</v>
      </c>
      <c r="D42" t="s">
        <v>78</v>
      </c>
      <c r="E42">
        <v>53.076900000000002</v>
      </c>
      <c r="F42">
        <v>55.640999999999998</v>
      </c>
    </row>
    <row r="43" spans="2:6">
      <c r="B43" t="s">
        <v>13</v>
      </c>
      <c r="C43" s="25">
        <v>24</v>
      </c>
      <c r="D43" t="s">
        <v>78</v>
      </c>
      <c r="E43">
        <v>56.666699999999999</v>
      </c>
      <c r="F43">
        <v>56.025599999999997</v>
      </c>
    </row>
    <row r="44" spans="2:6">
      <c r="B44" t="s">
        <v>13</v>
      </c>
      <c r="C44" s="25">
        <v>25</v>
      </c>
      <c r="D44" t="s">
        <v>78</v>
      </c>
      <c r="E44">
        <v>59.230800000000002</v>
      </c>
      <c r="F44">
        <v>57.948700000000002</v>
      </c>
    </row>
    <row r="45" spans="2:6">
      <c r="B45" t="s">
        <v>13</v>
      </c>
      <c r="C45" s="25">
        <v>26</v>
      </c>
      <c r="D45" t="s">
        <v>78</v>
      </c>
      <c r="E45">
        <v>61.2821</v>
      </c>
      <c r="F45">
        <v>62.179499999999997</v>
      </c>
    </row>
    <row r="46" spans="2:6">
      <c r="B46" t="s">
        <v>13</v>
      </c>
      <c r="C46" s="25">
        <v>27</v>
      </c>
      <c r="D46" t="s">
        <v>78</v>
      </c>
      <c r="E46">
        <v>61.538499999999999</v>
      </c>
      <c r="F46">
        <v>66.410300000000007</v>
      </c>
    </row>
    <row r="47" spans="2:6">
      <c r="B47" t="s">
        <v>13</v>
      </c>
      <c r="C47" s="25">
        <v>28</v>
      </c>
      <c r="D47" t="s">
        <v>78</v>
      </c>
      <c r="E47">
        <v>61.794899999999998</v>
      </c>
      <c r="F47">
        <v>69.102599999999995</v>
      </c>
    </row>
    <row r="48" spans="2:6">
      <c r="B48" t="s">
        <v>13</v>
      </c>
      <c r="C48" s="25">
        <v>29</v>
      </c>
      <c r="D48" t="s">
        <v>78</v>
      </c>
      <c r="E48">
        <v>57.435899999999997</v>
      </c>
      <c r="F48">
        <v>55.256399999999999</v>
      </c>
    </row>
    <row r="49" spans="2:14">
      <c r="B49" t="s">
        <v>13</v>
      </c>
      <c r="C49" s="25">
        <v>30</v>
      </c>
      <c r="D49" t="s">
        <v>78</v>
      </c>
      <c r="E49">
        <v>54.8718</v>
      </c>
      <c r="F49">
        <v>49.8718</v>
      </c>
    </row>
    <row r="50" spans="2:14">
      <c r="B50" t="s">
        <v>13</v>
      </c>
      <c r="C50" s="25">
        <v>31</v>
      </c>
      <c r="D50" t="s">
        <v>78</v>
      </c>
      <c r="E50">
        <v>52.564100000000003</v>
      </c>
      <c r="F50">
        <v>46.025599999999997</v>
      </c>
    </row>
    <row r="51" spans="2:14">
      <c r="B51" t="s">
        <v>13</v>
      </c>
      <c r="C51" s="25">
        <v>32</v>
      </c>
      <c r="D51" t="s">
        <v>78</v>
      </c>
      <c r="E51">
        <v>48.205100000000002</v>
      </c>
      <c r="F51">
        <v>38.333300000000001</v>
      </c>
    </row>
    <row r="52" spans="2:14">
      <c r="B52" t="s">
        <v>13</v>
      </c>
      <c r="C52" s="25">
        <v>33</v>
      </c>
      <c r="D52" t="s">
        <v>78</v>
      </c>
      <c r="E52">
        <v>49.487200000000001</v>
      </c>
      <c r="F52">
        <v>42.179499999999997</v>
      </c>
    </row>
    <row r="53" spans="2:14">
      <c r="B53" t="s">
        <v>13</v>
      </c>
      <c r="C53" s="25">
        <v>34</v>
      </c>
      <c r="D53" t="s">
        <v>78</v>
      </c>
      <c r="E53">
        <v>51.025599999999997</v>
      </c>
      <c r="F53">
        <v>44.102600000000002</v>
      </c>
    </row>
    <row r="54" spans="2:14">
      <c r="B54" t="s">
        <v>13</v>
      </c>
      <c r="C54" s="25">
        <v>35</v>
      </c>
      <c r="D54" t="s">
        <v>78</v>
      </c>
      <c r="E54">
        <v>45.384599999999999</v>
      </c>
      <c r="F54">
        <v>36.410299999999999</v>
      </c>
    </row>
    <row r="55" spans="2:14">
      <c r="B55" t="s">
        <v>13</v>
      </c>
      <c r="C55" s="25">
        <v>36</v>
      </c>
      <c r="D55" t="s">
        <v>78</v>
      </c>
      <c r="E55">
        <v>42.820500000000003</v>
      </c>
      <c r="F55">
        <v>32.564100000000003</v>
      </c>
      <c r="N55" t="s">
        <v>97</v>
      </c>
    </row>
    <row r="56" spans="2:14">
      <c r="B56" t="s">
        <v>13</v>
      </c>
      <c r="C56" s="25">
        <v>37</v>
      </c>
      <c r="D56" t="s">
        <v>78</v>
      </c>
      <c r="E56">
        <v>38.7179</v>
      </c>
      <c r="F56">
        <v>31.410299999999999</v>
      </c>
      <c r="N56" s="5" t="s">
        <v>93</v>
      </c>
    </row>
    <row r="57" spans="2:14">
      <c r="B57" t="s">
        <v>13</v>
      </c>
      <c r="C57" s="25">
        <v>38</v>
      </c>
      <c r="D57" t="s">
        <v>78</v>
      </c>
      <c r="E57">
        <v>35.1282</v>
      </c>
      <c r="F57">
        <v>30.256399999999999</v>
      </c>
    </row>
    <row r="58" spans="2:14">
      <c r="B58" t="s">
        <v>13</v>
      </c>
      <c r="C58" s="25">
        <v>39</v>
      </c>
      <c r="D58" t="s">
        <v>78</v>
      </c>
      <c r="E58">
        <v>32.564100000000003</v>
      </c>
      <c r="F58">
        <v>32.179499999999997</v>
      </c>
      <c r="N58" t="s">
        <v>95</v>
      </c>
    </row>
    <row r="59" spans="2:14">
      <c r="B59" t="s">
        <v>13</v>
      </c>
      <c r="C59" s="25">
        <v>40</v>
      </c>
      <c r="D59" t="s">
        <v>78</v>
      </c>
      <c r="E59">
        <v>30</v>
      </c>
      <c r="F59">
        <v>36.794899999999998</v>
      </c>
      <c r="N59" s="5" t="s">
        <v>11</v>
      </c>
    </row>
    <row r="60" spans="2:14">
      <c r="B60" t="s">
        <v>13</v>
      </c>
      <c r="C60" s="25">
        <v>41</v>
      </c>
      <c r="D60" t="s">
        <v>78</v>
      </c>
      <c r="E60">
        <v>33.589700000000001</v>
      </c>
      <c r="F60">
        <v>41.410299999999999</v>
      </c>
    </row>
    <row r="61" spans="2:14">
      <c r="B61" t="s">
        <v>13</v>
      </c>
      <c r="C61" s="25">
        <v>42</v>
      </c>
      <c r="D61" t="s">
        <v>78</v>
      </c>
      <c r="E61">
        <v>36.666699999999999</v>
      </c>
      <c r="F61">
        <v>45.640999999999998</v>
      </c>
      <c r="N61" t="s">
        <v>96</v>
      </c>
    </row>
    <row r="62" spans="2:14">
      <c r="B62" t="s">
        <v>13</v>
      </c>
      <c r="C62" s="25">
        <v>43</v>
      </c>
      <c r="D62" t="s">
        <v>78</v>
      </c>
      <c r="E62">
        <v>38.205100000000002</v>
      </c>
      <c r="F62">
        <v>49.102600000000002</v>
      </c>
      <c r="N62" s="5" t="s">
        <v>94</v>
      </c>
    </row>
    <row r="63" spans="2:14">
      <c r="B63" t="s">
        <v>13</v>
      </c>
      <c r="C63" s="25">
        <v>44</v>
      </c>
      <c r="D63" t="s">
        <v>78</v>
      </c>
      <c r="E63">
        <v>29.743600000000001</v>
      </c>
      <c r="F63">
        <v>36.025599999999997</v>
      </c>
    </row>
    <row r="64" spans="2:14">
      <c r="B64" t="s">
        <v>13</v>
      </c>
      <c r="C64" s="25">
        <v>45</v>
      </c>
      <c r="D64" t="s">
        <v>78</v>
      </c>
      <c r="E64">
        <v>29.743600000000001</v>
      </c>
      <c r="F64">
        <v>32.179499999999997</v>
      </c>
    </row>
    <row r="65" spans="2:6">
      <c r="B65" t="s">
        <v>13</v>
      </c>
      <c r="C65" s="25">
        <v>46</v>
      </c>
      <c r="D65" t="s">
        <v>78</v>
      </c>
      <c r="E65">
        <v>30</v>
      </c>
      <c r="F65">
        <v>29.102599999999999</v>
      </c>
    </row>
    <row r="66" spans="2:6">
      <c r="B66" t="s">
        <v>13</v>
      </c>
      <c r="C66" s="25">
        <v>47</v>
      </c>
      <c r="D66" t="s">
        <v>78</v>
      </c>
      <c r="E66">
        <v>32.051299999999998</v>
      </c>
      <c r="F66">
        <v>26.794899999999998</v>
      </c>
    </row>
    <row r="67" spans="2:6">
      <c r="B67" t="s">
        <v>13</v>
      </c>
      <c r="C67" s="25">
        <v>48</v>
      </c>
      <c r="D67" t="s">
        <v>78</v>
      </c>
      <c r="E67">
        <v>35.897399999999998</v>
      </c>
      <c r="F67">
        <v>25.256399999999999</v>
      </c>
    </row>
    <row r="68" spans="2:6">
      <c r="B68" t="s">
        <v>13</v>
      </c>
      <c r="C68" s="25">
        <v>49</v>
      </c>
      <c r="D68" t="s">
        <v>78</v>
      </c>
      <c r="E68">
        <v>41.025599999999997</v>
      </c>
      <c r="F68">
        <v>25.256399999999999</v>
      </c>
    </row>
    <row r="69" spans="2:6">
      <c r="B69" t="s">
        <v>13</v>
      </c>
      <c r="C69" s="25">
        <v>50</v>
      </c>
      <c r="D69" t="s">
        <v>78</v>
      </c>
      <c r="E69">
        <v>44.102600000000002</v>
      </c>
      <c r="F69">
        <v>25.640999999999998</v>
      </c>
    </row>
    <row r="70" spans="2:6">
      <c r="B70" t="s">
        <v>13</v>
      </c>
      <c r="C70" s="25">
        <v>51</v>
      </c>
      <c r="D70" t="s">
        <v>78</v>
      </c>
      <c r="E70">
        <v>47.179499999999997</v>
      </c>
      <c r="F70">
        <v>28.718</v>
      </c>
    </row>
    <row r="71" spans="2:6">
      <c r="B71" t="s">
        <v>13</v>
      </c>
      <c r="C71" s="25">
        <v>52</v>
      </c>
      <c r="D71" t="s">
        <v>78</v>
      </c>
      <c r="E71">
        <v>49.487200000000001</v>
      </c>
      <c r="F71">
        <v>31.410299999999999</v>
      </c>
    </row>
    <row r="72" spans="2:6">
      <c r="B72" t="s">
        <v>13</v>
      </c>
      <c r="C72" s="25">
        <v>53</v>
      </c>
      <c r="D72" t="s">
        <v>78</v>
      </c>
      <c r="E72">
        <v>51.538499999999999</v>
      </c>
      <c r="F72">
        <v>34.8718</v>
      </c>
    </row>
    <row r="73" spans="2:6">
      <c r="B73" t="s">
        <v>13</v>
      </c>
      <c r="C73" s="25">
        <v>54</v>
      </c>
      <c r="D73" t="s">
        <v>78</v>
      </c>
      <c r="E73">
        <v>53.589700000000001</v>
      </c>
      <c r="F73">
        <v>37.564100000000003</v>
      </c>
    </row>
    <row r="74" spans="2:6">
      <c r="B74" t="s">
        <v>13</v>
      </c>
      <c r="C74" s="25">
        <v>55</v>
      </c>
      <c r="D74" t="s">
        <v>78</v>
      </c>
      <c r="E74">
        <v>55.1282</v>
      </c>
      <c r="F74">
        <v>40.640999999999998</v>
      </c>
    </row>
    <row r="75" spans="2:6">
      <c r="B75" t="s">
        <v>13</v>
      </c>
      <c r="C75" s="25">
        <v>56</v>
      </c>
      <c r="D75" t="s">
        <v>78</v>
      </c>
      <c r="E75">
        <v>56.666699999999999</v>
      </c>
      <c r="F75">
        <v>42.179499999999997</v>
      </c>
    </row>
    <row r="76" spans="2:6">
      <c r="B76" t="s">
        <v>13</v>
      </c>
      <c r="C76" s="25">
        <v>57</v>
      </c>
      <c r="D76" t="s">
        <v>78</v>
      </c>
      <c r="E76">
        <v>59.230800000000002</v>
      </c>
      <c r="F76">
        <v>44.487200000000001</v>
      </c>
    </row>
    <row r="77" spans="2:6">
      <c r="B77" t="s">
        <v>13</v>
      </c>
      <c r="C77" s="25">
        <v>58</v>
      </c>
      <c r="D77" t="s">
        <v>78</v>
      </c>
      <c r="E77">
        <v>62.307699999999997</v>
      </c>
      <c r="F77">
        <v>46.025599999999997</v>
      </c>
    </row>
    <row r="78" spans="2:6">
      <c r="B78" t="s">
        <v>13</v>
      </c>
      <c r="C78" s="25">
        <v>59</v>
      </c>
      <c r="D78" t="s">
        <v>78</v>
      </c>
      <c r="E78">
        <v>64.871799999999993</v>
      </c>
      <c r="F78">
        <v>46.794899999999998</v>
      </c>
    </row>
    <row r="79" spans="2:6">
      <c r="B79" t="s">
        <v>13</v>
      </c>
      <c r="C79" s="25">
        <v>60</v>
      </c>
      <c r="D79" t="s">
        <v>78</v>
      </c>
      <c r="E79">
        <v>67.948700000000002</v>
      </c>
      <c r="F79">
        <v>47.948700000000002</v>
      </c>
    </row>
    <row r="80" spans="2:6">
      <c r="B80" t="s">
        <v>13</v>
      </c>
      <c r="C80" s="25">
        <v>61</v>
      </c>
      <c r="D80" t="s">
        <v>78</v>
      </c>
      <c r="E80">
        <v>70.512799999999999</v>
      </c>
      <c r="F80">
        <v>53.718000000000004</v>
      </c>
    </row>
    <row r="81" spans="2:6">
      <c r="B81" t="s">
        <v>13</v>
      </c>
      <c r="C81" s="25">
        <v>62</v>
      </c>
      <c r="D81" t="s">
        <v>78</v>
      </c>
      <c r="E81">
        <v>71.538499999999999</v>
      </c>
      <c r="F81">
        <v>60.640999999999998</v>
      </c>
    </row>
    <row r="82" spans="2:6">
      <c r="B82" t="s">
        <v>13</v>
      </c>
      <c r="C82" s="25">
        <v>63</v>
      </c>
      <c r="D82" t="s">
        <v>78</v>
      </c>
      <c r="E82">
        <v>71.538499999999999</v>
      </c>
      <c r="F82">
        <v>64.487200000000001</v>
      </c>
    </row>
    <row r="83" spans="2:6">
      <c r="B83" t="s">
        <v>13</v>
      </c>
      <c r="C83" s="25">
        <v>64</v>
      </c>
      <c r="D83" t="s">
        <v>78</v>
      </c>
      <c r="E83">
        <v>69.487200000000001</v>
      </c>
      <c r="F83">
        <v>69.487200000000001</v>
      </c>
    </row>
    <row r="84" spans="2:6">
      <c r="B84" t="s">
        <v>13</v>
      </c>
      <c r="C84" s="25">
        <v>65</v>
      </c>
      <c r="D84" t="s">
        <v>78</v>
      </c>
      <c r="E84">
        <v>46.923099999999998</v>
      </c>
      <c r="F84">
        <v>79.871799999999993</v>
      </c>
    </row>
    <row r="85" spans="2:6">
      <c r="B85" t="s">
        <v>13</v>
      </c>
      <c r="C85" s="25">
        <v>66</v>
      </c>
      <c r="D85" t="s">
        <v>78</v>
      </c>
      <c r="E85">
        <v>48.205100000000002</v>
      </c>
      <c r="F85">
        <v>84.102599999999995</v>
      </c>
    </row>
    <row r="86" spans="2:6">
      <c r="B86" t="s">
        <v>13</v>
      </c>
      <c r="C86" s="25">
        <v>67</v>
      </c>
      <c r="D86" t="s">
        <v>78</v>
      </c>
      <c r="E86">
        <v>50</v>
      </c>
      <c r="F86">
        <v>85.256399999999999</v>
      </c>
    </row>
    <row r="87" spans="2:6">
      <c r="B87" t="s">
        <v>13</v>
      </c>
      <c r="C87" s="25">
        <v>68</v>
      </c>
      <c r="D87" t="s">
        <v>78</v>
      </c>
      <c r="E87">
        <v>53.076900000000002</v>
      </c>
      <c r="F87">
        <v>85.256399999999999</v>
      </c>
    </row>
    <row r="88" spans="2:6">
      <c r="B88" t="s">
        <v>13</v>
      </c>
      <c r="C88" s="25">
        <v>69</v>
      </c>
      <c r="D88" t="s">
        <v>78</v>
      </c>
      <c r="E88">
        <v>55.384599999999999</v>
      </c>
      <c r="F88">
        <v>86.025599999999997</v>
      </c>
    </row>
    <row r="89" spans="2:6">
      <c r="B89" t="s">
        <v>13</v>
      </c>
      <c r="C89" s="25">
        <v>70</v>
      </c>
      <c r="D89" t="s">
        <v>78</v>
      </c>
      <c r="E89">
        <v>56.666699999999999</v>
      </c>
      <c r="F89">
        <v>86.025599999999997</v>
      </c>
    </row>
    <row r="90" spans="2:6">
      <c r="B90" t="s">
        <v>13</v>
      </c>
      <c r="C90" s="25">
        <v>71</v>
      </c>
      <c r="D90" t="s">
        <v>78</v>
      </c>
      <c r="E90">
        <v>56.153799999999997</v>
      </c>
      <c r="F90">
        <v>82.948700000000002</v>
      </c>
    </row>
    <row r="91" spans="2:6">
      <c r="B91" t="s">
        <v>13</v>
      </c>
      <c r="C91" s="25">
        <v>72</v>
      </c>
      <c r="D91" t="s">
        <v>78</v>
      </c>
      <c r="E91">
        <v>53.846200000000003</v>
      </c>
      <c r="F91">
        <v>80.641000000000005</v>
      </c>
    </row>
    <row r="92" spans="2:6">
      <c r="B92" t="s">
        <v>13</v>
      </c>
      <c r="C92" s="25">
        <v>73</v>
      </c>
      <c r="D92" t="s">
        <v>78</v>
      </c>
      <c r="E92">
        <v>51.2821</v>
      </c>
      <c r="F92">
        <v>78.718000000000004</v>
      </c>
    </row>
    <row r="93" spans="2:6">
      <c r="B93" t="s">
        <v>13</v>
      </c>
      <c r="C93" s="25">
        <v>74</v>
      </c>
      <c r="D93" t="s">
        <v>78</v>
      </c>
      <c r="E93">
        <v>50</v>
      </c>
      <c r="F93">
        <v>78.718000000000004</v>
      </c>
    </row>
    <row r="94" spans="2:6">
      <c r="B94" t="s">
        <v>13</v>
      </c>
      <c r="C94" s="25">
        <v>75</v>
      </c>
      <c r="D94" t="s">
        <v>78</v>
      </c>
      <c r="E94">
        <v>47.948700000000002</v>
      </c>
      <c r="F94">
        <v>77.564099999999996</v>
      </c>
    </row>
    <row r="95" spans="2:6">
      <c r="B95" t="s">
        <v>13</v>
      </c>
      <c r="C95" s="25">
        <v>76</v>
      </c>
      <c r="D95" t="s">
        <v>78</v>
      </c>
      <c r="E95">
        <v>29.743600000000001</v>
      </c>
      <c r="F95">
        <v>59.8718</v>
      </c>
    </row>
    <row r="96" spans="2:6">
      <c r="B96" t="s">
        <v>13</v>
      </c>
      <c r="C96" s="25">
        <v>77</v>
      </c>
      <c r="D96" t="s">
        <v>78</v>
      </c>
      <c r="E96">
        <v>29.743600000000001</v>
      </c>
      <c r="F96">
        <v>62.179499999999997</v>
      </c>
    </row>
    <row r="97" spans="2:6">
      <c r="B97" t="s">
        <v>13</v>
      </c>
      <c r="C97" s="25">
        <v>78</v>
      </c>
      <c r="D97" t="s">
        <v>78</v>
      </c>
      <c r="E97">
        <v>31.2821</v>
      </c>
      <c r="F97">
        <v>62.564100000000003</v>
      </c>
    </row>
    <row r="98" spans="2:6">
      <c r="B98" t="s">
        <v>13</v>
      </c>
      <c r="C98" s="25">
        <v>79</v>
      </c>
      <c r="D98" t="s">
        <v>78</v>
      </c>
      <c r="E98">
        <v>57.948700000000002</v>
      </c>
      <c r="F98">
        <v>99.487200000000001</v>
      </c>
    </row>
    <row r="99" spans="2:6">
      <c r="B99" t="s">
        <v>13</v>
      </c>
      <c r="C99" s="25">
        <v>80</v>
      </c>
      <c r="D99" t="s">
        <v>78</v>
      </c>
      <c r="E99">
        <v>61.794899999999998</v>
      </c>
      <c r="F99">
        <v>99.102599999999995</v>
      </c>
    </row>
    <row r="100" spans="2:6">
      <c r="B100" t="s">
        <v>13</v>
      </c>
      <c r="C100" s="25">
        <v>81</v>
      </c>
      <c r="D100" t="s">
        <v>78</v>
      </c>
      <c r="E100">
        <v>64.871799999999993</v>
      </c>
      <c r="F100">
        <v>97.564099999999996</v>
      </c>
    </row>
    <row r="101" spans="2:6">
      <c r="B101" t="s">
        <v>13</v>
      </c>
      <c r="C101" s="25">
        <v>82</v>
      </c>
      <c r="D101" t="s">
        <v>78</v>
      </c>
      <c r="E101">
        <v>68.461500000000001</v>
      </c>
      <c r="F101">
        <v>94.102599999999995</v>
      </c>
    </row>
    <row r="102" spans="2:6">
      <c r="B102" t="s">
        <v>13</v>
      </c>
      <c r="C102" s="25">
        <v>83</v>
      </c>
      <c r="D102" t="s">
        <v>78</v>
      </c>
      <c r="E102">
        <v>70.769199999999998</v>
      </c>
      <c r="F102">
        <v>91.025599999999997</v>
      </c>
    </row>
    <row r="103" spans="2:6">
      <c r="B103" t="s">
        <v>13</v>
      </c>
      <c r="C103" s="25">
        <v>84</v>
      </c>
      <c r="D103" t="s">
        <v>78</v>
      </c>
      <c r="E103">
        <v>72.051299999999998</v>
      </c>
      <c r="F103">
        <v>86.410300000000007</v>
      </c>
    </row>
    <row r="104" spans="2:6">
      <c r="B104" t="s">
        <v>13</v>
      </c>
      <c r="C104" s="25">
        <v>85</v>
      </c>
      <c r="D104" t="s">
        <v>78</v>
      </c>
      <c r="E104">
        <v>73.846199999999996</v>
      </c>
      <c r="F104">
        <v>83.333299999999994</v>
      </c>
    </row>
    <row r="105" spans="2:6">
      <c r="B105" t="s">
        <v>13</v>
      </c>
      <c r="C105" s="25">
        <v>86</v>
      </c>
      <c r="D105" t="s">
        <v>78</v>
      </c>
      <c r="E105">
        <v>75.128200000000007</v>
      </c>
      <c r="F105">
        <v>79.102599999999995</v>
      </c>
    </row>
    <row r="106" spans="2:6">
      <c r="B106" t="s">
        <v>13</v>
      </c>
      <c r="C106" s="25">
        <v>87</v>
      </c>
      <c r="D106" t="s">
        <v>78</v>
      </c>
      <c r="E106">
        <v>76.666700000000006</v>
      </c>
      <c r="F106">
        <v>75.256399999999999</v>
      </c>
    </row>
    <row r="107" spans="2:6">
      <c r="B107" t="s">
        <v>13</v>
      </c>
      <c r="C107" s="25">
        <v>88</v>
      </c>
      <c r="D107" t="s">
        <v>78</v>
      </c>
      <c r="E107">
        <v>77.692300000000003</v>
      </c>
      <c r="F107">
        <v>71.410300000000007</v>
      </c>
    </row>
    <row r="108" spans="2:6">
      <c r="B108" t="s">
        <v>13</v>
      </c>
      <c r="C108" s="25">
        <v>89</v>
      </c>
      <c r="D108" t="s">
        <v>78</v>
      </c>
      <c r="E108">
        <v>79.743600000000001</v>
      </c>
      <c r="F108">
        <v>66.794899999999998</v>
      </c>
    </row>
    <row r="109" spans="2:6">
      <c r="B109" t="s">
        <v>13</v>
      </c>
      <c r="C109" s="25">
        <v>90</v>
      </c>
      <c r="D109" t="s">
        <v>78</v>
      </c>
      <c r="E109">
        <v>81.794899999999998</v>
      </c>
      <c r="F109">
        <v>60.256399999999999</v>
      </c>
    </row>
    <row r="110" spans="2:6">
      <c r="B110" t="s">
        <v>13</v>
      </c>
      <c r="C110" s="25">
        <v>91</v>
      </c>
      <c r="D110" t="s">
        <v>78</v>
      </c>
      <c r="E110">
        <v>83.333299999999994</v>
      </c>
      <c r="F110">
        <v>55.256399999999999</v>
      </c>
    </row>
    <row r="111" spans="2:6">
      <c r="B111" t="s">
        <v>13</v>
      </c>
      <c r="C111" s="25">
        <v>92</v>
      </c>
      <c r="D111" t="s">
        <v>78</v>
      </c>
      <c r="E111">
        <v>85.128200000000007</v>
      </c>
      <c r="F111">
        <v>51.410299999999999</v>
      </c>
    </row>
    <row r="112" spans="2:6">
      <c r="B112" t="s">
        <v>13</v>
      </c>
      <c r="C112" s="25">
        <v>93</v>
      </c>
      <c r="D112" t="s">
        <v>78</v>
      </c>
      <c r="E112">
        <v>86.410300000000007</v>
      </c>
      <c r="F112">
        <v>47.564100000000003</v>
      </c>
    </row>
    <row r="113" spans="2:6">
      <c r="B113" t="s">
        <v>13</v>
      </c>
      <c r="C113" s="25">
        <v>94</v>
      </c>
      <c r="D113" t="s">
        <v>78</v>
      </c>
      <c r="E113">
        <v>87.948700000000002</v>
      </c>
      <c r="F113">
        <v>46.025599999999997</v>
      </c>
    </row>
    <row r="114" spans="2:6">
      <c r="B114" t="s">
        <v>13</v>
      </c>
      <c r="C114" s="25">
        <v>95</v>
      </c>
      <c r="D114" t="s">
        <v>78</v>
      </c>
      <c r="E114">
        <v>89.487200000000001</v>
      </c>
      <c r="F114">
        <v>42.564100000000003</v>
      </c>
    </row>
    <row r="115" spans="2:6">
      <c r="B115" t="s">
        <v>13</v>
      </c>
      <c r="C115" s="25">
        <v>96</v>
      </c>
      <c r="D115" t="s">
        <v>78</v>
      </c>
      <c r="E115">
        <v>93.333299999999994</v>
      </c>
      <c r="F115">
        <v>39.8718</v>
      </c>
    </row>
    <row r="116" spans="2:6">
      <c r="B116" t="s">
        <v>13</v>
      </c>
      <c r="C116" s="25">
        <v>97</v>
      </c>
      <c r="D116" t="s">
        <v>78</v>
      </c>
      <c r="E116">
        <v>95.384600000000006</v>
      </c>
      <c r="F116">
        <v>36.794899999999998</v>
      </c>
    </row>
    <row r="117" spans="2:6">
      <c r="B117" t="s">
        <v>13</v>
      </c>
      <c r="C117" s="25">
        <v>98</v>
      </c>
      <c r="D117" t="s">
        <v>78</v>
      </c>
      <c r="E117">
        <v>98.205100000000002</v>
      </c>
      <c r="F117">
        <v>33.718000000000004</v>
      </c>
    </row>
    <row r="118" spans="2:6">
      <c r="B118" t="s">
        <v>13</v>
      </c>
      <c r="C118" s="25">
        <v>99</v>
      </c>
      <c r="D118" t="s">
        <v>78</v>
      </c>
      <c r="E118">
        <v>56.666699999999999</v>
      </c>
      <c r="F118">
        <v>40.640999999999998</v>
      </c>
    </row>
    <row r="119" spans="2:6">
      <c r="B119" t="s">
        <v>13</v>
      </c>
      <c r="C119" s="25">
        <v>100</v>
      </c>
      <c r="D119" t="s">
        <v>78</v>
      </c>
      <c r="E119">
        <v>59.230800000000002</v>
      </c>
      <c r="F119">
        <v>38.333300000000001</v>
      </c>
    </row>
    <row r="120" spans="2:6">
      <c r="B120" t="s">
        <v>13</v>
      </c>
      <c r="C120" s="25">
        <v>101</v>
      </c>
      <c r="D120" t="s">
        <v>78</v>
      </c>
      <c r="E120">
        <v>60.769199999999998</v>
      </c>
      <c r="F120">
        <v>33.718000000000004</v>
      </c>
    </row>
    <row r="121" spans="2:6">
      <c r="B121" t="s">
        <v>13</v>
      </c>
      <c r="C121" s="25">
        <v>102</v>
      </c>
      <c r="D121" t="s">
        <v>78</v>
      </c>
      <c r="E121">
        <v>63.076900000000002</v>
      </c>
      <c r="F121">
        <v>29.102599999999999</v>
      </c>
    </row>
    <row r="122" spans="2:6">
      <c r="B122" t="s">
        <v>13</v>
      </c>
      <c r="C122" s="25">
        <v>103</v>
      </c>
      <c r="D122" t="s">
        <v>78</v>
      </c>
      <c r="E122">
        <v>64.102599999999995</v>
      </c>
      <c r="F122">
        <v>25.256399999999999</v>
      </c>
    </row>
    <row r="123" spans="2:6">
      <c r="B123" t="s">
        <v>13</v>
      </c>
      <c r="C123" s="25">
        <v>104</v>
      </c>
      <c r="D123" t="s">
        <v>78</v>
      </c>
      <c r="E123">
        <v>64.358999999999995</v>
      </c>
      <c r="F123">
        <v>24.102599999999999</v>
      </c>
    </row>
    <row r="124" spans="2:6">
      <c r="B124" t="s">
        <v>13</v>
      </c>
      <c r="C124" s="25">
        <v>105</v>
      </c>
      <c r="D124" t="s">
        <v>78</v>
      </c>
      <c r="E124">
        <v>74.358999999999995</v>
      </c>
      <c r="F124">
        <v>22.948699999999999</v>
      </c>
    </row>
    <row r="125" spans="2:6">
      <c r="B125" t="s">
        <v>13</v>
      </c>
      <c r="C125" s="25">
        <v>106</v>
      </c>
      <c r="D125" t="s">
        <v>78</v>
      </c>
      <c r="E125">
        <v>71.2821</v>
      </c>
      <c r="F125">
        <v>22.948699999999999</v>
      </c>
    </row>
    <row r="126" spans="2:6">
      <c r="B126" t="s">
        <v>13</v>
      </c>
      <c r="C126" s="25">
        <v>107</v>
      </c>
      <c r="D126" t="s">
        <v>78</v>
      </c>
      <c r="E126">
        <v>67.948700000000002</v>
      </c>
      <c r="F126">
        <v>22.179500000000001</v>
      </c>
    </row>
    <row r="127" spans="2:6">
      <c r="B127" t="s">
        <v>13</v>
      </c>
      <c r="C127" s="25">
        <v>108</v>
      </c>
      <c r="D127" t="s">
        <v>78</v>
      </c>
      <c r="E127">
        <v>65.897400000000005</v>
      </c>
      <c r="F127">
        <v>20.256399999999999</v>
      </c>
    </row>
    <row r="128" spans="2:6">
      <c r="B128" t="s">
        <v>13</v>
      </c>
      <c r="C128" s="25">
        <v>109</v>
      </c>
      <c r="D128" t="s">
        <v>78</v>
      </c>
      <c r="E128">
        <v>63.076900000000002</v>
      </c>
      <c r="F128">
        <v>19.102599999999999</v>
      </c>
    </row>
    <row r="129" spans="2:6">
      <c r="B129" t="s">
        <v>13</v>
      </c>
      <c r="C129" s="25">
        <v>110</v>
      </c>
      <c r="D129" t="s">
        <v>78</v>
      </c>
      <c r="E129">
        <v>61.2821</v>
      </c>
      <c r="F129">
        <v>19.102599999999999</v>
      </c>
    </row>
    <row r="130" spans="2:6">
      <c r="B130" t="s">
        <v>13</v>
      </c>
      <c r="C130" s="25">
        <v>111</v>
      </c>
      <c r="D130" t="s">
        <v>78</v>
      </c>
      <c r="E130">
        <v>58.7179</v>
      </c>
      <c r="F130">
        <v>18.333300000000001</v>
      </c>
    </row>
    <row r="131" spans="2:6">
      <c r="B131" t="s">
        <v>13</v>
      </c>
      <c r="C131" s="25">
        <v>112</v>
      </c>
      <c r="D131" t="s">
        <v>78</v>
      </c>
      <c r="E131">
        <v>55.1282</v>
      </c>
      <c r="F131">
        <v>18.333300000000001</v>
      </c>
    </row>
    <row r="132" spans="2:6">
      <c r="B132" t="s">
        <v>13</v>
      </c>
      <c r="C132" s="25">
        <v>113</v>
      </c>
      <c r="D132" t="s">
        <v>78</v>
      </c>
      <c r="E132">
        <v>52.307699999999997</v>
      </c>
      <c r="F132">
        <v>18.333300000000001</v>
      </c>
    </row>
    <row r="133" spans="2:6">
      <c r="B133" t="s">
        <v>13</v>
      </c>
      <c r="C133" s="25">
        <v>114</v>
      </c>
      <c r="D133" t="s">
        <v>78</v>
      </c>
      <c r="E133">
        <v>49.743600000000001</v>
      </c>
      <c r="F133">
        <v>17.5641</v>
      </c>
    </row>
    <row r="134" spans="2:6">
      <c r="B134" t="s">
        <v>13</v>
      </c>
      <c r="C134" s="25">
        <v>115</v>
      </c>
      <c r="D134" t="s">
        <v>78</v>
      </c>
      <c r="E134">
        <v>47.435899999999997</v>
      </c>
      <c r="F134">
        <v>16.025600000000001</v>
      </c>
    </row>
    <row r="135" spans="2:6">
      <c r="B135" t="s">
        <v>13</v>
      </c>
      <c r="C135" s="25">
        <v>116</v>
      </c>
      <c r="D135" t="s">
        <v>78</v>
      </c>
      <c r="E135">
        <v>44.8718</v>
      </c>
      <c r="F135">
        <v>13.718</v>
      </c>
    </row>
    <row r="136" spans="2:6">
      <c r="B136" t="s">
        <v>13</v>
      </c>
      <c r="C136" s="25">
        <v>117</v>
      </c>
      <c r="D136" t="s">
        <v>78</v>
      </c>
      <c r="E136">
        <v>48.7179</v>
      </c>
      <c r="F136">
        <v>14.8718</v>
      </c>
    </row>
    <row r="137" spans="2:6">
      <c r="B137" t="s">
        <v>13</v>
      </c>
      <c r="C137" s="25">
        <v>118</v>
      </c>
      <c r="D137" t="s">
        <v>78</v>
      </c>
      <c r="E137">
        <v>51.2821</v>
      </c>
      <c r="F137">
        <v>14.8718</v>
      </c>
    </row>
    <row r="138" spans="2:6">
      <c r="B138" t="s">
        <v>13</v>
      </c>
      <c r="C138" s="25">
        <v>119</v>
      </c>
      <c r="D138" t="s">
        <v>78</v>
      </c>
      <c r="E138">
        <v>54.102600000000002</v>
      </c>
      <c r="F138">
        <v>14.8718</v>
      </c>
    </row>
    <row r="139" spans="2:6">
      <c r="B139" t="s">
        <v>13</v>
      </c>
      <c r="C139" s="25">
        <v>120</v>
      </c>
      <c r="D139" t="s">
        <v>78</v>
      </c>
      <c r="E139">
        <v>56.153799999999997</v>
      </c>
      <c r="F139">
        <v>14.102600000000001</v>
      </c>
    </row>
    <row r="140" spans="2:6">
      <c r="B140" t="s">
        <v>13</v>
      </c>
      <c r="C140" s="25">
        <v>121</v>
      </c>
      <c r="D140" t="s">
        <v>78</v>
      </c>
      <c r="E140">
        <v>52.051299999999998</v>
      </c>
      <c r="F140">
        <v>12.5641</v>
      </c>
    </row>
    <row r="141" spans="2:6">
      <c r="B141" t="s">
        <v>13</v>
      </c>
      <c r="C141" s="25">
        <v>122</v>
      </c>
      <c r="D141" t="s">
        <v>78</v>
      </c>
      <c r="E141">
        <v>48.7179</v>
      </c>
      <c r="F141">
        <v>11.025600000000001</v>
      </c>
    </row>
    <row r="142" spans="2:6">
      <c r="B142" t="s">
        <v>13</v>
      </c>
      <c r="C142" s="25">
        <v>123</v>
      </c>
      <c r="D142" t="s">
        <v>78</v>
      </c>
      <c r="E142">
        <v>47.179499999999997</v>
      </c>
      <c r="F142">
        <v>9.8718000000000004</v>
      </c>
    </row>
    <row r="143" spans="2:6">
      <c r="B143" t="s">
        <v>13</v>
      </c>
      <c r="C143" s="25">
        <v>124</v>
      </c>
      <c r="D143" t="s">
        <v>78</v>
      </c>
      <c r="E143">
        <v>46.153799999999997</v>
      </c>
      <c r="F143">
        <v>6.0255999999999998</v>
      </c>
    </row>
    <row r="144" spans="2:6">
      <c r="B144" t="s">
        <v>13</v>
      </c>
      <c r="C144" s="25">
        <v>125</v>
      </c>
      <c r="D144" t="s">
        <v>78</v>
      </c>
      <c r="E144">
        <v>50.512799999999999</v>
      </c>
      <c r="F144">
        <v>9.4871999999999996</v>
      </c>
    </row>
    <row r="145" spans="2:6">
      <c r="B145" t="s">
        <v>13</v>
      </c>
      <c r="C145" s="25">
        <v>126</v>
      </c>
      <c r="D145" t="s">
        <v>78</v>
      </c>
      <c r="E145">
        <v>53.846200000000003</v>
      </c>
      <c r="F145">
        <v>10.256399999999999</v>
      </c>
    </row>
    <row r="146" spans="2:6">
      <c r="B146" t="s">
        <v>13</v>
      </c>
      <c r="C146" s="25">
        <v>127</v>
      </c>
      <c r="D146" t="s">
        <v>78</v>
      </c>
      <c r="E146">
        <v>57.435899999999997</v>
      </c>
      <c r="F146">
        <v>10.256399999999999</v>
      </c>
    </row>
    <row r="147" spans="2:6">
      <c r="B147" t="s">
        <v>13</v>
      </c>
      <c r="C147" s="25">
        <v>128</v>
      </c>
      <c r="D147" t="s">
        <v>78</v>
      </c>
      <c r="E147">
        <v>60</v>
      </c>
      <c r="F147">
        <v>10.641</v>
      </c>
    </row>
    <row r="148" spans="2:6">
      <c r="B148" t="s">
        <v>13</v>
      </c>
      <c r="C148" s="25">
        <v>129</v>
      </c>
      <c r="D148" t="s">
        <v>78</v>
      </c>
      <c r="E148">
        <v>64.102599999999995</v>
      </c>
      <c r="F148">
        <v>10.641</v>
      </c>
    </row>
    <row r="149" spans="2:6">
      <c r="B149" t="s">
        <v>13</v>
      </c>
      <c r="C149" s="25">
        <v>130</v>
      </c>
      <c r="D149" t="s">
        <v>78</v>
      </c>
      <c r="E149">
        <v>66.923100000000005</v>
      </c>
      <c r="F149">
        <v>10.641</v>
      </c>
    </row>
    <row r="150" spans="2:6">
      <c r="B150" t="s">
        <v>13</v>
      </c>
      <c r="C150" s="25">
        <v>131</v>
      </c>
      <c r="D150" t="s">
        <v>78</v>
      </c>
      <c r="E150">
        <v>71.2821</v>
      </c>
      <c r="F150">
        <v>10.641</v>
      </c>
    </row>
    <row r="151" spans="2:6">
      <c r="B151" t="s">
        <v>13</v>
      </c>
      <c r="C151" s="25">
        <v>132</v>
      </c>
      <c r="D151" t="s">
        <v>78</v>
      </c>
      <c r="E151">
        <v>74.358999999999995</v>
      </c>
      <c r="F151">
        <v>10.641</v>
      </c>
    </row>
    <row r="152" spans="2:6">
      <c r="B152" t="s">
        <v>13</v>
      </c>
      <c r="C152" s="25">
        <v>133</v>
      </c>
      <c r="D152" t="s">
        <v>78</v>
      </c>
      <c r="E152">
        <v>78.205100000000002</v>
      </c>
      <c r="F152">
        <v>10.641</v>
      </c>
    </row>
    <row r="153" spans="2:6">
      <c r="B153" t="s">
        <v>13</v>
      </c>
      <c r="C153" s="25">
        <v>134</v>
      </c>
      <c r="D153" t="s">
        <v>78</v>
      </c>
      <c r="E153">
        <v>67.948700000000002</v>
      </c>
      <c r="F153">
        <v>8.718</v>
      </c>
    </row>
    <row r="154" spans="2:6">
      <c r="B154" t="s">
        <v>13</v>
      </c>
      <c r="C154" s="25">
        <v>135</v>
      </c>
      <c r="D154" t="s">
        <v>78</v>
      </c>
      <c r="E154">
        <v>68.461500000000001</v>
      </c>
      <c r="F154">
        <v>5.2564000000000002</v>
      </c>
    </row>
    <row r="155" spans="2:6">
      <c r="B155" t="s">
        <v>13</v>
      </c>
      <c r="C155" s="25">
        <v>136</v>
      </c>
      <c r="D155" t="s">
        <v>78</v>
      </c>
      <c r="E155">
        <v>68.205100000000002</v>
      </c>
      <c r="F155">
        <v>2.9487000000000001</v>
      </c>
    </row>
    <row r="156" spans="2:6">
      <c r="B156" t="s">
        <v>13</v>
      </c>
      <c r="C156" s="25">
        <v>137</v>
      </c>
      <c r="D156" t="s">
        <v>78</v>
      </c>
      <c r="E156">
        <v>37.692300000000003</v>
      </c>
      <c r="F156">
        <v>25.769200000000001</v>
      </c>
    </row>
    <row r="157" spans="2:6">
      <c r="B157" t="s">
        <v>13</v>
      </c>
      <c r="C157" s="25">
        <v>138</v>
      </c>
      <c r="D157" t="s">
        <v>78</v>
      </c>
      <c r="E157">
        <v>39.487200000000001</v>
      </c>
      <c r="F157">
        <v>25.384599999999999</v>
      </c>
    </row>
    <row r="158" spans="2:6">
      <c r="B158" t="s">
        <v>13</v>
      </c>
      <c r="C158" s="25">
        <v>139</v>
      </c>
      <c r="D158" t="s">
        <v>78</v>
      </c>
      <c r="E158">
        <v>91.2821</v>
      </c>
      <c r="F158">
        <v>41.538499999999999</v>
      </c>
    </row>
    <row r="159" spans="2:6">
      <c r="B159" t="s">
        <v>13</v>
      </c>
      <c r="C159" s="25">
        <v>140</v>
      </c>
      <c r="D159" t="s">
        <v>78</v>
      </c>
      <c r="E159">
        <v>50</v>
      </c>
      <c r="F159">
        <v>95.769199999999998</v>
      </c>
    </row>
    <row r="160" spans="2:6">
      <c r="B160" t="s">
        <v>13</v>
      </c>
      <c r="C160" s="25">
        <v>141</v>
      </c>
      <c r="D160" t="s">
        <v>78</v>
      </c>
      <c r="E160">
        <v>47.948700000000002</v>
      </c>
      <c r="F160">
        <v>95</v>
      </c>
    </row>
    <row r="161" spans="2:6">
      <c r="B161" t="s">
        <v>13</v>
      </c>
      <c r="C161" s="25">
        <v>142</v>
      </c>
      <c r="D161" t="s">
        <v>78</v>
      </c>
      <c r="E161">
        <v>44.102600000000002</v>
      </c>
      <c r="F161">
        <v>92.692300000000003</v>
      </c>
    </row>
    <row r="162" spans="2:6">
      <c r="B162" t="s">
        <v>13</v>
      </c>
      <c r="C162" s="25">
        <v>143</v>
      </c>
      <c r="D162" t="s">
        <v>66</v>
      </c>
      <c r="E162">
        <v>32.331110000000002</v>
      </c>
      <c r="F162">
        <v>61.411099999999998</v>
      </c>
    </row>
    <row r="163" spans="2:6">
      <c r="B163" t="s">
        <v>13</v>
      </c>
      <c r="C163" s="25">
        <v>144</v>
      </c>
      <c r="D163" t="s">
        <v>66</v>
      </c>
      <c r="E163">
        <v>53.421460000000003</v>
      </c>
      <c r="F163">
        <v>26.186879999999999</v>
      </c>
    </row>
    <row r="164" spans="2:6">
      <c r="B164" t="s">
        <v>13</v>
      </c>
      <c r="C164" s="25">
        <v>145</v>
      </c>
      <c r="D164" t="s">
        <v>66</v>
      </c>
      <c r="E164">
        <v>63.920200000000001</v>
      </c>
      <c r="F164">
        <v>30.832190000000001</v>
      </c>
    </row>
    <row r="165" spans="2:6">
      <c r="B165" t="s">
        <v>13</v>
      </c>
      <c r="C165" s="25">
        <v>146</v>
      </c>
      <c r="D165" t="s">
        <v>66</v>
      </c>
      <c r="E165">
        <v>70.289510000000007</v>
      </c>
      <c r="F165">
        <v>82.533649999999994</v>
      </c>
    </row>
    <row r="166" spans="2:6">
      <c r="B166" t="s">
        <v>13</v>
      </c>
      <c r="C166" s="25">
        <v>147</v>
      </c>
      <c r="D166" t="s">
        <v>66</v>
      </c>
      <c r="E166">
        <v>34.118830000000003</v>
      </c>
      <c r="F166">
        <v>45.734549999999999</v>
      </c>
    </row>
    <row r="167" spans="2:6">
      <c r="B167" t="s">
        <v>13</v>
      </c>
      <c r="C167" s="25">
        <v>148</v>
      </c>
      <c r="D167" t="s">
        <v>66</v>
      </c>
      <c r="E167">
        <v>67.670720000000003</v>
      </c>
      <c r="F167">
        <v>37.110950000000003</v>
      </c>
    </row>
    <row r="168" spans="2:6">
      <c r="B168" t="s">
        <v>13</v>
      </c>
      <c r="C168" s="25">
        <v>149</v>
      </c>
      <c r="D168" t="s">
        <v>66</v>
      </c>
      <c r="E168">
        <v>53.259129999999999</v>
      </c>
      <c r="F168">
        <v>97.475769999999997</v>
      </c>
    </row>
    <row r="169" spans="2:6">
      <c r="B169" t="s">
        <v>13</v>
      </c>
      <c r="C169" s="25">
        <v>150</v>
      </c>
      <c r="D169" t="s">
        <v>66</v>
      </c>
      <c r="E169">
        <v>63.514980000000001</v>
      </c>
      <c r="F169">
        <v>25.100079999999998</v>
      </c>
    </row>
    <row r="170" spans="2:6">
      <c r="B170" t="s">
        <v>13</v>
      </c>
      <c r="C170" s="25">
        <v>151</v>
      </c>
      <c r="D170" t="s">
        <v>66</v>
      </c>
      <c r="E170">
        <v>67.980540000000005</v>
      </c>
      <c r="F170">
        <v>80.957170000000005</v>
      </c>
    </row>
    <row r="171" spans="2:6">
      <c r="B171" t="s">
        <v>13</v>
      </c>
      <c r="C171" s="25">
        <v>152</v>
      </c>
      <c r="D171" t="s">
        <v>66</v>
      </c>
      <c r="E171">
        <v>67.372470000000007</v>
      </c>
      <c r="F171">
        <v>29.720400000000001</v>
      </c>
    </row>
    <row r="172" spans="2:6">
      <c r="B172" t="s">
        <v>13</v>
      </c>
      <c r="C172" s="25">
        <v>153</v>
      </c>
      <c r="D172" t="s">
        <v>66</v>
      </c>
      <c r="E172">
        <v>15.560750000000001</v>
      </c>
      <c r="F172">
        <v>80.065640000000002</v>
      </c>
    </row>
    <row r="173" spans="2:6">
      <c r="B173" t="s">
        <v>13</v>
      </c>
      <c r="C173" s="25">
        <v>154</v>
      </c>
      <c r="D173" t="s">
        <v>66</v>
      </c>
      <c r="E173">
        <v>71.790769999999995</v>
      </c>
      <c r="F173">
        <v>71.065470000000005</v>
      </c>
    </row>
    <row r="174" spans="2:6">
      <c r="B174" t="s">
        <v>13</v>
      </c>
      <c r="C174" s="25">
        <v>155</v>
      </c>
      <c r="D174" t="s">
        <v>66</v>
      </c>
      <c r="E174">
        <v>70.242549999999994</v>
      </c>
      <c r="F174">
        <v>24.1096</v>
      </c>
    </row>
    <row r="175" spans="2:6">
      <c r="B175" t="s">
        <v>13</v>
      </c>
      <c r="C175" s="25">
        <v>156</v>
      </c>
      <c r="D175" t="s">
        <v>66</v>
      </c>
      <c r="E175">
        <v>64.937439999999995</v>
      </c>
      <c r="F175">
        <v>81.554199999999994</v>
      </c>
    </row>
    <row r="176" spans="2:6">
      <c r="B176" t="s">
        <v>13</v>
      </c>
      <c r="C176" s="25">
        <v>157</v>
      </c>
      <c r="D176" t="s">
        <v>66</v>
      </c>
      <c r="E176">
        <v>62.213520000000003</v>
      </c>
      <c r="F176">
        <v>21.475840000000002</v>
      </c>
    </row>
    <row r="177" spans="2:6">
      <c r="B177" t="s">
        <v>13</v>
      </c>
      <c r="C177" s="25">
        <v>158</v>
      </c>
      <c r="D177" t="s">
        <v>66</v>
      </c>
      <c r="E177">
        <v>67.269400000000005</v>
      </c>
      <c r="F177">
        <v>18.708970000000001</v>
      </c>
    </row>
    <row r="178" spans="2:6">
      <c r="B178" t="s">
        <v>13</v>
      </c>
      <c r="C178" s="25">
        <v>159</v>
      </c>
      <c r="D178" t="s">
        <v>66</v>
      </c>
      <c r="E178">
        <v>40.5702</v>
      </c>
      <c r="F178">
        <v>79.372960000000006</v>
      </c>
    </row>
    <row r="179" spans="2:6">
      <c r="B179" t="s">
        <v>13</v>
      </c>
      <c r="C179" s="25">
        <v>160</v>
      </c>
      <c r="D179" t="s">
        <v>66</v>
      </c>
      <c r="E179">
        <v>74.74118</v>
      </c>
      <c r="F179">
        <v>21.10164</v>
      </c>
    </row>
    <row r="180" spans="2:6">
      <c r="B180" t="s">
        <v>13</v>
      </c>
      <c r="C180" s="25">
        <v>161</v>
      </c>
      <c r="D180" t="s">
        <v>66</v>
      </c>
      <c r="E180">
        <v>71.768320000000003</v>
      </c>
      <c r="F180">
        <v>20.011060000000001</v>
      </c>
    </row>
    <row r="181" spans="2:6">
      <c r="B181" t="s">
        <v>13</v>
      </c>
      <c r="C181" s="25">
        <v>162</v>
      </c>
      <c r="D181" t="s">
        <v>66</v>
      </c>
      <c r="E181">
        <v>76.166920000000005</v>
      </c>
      <c r="F181">
        <v>75.936170000000004</v>
      </c>
    </row>
    <row r="182" spans="2:6">
      <c r="B182" t="s">
        <v>13</v>
      </c>
      <c r="C182" s="25">
        <v>163</v>
      </c>
      <c r="D182" t="s">
        <v>66</v>
      </c>
      <c r="E182">
        <v>65.623660000000001</v>
      </c>
      <c r="F182">
        <v>15.582800000000001</v>
      </c>
    </row>
    <row r="183" spans="2:6">
      <c r="B183" t="s">
        <v>13</v>
      </c>
      <c r="C183" s="25">
        <v>164</v>
      </c>
      <c r="D183" t="s">
        <v>66</v>
      </c>
      <c r="E183">
        <v>50.850630000000002</v>
      </c>
      <c r="F183">
        <v>13.9876</v>
      </c>
    </row>
    <row r="184" spans="2:6">
      <c r="B184" t="s">
        <v>13</v>
      </c>
      <c r="C184" s="25">
        <v>165</v>
      </c>
      <c r="D184" t="s">
        <v>66</v>
      </c>
      <c r="E184">
        <v>33.024070000000002</v>
      </c>
      <c r="F184">
        <v>24.467829999999999</v>
      </c>
    </row>
    <row r="185" spans="2:6">
      <c r="B185" t="s">
        <v>13</v>
      </c>
      <c r="C185" s="25">
        <v>166</v>
      </c>
      <c r="D185" t="s">
        <v>66</v>
      </c>
      <c r="E185">
        <v>39.706330000000001</v>
      </c>
      <c r="F185">
        <v>84.275289999999998</v>
      </c>
    </row>
    <row r="186" spans="2:6">
      <c r="B186" t="s">
        <v>13</v>
      </c>
      <c r="C186" s="25">
        <v>167</v>
      </c>
      <c r="D186" t="s">
        <v>66</v>
      </c>
      <c r="E186">
        <v>45.59648</v>
      </c>
      <c r="F186">
        <v>9.7633489999999998</v>
      </c>
    </row>
    <row r="187" spans="2:6">
      <c r="B187" t="s">
        <v>13</v>
      </c>
      <c r="C187" s="25">
        <v>168</v>
      </c>
      <c r="D187" t="s">
        <v>66</v>
      </c>
      <c r="E187">
        <v>42.968049999999998</v>
      </c>
      <c r="F187">
        <v>17.945460000000001</v>
      </c>
    </row>
    <row r="188" spans="2:6">
      <c r="B188" t="s">
        <v>13</v>
      </c>
      <c r="C188" s="25">
        <v>169</v>
      </c>
      <c r="D188" t="s">
        <v>66</v>
      </c>
      <c r="E188">
        <v>52.494410000000002</v>
      </c>
      <c r="F188">
        <v>16.051110000000001</v>
      </c>
    </row>
    <row r="189" spans="2:6">
      <c r="B189" t="s">
        <v>13</v>
      </c>
      <c r="C189" s="25">
        <v>170</v>
      </c>
      <c r="D189" t="s">
        <v>66</v>
      </c>
      <c r="E189">
        <v>46.082279999999997</v>
      </c>
      <c r="F189">
        <v>23.11046</v>
      </c>
    </row>
    <row r="190" spans="2:6">
      <c r="B190" t="s">
        <v>13</v>
      </c>
      <c r="C190" s="25">
        <v>171</v>
      </c>
      <c r="D190" t="s">
        <v>66</v>
      </c>
      <c r="E190">
        <v>74.247709999999998</v>
      </c>
      <c r="F190">
        <v>20.31419</v>
      </c>
    </row>
    <row r="191" spans="2:6">
      <c r="B191" t="s">
        <v>13</v>
      </c>
      <c r="C191" s="25">
        <v>172</v>
      </c>
      <c r="D191" t="s">
        <v>66</v>
      </c>
      <c r="E191">
        <v>64.568259999999995</v>
      </c>
      <c r="F191">
        <v>83.639629999999997</v>
      </c>
    </row>
    <row r="192" spans="2:6">
      <c r="B192" t="s">
        <v>13</v>
      </c>
      <c r="C192" s="25">
        <v>173</v>
      </c>
      <c r="D192" t="s">
        <v>66</v>
      </c>
      <c r="E192">
        <v>74.021690000000007</v>
      </c>
      <c r="F192">
        <v>76.128270000000001</v>
      </c>
    </row>
    <row r="193" spans="2:6">
      <c r="B193" t="s">
        <v>13</v>
      </c>
      <c r="C193" s="25">
        <v>174</v>
      </c>
      <c r="D193" t="s">
        <v>66</v>
      </c>
      <c r="E193">
        <v>62.391179999999999</v>
      </c>
      <c r="F193">
        <v>5.6230710000000004</v>
      </c>
    </row>
    <row r="194" spans="2:6">
      <c r="B194" t="s">
        <v>13</v>
      </c>
      <c r="C194" s="25">
        <v>175</v>
      </c>
      <c r="D194" t="s">
        <v>66</v>
      </c>
      <c r="E194">
        <v>74.189040000000006</v>
      </c>
      <c r="F194">
        <v>68.133579999999995</v>
      </c>
    </row>
    <row r="195" spans="2:6">
      <c r="B195" t="s">
        <v>13</v>
      </c>
      <c r="C195" s="25">
        <v>176</v>
      </c>
      <c r="D195" t="s">
        <v>66</v>
      </c>
      <c r="E195">
        <v>28.23678</v>
      </c>
      <c r="F195">
        <v>56.139600000000002</v>
      </c>
    </row>
    <row r="196" spans="2:6">
      <c r="B196" t="s">
        <v>13</v>
      </c>
      <c r="C196" s="25">
        <v>177</v>
      </c>
      <c r="D196" t="s">
        <v>66</v>
      </c>
      <c r="E196">
        <v>75.771940000000001</v>
      </c>
      <c r="F196">
        <v>69.829229999999995</v>
      </c>
    </row>
    <row r="197" spans="2:6">
      <c r="B197" t="s">
        <v>13</v>
      </c>
      <c r="C197" s="25">
        <v>178</v>
      </c>
      <c r="D197" t="s">
        <v>66</v>
      </c>
      <c r="E197">
        <v>75.855230000000006</v>
      </c>
      <c r="F197">
        <v>62.517040000000001</v>
      </c>
    </row>
    <row r="198" spans="2:6">
      <c r="B198" t="s">
        <v>13</v>
      </c>
      <c r="C198" s="25">
        <v>179</v>
      </c>
      <c r="D198" t="s">
        <v>66</v>
      </c>
      <c r="E198">
        <v>65.970860000000002</v>
      </c>
      <c r="F198">
        <v>72.744860000000003</v>
      </c>
    </row>
    <row r="199" spans="2:6">
      <c r="B199" t="s">
        <v>13</v>
      </c>
      <c r="C199" s="25">
        <v>180</v>
      </c>
      <c r="D199" t="s">
        <v>66</v>
      </c>
      <c r="E199">
        <v>21.778040000000001</v>
      </c>
      <c r="F199">
        <v>6.616625</v>
      </c>
    </row>
    <row r="200" spans="2:6">
      <c r="B200" t="s">
        <v>13</v>
      </c>
      <c r="C200" s="25">
        <v>181</v>
      </c>
      <c r="D200" t="s">
        <v>66</v>
      </c>
      <c r="E200">
        <v>67.759799999999998</v>
      </c>
      <c r="F200">
        <v>72.421199999999999</v>
      </c>
    </row>
    <row r="201" spans="2:6">
      <c r="B201" t="s">
        <v>13</v>
      </c>
      <c r="C201" s="25">
        <v>182</v>
      </c>
      <c r="D201" t="s">
        <v>66</v>
      </c>
      <c r="E201">
        <v>78.617199999999997</v>
      </c>
      <c r="F201">
        <v>52.57526</v>
      </c>
    </row>
    <row r="202" spans="2:6">
      <c r="B202" t="s">
        <v>13</v>
      </c>
      <c r="C202" s="25">
        <v>183</v>
      </c>
      <c r="D202" t="s">
        <v>66</v>
      </c>
      <c r="E202">
        <v>68.507710000000003</v>
      </c>
      <c r="F202">
        <v>15.45692</v>
      </c>
    </row>
    <row r="203" spans="2:6">
      <c r="B203" t="s">
        <v>13</v>
      </c>
      <c r="C203" s="25">
        <v>184</v>
      </c>
      <c r="D203" t="s">
        <v>66</v>
      </c>
      <c r="E203">
        <v>74.885019999999997</v>
      </c>
      <c r="F203">
        <v>25.416609999999999</v>
      </c>
    </row>
    <row r="204" spans="2:6">
      <c r="B204" t="s">
        <v>13</v>
      </c>
      <c r="C204" s="25">
        <v>185</v>
      </c>
      <c r="D204" t="s">
        <v>66</v>
      </c>
      <c r="E204">
        <v>66.454899999999995</v>
      </c>
      <c r="F204">
        <v>19.83663</v>
      </c>
    </row>
    <row r="205" spans="2:6">
      <c r="B205" t="s">
        <v>13</v>
      </c>
      <c r="C205" s="25">
        <v>186</v>
      </c>
      <c r="D205" t="s">
        <v>66</v>
      </c>
      <c r="E205">
        <v>77.317800000000005</v>
      </c>
      <c r="F205">
        <v>48.398350000000001</v>
      </c>
    </row>
    <row r="206" spans="2:6">
      <c r="B206" t="s">
        <v>13</v>
      </c>
      <c r="C206" s="25">
        <v>187</v>
      </c>
      <c r="D206" t="s">
        <v>66</v>
      </c>
      <c r="E206">
        <v>58.912460000000003</v>
      </c>
      <c r="F206">
        <v>75.667760000000001</v>
      </c>
    </row>
    <row r="207" spans="2:6">
      <c r="B207" t="s">
        <v>13</v>
      </c>
      <c r="C207" s="25">
        <v>188</v>
      </c>
      <c r="D207" t="s">
        <v>66</v>
      </c>
      <c r="E207">
        <v>57.617449999999998</v>
      </c>
      <c r="F207">
        <v>8.194801</v>
      </c>
    </row>
    <row r="208" spans="2:6">
      <c r="B208" t="s">
        <v>13</v>
      </c>
      <c r="C208" s="25">
        <v>189</v>
      </c>
      <c r="D208" t="s">
        <v>66</v>
      </c>
      <c r="E208">
        <v>76.088229999999996</v>
      </c>
      <c r="F208">
        <v>59.679929999999999</v>
      </c>
    </row>
    <row r="209" spans="2:6">
      <c r="B209" t="s">
        <v>13</v>
      </c>
      <c r="C209" s="25">
        <v>190</v>
      </c>
      <c r="D209" t="s">
        <v>66</v>
      </c>
      <c r="E209">
        <v>57.466050000000003</v>
      </c>
      <c r="F209">
        <v>1.504418</v>
      </c>
    </row>
    <row r="210" spans="2:6">
      <c r="B210" t="s">
        <v>13</v>
      </c>
      <c r="C210" s="25">
        <v>191</v>
      </c>
      <c r="D210" t="s">
        <v>66</v>
      </c>
      <c r="E210">
        <v>79.428380000000004</v>
      </c>
      <c r="F210">
        <v>45.210790000000003</v>
      </c>
    </row>
    <row r="211" spans="2:6">
      <c r="B211" t="s">
        <v>13</v>
      </c>
      <c r="C211" s="25">
        <v>192</v>
      </c>
      <c r="D211" t="s">
        <v>66</v>
      </c>
      <c r="E211">
        <v>76.356520000000003</v>
      </c>
      <c r="F211">
        <v>10.418240000000001</v>
      </c>
    </row>
    <row r="212" spans="2:6">
      <c r="B212" t="s">
        <v>13</v>
      </c>
      <c r="C212" s="25">
        <v>193</v>
      </c>
      <c r="D212" t="s">
        <v>66</v>
      </c>
      <c r="E212">
        <v>64.405079999999998</v>
      </c>
      <c r="F212">
        <v>78.584180000000003</v>
      </c>
    </row>
    <row r="213" spans="2:6">
      <c r="B213" t="s">
        <v>13</v>
      </c>
      <c r="C213" s="25">
        <v>194</v>
      </c>
      <c r="D213" t="s">
        <v>66</v>
      </c>
      <c r="E213">
        <v>40.635039999999996</v>
      </c>
      <c r="F213">
        <v>73.394750000000002</v>
      </c>
    </row>
    <row r="214" spans="2:6">
      <c r="B214" t="s">
        <v>13</v>
      </c>
      <c r="C214" s="25">
        <v>195</v>
      </c>
      <c r="D214" t="s">
        <v>66</v>
      </c>
      <c r="E214">
        <v>43.949860000000001</v>
      </c>
      <c r="F214">
        <v>75.95872</v>
      </c>
    </row>
    <row r="215" spans="2:6">
      <c r="B215" t="s">
        <v>13</v>
      </c>
      <c r="C215" s="25">
        <v>196</v>
      </c>
      <c r="D215" t="s">
        <v>66</v>
      </c>
      <c r="E215">
        <v>30.996220000000001</v>
      </c>
      <c r="F215">
        <v>71.694400000000002</v>
      </c>
    </row>
    <row r="216" spans="2:6">
      <c r="B216" t="s">
        <v>13</v>
      </c>
      <c r="C216" s="25">
        <v>197</v>
      </c>
      <c r="D216" t="s">
        <v>66</v>
      </c>
      <c r="E216">
        <v>68.230770000000007</v>
      </c>
      <c r="F216">
        <v>80.872500000000002</v>
      </c>
    </row>
    <row r="217" spans="2:6">
      <c r="B217" t="s">
        <v>13</v>
      </c>
      <c r="C217" s="25">
        <v>198</v>
      </c>
      <c r="D217" t="s">
        <v>66</v>
      </c>
      <c r="E217">
        <v>72.046390000000002</v>
      </c>
      <c r="F217">
        <v>12.918010000000001</v>
      </c>
    </row>
    <row r="218" spans="2:6">
      <c r="B218" t="s">
        <v>13</v>
      </c>
      <c r="C218" s="25">
        <v>199</v>
      </c>
      <c r="D218" t="s">
        <v>66</v>
      </c>
      <c r="E218">
        <v>46.592770000000002</v>
      </c>
      <c r="F218">
        <v>84.972380000000001</v>
      </c>
    </row>
    <row r="219" spans="2:6">
      <c r="B219" t="s">
        <v>13</v>
      </c>
      <c r="C219" s="25">
        <v>200</v>
      </c>
      <c r="D219" t="s">
        <v>66</v>
      </c>
      <c r="E219">
        <v>49.257219999999997</v>
      </c>
      <c r="F219">
        <v>81.881399999999999</v>
      </c>
    </row>
    <row r="220" spans="2:6">
      <c r="B220" t="s">
        <v>13</v>
      </c>
      <c r="C220" s="25">
        <v>201</v>
      </c>
      <c r="D220" t="s">
        <v>66</v>
      </c>
      <c r="E220">
        <v>42.781759999999998</v>
      </c>
      <c r="F220">
        <v>12.99119</v>
      </c>
    </row>
    <row r="221" spans="2:6">
      <c r="B221" t="s">
        <v>13</v>
      </c>
      <c r="C221" s="25">
        <v>202</v>
      </c>
      <c r="D221" t="s">
        <v>66</v>
      </c>
      <c r="E221">
        <v>65.475949999999997</v>
      </c>
      <c r="F221">
        <v>14.27459</v>
      </c>
    </row>
    <row r="222" spans="2:6">
      <c r="B222" t="s">
        <v>13</v>
      </c>
      <c r="C222" s="25">
        <v>203</v>
      </c>
      <c r="D222" t="s">
        <v>66</v>
      </c>
      <c r="E222">
        <v>71.96508</v>
      </c>
      <c r="F222">
        <v>17.710239999999999</v>
      </c>
    </row>
    <row r="223" spans="2:6">
      <c r="B223" t="s">
        <v>13</v>
      </c>
      <c r="C223" s="25">
        <v>204</v>
      </c>
      <c r="D223" t="s">
        <v>66</v>
      </c>
      <c r="E223">
        <v>32.146459999999998</v>
      </c>
      <c r="F223">
        <v>43.48171</v>
      </c>
    </row>
    <row r="224" spans="2:6">
      <c r="B224" t="s">
        <v>13</v>
      </c>
      <c r="C224" s="25">
        <v>205</v>
      </c>
      <c r="D224" t="s">
        <v>66</v>
      </c>
      <c r="E224">
        <v>31.8385</v>
      </c>
      <c r="F224">
        <v>71.812169999999995</v>
      </c>
    </row>
    <row r="225" spans="2:6">
      <c r="B225" t="s">
        <v>13</v>
      </c>
      <c r="C225" s="25">
        <v>206</v>
      </c>
      <c r="D225" t="s">
        <v>66</v>
      </c>
      <c r="E225">
        <v>31.00526</v>
      </c>
      <c r="F225">
        <v>40.682499999999997</v>
      </c>
    </row>
    <row r="226" spans="2:6">
      <c r="B226" t="s">
        <v>13</v>
      </c>
      <c r="C226" s="25">
        <v>207</v>
      </c>
      <c r="D226" t="s">
        <v>66</v>
      </c>
      <c r="E226">
        <v>80.470889999999997</v>
      </c>
      <c r="F226">
        <v>49.50215</v>
      </c>
    </row>
    <row r="227" spans="2:6">
      <c r="B227" t="s">
        <v>13</v>
      </c>
      <c r="C227" s="25">
        <v>208</v>
      </c>
      <c r="D227" t="s">
        <v>66</v>
      </c>
      <c r="E227">
        <v>71.964169999999996</v>
      </c>
      <c r="F227">
        <v>41.874279999999999</v>
      </c>
    </row>
    <row r="228" spans="2:6">
      <c r="B228" t="s">
        <v>13</v>
      </c>
      <c r="C228" s="25">
        <v>209</v>
      </c>
      <c r="D228" t="s">
        <v>66</v>
      </c>
      <c r="E228">
        <v>78.079419999999999</v>
      </c>
      <c r="F228">
        <v>93.133319999999998</v>
      </c>
    </row>
    <row r="229" spans="2:6">
      <c r="B229" t="s">
        <v>13</v>
      </c>
      <c r="C229" s="25">
        <v>210</v>
      </c>
      <c r="D229" t="s">
        <v>66</v>
      </c>
      <c r="E229">
        <v>41.677599999999998</v>
      </c>
      <c r="F229">
        <v>30.201260000000001</v>
      </c>
    </row>
    <row r="230" spans="2:6">
      <c r="B230" t="s">
        <v>13</v>
      </c>
      <c r="C230" s="25">
        <v>211</v>
      </c>
      <c r="D230" t="s">
        <v>66</v>
      </c>
      <c r="E230">
        <v>65.953599999999994</v>
      </c>
      <c r="F230">
        <v>31.147410000000001</v>
      </c>
    </row>
    <row r="231" spans="2:6">
      <c r="B231" t="s">
        <v>13</v>
      </c>
      <c r="C231" s="25">
        <v>212</v>
      </c>
      <c r="D231" t="s">
        <v>66</v>
      </c>
      <c r="E231">
        <v>62.934460000000001</v>
      </c>
      <c r="F231">
        <v>31.91639</v>
      </c>
    </row>
    <row r="232" spans="2:6">
      <c r="B232" t="s">
        <v>13</v>
      </c>
      <c r="C232" s="25">
        <v>213</v>
      </c>
      <c r="D232" t="s">
        <v>66</v>
      </c>
      <c r="E232">
        <v>64.373800000000003</v>
      </c>
      <c r="F232">
        <v>28.862580000000001</v>
      </c>
    </row>
    <row r="233" spans="2:6">
      <c r="B233" t="s">
        <v>13</v>
      </c>
      <c r="C233" s="25">
        <v>214</v>
      </c>
      <c r="D233" t="s">
        <v>66</v>
      </c>
      <c r="E233">
        <v>72.509330000000006</v>
      </c>
      <c r="F233">
        <v>39.540129999999998</v>
      </c>
    </row>
    <row r="234" spans="2:6">
      <c r="B234" t="s">
        <v>13</v>
      </c>
      <c r="C234" s="25">
        <v>215</v>
      </c>
      <c r="D234" t="s">
        <v>66</v>
      </c>
      <c r="E234">
        <v>30.052289999999999</v>
      </c>
      <c r="F234">
        <v>96.617540000000005</v>
      </c>
    </row>
    <row r="235" spans="2:6">
      <c r="B235" t="s">
        <v>13</v>
      </c>
      <c r="C235" s="25">
        <v>216</v>
      </c>
      <c r="D235" t="s">
        <v>66</v>
      </c>
      <c r="E235">
        <v>28.003319999999999</v>
      </c>
      <c r="F235">
        <v>46.672190000000001</v>
      </c>
    </row>
    <row r="236" spans="2:6">
      <c r="B236" t="s">
        <v>13</v>
      </c>
      <c r="C236" s="25">
        <v>217</v>
      </c>
      <c r="D236" t="s">
        <v>66</v>
      </c>
      <c r="E236">
        <v>75.401229999999998</v>
      </c>
      <c r="F236">
        <v>88.639080000000007</v>
      </c>
    </row>
    <row r="237" spans="2:6">
      <c r="B237" t="s">
        <v>13</v>
      </c>
      <c r="C237" s="25">
        <v>218</v>
      </c>
      <c r="D237" t="s">
        <v>66</v>
      </c>
      <c r="E237">
        <v>38.980020000000003</v>
      </c>
      <c r="F237">
        <v>87.322159999999997</v>
      </c>
    </row>
    <row r="238" spans="2:6">
      <c r="B238" t="s">
        <v>13</v>
      </c>
      <c r="C238" s="25">
        <v>219</v>
      </c>
      <c r="D238" t="s">
        <v>66</v>
      </c>
      <c r="E238">
        <v>65.219909999999999</v>
      </c>
      <c r="F238">
        <v>84.682950000000005</v>
      </c>
    </row>
    <row r="239" spans="2:6">
      <c r="B239" t="s">
        <v>13</v>
      </c>
      <c r="C239" s="25">
        <v>220</v>
      </c>
      <c r="D239" t="s">
        <v>66</v>
      </c>
      <c r="E239">
        <v>73.053989999999999</v>
      </c>
      <c r="F239">
        <v>29.38081</v>
      </c>
    </row>
    <row r="240" spans="2:6">
      <c r="B240" t="s">
        <v>13</v>
      </c>
      <c r="C240" s="25">
        <v>221</v>
      </c>
      <c r="D240" t="s">
        <v>66</v>
      </c>
      <c r="E240">
        <v>34.398359999999997</v>
      </c>
      <c r="F240">
        <v>59.544449999999998</v>
      </c>
    </row>
    <row r="241" spans="2:6">
      <c r="B241" t="s">
        <v>13</v>
      </c>
      <c r="C241" s="25">
        <v>222</v>
      </c>
      <c r="D241" t="s">
        <v>66</v>
      </c>
      <c r="E241">
        <v>43.490450000000003</v>
      </c>
      <c r="F241">
        <v>40.782539999999997</v>
      </c>
    </row>
    <row r="242" spans="2:6">
      <c r="B242" t="s">
        <v>13</v>
      </c>
      <c r="C242" s="25">
        <v>223</v>
      </c>
      <c r="D242" t="s">
        <v>66</v>
      </c>
      <c r="E242">
        <v>55.138739999999999</v>
      </c>
      <c r="F242">
        <v>30.725760000000001</v>
      </c>
    </row>
    <row r="243" spans="2:6">
      <c r="B243" t="s">
        <v>13</v>
      </c>
      <c r="C243" s="25">
        <v>224</v>
      </c>
      <c r="D243" t="s">
        <v>66</v>
      </c>
      <c r="E243">
        <v>43.68439</v>
      </c>
      <c r="F243">
        <v>32.823009999999996</v>
      </c>
    </row>
    <row r="244" spans="2:6">
      <c r="B244" t="s">
        <v>13</v>
      </c>
      <c r="C244" s="25">
        <v>225</v>
      </c>
      <c r="D244" t="s">
        <v>66</v>
      </c>
      <c r="E244">
        <v>35.90361</v>
      </c>
      <c r="F244">
        <v>91.111859999999993</v>
      </c>
    </row>
    <row r="245" spans="2:6">
      <c r="B245" t="s">
        <v>13</v>
      </c>
      <c r="C245" s="25">
        <v>226</v>
      </c>
      <c r="D245" t="s">
        <v>66</v>
      </c>
      <c r="E245">
        <v>45.378019999999999</v>
      </c>
      <c r="F245">
        <v>29.169219999999999</v>
      </c>
    </row>
    <row r="246" spans="2:6">
      <c r="B246" t="s">
        <v>13</v>
      </c>
      <c r="C246" s="25">
        <v>227</v>
      </c>
      <c r="D246" t="s">
        <v>66</v>
      </c>
      <c r="E246">
        <v>39.777479999999997</v>
      </c>
      <c r="F246">
        <v>43.75582</v>
      </c>
    </row>
    <row r="247" spans="2:6">
      <c r="B247" t="s">
        <v>13</v>
      </c>
      <c r="C247" s="25">
        <v>228</v>
      </c>
      <c r="D247" t="s">
        <v>66</v>
      </c>
      <c r="E247">
        <v>38.664459999999998</v>
      </c>
      <c r="F247">
        <v>33.317239999999998</v>
      </c>
    </row>
    <row r="248" spans="2:6">
      <c r="B248" t="s">
        <v>13</v>
      </c>
      <c r="C248" s="25">
        <v>229</v>
      </c>
      <c r="D248" t="s">
        <v>66</v>
      </c>
      <c r="E248">
        <v>39.044040000000003</v>
      </c>
      <c r="F248">
        <v>84.676010000000005</v>
      </c>
    </row>
    <row r="249" spans="2:6">
      <c r="B249" t="s">
        <v>13</v>
      </c>
      <c r="C249" s="25">
        <v>230</v>
      </c>
      <c r="D249" t="s">
        <v>66</v>
      </c>
      <c r="E249">
        <v>91.639960000000002</v>
      </c>
      <c r="F249">
        <v>79.406599999999997</v>
      </c>
    </row>
    <row r="250" spans="2:6">
      <c r="B250" t="s">
        <v>13</v>
      </c>
      <c r="C250" s="25">
        <v>231</v>
      </c>
      <c r="D250" t="s">
        <v>66</v>
      </c>
      <c r="E250">
        <v>47.488129999999998</v>
      </c>
      <c r="F250">
        <v>85.389930000000007</v>
      </c>
    </row>
    <row r="251" spans="2:6">
      <c r="B251" t="s">
        <v>13</v>
      </c>
      <c r="C251" s="25">
        <v>232</v>
      </c>
      <c r="D251" t="s">
        <v>66</v>
      </c>
      <c r="E251">
        <v>44.590209999999999</v>
      </c>
      <c r="F251">
        <v>22.034009999999999</v>
      </c>
    </row>
    <row r="252" spans="2:6">
      <c r="B252" t="s">
        <v>13</v>
      </c>
      <c r="C252" s="25">
        <v>233</v>
      </c>
      <c r="D252" t="s">
        <v>66</v>
      </c>
      <c r="E252">
        <v>39.08961</v>
      </c>
      <c r="F252">
        <v>70.466189999999997</v>
      </c>
    </row>
    <row r="253" spans="2:6">
      <c r="B253" t="s">
        <v>13</v>
      </c>
      <c r="C253" s="25">
        <v>234</v>
      </c>
      <c r="D253" t="s">
        <v>66</v>
      </c>
      <c r="E253">
        <v>42.229379999999999</v>
      </c>
      <c r="F253">
        <v>19.914069999999999</v>
      </c>
    </row>
    <row r="254" spans="2:6">
      <c r="B254" t="s">
        <v>13</v>
      </c>
      <c r="C254" s="25">
        <v>235</v>
      </c>
      <c r="D254" t="s">
        <v>66</v>
      </c>
      <c r="E254">
        <v>37.000390000000003</v>
      </c>
      <c r="F254">
        <v>60.264279999999999</v>
      </c>
    </row>
    <row r="255" spans="2:6">
      <c r="B255" t="s">
        <v>13</v>
      </c>
      <c r="C255" s="25">
        <v>236</v>
      </c>
      <c r="D255" t="s">
        <v>66</v>
      </c>
      <c r="E255">
        <v>39.05209</v>
      </c>
      <c r="F255">
        <v>70.652500000000003</v>
      </c>
    </row>
    <row r="256" spans="2:6">
      <c r="B256" t="s">
        <v>13</v>
      </c>
      <c r="C256" s="25">
        <v>237</v>
      </c>
      <c r="D256" t="s">
        <v>66</v>
      </c>
      <c r="E256">
        <v>37.488410000000002</v>
      </c>
      <c r="F256">
        <v>60.814399999999999</v>
      </c>
    </row>
    <row r="257" spans="2:6">
      <c r="B257" t="s">
        <v>13</v>
      </c>
      <c r="C257" s="25">
        <v>238</v>
      </c>
      <c r="D257" t="s">
        <v>66</v>
      </c>
      <c r="E257">
        <v>69.359560000000002</v>
      </c>
      <c r="F257">
        <v>65.521349999999998</v>
      </c>
    </row>
    <row r="258" spans="2:6">
      <c r="B258" t="s">
        <v>13</v>
      </c>
      <c r="C258" s="25">
        <v>239</v>
      </c>
      <c r="D258" t="s">
        <v>66</v>
      </c>
      <c r="E258">
        <v>43.54278</v>
      </c>
      <c r="F258">
        <v>62.46031</v>
      </c>
    </row>
    <row r="259" spans="2:6">
      <c r="B259" t="s">
        <v>13</v>
      </c>
      <c r="C259" s="25">
        <v>240</v>
      </c>
      <c r="D259" t="s">
        <v>66</v>
      </c>
      <c r="E259">
        <v>39.811230000000002</v>
      </c>
      <c r="F259">
        <v>65.334829999999997</v>
      </c>
    </row>
    <row r="260" spans="2:6">
      <c r="B260" t="s">
        <v>13</v>
      </c>
      <c r="C260" s="25">
        <v>241</v>
      </c>
      <c r="D260" t="s">
        <v>66</v>
      </c>
      <c r="E260">
        <v>70.068929999999995</v>
      </c>
      <c r="F260">
        <v>7.5934660000000003</v>
      </c>
    </row>
    <row r="261" spans="2:6">
      <c r="B261" t="s">
        <v>13</v>
      </c>
      <c r="C261" s="25">
        <v>242</v>
      </c>
      <c r="D261" t="s">
        <v>66</v>
      </c>
      <c r="E261">
        <v>70.040539999999993</v>
      </c>
      <c r="F261">
        <v>77.143810000000002</v>
      </c>
    </row>
    <row r="262" spans="2:6">
      <c r="B262" t="s">
        <v>13</v>
      </c>
      <c r="C262" s="25">
        <v>243</v>
      </c>
      <c r="D262" t="s">
        <v>66</v>
      </c>
      <c r="E262">
        <v>39.505789999999998</v>
      </c>
      <c r="F262">
        <v>74.85163</v>
      </c>
    </row>
    <row r="263" spans="2:6">
      <c r="B263" t="s">
        <v>13</v>
      </c>
      <c r="C263" s="25">
        <v>244</v>
      </c>
      <c r="D263" t="s">
        <v>66</v>
      </c>
      <c r="E263">
        <v>62.516889999999997</v>
      </c>
      <c r="F263">
        <v>66.484729999999999</v>
      </c>
    </row>
    <row r="264" spans="2:6">
      <c r="B264" t="s">
        <v>13</v>
      </c>
      <c r="C264" s="25">
        <v>245</v>
      </c>
      <c r="D264" t="s">
        <v>66</v>
      </c>
      <c r="E264">
        <v>72.139930000000007</v>
      </c>
      <c r="F264">
        <v>1.5119E-2</v>
      </c>
    </row>
    <row r="265" spans="2:6">
      <c r="B265" t="s">
        <v>13</v>
      </c>
      <c r="C265" s="25">
        <v>246</v>
      </c>
      <c r="D265" t="s">
        <v>66</v>
      </c>
      <c r="E265">
        <v>45.251579999999997</v>
      </c>
      <c r="F265">
        <v>70.003420000000006</v>
      </c>
    </row>
    <row r="266" spans="2:6">
      <c r="B266" t="s">
        <v>13</v>
      </c>
      <c r="C266" s="25">
        <v>247</v>
      </c>
      <c r="D266" t="s">
        <v>66</v>
      </c>
      <c r="E266">
        <v>42.063299999999998</v>
      </c>
      <c r="F266">
        <v>2.335197</v>
      </c>
    </row>
    <row r="267" spans="2:6">
      <c r="B267" t="s">
        <v>13</v>
      </c>
      <c r="C267" s="25">
        <v>248</v>
      </c>
      <c r="D267" t="s">
        <v>66</v>
      </c>
      <c r="E267">
        <v>36.355699999999999</v>
      </c>
      <c r="F267">
        <v>6.0058490000000004</v>
      </c>
    </row>
    <row r="268" spans="2:6">
      <c r="B268" t="s">
        <v>13</v>
      </c>
      <c r="C268" s="25">
        <v>249</v>
      </c>
      <c r="D268" t="s">
        <v>66</v>
      </c>
      <c r="E268">
        <v>30.391829999999999</v>
      </c>
      <c r="F268">
        <v>42.759610000000002</v>
      </c>
    </row>
    <row r="269" spans="2:6">
      <c r="B269" t="s">
        <v>13</v>
      </c>
      <c r="C269" s="25">
        <v>250</v>
      </c>
      <c r="D269" t="s">
        <v>66</v>
      </c>
      <c r="E269">
        <v>36.448999999999998</v>
      </c>
      <c r="F269">
        <v>50.54627</v>
      </c>
    </row>
    <row r="270" spans="2:6">
      <c r="B270" t="s">
        <v>13</v>
      </c>
      <c r="C270" s="25">
        <v>251</v>
      </c>
      <c r="D270" t="s">
        <v>66</v>
      </c>
      <c r="E270">
        <v>40.467579999999998</v>
      </c>
      <c r="F270">
        <v>60.027509999999999</v>
      </c>
    </row>
    <row r="271" spans="2:6">
      <c r="B271" t="s">
        <v>13</v>
      </c>
      <c r="C271" s="25">
        <v>252</v>
      </c>
      <c r="D271" t="s">
        <v>66</v>
      </c>
      <c r="E271">
        <v>81.724620000000002</v>
      </c>
      <c r="F271">
        <v>6.0375449999999997</v>
      </c>
    </row>
    <row r="272" spans="2:6">
      <c r="B272" t="s">
        <v>13</v>
      </c>
      <c r="C272" s="25">
        <v>253</v>
      </c>
      <c r="D272" t="s">
        <v>66</v>
      </c>
      <c r="E272">
        <v>48.8232</v>
      </c>
      <c r="F272">
        <v>76.635329999999996</v>
      </c>
    </row>
    <row r="273" spans="2:6">
      <c r="B273" t="s">
        <v>13</v>
      </c>
      <c r="C273" s="25">
        <v>254</v>
      </c>
      <c r="D273" t="s">
        <v>66</v>
      </c>
      <c r="E273">
        <v>35.620559999999998</v>
      </c>
      <c r="F273">
        <v>57.286020000000001</v>
      </c>
    </row>
    <row r="274" spans="2:6">
      <c r="B274" t="s">
        <v>13</v>
      </c>
      <c r="C274" s="25">
        <v>255</v>
      </c>
      <c r="D274" t="s">
        <v>66</v>
      </c>
      <c r="E274">
        <v>50.583959999999998</v>
      </c>
      <c r="F274">
        <v>71.806619999999995</v>
      </c>
    </row>
    <row r="275" spans="2:6">
      <c r="B275" t="s">
        <v>13</v>
      </c>
      <c r="C275" s="25">
        <v>256</v>
      </c>
      <c r="D275" t="s">
        <v>66</v>
      </c>
      <c r="E275">
        <v>61.856470000000002</v>
      </c>
      <c r="F275">
        <v>71.792739999999995</v>
      </c>
    </row>
    <row r="276" spans="2:6">
      <c r="B276" t="s">
        <v>13</v>
      </c>
      <c r="C276" s="25">
        <v>257</v>
      </c>
      <c r="D276" t="s">
        <v>66</v>
      </c>
      <c r="E276">
        <v>39.32376</v>
      </c>
      <c r="F276">
        <v>59.300820000000002</v>
      </c>
    </row>
    <row r="277" spans="2:6">
      <c r="B277" t="s">
        <v>13</v>
      </c>
      <c r="C277" s="25">
        <v>258</v>
      </c>
      <c r="D277" t="s">
        <v>66</v>
      </c>
      <c r="E277">
        <v>42.185679999999998</v>
      </c>
      <c r="F277">
        <v>66.034899999999993</v>
      </c>
    </row>
    <row r="278" spans="2:6">
      <c r="B278" t="s">
        <v>13</v>
      </c>
      <c r="C278" s="25">
        <v>259</v>
      </c>
      <c r="D278" t="s">
        <v>66</v>
      </c>
      <c r="E278">
        <v>30.846920000000001</v>
      </c>
      <c r="F278">
        <v>37.341639999999998</v>
      </c>
    </row>
    <row r="279" spans="2:6">
      <c r="B279" t="s">
        <v>13</v>
      </c>
      <c r="C279" s="25">
        <v>260</v>
      </c>
      <c r="D279" t="s">
        <v>66</v>
      </c>
      <c r="E279">
        <v>29.3462</v>
      </c>
      <c r="F279">
        <v>42.148739999999997</v>
      </c>
    </row>
    <row r="280" spans="2:6">
      <c r="B280" t="s">
        <v>13</v>
      </c>
      <c r="C280" s="25">
        <v>261</v>
      </c>
      <c r="D280" t="s">
        <v>66</v>
      </c>
      <c r="E280">
        <v>82.110560000000007</v>
      </c>
      <c r="F280">
        <v>1.2105520000000001</v>
      </c>
    </row>
    <row r="281" spans="2:6">
      <c r="B281" t="s">
        <v>13</v>
      </c>
      <c r="C281" s="25">
        <v>262</v>
      </c>
      <c r="D281" t="s">
        <v>66</v>
      </c>
      <c r="E281">
        <v>38.302010000000003</v>
      </c>
      <c r="F281">
        <v>60.017789999999998</v>
      </c>
    </row>
    <row r="282" spans="2:6">
      <c r="B282" t="s">
        <v>13</v>
      </c>
      <c r="C282" s="25">
        <v>263</v>
      </c>
      <c r="D282" t="s">
        <v>66</v>
      </c>
      <c r="E282">
        <v>56.584150000000001</v>
      </c>
      <c r="F282">
        <v>70.512510000000006</v>
      </c>
    </row>
    <row r="283" spans="2:6">
      <c r="B283" t="s">
        <v>13</v>
      </c>
      <c r="C283" s="25">
        <v>264</v>
      </c>
      <c r="D283" t="s">
        <v>66</v>
      </c>
      <c r="E283">
        <v>33.339370000000002</v>
      </c>
      <c r="F283">
        <v>0.50910699999999998</v>
      </c>
    </row>
    <row r="284" spans="2:6">
      <c r="B284" t="s">
        <v>13</v>
      </c>
      <c r="C284" s="25">
        <v>265</v>
      </c>
      <c r="D284" t="s">
        <v>66</v>
      </c>
      <c r="E284">
        <v>78.774240000000006</v>
      </c>
      <c r="F284">
        <v>35.484099999999998</v>
      </c>
    </row>
    <row r="285" spans="2:6">
      <c r="B285" t="s">
        <v>13</v>
      </c>
      <c r="C285" s="25">
        <v>266</v>
      </c>
      <c r="D285" t="s">
        <v>66</v>
      </c>
      <c r="E285">
        <v>27.922640000000001</v>
      </c>
      <c r="F285">
        <v>25.986879999999999</v>
      </c>
    </row>
    <row r="286" spans="2:6">
      <c r="B286" t="s">
        <v>13</v>
      </c>
      <c r="C286" s="25">
        <v>267</v>
      </c>
      <c r="D286" t="s">
        <v>66</v>
      </c>
      <c r="E286">
        <v>71.697869999999995</v>
      </c>
      <c r="F286">
        <v>10.86814</v>
      </c>
    </row>
    <row r="287" spans="2:6">
      <c r="B287" t="s">
        <v>13</v>
      </c>
      <c r="C287" s="25">
        <v>268</v>
      </c>
      <c r="D287" t="s">
        <v>66</v>
      </c>
      <c r="E287">
        <v>74.138329999999996</v>
      </c>
      <c r="F287">
        <v>49.173920000000003</v>
      </c>
    </row>
    <row r="288" spans="2:6">
      <c r="B288" t="s">
        <v>13</v>
      </c>
      <c r="C288" s="25">
        <v>269</v>
      </c>
      <c r="D288" t="s">
        <v>66</v>
      </c>
      <c r="E288">
        <v>32.57902</v>
      </c>
      <c r="F288">
        <v>1.8081160000000001</v>
      </c>
    </row>
    <row r="289" spans="2:6">
      <c r="B289" t="s">
        <v>13</v>
      </c>
      <c r="C289" s="25">
        <v>270</v>
      </c>
      <c r="D289" t="s">
        <v>66</v>
      </c>
      <c r="E289">
        <v>59.832189999999997</v>
      </c>
      <c r="F289">
        <v>69.152510000000007</v>
      </c>
    </row>
    <row r="290" spans="2:6">
      <c r="B290" t="s">
        <v>13</v>
      </c>
      <c r="C290" s="25">
        <v>271</v>
      </c>
      <c r="D290" t="s">
        <v>66</v>
      </c>
      <c r="E290">
        <v>35.030630000000002</v>
      </c>
      <c r="F290">
        <v>12.53665</v>
      </c>
    </row>
    <row r="291" spans="2:6">
      <c r="B291" t="s">
        <v>13</v>
      </c>
      <c r="C291" s="25">
        <v>272</v>
      </c>
      <c r="D291" t="s">
        <v>66</v>
      </c>
      <c r="E291">
        <v>74.300120000000007</v>
      </c>
      <c r="F291">
        <v>42.477089999999997</v>
      </c>
    </row>
    <row r="292" spans="2:6">
      <c r="B292" t="s">
        <v>13</v>
      </c>
      <c r="C292" s="25">
        <v>273</v>
      </c>
      <c r="D292" t="s">
        <v>66</v>
      </c>
      <c r="E292">
        <v>63.2502</v>
      </c>
      <c r="F292">
        <v>65.952489999999997</v>
      </c>
    </row>
    <row r="293" spans="2:6">
      <c r="B293" t="s">
        <v>13</v>
      </c>
      <c r="C293" s="25">
        <v>274</v>
      </c>
      <c r="D293" t="s">
        <v>66</v>
      </c>
      <c r="E293">
        <v>34.173070000000003</v>
      </c>
      <c r="F293">
        <v>25.693670000000001</v>
      </c>
    </row>
    <row r="294" spans="2:6">
      <c r="B294" t="s">
        <v>13</v>
      </c>
      <c r="C294" s="25">
        <v>275</v>
      </c>
      <c r="D294" t="s">
        <v>66</v>
      </c>
      <c r="E294">
        <v>40.913829999999997</v>
      </c>
      <c r="F294">
        <v>38.559019999999997</v>
      </c>
    </row>
    <row r="295" spans="2:6">
      <c r="B295" t="s">
        <v>13</v>
      </c>
      <c r="C295" s="25">
        <v>276</v>
      </c>
      <c r="D295" t="s">
        <v>66</v>
      </c>
      <c r="E295">
        <v>62.833289999999998</v>
      </c>
      <c r="F295">
        <v>62.510890000000003</v>
      </c>
    </row>
    <row r="296" spans="2:6">
      <c r="B296" t="s">
        <v>13</v>
      </c>
      <c r="C296" s="25">
        <v>277</v>
      </c>
      <c r="D296" t="s">
        <v>66</v>
      </c>
      <c r="E296">
        <v>42.476790000000001</v>
      </c>
      <c r="F296">
        <v>56.731290000000001</v>
      </c>
    </row>
    <row r="297" spans="2:6">
      <c r="B297" t="s">
        <v>13</v>
      </c>
      <c r="C297" s="25">
        <v>278</v>
      </c>
      <c r="D297" t="s">
        <v>66</v>
      </c>
      <c r="E297">
        <v>52.033459999999998</v>
      </c>
      <c r="F297">
        <v>64.566659999999999</v>
      </c>
    </row>
    <row r="298" spans="2:6">
      <c r="B298" t="s">
        <v>13</v>
      </c>
      <c r="C298" s="25">
        <v>279</v>
      </c>
      <c r="D298" t="s">
        <v>66</v>
      </c>
      <c r="E298">
        <v>48.907040000000002</v>
      </c>
      <c r="F298">
        <v>74.287750000000003</v>
      </c>
    </row>
    <row r="299" spans="2:6">
      <c r="B299" t="s">
        <v>13</v>
      </c>
      <c r="C299" s="25">
        <v>280</v>
      </c>
      <c r="D299" t="s">
        <v>66</v>
      </c>
      <c r="E299">
        <v>59.851840000000003</v>
      </c>
      <c r="F299">
        <v>72.958389999999994</v>
      </c>
    </row>
    <row r="300" spans="2:6">
      <c r="B300" t="s">
        <v>13</v>
      </c>
      <c r="C300" s="25">
        <v>281</v>
      </c>
      <c r="D300" t="s">
        <v>66</v>
      </c>
      <c r="E300">
        <v>48.960459999999998</v>
      </c>
      <c r="F300">
        <v>72.629530000000003</v>
      </c>
    </row>
    <row r="301" spans="2:6">
      <c r="B301" t="s">
        <v>13</v>
      </c>
      <c r="C301" s="25">
        <v>282</v>
      </c>
      <c r="D301" t="s">
        <v>66</v>
      </c>
      <c r="E301">
        <v>46.844859999999997</v>
      </c>
      <c r="F301">
        <v>36.791710000000002</v>
      </c>
    </row>
    <row r="302" spans="2:6">
      <c r="B302" t="s">
        <v>13</v>
      </c>
      <c r="C302" s="25">
        <v>283</v>
      </c>
      <c r="D302" t="s">
        <v>66</v>
      </c>
      <c r="E302">
        <v>39.96302</v>
      </c>
      <c r="F302">
        <v>42.94491</v>
      </c>
    </row>
    <row r="303" spans="2:6">
      <c r="B303" t="s">
        <v>13</v>
      </c>
      <c r="C303" s="25">
        <v>284</v>
      </c>
      <c r="D303" t="s">
        <v>66</v>
      </c>
      <c r="E303">
        <v>66.704939999999993</v>
      </c>
      <c r="F303">
        <v>32.015099999999997</v>
      </c>
    </row>
    <row r="304" spans="2:6">
      <c r="B304" t="s">
        <v>13</v>
      </c>
      <c r="C304" s="25">
        <v>285</v>
      </c>
      <c r="D304" t="s">
        <v>77</v>
      </c>
      <c r="E304">
        <v>53.366570000000003</v>
      </c>
      <c r="F304">
        <v>90.208029999999994</v>
      </c>
    </row>
    <row r="305" spans="2:6">
      <c r="B305" t="s">
        <v>13</v>
      </c>
      <c r="C305" s="25">
        <v>286</v>
      </c>
      <c r="D305" t="s">
        <v>77</v>
      </c>
      <c r="E305">
        <v>52.80198</v>
      </c>
      <c r="F305">
        <v>90.088059999999999</v>
      </c>
    </row>
    <row r="306" spans="2:6">
      <c r="B306" t="s">
        <v>13</v>
      </c>
      <c r="C306" s="25">
        <v>287</v>
      </c>
      <c r="D306" t="s">
        <v>77</v>
      </c>
      <c r="E306">
        <v>47.054130000000001</v>
      </c>
      <c r="F306">
        <v>90.458939999999998</v>
      </c>
    </row>
    <row r="307" spans="2:6">
      <c r="B307" t="s">
        <v>13</v>
      </c>
      <c r="C307" s="25">
        <v>288</v>
      </c>
      <c r="D307" t="s">
        <v>77</v>
      </c>
      <c r="E307">
        <v>42.448430000000002</v>
      </c>
      <c r="F307">
        <v>89.5077</v>
      </c>
    </row>
    <row r="308" spans="2:6">
      <c r="B308" t="s">
        <v>13</v>
      </c>
      <c r="C308" s="25">
        <v>289</v>
      </c>
      <c r="D308" t="s">
        <v>77</v>
      </c>
      <c r="E308">
        <v>42.704039999999999</v>
      </c>
      <c r="F308">
        <v>90.442629999999994</v>
      </c>
    </row>
    <row r="309" spans="2:6">
      <c r="B309" t="s">
        <v>13</v>
      </c>
      <c r="C309" s="25">
        <v>290</v>
      </c>
      <c r="D309" t="s">
        <v>77</v>
      </c>
      <c r="E309">
        <v>32.37894</v>
      </c>
      <c r="F309">
        <v>90.144139999999993</v>
      </c>
    </row>
    <row r="310" spans="2:6">
      <c r="B310" t="s">
        <v>13</v>
      </c>
      <c r="C310" s="25">
        <v>291</v>
      </c>
      <c r="D310" t="s">
        <v>77</v>
      </c>
      <c r="E310">
        <v>32.530700000000003</v>
      </c>
      <c r="F310">
        <v>70.157399999999996</v>
      </c>
    </row>
    <row r="311" spans="2:6">
      <c r="B311" t="s">
        <v>13</v>
      </c>
      <c r="C311" s="25">
        <v>292</v>
      </c>
      <c r="D311" t="s">
        <v>77</v>
      </c>
      <c r="E311">
        <v>33.365259999999999</v>
      </c>
      <c r="F311">
        <v>70.459339999999997</v>
      </c>
    </row>
    <row r="312" spans="2:6">
      <c r="B312" t="s">
        <v>13</v>
      </c>
      <c r="C312" s="25">
        <v>293</v>
      </c>
      <c r="D312" t="s">
        <v>77</v>
      </c>
      <c r="E312">
        <v>32.656100000000002</v>
      </c>
      <c r="F312">
        <v>70.051069999999996</v>
      </c>
    </row>
    <row r="313" spans="2:6">
      <c r="B313" t="s">
        <v>13</v>
      </c>
      <c r="C313" s="25">
        <v>294</v>
      </c>
      <c r="D313" t="s">
        <v>77</v>
      </c>
      <c r="E313">
        <v>22.955089999999998</v>
      </c>
      <c r="F313">
        <v>70.426900000000003</v>
      </c>
    </row>
    <row r="314" spans="2:6">
      <c r="B314" t="s">
        <v>13</v>
      </c>
      <c r="C314" s="25">
        <v>295</v>
      </c>
      <c r="D314" t="s">
        <v>77</v>
      </c>
      <c r="E314">
        <v>27.149840000000001</v>
      </c>
      <c r="F314">
        <v>70.210809999999995</v>
      </c>
    </row>
    <row r="315" spans="2:6">
      <c r="B315" t="s">
        <v>13</v>
      </c>
      <c r="C315" s="25">
        <v>296</v>
      </c>
      <c r="D315" t="s">
        <v>77</v>
      </c>
      <c r="E315">
        <v>26.166910000000001</v>
      </c>
      <c r="F315">
        <v>70.500320000000002</v>
      </c>
    </row>
    <row r="316" spans="2:6">
      <c r="B316" t="s">
        <v>13</v>
      </c>
      <c r="C316" s="25">
        <v>297</v>
      </c>
      <c r="D316" t="s">
        <v>77</v>
      </c>
      <c r="E316">
        <v>26.33146</v>
      </c>
      <c r="F316">
        <v>50.49456</v>
      </c>
    </row>
    <row r="317" spans="2:6">
      <c r="B317" t="s">
        <v>13</v>
      </c>
      <c r="C317" s="25">
        <v>298</v>
      </c>
      <c r="D317" t="s">
        <v>77</v>
      </c>
      <c r="E317">
        <v>22.003710000000002</v>
      </c>
      <c r="F317">
        <v>50.49944</v>
      </c>
    </row>
    <row r="318" spans="2:6">
      <c r="B318" t="s">
        <v>13</v>
      </c>
      <c r="C318" s="25">
        <v>299</v>
      </c>
      <c r="D318" t="s">
        <v>77</v>
      </c>
      <c r="E318">
        <v>23.284749999999999</v>
      </c>
      <c r="F318">
        <v>50.474350000000001</v>
      </c>
    </row>
    <row r="319" spans="2:6">
      <c r="B319" t="s">
        <v>13</v>
      </c>
      <c r="C319" s="25">
        <v>300</v>
      </c>
      <c r="D319" t="s">
        <v>77</v>
      </c>
      <c r="E319">
        <v>27.634039999999999</v>
      </c>
      <c r="F319">
        <v>50.50367</v>
      </c>
    </row>
    <row r="320" spans="2:6">
      <c r="B320" t="s">
        <v>13</v>
      </c>
      <c r="C320" s="25">
        <v>301</v>
      </c>
      <c r="D320" t="s">
        <v>77</v>
      </c>
      <c r="E320">
        <v>32.037109999999998</v>
      </c>
      <c r="F320">
        <v>50.500070000000001</v>
      </c>
    </row>
    <row r="321" spans="2:6">
      <c r="B321" t="s">
        <v>13</v>
      </c>
      <c r="C321" s="25">
        <v>302</v>
      </c>
      <c r="D321" t="s">
        <v>77</v>
      </c>
      <c r="E321">
        <v>29.336510000000001</v>
      </c>
      <c r="F321">
        <v>50.461889999999997</v>
      </c>
    </row>
    <row r="322" spans="2:6">
      <c r="B322" t="s">
        <v>13</v>
      </c>
      <c r="C322" s="25">
        <v>303</v>
      </c>
      <c r="D322" t="s">
        <v>77</v>
      </c>
      <c r="E322">
        <v>40.816949999999999</v>
      </c>
      <c r="F322">
        <v>50.487760000000002</v>
      </c>
    </row>
    <row r="323" spans="2:6">
      <c r="B323" t="s">
        <v>13</v>
      </c>
      <c r="C323" s="25">
        <v>304</v>
      </c>
      <c r="D323" t="s">
        <v>77</v>
      </c>
      <c r="E323">
        <v>42.739080000000001</v>
      </c>
      <c r="F323">
        <v>50.483159999999998</v>
      </c>
    </row>
    <row r="324" spans="2:6">
      <c r="B324" t="s">
        <v>13</v>
      </c>
      <c r="C324" s="25">
        <v>305</v>
      </c>
      <c r="D324" t="s">
        <v>77</v>
      </c>
      <c r="E324">
        <v>51.867890000000003</v>
      </c>
      <c r="F324">
        <v>50.493270000000003</v>
      </c>
    </row>
    <row r="325" spans="2:6">
      <c r="B325" t="s">
        <v>13</v>
      </c>
      <c r="C325" s="25">
        <v>306</v>
      </c>
      <c r="D325" t="s">
        <v>77</v>
      </c>
      <c r="E325">
        <v>43.371000000000002</v>
      </c>
      <c r="F325">
        <v>50.500839999999997</v>
      </c>
    </row>
    <row r="326" spans="2:6">
      <c r="B326" t="s">
        <v>13</v>
      </c>
      <c r="C326" s="25">
        <v>307</v>
      </c>
      <c r="D326" t="s">
        <v>77</v>
      </c>
      <c r="E326">
        <v>53.0428</v>
      </c>
      <c r="F326">
        <v>50.487499999999997</v>
      </c>
    </row>
    <row r="327" spans="2:6">
      <c r="B327" t="s">
        <v>13</v>
      </c>
      <c r="C327" s="25">
        <v>308</v>
      </c>
      <c r="D327" t="s">
        <v>77</v>
      </c>
      <c r="E327">
        <v>56.61891</v>
      </c>
      <c r="F327">
        <v>50.503369999999997</v>
      </c>
    </row>
    <row r="328" spans="2:6">
      <c r="B328" t="s">
        <v>13</v>
      </c>
      <c r="C328" s="25">
        <v>309</v>
      </c>
      <c r="D328" t="s">
        <v>77</v>
      </c>
      <c r="E328">
        <v>70.568290000000005</v>
      </c>
      <c r="F328">
        <v>50.49624</v>
      </c>
    </row>
    <row r="329" spans="2:6">
      <c r="B329" t="s">
        <v>13</v>
      </c>
      <c r="C329" s="25">
        <v>310</v>
      </c>
      <c r="D329" t="s">
        <v>77</v>
      </c>
      <c r="E329">
        <v>67.870890000000003</v>
      </c>
      <c r="F329">
        <v>70.068029999999993</v>
      </c>
    </row>
    <row r="330" spans="2:6">
      <c r="B330" t="s">
        <v>13</v>
      </c>
      <c r="C330" s="25">
        <v>311</v>
      </c>
      <c r="D330" t="s">
        <v>77</v>
      </c>
      <c r="E330">
        <v>58.821550000000002</v>
      </c>
      <c r="F330">
        <v>70.455780000000004</v>
      </c>
    </row>
    <row r="331" spans="2:6">
      <c r="B331" t="s">
        <v>13</v>
      </c>
      <c r="C331" s="25">
        <v>312</v>
      </c>
      <c r="D331" t="s">
        <v>77</v>
      </c>
      <c r="E331">
        <v>60.186929999999997</v>
      </c>
      <c r="F331">
        <v>70.483549999999994</v>
      </c>
    </row>
    <row r="332" spans="2:6">
      <c r="B332" t="s">
        <v>13</v>
      </c>
      <c r="C332" s="25">
        <v>313</v>
      </c>
      <c r="D332" t="s">
        <v>77</v>
      </c>
      <c r="E332">
        <v>59.435519999999997</v>
      </c>
      <c r="F332">
        <v>50.420630000000003</v>
      </c>
    </row>
    <row r="333" spans="2:6">
      <c r="B333" t="s">
        <v>13</v>
      </c>
      <c r="C333" s="25">
        <v>314</v>
      </c>
      <c r="D333" t="s">
        <v>77</v>
      </c>
      <c r="E333">
        <v>49.585839999999997</v>
      </c>
      <c r="F333">
        <v>50.434980000000003</v>
      </c>
    </row>
    <row r="334" spans="2:6">
      <c r="B334" t="s">
        <v>13</v>
      </c>
      <c r="C334" s="25">
        <v>315</v>
      </c>
      <c r="D334" t="s">
        <v>77</v>
      </c>
      <c r="E334">
        <v>41.779739999999997</v>
      </c>
      <c r="F334">
        <v>50.470640000000003</v>
      </c>
    </row>
    <row r="335" spans="2:6">
      <c r="B335" t="s">
        <v>13</v>
      </c>
      <c r="C335" s="25">
        <v>316</v>
      </c>
      <c r="D335" t="s">
        <v>77</v>
      </c>
      <c r="E335">
        <v>46.127690000000001</v>
      </c>
      <c r="F335">
        <v>30.44941</v>
      </c>
    </row>
    <row r="336" spans="2:6">
      <c r="B336" t="s">
        <v>13</v>
      </c>
      <c r="C336" s="25">
        <v>317</v>
      </c>
      <c r="D336" t="s">
        <v>77</v>
      </c>
      <c r="E336">
        <v>38.03378</v>
      </c>
      <c r="F336">
        <v>50.490900000000003</v>
      </c>
    </row>
    <row r="337" spans="2:6">
      <c r="B337" t="s">
        <v>13</v>
      </c>
      <c r="C337" s="25">
        <v>318</v>
      </c>
      <c r="D337" t="s">
        <v>77</v>
      </c>
      <c r="E337">
        <v>44.546840000000003</v>
      </c>
      <c r="F337">
        <v>50.415909999999997</v>
      </c>
    </row>
    <row r="338" spans="2:6">
      <c r="B338" t="s">
        <v>13</v>
      </c>
      <c r="C338" s="25">
        <v>319</v>
      </c>
      <c r="D338" t="s">
        <v>77</v>
      </c>
      <c r="E338">
        <v>46.238120000000002</v>
      </c>
      <c r="F338">
        <v>30.495609999999999</v>
      </c>
    </row>
    <row r="339" spans="2:6">
      <c r="B339" t="s">
        <v>13</v>
      </c>
      <c r="C339" s="25">
        <v>320</v>
      </c>
      <c r="D339" t="s">
        <v>77</v>
      </c>
      <c r="E339">
        <v>49.739750000000001</v>
      </c>
      <c r="F339">
        <v>30.472719999999999</v>
      </c>
    </row>
    <row r="340" spans="2:6">
      <c r="B340" t="s">
        <v>13</v>
      </c>
      <c r="C340" s="25">
        <v>321</v>
      </c>
      <c r="D340" t="s">
        <v>77</v>
      </c>
      <c r="E340">
        <v>39.110250000000001</v>
      </c>
      <c r="F340">
        <v>30.4787</v>
      </c>
    </row>
    <row r="341" spans="2:6">
      <c r="B341" t="s">
        <v>13</v>
      </c>
      <c r="C341" s="25">
        <v>322</v>
      </c>
      <c r="D341" t="s">
        <v>77</v>
      </c>
      <c r="E341">
        <v>39.14284</v>
      </c>
      <c r="F341">
        <v>30.792860000000001</v>
      </c>
    </row>
    <row r="342" spans="2:6">
      <c r="B342" t="s">
        <v>13</v>
      </c>
      <c r="C342" s="25">
        <v>323</v>
      </c>
      <c r="D342" t="s">
        <v>77</v>
      </c>
      <c r="E342">
        <v>34.62547</v>
      </c>
      <c r="F342">
        <v>30.499739999999999</v>
      </c>
    </row>
    <row r="343" spans="2:6">
      <c r="B343" t="s">
        <v>13</v>
      </c>
      <c r="C343" s="25">
        <v>324</v>
      </c>
      <c r="D343" t="s">
        <v>77</v>
      </c>
      <c r="E343">
        <v>34.75421</v>
      </c>
      <c r="F343">
        <v>30.49587</v>
      </c>
    </row>
    <row r="344" spans="2:6">
      <c r="B344" t="s">
        <v>13</v>
      </c>
      <c r="C344" s="25">
        <v>325</v>
      </c>
      <c r="D344" t="s">
        <v>77</v>
      </c>
      <c r="E344">
        <v>36.753700000000002</v>
      </c>
      <c r="F344">
        <v>50.529299999999999</v>
      </c>
    </row>
    <row r="345" spans="2:6">
      <c r="B345" t="s">
        <v>13</v>
      </c>
      <c r="C345" s="25">
        <v>326</v>
      </c>
      <c r="D345" t="s">
        <v>77</v>
      </c>
      <c r="E345">
        <v>37.019350000000003</v>
      </c>
      <c r="F345">
        <v>50.492669999999997</v>
      </c>
    </row>
    <row r="346" spans="2:6">
      <c r="B346" t="s">
        <v>13</v>
      </c>
      <c r="C346" s="25">
        <v>327</v>
      </c>
      <c r="D346" t="s">
        <v>77</v>
      </c>
      <c r="E346">
        <v>41.417119999999997</v>
      </c>
      <c r="F346">
        <v>50.469769999999997</v>
      </c>
    </row>
    <row r="347" spans="2:6">
      <c r="B347" t="s">
        <v>13</v>
      </c>
      <c r="C347" s="25">
        <v>328</v>
      </c>
      <c r="D347" t="s">
        <v>77</v>
      </c>
      <c r="E347">
        <v>22.81711</v>
      </c>
      <c r="F347">
        <v>30.436039999999998</v>
      </c>
    </row>
    <row r="348" spans="2:6">
      <c r="B348" t="s">
        <v>13</v>
      </c>
      <c r="C348" s="25">
        <v>329</v>
      </c>
      <c r="D348" t="s">
        <v>77</v>
      </c>
      <c r="E348">
        <v>34.800699999999999</v>
      </c>
      <c r="F348">
        <v>30.49793</v>
      </c>
    </row>
    <row r="349" spans="2:6">
      <c r="B349" t="s">
        <v>13</v>
      </c>
      <c r="C349" s="25">
        <v>330</v>
      </c>
      <c r="D349" t="s">
        <v>77</v>
      </c>
      <c r="E349">
        <v>27.89189</v>
      </c>
      <c r="F349">
        <v>30.484970000000001</v>
      </c>
    </row>
    <row r="350" spans="2:6">
      <c r="B350" t="s">
        <v>13</v>
      </c>
      <c r="C350" s="25">
        <v>331</v>
      </c>
      <c r="D350" t="s">
        <v>77</v>
      </c>
      <c r="E350">
        <v>32.870640000000002</v>
      </c>
      <c r="F350">
        <v>30.50234</v>
      </c>
    </row>
    <row r="351" spans="2:6">
      <c r="B351" t="s">
        <v>13</v>
      </c>
      <c r="C351" s="25">
        <v>332</v>
      </c>
      <c r="D351" t="s">
        <v>77</v>
      </c>
      <c r="E351">
        <v>37.794049999999999</v>
      </c>
      <c r="F351">
        <v>30.492640000000002</v>
      </c>
    </row>
    <row r="352" spans="2:6">
      <c r="B352" t="s">
        <v>13</v>
      </c>
      <c r="C352" s="25">
        <v>333</v>
      </c>
      <c r="D352" t="s">
        <v>77</v>
      </c>
      <c r="E352">
        <v>35.667319999999997</v>
      </c>
      <c r="F352">
        <v>30.522040000000001</v>
      </c>
    </row>
    <row r="353" spans="2:6">
      <c r="B353" t="s">
        <v>13</v>
      </c>
      <c r="C353" s="25">
        <v>334</v>
      </c>
      <c r="D353" t="s">
        <v>77</v>
      </c>
      <c r="E353">
        <v>48.442300000000003</v>
      </c>
      <c r="F353">
        <v>30.501719999999999</v>
      </c>
    </row>
    <row r="354" spans="2:6">
      <c r="B354" t="s">
        <v>13</v>
      </c>
      <c r="C354" s="25">
        <v>335</v>
      </c>
      <c r="D354" t="s">
        <v>77</v>
      </c>
      <c r="E354">
        <v>58.669370000000001</v>
      </c>
      <c r="F354">
        <v>30.50684</v>
      </c>
    </row>
    <row r="355" spans="2:6">
      <c r="B355" t="s">
        <v>13</v>
      </c>
      <c r="C355" s="25">
        <v>336</v>
      </c>
      <c r="D355" t="s">
        <v>77</v>
      </c>
      <c r="E355">
        <v>47.916960000000003</v>
      </c>
      <c r="F355">
        <v>30.486730000000001</v>
      </c>
    </row>
    <row r="356" spans="2:6">
      <c r="B356" t="s">
        <v>13</v>
      </c>
      <c r="C356" s="25">
        <v>337</v>
      </c>
      <c r="D356" t="s">
        <v>77</v>
      </c>
      <c r="E356">
        <v>51.894170000000003</v>
      </c>
      <c r="F356">
        <v>30.494759999999999</v>
      </c>
    </row>
    <row r="357" spans="2:6">
      <c r="B357" t="s">
        <v>13</v>
      </c>
      <c r="C357" s="25">
        <v>338</v>
      </c>
      <c r="D357" t="s">
        <v>77</v>
      </c>
      <c r="E357">
        <v>51.749090000000002</v>
      </c>
      <c r="F357">
        <v>30.472989999999999</v>
      </c>
    </row>
    <row r="358" spans="2:6">
      <c r="B358" t="s">
        <v>13</v>
      </c>
      <c r="C358" s="25">
        <v>339</v>
      </c>
      <c r="D358" t="s">
        <v>77</v>
      </c>
      <c r="E358">
        <v>58.246549999999999</v>
      </c>
      <c r="F358">
        <v>50.442869999999999</v>
      </c>
    </row>
    <row r="359" spans="2:6">
      <c r="B359" t="s">
        <v>13</v>
      </c>
      <c r="C359" s="25">
        <v>340</v>
      </c>
      <c r="D359" t="s">
        <v>77</v>
      </c>
      <c r="E359">
        <v>57.310699999999997</v>
      </c>
      <c r="F359">
        <v>50.482509999999998</v>
      </c>
    </row>
    <row r="360" spans="2:6">
      <c r="B360" t="s">
        <v>13</v>
      </c>
      <c r="C360" s="25">
        <v>341</v>
      </c>
      <c r="D360" t="s">
        <v>77</v>
      </c>
      <c r="E360">
        <v>67.968050000000005</v>
      </c>
      <c r="F360">
        <v>50.452159999999999</v>
      </c>
    </row>
    <row r="361" spans="2:6">
      <c r="B361" t="s">
        <v>13</v>
      </c>
      <c r="C361" s="25">
        <v>342</v>
      </c>
      <c r="D361" t="s">
        <v>77</v>
      </c>
      <c r="E361">
        <v>65.94932</v>
      </c>
      <c r="F361">
        <v>50.494239999999998</v>
      </c>
    </row>
    <row r="362" spans="2:6">
      <c r="B362" t="s">
        <v>13</v>
      </c>
      <c r="C362" s="25">
        <v>343</v>
      </c>
      <c r="D362" t="s">
        <v>77</v>
      </c>
      <c r="E362">
        <v>55.74709</v>
      </c>
      <c r="F362">
        <v>50.478969999999997</v>
      </c>
    </row>
    <row r="363" spans="2:6">
      <c r="B363" t="s">
        <v>13</v>
      </c>
      <c r="C363" s="25">
        <v>344</v>
      </c>
      <c r="D363" t="s">
        <v>77</v>
      </c>
      <c r="E363">
        <v>68.403009999999995</v>
      </c>
      <c r="F363">
        <v>50.498629999999999</v>
      </c>
    </row>
    <row r="364" spans="2:6">
      <c r="B364" t="s">
        <v>13</v>
      </c>
      <c r="C364" s="25">
        <v>345</v>
      </c>
      <c r="D364" t="s">
        <v>77</v>
      </c>
      <c r="E364">
        <v>76.696470000000005</v>
      </c>
      <c r="F364">
        <v>50.493830000000003</v>
      </c>
    </row>
    <row r="365" spans="2:6">
      <c r="B365" t="s">
        <v>13</v>
      </c>
      <c r="C365" s="25">
        <v>346</v>
      </c>
      <c r="D365" t="s">
        <v>77</v>
      </c>
      <c r="E365">
        <v>67.214839999999995</v>
      </c>
      <c r="F365">
        <v>70.26003</v>
      </c>
    </row>
    <row r="366" spans="2:6">
      <c r="B366" t="s">
        <v>13</v>
      </c>
      <c r="C366" s="25">
        <v>347</v>
      </c>
      <c r="D366" t="s">
        <v>77</v>
      </c>
      <c r="E366">
        <v>72.302009999999996</v>
      </c>
      <c r="F366">
        <v>70.220439999999996</v>
      </c>
    </row>
    <row r="367" spans="2:6">
      <c r="B367" t="s">
        <v>13</v>
      </c>
      <c r="C367" s="25">
        <v>348</v>
      </c>
      <c r="D367" t="s">
        <v>77</v>
      </c>
      <c r="E367">
        <v>66.763260000000002</v>
      </c>
      <c r="F367">
        <v>70.473860000000002</v>
      </c>
    </row>
    <row r="368" spans="2:6">
      <c r="B368" t="s">
        <v>13</v>
      </c>
      <c r="C368" s="25">
        <v>349</v>
      </c>
      <c r="D368" t="s">
        <v>77</v>
      </c>
      <c r="E368">
        <v>51.680300000000003</v>
      </c>
      <c r="F368">
        <v>89.997029999999995</v>
      </c>
    </row>
    <row r="369" spans="2:6">
      <c r="B369" t="s">
        <v>13</v>
      </c>
      <c r="C369" s="25">
        <v>350</v>
      </c>
      <c r="D369" t="s">
        <v>77</v>
      </c>
      <c r="E369">
        <v>53.096559999999997</v>
      </c>
      <c r="F369">
        <v>89.540239999999997</v>
      </c>
    </row>
    <row r="370" spans="2:6">
      <c r="B370" t="s">
        <v>13</v>
      </c>
      <c r="C370" s="25">
        <v>351</v>
      </c>
      <c r="D370" t="s">
        <v>77</v>
      </c>
      <c r="E370">
        <v>42.242289999999997</v>
      </c>
      <c r="F370">
        <v>89.708579999999998</v>
      </c>
    </row>
    <row r="371" spans="2:6">
      <c r="B371" t="s">
        <v>13</v>
      </c>
      <c r="C371" s="25">
        <v>352</v>
      </c>
      <c r="D371" t="s">
        <v>77</v>
      </c>
      <c r="E371">
        <v>56.233879999999999</v>
      </c>
      <c r="F371">
        <v>89.635310000000004</v>
      </c>
    </row>
    <row r="372" spans="2:6">
      <c r="B372" t="s">
        <v>13</v>
      </c>
      <c r="C372" s="25">
        <v>353</v>
      </c>
      <c r="D372" t="s">
        <v>77</v>
      </c>
      <c r="E372">
        <v>54.680990000000001</v>
      </c>
      <c r="F372">
        <v>89.964600000000004</v>
      </c>
    </row>
    <row r="373" spans="2:6">
      <c r="B373" t="s">
        <v>13</v>
      </c>
      <c r="C373" s="25">
        <v>354</v>
      </c>
      <c r="D373" t="s">
        <v>77</v>
      </c>
      <c r="E373">
        <v>57.90269</v>
      </c>
      <c r="F373">
        <v>89.618399999999994</v>
      </c>
    </row>
    <row r="374" spans="2:6">
      <c r="B374" t="s">
        <v>13</v>
      </c>
      <c r="C374" s="25">
        <v>355</v>
      </c>
      <c r="D374" t="s">
        <v>77</v>
      </c>
      <c r="E374">
        <v>51.820259999999998</v>
      </c>
      <c r="F374">
        <v>89.834130000000002</v>
      </c>
    </row>
    <row r="375" spans="2:6">
      <c r="B375" t="s">
        <v>13</v>
      </c>
      <c r="C375" s="25">
        <v>356</v>
      </c>
      <c r="D375" t="s">
        <v>77</v>
      </c>
      <c r="E375">
        <v>56.828400000000002</v>
      </c>
      <c r="F375">
        <v>89.583659999999995</v>
      </c>
    </row>
    <row r="376" spans="2:6">
      <c r="B376" t="s">
        <v>13</v>
      </c>
      <c r="C376" s="25">
        <v>357</v>
      </c>
      <c r="D376" t="s">
        <v>77</v>
      </c>
      <c r="E376">
        <v>58.272280000000002</v>
      </c>
      <c r="F376">
        <v>69.900270000000006</v>
      </c>
    </row>
    <row r="377" spans="2:6">
      <c r="B377" t="s">
        <v>13</v>
      </c>
      <c r="C377" s="25">
        <v>358</v>
      </c>
      <c r="D377" t="s">
        <v>77</v>
      </c>
      <c r="E377">
        <v>51.828130000000002</v>
      </c>
      <c r="F377">
        <v>70.352649999999997</v>
      </c>
    </row>
    <row r="378" spans="2:6">
      <c r="B378" t="s">
        <v>13</v>
      </c>
      <c r="C378" s="25">
        <v>359</v>
      </c>
      <c r="D378" t="s">
        <v>77</v>
      </c>
      <c r="E378">
        <v>44.849980000000002</v>
      </c>
      <c r="F378">
        <v>70.395200000000003</v>
      </c>
    </row>
    <row r="379" spans="2:6">
      <c r="B379" t="s">
        <v>13</v>
      </c>
      <c r="C379" s="25">
        <v>360</v>
      </c>
      <c r="D379" t="s">
        <v>77</v>
      </c>
      <c r="E379">
        <v>24.270379999999999</v>
      </c>
      <c r="F379">
        <v>50.485570000000003</v>
      </c>
    </row>
    <row r="380" spans="2:6">
      <c r="B380" t="s">
        <v>13</v>
      </c>
      <c r="C380" s="25">
        <v>361</v>
      </c>
      <c r="D380" t="s">
        <v>77</v>
      </c>
      <c r="E380">
        <v>34.742469999999997</v>
      </c>
      <c r="F380">
        <v>70.339929999999995</v>
      </c>
    </row>
    <row r="381" spans="2:6">
      <c r="B381" t="s">
        <v>13</v>
      </c>
      <c r="C381" s="25">
        <v>362</v>
      </c>
      <c r="D381" t="s">
        <v>77</v>
      </c>
      <c r="E381">
        <v>37.799309999999998</v>
      </c>
      <c r="F381">
        <v>70.469539999999995</v>
      </c>
    </row>
    <row r="382" spans="2:6">
      <c r="B382" t="s">
        <v>13</v>
      </c>
      <c r="C382" s="25">
        <v>363</v>
      </c>
      <c r="D382" t="s">
        <v>77</v>
      </c>
      <c r="E382">
        <v>49.786940000000001</v>
      </c>
      <c r="F382">
        <v>89.658050000000003</v>
      </c>
    </row>
    <row r="383" spans="2:6">
      <c r="B383" t="s">
        <v>13</v>
      </c>
      <c r="C383" s="25">
        <v>364</v>
      </c>
      <c r="D383" t="s">
        <v>77</v>
      </c>
      <c r="E383">
        <v>59.7515</v>
      </c>
      <c r="F383">
        <v>89.731930000000006</v>
      </c>
    </row>
    <row r="384" spans="2:6">
      <c r="B384" t="s">
        <v>13</v>
      </c>
      <c r="C384" s="25">
        <v>365</v>
      </c>
      <c r="D384" t="s">
        <v>77</v>
      </c>
      <c r="E384">
        <v>64.774799999999999</v>
      </c>
      <c r="F384">
        <v>90.132320000000007</v>
      </c>
    </row>
    <row r="385" spans="2:6">
      <c r="B385" t="s">
        <v>13</v>
      </c>
      <c r="C385" s="25">
        <v>366</v>
      </c>
      <c r="D385" t="s">
        <v>77</v>
      </c>
      <c r="E385">
        <v>70.844449999999995</v>
      </c>
      <c r="F385">
        <v>89.924210000000002</v>
      </c>
    </row>
    <row r="386" spans="2:6">
      <c r="B386" t="s">
        <v>13</v>
      </c>
      <c r="C386" s="25">
        <v>367</v>
      </c>
      <c r="D386" t="s">
        <v>77</v>
      </c>
      <c r="E386">
        <v>70.605950000000007</v>
      </c>
      <c r="F386">
        <v>90.042060000000006</v>
      </c>
    </row>
    <row r="387" spans="2:6">
      <c r="B387" t="s">
        <v>13</v>
      </c>
      <c r="C387" s="25">
        <v>368</v>
      </c>
      <c r="D387" t="s">
        <v>77</v>
      </c>
      <c r="E387">
        <v>78.642489999999995</v>
      </c>
      <c r="F387">
        <v>89.551199999999994</v>
      </c>
    </row>
    <row r="388" spans="2:6">
      <c r="B388" t="s">
        <v>13</v>
      </c>
      <c r="C388" s="25">
        <v>369</v>
      </c>
      <c r="D388" t="s">
        <v>77</v>
      </c>
      <c r="E388">
        <v>70.810689999999994</v>
      </c>
      <c r="F388">
        <v>89.592650000000006</v>
      </c>
    </row>
    <row r="389" spans="2:6">
      <c r="B389" t="s">
        <v>13</v>
      </c>
      <c r="C389" s="25">
        <v>370</v>
      </c>
      <c r="D389" t="s">
        <v>77</v>
      </c>
      <c r="E389">
        <v>66.769949999999994</v>
      </c>
      <c r="F389">
        <v>70.423379999999995</v>
      </c>
    </row>
    <row r="390" spans="2:6">
      <c r="B390" t="s">
        <v>13</v>
      </c>
      <c r="C390" s="25">
        <v>371</v>
      </c>
      <c r="D390" t="s">
        <v>77</v>
      </c>
      <c r="E390">
        <v>73.336370000000002</v>
      </c>
      <c r="F390">
        <v>70.316929999999999</v>
      </c>
    </row>
    <row r="391" spans="2:6">
      <c r="B391" t="s">
        <v>13</v>
      </c>
      <c r="C391" s="25">
        <v>372</v>
      </c>
      <c r="D391" t="s">
        <v>77</v>
      </c>
      <c r="E391">
        <v>73.105149999999995</v>
      </c>
      <c r="F391">
        <v>70.300510000000003</v>
      </c>
    </row>
    <row r="392" spans="2:6">
      <c r="B392" t="s">
        <v>13</v>
      </c>
      <c r="C392" s="25">
        <v>373</v>
      </c>
      <c r="D392" t="s">
        <v>77</v>
      </c>
      <c r="E392">
        <v>74.678250000000006</v>
      </c>
      <c r="F392">
        <v>70.445310000000006</v>
      </c>
    </row>
    <row r="393" spans="2:6">
      <c r="B393" t="s">
        <v>13</v>
      </c>
      <c r="C393" s="25">
        <v>374</v>
      </c>
      <c r="D393" t="s">
        <v>77</v>
      </c>
      <c r="E393">
        <v>80.240250000000003</v>
      </c>
      <c r="F393">
        <v>70.354309999999998</v>
      </c>
    </row>
    <row r="394" spans="2:6">
      <c r="B394" t="s">
        <v>13</v>
      </c>
      <c r="C394" s="25">
        <v>375</v>
      </c>
      <c r="D394" t="s">
        <v>77</v>
      </c>
      <c r="E394">
        <v>70.946849999999998</v>
      </c>
      <c r="F394">
        <v>50.472700000000003</v>
      </c>
    </row>
    <row r="395" spans="2:6">
      <c r="B395" t="s">
        <v>13</v>
      </c>
      <c r="C395" s="25">
        <v>376</v>
      </c>
      <c r="D395" t="s">
        <v>77</v>
      </c>
      <c r="E395">
        <v>88.662660000000002</v>
      </c>
      <c r="F395">
        <v>50.455329999999996</v>
      </c>
    </row>
    <row r="396" spans="2:6">
      <c r="B396" t="s">
        <v>13</v>
      </c>
      <c r="C396" s="25">
        <v>377</v>
      </c>
      <c r="D396" t="s">
        <v>77</v>
      </c>
      <c r="E396">
        <v>84.405950000000004</v>
      </c>
      <c r="F396">
        <v>50.494869999999999</v>
      </c>
    </row>
    <row r="397" spans="2:6">
      <c r="B397" t="s">
        <v>13</v>
      </c>
      <c r="C397" s="25">
        <v>378</v>
      </c>
      <c r="D397" t="s">
        <v>77</v>
      </c>
      <c r="E397">
        <v>75.987099999999998</v>
      </c>
      <c r="F397">
        <v>50.491970000000002</v>
      </c>
    </row>
    <row r="398" spans="2:6">
      <c r="B398" t="s">
        <v>13</v>
      </c>
      <c r="C398" s="25">
        <v>379</v>
      </c>
      <c r="D398" t="s">
        <v>77</v>
      </c>
      <c r="E398">
        <v>91.112089999999995</v>
      </c>
      <c r="F398">
        <v>50.48939</v>
      </c>
    </row>
    <row r="399" spans="2:6">
      <c r="B399" t="s">
        <v>13</v>
      </c>
      <c r="C399" s="25">
        <v>380</v>
      </c>
      <c r="D399" t="s">
        <v>77</v>
      </c>
      <c r="E399">
        <v>98.288120000000006</v>
      </c>
      <c r="F399">
        <v>30.603919999999999</v>
      </c>
    </row>
    <row r="400" spans="2:6">
      <c r="B400" t="s">
        <v>13</v>
      </c>
      <c r="C400" s="25">
        <v>381</v>
      </c>
      <c r="D400" t="s">
        <v>77</v>
      </c>
      <c r="E400">
        <v>95.065269999999998</v>
      </c>
      <c r="F400">
        <v>30.500399999999999</v>
      </c>
    </row>
    <row r="401" spans="2:6">
      <c r="B401" t="s">
        <v>13</v>
      </c>
      <c r="C401" s="25">
        <v>382</v>
      </c>
      <c r="D401" t="s">
        <v>77</v>
      </c>
      <c r="E401">
        <v>95.249229999999997</v>
      </c>
      <c r="F401">
        <v>30.45945</v>
      </c>
    </row>
    <row r="402" spans="2:6">
      <c r="B402" t="s">
        <v>13</v>
      </c>
      <c r="C402" s="25">
        <v>383</v>
      </c>
      <c r="D402" t="s">
        <v>77</v>
      </c>
      <c r="E402">
        <v>49.656129999999997</v>
      </c>
      <c r="F402">
        <v>50.431319999999999</v>
      </c>
    </row>
    <row r="403" spans="2:6">
      <c r="B403" t="s">
        <v>13</v>
      </c>
      <c r="C403" s="25">
        <v>384</v>
      </c>
      <c r="D403" t="s">
        <v>77</v>
      </c>
      <c r="E403">
        <v>63.018599999999999</v>
      </c>
      <c r="F403">
        <v>30.49258</v>
      </c>
    </row>
    <row r="404" spans="2:6">
      <c r="B404" t="s">
        <v>13</v>
      </c>
      <c r="C404" s="25">
        <v>385</v>
      </c>
      <c r="D404" t="s">
        <v>77</v>
      </c>
      <c r="E404">
        <v>70.538200000000003</v>
      </c>
      <c r="F404">
        <v>30.483560000000001</v>
      </c>
    </row>
    <row r="405" spans="2:6">
      <c r="B405" t="s">
        <v>13</v>
      </c>
      <c r="C405" s="25">
        <v>386</v>
      </c>
      <c r="D405" t="s">
        <v>77</v>
      </c>
      <c r="E405">
        <v>70.086870000000005</v>
      </c>
      <c r="F405">
        <v>30.51004</v>
      </c>
    </row>
    <row r="406" spans="2:6">
      <c r="B406" t="s">
        <v>13</v>
      </c>
      <c r="C406" s="25">
        <v>387</v>
      </c>
      <c r="D406" t="s">
        <v>77</v>
      </c>
      <c r="E406">
        <v>62.685690000000001</v>
      </c>
      <c r="F406">
        <v>30.546420000000001</v>
      </c>
    </row>
    <row r="407" spans="2:6">
      <c r="B407" t="s">
        <v>13</v>
      </c>
      <c r="C407" s="25">
        <v>388</v>
      </c>
      <c r="D407" t="s">
        <v>77</v>
      </c>
      <c r="E407">
        <v>69.239419999999996</v>
      </c>
      <c r="F407">
        <v>30.50601</v>
      </c>
    </row>
    <row r="408" spans="2:6">
      <c r="B408" t="s">
        <v>13</v>
      </c>
      <c r="C408" s="25">
        <v>389</v>
      </c>
      <c r="D408" t="s">
        <v>77</v>
      </c>
      <c r="E408">
        <v>80.400229999999993</v>
      </c>
      <c r="F408">
        <v>30.485009999999999</v>
      </c>
    </row>
    <row r="409" spans="2:6">
      <c r="B409" t="s">
        <v>13</v>
      </c>
      <c r="C409" s="25">
        <v>390</v>
      </c>
      <c r="D409" t="s">
        <v>77</v>
      </c>
      <c r="E409">
        <v>74.647880000000001</v>
      </c>
      <c r="F409">
        <v>30.673860000000001</v>
      </c>
    </row>
    <row r="410" spans="2:6">
      <c r="B410" t="s">
        <v>13</v>
      </c>
      <c r="C410" s="25">
        <v>391</v>
      </c>
      <c r="D410" t="s">
        <v>77</v>
      </c>
      <c r="E410">
        <v>65.995270000000005</v>
      </c>
      <c r="F410">
        <v>30.475020000000001</v>
      </c>
    </row>
    <row r="411" spans="2:6">
      <c r="B411" t="s">
        <v>13</v>
      </c>
      <c r="C411" s="25">
        <v>392</v>
      </c>
      <c r="D411" t="s">
        <v>77</v>
      </c>
      <c r="E411">
        <v>67.088560000000001</v>
      </c>
      <c r="F411">
        <v>30.494520000000001</v>
      </c>
    </row>
    <row r="412" spans="2:6">
      <c r="B412" t="s">
        <v>13</v>
      </c>
      <c r="C412" s="25">
        <v>393</v>
      </c>
      <c r="D412" t="s">
        <v>77</v>
      </c>
      <c r="E412">
        <v>59.852580000000003</v>
      </c>
      <c r="F412">
        <v>10.543189999999999</v>
      </c>
    </row>
    <row r="413" spans="2:6">
      <c r="B413" t="s">
        <v>13</v>
      </c>
      <c r="C413" s="25">
        <v>394</v>
      </c>
      <c r="D413" t="s">
        <v>77</v>
      </c>
      <c r="E413">
        <v>53.748989999999999</v>
      </c>
      <c r="F413">
        <v>10.52257</v>
      </c>
    </row>
    <row r="414" spans="2:6">
      <c r="B414" t="s">
        <v>13</v>
      </c>
      <c r="C414" s="25">
        <v>395</v>
      </c>
      <c r="D414" t="s">
        <v>77</v>
      </c>
      <c r="E414">
        <v>58.239100000000001</v>
      </c>
      <c r="F414">
        <v>10.494899999999999</v>
      </c>
    </row>
    <row r="415" spans="2:6">
      <c r="B415" t="s">
        <v>13</v>
      </c>
      <c r="C415" s="25">
        <v>396</v>
      </c>
      <c r="D415" t="s">
        <v>77</v>
      </c>
      <c r="E415">
        <v>54.810299999999998</v>
      </c>
      <c r="F415">
        <v>10.724930000000001</v>
      </c>
    </row>
    <row r="416" spans="2:6">
      <c r="B416" t="s">
        <v>13</v>
      </c>
      <c r="C416" s="25">
        <v>397</v>
      </c>
      <c r="D416" t="s">
        <v>77</v>
      </c>
      <c r="E416">
        <v>52.976709999999997</v>
      </c>
      <c r="F416">
        <v>10.859489999999999</v>
      </c>
    </row>
    <row r="417" spans="2:6">
      <c r="B417" t="s">
        <v>13</v>
      </c>
      <c r="C417" s="25">
        <v>398</v>
      </c>
      <c r="D417" t="s">
        <v>77</v>
      </c>
      <c r="E417">
        <v>52.203890000000001</v>
      </c>
      <c r="F417">
        <v>10.49564</v>
      </c>
    </row>
    <row r="418" spans="2:6">
      <c r="B418" t="s">
        <v>13</v>
      </c>
      <c r="C418" s="25">
        <v>399</v>
      </c>
      <c r="D418" t="s">
        <v>77</v>
      </c>
      <c r="E418">
        <v>50.745159999999998</v>
      </c>
      <c r="F418">
        <v>10.52491</v>
      </c>
    </row>
    <row r="419" spans="2:6">
      <c r="B419" t="s">
        <v>13</v>
      </c>
      <c r="C419" s="25">
        <v>400</v>
      </c>
      <c r="D419" t="s">
        <v>77</v>
      </c>
      <c r="E419">
        <v>42.713189999999997</v>
      </c>
      <c r="F419">
        <v>10.487550000000001</v>
      </c>
    </row>
    <row r="420" spans="2:6">
      <c r="B420" t="s">
        <v>13</v>
      </c>
      <c r="C420" s="25">
        <v>401</v>
      </c>
      <c r="D420" t="s">
        <v>77</v>
      </c>
      <c r="E420">
        <v>45.317230000000002</v>
      </c>
      <c r="F420">
        <v>10.49587</v>
      </c>
    </row>
    <row r="421" spans="2:6">
      <c r="B421" t="s">
        <v>13</v>
      </c>
      <c r="C421" s="25">
        <v>402</v>
      </c>
      <c r="D421" t="s">
        <v>77</v>
      </c>
      <c r="E421">
        <v>53.11692</v>
      </c>
      <c r="F421">
        <v>10.50686</v>
      </c>
    </row>
    <row r="422" spans="2:6">
      <c r="B422" t="s">
        <v>13</v>
      </c>
      <c r="C422" s="25">
        <v>403</v>
      </c>
      <c r="D422" t="s">
        <v>77</v>
      </c>
      <c r="E422">
        <v>57.049799999999998</v>
      </c>
      <c r="F422">
        <v>10.508139999999999</v>
      </c>
    </row>
    <row r="423" spans="2:6">
      <c r="B423" t="s">
        <v>13</v>
      </c>
      <c r="C423" s="25">
        <v>404</v>
      </c>
      <c r="D423" t="s">
        <v>77</v>
      </c>
      <c r="E423">
        <v>54.85463</v>
      </c>
      <c r="F423">
        <v>10.46392</v>
      </c>
    </row>
    <row r="424" spans="2:6">
      <c r="B424" t="s">
        <v>13</v>
      </c>
      <c r="C424" s="25">
        <v>405</v>
      </c>
      <c r="D424" t="s">
        <v>77</v>
      </c>
      <c r="E424">
        <v>54.924840000000003</v>
      </c>
      <c r="F424">
        <v>10.498329999999999</v>
      </c>
    </row>
    <row r="425" spans="2:6">
      <c r="B425" t="s">
        <v>13</v>
      </c>
      <c r="C425" s="25">
        <v>406</v>
      </c>
      <c r="D425" t="s">
        <v>77</v>
      </c>
      <c r="E425">
        <v>63.309550000000002</v>
      </c>
      <c r="F425">
        <v>10.488810000000001</v>
      </c>
    </row>
    <row r="426" spans="2:6">
      <c r="B426" t="s">
        <v>13</v>
      </c>
      <c r="C426" s="25">
        <v>407</v>
      </c>
      <c r="D426" t="s">
        <v>77</v>
      </c>
      <c r="E426">
        <v>49.749499999999998</v>
      </c>
      <c r="F426">
        <v>10.485799999999999</v>
      </c>
    </row>
    <row r="427" spans="2:6">
      <c r="B427" t="s">
        <v>13</v>
      </c>
      <c r="C427" s="25">
        <v>408</v>
      </c>
      <c r="D427" t="s">
        <v>77</v>
      </c>
      <c r="E427">
        <v>41.169310000000003</v>
      </c>
      <c r="F427">
        <v>10.497299999999999</v>
      </c>
    </row>
    <row r="428" spans="2:6">
      <c r="B428" t="s">
        <v>13</v>
      </c>
      <c r="C428" s="25">
        <v>409</v>
      </c>
      <c r="D428" t="s">
        <v>77</v>
      </c>
      <c r="E428">
        <v>46.688339999999997</v>
      </c>
      <c r="F428">
        <v>10.507529999999999</v>
      </c>
    </row>
    <row r="429" spans="2:6">
      <c r="B429" t="s">
        <v>13</v>
      </c>
      <c r="C429" s="25">
        <v>410</v>
      </c>
      <c r="D429" t="s">
        <v>77</v>
      </c>
      <c r="E429">
        <v>52.41892</v>
      </c>
      <c r="F429">
        <v>10.49591</v>
      </c>
    </row>
    <row r="430" spans="2:6">
      <c r="B430" t="s">
        <v>13</v>
      </c>
      <c r="C430" s="25">
        <v>411</v>
      </c>
      <c r="D430" t="s">
        <v>77</v>
      </c>
      <c r="E430">
        <v>50.878489999999999</v>
      </c>
      <c r="F430">
        <v>10.50309</v>
      </c>
    </row>
    <row r="431" spans="2:6">
      <c r="B431" t="s">
        <v>13</v>
      </c>
      <c r="C431" s="25">
        <v>412</v>
      </c>
      <c r="D431" t="s">
        <v>77</v>
      </c>
      <c r="E431">
        <v>57.053310000000003</v>
      </c>
      <c r="F431">
        <v>10.51407</v>
      </c>
    </row>
    <row r="432" spans="2:6">
      <c r="B432" t="s">
        <v>13</v>
      </c>
      <c r="C432" s="25">
        <v>413</v>
      </c>
      <c r="D432" t="s">
        <v>77</v>
      </c>
      <c r="E432">
        <v>70.786450000000002</v>
      </c>
      <c r="F432">
        <v>10.5137</v>
      </c>
    </row>
    <row r="433" spans="2:6">
      <c r="B433" t="s">
        <v>13</v>
      </c>
      <c r="C433" s="25">
        <v>414</v>
      </c>
      <c r="D433" t="s">
        <v>77</v>
      </c>
      <c r="E433">
        <v>56.772150000000003</v>
      </c>
      <c r="F433">
        <v>10.503270000000001</v>
      </c>
    </row>
    <row r="434" spans="2:6">
      <c r="B434" t="s">
        <v>13</v>
      </c>
      <c r="C434" s="25">
        <v>415</v>
      </c>
      <c r="D434" t="s">
        <v>77</v>
      </c>
      <c r="E434">
        <v>75.477220000000003</v>
      </c>
      <c r="F434">
        <v>10.51857</v>
      </c>
    </row>
    <row r="435" spans="2:6">
      <c r="B435" t="s">
        <v>13</v>
      </c>
      <c r="C435" s="25">
        <v>416</v>
      </c>
      <c r="D435" t="s">
        <v>77</v>
      </c>
      <c r="E435">
        <v>76.765910000000005</v>
      </c>
      <c r="F435">
        <v>10.497</v>
      </c>
    </row>
    <row r="436" spans="2:6">
      <c r="B436" t="s">
        <v>13</v>
      </c>
      <c r="C436" s="25">
        <v>417</v>
      </c>
      <c r="D436" t="s">
        <v>77</v>
      </c>
      <c r="E436">
        <v>77.621049999999997</v>
      </c>
      <c r="F436">
        <v>10.49587</v>
      </c>
    </row>
    <row r="437" spans="2:6">
      <c r="B437" t="s">
        <v>13</v>
      </c>
      <c r="C437" s="25">
        <v>418</v>
      </c>
      <c r="D437" t="s">
        <v>77</v>
      </c>
      <c r="E437">
        <v>65.414490000000001</v>
      </c>
      <c r="F437">
        <v>10.681839999999999</v>
      </c>
    </row>
    <row r="438" spans="2:6">
      <c r="B438" t="s">
        <v>13</v>
      </c>
      <c r="C438" s="25">
        <v>419</v>
      </c>
      <c r="D438" t="s">
        <v>77</v>
      </c>
      <c r="E438">
        <v>69.964780000000005</v>
      </c>
      <c r="F438">
        <v>10.50723</v>
      </c>
    </row>
    <row r="439" spans="2:6">
      <c r="B439" t="s">
        <v>13</v>
      </c>
      <c r="C439" s="25">
        <v>420</v>
      </c>
      <c r="D439" t="s">
        <v>77</v>
      </c>
      <c r="E439">
        <v>64.969740000000002</v>
      </c>
      <c r="F439">
        <v>10.48216</v>
      </c>
    </row>
    <row r="440" spans="2:6">
      <c r="B440" t="s">
        <v>13</v>
      </c>
      <c r="C440" s="25">
        <v>421</v>
      </c>
      <c r="D440" t="s">
        <v>77</v>
      </c>
      <c r="E440">
        <v>38.050240000000002</v>
      </c>
      <c r="F440">
        <v>30.40795</v>
      </c>
    </row>
    <row r="441" spans="2:6">
      <c r="B441" t="s">
        <v>13</v>
      </c>
      <c r="C441" s="25">
        <v>422</v>
      </c>
      <c r="D441" t="s">
        <v>77</v>
      </c>
      <c r="E441">
        <v>42.224119999999999</v>
      </c>
      <c r="F441">
        <v>30.49804</v>
      </c>
    </row>
    <row r="442" spans="2:6">
      <c r="B442" t="s">
        <v>13</v>
      </c>
      <c r="C442" s="25">
        <v>423</v>
      </c>
      <c r="D442" t="s">
        <v>77</v>
      </c>
      <c r="E442">
        <v>87.698459999999997</v>
      </c>
      <c r="F442">
        <v>50.489939999999997</v>
      </c>
    </row>
    <row r="443" spans="2:6">
      <c r="B443" t="s">
        <v>13</v>
      </c>
      <c r="C443" s="25">
        <v>424</v>
      </c>
      <c r="D443" t="s">
        <v>77</v>
      </c>
      <c r="E443">
        <v>52.360329999999998</v>
      </c>
      <c r="F443">
        <v>89.704319999999996</v>
      </c>
    </row>
    <row r="444" spans="2:6">
      <c r="B444" t="s">
        <v>13</v>
      </c>
      <c r="C444" s="25">
        <v>425</v>
      </c>
      <c r="D444" t="s">
        <v>77</v>
      </c>
      <c r="E444">
        <v>51.406790000000001</v>
      </c>
      <c r="F444">
        <v>89.712140000000005</v>
      </c>
    </row>
    <row r="445" spans="2:6">
      <c r="B445" t="s">
        <v>13</v>
      </c>
      <c r="C445" s="25">
        <v>426</v>
      </c>
      <c r="D445" t="s">
        <v>77</v>
      </c>
      <c r="E445">
        <v>43.588470000000001</v>
      </c>
      <c r="F445">
        <v>89.745540000000005</v>
      </c>
    </row>
    <row r="446" spans="2:6">
      <c r="B446" t="s">
        <v>13</v>
      </c>
      <c r="C446" s="25">
        <v>427</v>
      </c>
      <c r="D446" t="s">
        <v>76</v>
      </c>
      <c r="E446">
        <v>50.48151</v>
      </c>
      <c r="F446">
        <v>93.222700000000003</v>
      </c>
    </row>
    <row r="447" spans="2:6">
      <c r="B447" t="s">
        <v>13</v>
      </c>
      <c r="C447" s="25">
        <v>428</v>
      </c>
      <c r="D447" t="s">
        <v>76</v>
      </c>
      <c r="E447">
        <v>50.282409999999999</v>
      </c>
      <c r="F447">
        <v>97.609979999999993</v>
      </c>
    </row>
    <row r="448" spans="2:6">
      <c r="B448" t="s">
        <v>13</v>
      </c>
      <c r="C448" s="25">
        <v>429</v>
      </c>
      <c r="D448" t="s">
        <v>76</v>
      </c>
      <c r="E448">
        <v>50.186700000000002</v>
      </c>
      <c r="F448">
        <v>99.694680000000005</v>
      </c>
    </row>
    <row r="449" spans="2:6">
      <c r="B449" t="s">
        <v>13</v>
      </c>
      <c r="C449" s="25">
        <v>430</v>
      </c>
      <c r="D449" t="s">
        <v>76</v>
      </c>
      <c r="E449">
        <v>50.326909999999998</v>
      </c>
      <c r="F449">
        <v>90.022049999999993</v>
      </c>
    </row>
    <row r="450" spans="2:6">
      <c r="B450" t="s">
        <v>13</v>
      </c>
      <c r="C450" s="25">
        <v>431</v>
      </c>
      <c r="D450" t="s">
        <v>76</v>
      </c>
      <c r="E450">
        <v>50.456209999999999</v>
      </c>
      <c r="F450">
        <v>89.987409999999997</v>
      </c>
    </row>
    <row r="451" spans="2:6">
      <c r="B451" t="s">
        <v>13</v>
      </c>
      <c r="C451" s="25">
        <v>432</v>
      </c>
      <c r="D451" t="s">
        <v>76</v>
      </c>
      <c r="E451">
        <v>30.464849999999998</v>
      </c>
      <c r="F451">
        <v>82.089230000000001</v>
      </c>
    </row>
    <row r="452" spans="2:6">
      <c r="B452" t="s">
        <v>13</v>
      </c>
      <c r="C452" s="25">
        <v>433</v>
      </c>
      <c r="D452" t="s">
        <v>76</v>
      </c>
      <c r="E452">
        <v>30.5016</v>
      </c>
      <c r="F452">
        <v>82.307130000000001</v>
      </c>
    </row>
    <row r="453" spans="2:6">
      <c r="B453" t="s">
        <v>13</v>
      </c>
      <c r="C453" s="25">
        <v>434</v>
      </c>
      <c r="D453" t="s">
        <v>76</v>
      </c>
      <c r="E453">
        <v>30.489570000000001</v>
      </c>
      <c r="F453">
        <v>77.729879999999994</v>
      </c>
    </row>
    <row r="454" spans="2:6">
      <c r="B454" t="s">
        <v>13</v>
      </c>
      <c r="C454" s="25">
        <v>435</v>
      </c>
      <c r="D454" t="s">
        <v>76</v>
      </c>
      <c r="E454">
        <v>30.45025</v>
      </c>
      <c r="F454">
        <v>79.834890000000001</v>
      </c>
    </row>
    <row r="455" spans="2:6">
      <c r="B455" t="s">
        <v>13</v>
      </c>
      <c r="C455" s="25">
        <v>436</v>
      </c>
      <c r="D455" t="s">
        <v>76</v>
      </c>
      <c r="E455">
        <v>30.51839</v>
      </c>
      <c r="F455">
        <v>68.252579999999995</v>
      </c>
    </row>
    <row r="456" spans="2:6">
      <c r="B456" t="s">
        <v>13</v>
      </c>
      <c r="C456" s="25">
        <v>437</v>
      </c>
      <c r="D456" t="s">
        <v>76</v>
      </c>
      <c r="E456">
        <v>30.511659999999999</v>
      </c>
      <c r="F456">
        <v>66.093720000000005</v>
      </c>
    </row>
    <row r="457" spans="2:6">
      <c r="B457" t="s">
        <v>13</v>
      </c>
      <c r="C457" s="25">
        <v>438</v>
      </c>
      <c r="D457" t="s">
        <v>76</v>
      </c>
      <c r="E457">
        <v>30.498080000000002</v>
      </c>
      <c r="F457">
        <v>62.384990000000002</v>
      </c>
    </row>
    <row r="458" spans="2:6">
      <c r="B458" t="s">
        <v>13</v>
      </c>
      <c r="C458" s="25">
        <v>439</v>
      </c>
      <c r="D458" t="s">
        <v>76</v>
      </c>
      <c r="E458">
        <v>30.620229999999999</v>
      </c>
      <c r="F458">
        <v>60.860080000000004</v>
      </c>
    </row>
    <row r="459" spans="2:6">
      <c r="B459" t="s">
        <v>13</v>
      </c>
      <c r="C459" s="25">
        <v>440</v>
      </c>
      <c r="D459" t="s">
        <v>76</v>
      </c>
      <c r="E459">
        <v>30.492190000000001</v>
      </c>
      <c r="F459">
        <v>55.878920000000001</v>
      </c>
    </row>
    <row r="460" spans="2:6">
      <c r="B460" t="s">
        <v>13</v>
      </c>
      <c r="C460" s="25">
        <v>441</v>
      </c>
      <c r="D460" t="s">
        <v>76</v>
      </c>
      <c r="E460">
        <v>30.474630000000001</v>
      </c>
      <c r="F460">
        <v>52.322159999999997</v>
      </c>
    </row>
    <row r="461" spans="2:6">
      <c r="B461" t="s">
        <v>13</v>
      </c>
      <c r="C461" s="25">
        <v>442</v>
      </c>
      <c r="D461" t="s">
        <v>76</v>
      </c>
      <c r="E461">
        <v>30.501000000000001</v>
      </c>
      <c r="F461">
        <v>48.069699999999997</v>
      </c>
    </row>
    <row r="462" spans="2:6">
      <c r="B462" t="s">
        <v>13</v>
      </c>
      <c r="C462" s="25">
        <v>443</v>
      </c>
      <c r="D462" t="s">
        <v>76</v>
      </c>
      <c r="E462">
        <v>30.494420000000002</v>
      </c>
      <c r="F462">
        <v>45.773479999999999</v>
      </c>
    </row>
    <row r="463" spans="2:6">
      <c r="B463" t="s">
        <v>13</v>
      </c>
      <c r="C463" s="25">
        <v>444</v>
      </c>
      <c r="D463" t="s">
        <v>76</v>
      </c>
      <c r="E463">
        <v>30.49954</v>
      </c>
      <c r="F463">
        <v>49.382100000000001</v>
      </c>
    </row>
    <row r="464" spans="2:6">
      <c r="B464" t="s">
        <v>13</v>
      </c>
      <c r="C464" s="25">
        <v>445</v>
      </c>
      <c r="D464" t="s">
        <v>76</v>
      </c>
      <c r="E464">
        <v>50.144390000000001</v>
      </c>
      <c r="F464">
        <v>47.014279999999999</v>
      </c>
    </row>
    <row r="465" spans="2:6">
      <c r="B465" t="s">
        <v>13</v>
      </c>
      <c r="C465" s="25">
        <v>446</v>
      </c>
      <c r="D465" t="s">
        <v>76</v>
      </c>
      <c r="E465">
        <v>49.9129</v>
      </c>
      <c r="F465">
        <v>55.58784</v>
      </c>
    </row>
    <row r="466" spans="2:6">
      <c r="B466" t="s">
        <v>13</v>
      </c>
      <c r="C466" s="25">
        <v>447</v>
      </c>
      <c r="D466" t="s">
        <v>76</v>
      </c>
      <c r="E466">
        <v>50.337429999999998</v>
      </c>
      <c r="F466">
        <v>57.955309999999997</v>
      </c>
    </row>
    <row r="467" spans="2:6">
      <c r="B467" t="s">
        <v>13</v>
      </c>
      <c r="C467" s="25">
        <v>448</v>
      </c>
      <c r="D467" t="s">
        <v>76</v>
      </c>
      <c r="E467">
        <v>50.418979999999998</v>
      </c>
      <c r="F467">
        <v>60.524909999999998</v>
      </c>
    </row>
    <row r="468" spans="2:6">
      <c r="B468" t="s">
        <v>13</v>
      </c>
      <c r="C468" s="25">
        <v>449</v>
      </c>
      <c r="D468" t="s">
        <v>76</v>
      </c>
      <c r="E468">
        <v>50.205260000000003</v>
      </c>
      <c r="F468">
        <v>57.924219999999998</v>
      </c>
    </row>
    <row r="469" spans="2:6">
      <c r="B469" t="s">
        <v>13</v>
      </c>
      <c r="C469" s="25">
        <v>450</v>
      </c>
      <c r="D469" t="s">
        <v>76</v>
      </c>
      <c r="E469">
        <v>50.435319999999997</v>
      </c>
      <c r="F469">
        <v>56.439320000000002</v>
      </c>
    </row>
    <row r="470" spans="2:6">
      <c r="B470" t="s">
        <v>13</v>
      </c>
      <c r="C470" s="25">
        <v>451</v>
      </c>
      <c r="D470" t="s">
        <v>76</v>
      </c>
      <c r="E470">
        <v>69.505790000000005</v>
      </c>
      <c r="F470">
        <v>59.28492</v>
      </c>
    </row>
    <row r="471" spans="2:6">
      <c r="B471" t="s">
        <v>13</v>
      </c>
      <c r="C471" s="25">
        <v>452</v>
      </c>
      <c r="D471" t="s">
        <v>76</v>
      </c>
      <c r="E471">
        <v>69.53407</v>
      </c>
      <c r="F471">
        <v>64.892979999999994</v>
      </c>
    </row>
    <row r="472" spans="2:6">
      <c r="B472" t="s">
        <v>13</v>
      </c>
      <c r="C472" s="25">
        <v>453</v>
      </c>
      <c r="D472" t="s">
        <v>76</v>
      </c>
      <c r="E472">
        <v>69.510109999999997</v>
      </c>
      <c r="F472">
        <v>61.329619999999998</v>
      </c>
    </row>
    <row r="473" spans="2:6">
      <c r="B473" t="s">
        <v>13</v>
      </c>
      <c r="C473" s="25">
        <v>454</v>
      </c>
      <c r="D473" t="s">
        <v>76</v>
      </c>
      <c r="E473">
        <v>69.526319999999998</v>
      </c>
      <c r="F473">
        <v>56.995280000000001</v>
      </c>
    </row>
    <row r="474" spans="2:6">
      <c r="B474" t="s">
        <v>13</v>
      </c>
      <c r="C474" s="25">
        <v>455</v>
      </c>
      <c r="D474" t="s">
        <v>76</v>
      </c>
      <c r="E474">
        <v>49.947240000000001</v>
      </c>
      <c r="F474">
        <v>48.229579999999999</v>
      </c>
    </row>
    <row r="475" spans="2:6">
      <c r="B475" t="s">
        <v>13</v>
      </c>
      <c r="C475" s="25">
        <v>456</v>
      </c>
      <c r="D475" t="s">
        <v>76</v>
      </c>
      <c r="E475">
        <v>50.063099999999999</v>
      </c>
      <c r="F475">
        <v>58.085039999999999</v>
      </c>
    </row>
    <row r="476" spans="2:6">
      <c r="B476" t="s">
        <v>13</v>
      </c>
      <c r="C476" s="25">
        <v>457</v>
      </c>
      <c r="D476" t="s">
        <v>76</v>
      </c>
      <c r="E476">
        <v>50.489899999999999</v>
      </c>
      <c r="F476">
        <v>39.205410000000001</v>
      </c>
    </row>
    <row r="477" spans="2:6">
      <c r="B477" t="s">
        <v>13</v>
      </c>
      <c r="C477" s="25">
        <v>458</v>
      </c>
      <c r="D477" t="s">
        <v>76</v>
      </c>
      <c r="E477">
        <v>49.688859999999998</v>
      </c>
      <c r="F477">
        <v>42.018509999999999</v>
      </c>
    </row>
    <row r="478" spans="2:6">
      <c r="B478" t="s">
        <v>13</v>
      </c>
      <c r="C478" s="25">
        <v>459</v>
      </c>
      <c r="D478" t="s">
        <v>76</v>
      </c>
      <c r="E478">
        <v>50.333480000000002</v>
      </c>
      <c r="F478">
        <v>43.58867</v>
      </c>
    </row>
    <row r="479" spans="2:6">
      <c r="B479" t="s">
        <v>13</v>
      </c>
      <c r="C479" s="25">
        <v>460</v>
      </c>
      <c r="D479" t="s">
        <v>76</v>
      </c>
      <c r="E479">
        <v>50.446750000000002</v>
      </c>
      <c r="F479">
        <v>57.230589999999999</v>
      </c>
    </row>
    <row r="480" spans="2:6">
      <c r="B480" t="s">
        <v>13</v>
      </c>
      <c r="C480" s="25">
        <v>461</v>
      </c>
      <c r="D480" t="s">
        <v>76</v>
      </c>
      <c r="E480">
        <v>50.420909999999999</v>
      </c>
      <c r="F480">
        <v>43.34796</v>
      </c>
    </row>
    <row r="481" spans="2:6">
      <c r="B481" t="s">
        <v>13</v>
      </c>
      <c r="C481" s="25">
        <v>462</v>
      </c>
      <c r="D481" t="s">
        <v>76</v>
      </c>
      <c r="E481">
        <v>50.374049999999997</v>
      </c>
      <c r="F481">
        <v>32.918239999999997</v>
      </c>
    </row>
    <row r="482" spans="2:6">
      <c r="B482" t="s">
        <v>13</v>
      </c>
      <c r="C482" s="25">
        <v>463</v>
      </c>
      <c r="D482" t="s">
        <v>76</v>
      </c>
      <c r="E482">
        <v>30.47683</v>
      </c>
      <c r="F482">
        <v>39.424610000000001</v>
      </c>
    </row>
    <row r="483" spans="2:6">
      <c r="B483" t="s">
        <v>13</v>
      </c>
      <c r="C483" s="25">
        <v>464</v>
      </c>
      <c r="D483" t="s">
        <v>76</v>
      </c>
      <c r="E483">
        <v>30.50347</v>
      </c>
      <c r="F483">
        <v>38.348559999999999</v>
      </c>
    </row>
    <row r="484" spans="2:6">
      <c r="B484" t="s">
        <v>13</v>
      </c>
      <c r="C484" s="25">
        <v>465</v>
      </c>
      <c r="D484" t="s">
        <v>76</v>
      </c>
      <c r="E484">
        <v>30.504829999999998</v>
      </c>
      <c r="F484">
        <v>28.77149</v>
      </c>
    </row>
    <row r="485" spans="2:6">
      <c r="B485" t="s">
        <v>13</v>
      </c>
      <c r="C485" s="25">
        <v>466</v>
      </c>
      <c r="D485" t="s">
        <v>76</v>
      </c>
      <c r="E485">
        <v>30.462219999999999</v>
      </c>
      <c r="F485">
        <v>32.75047</v>
      </c>
    </row>
    <row r="486" spans="2:6">
      <c r="B486" t="s">
        <v>13</v>
      </c>
      <c r="C486" s="25">
        <v>467</v>
      </c>
      <c r="D486" t="s">
        <v>76</v>
      </c>
      <c r="E486">
        <v>30.491299999999999</v>
      </c>
      <c r="F486">
        <v>43.561369999999997</v>
      </c>
    </row>
    <row r="487" spans="2:6">
      <c r="B487" t="s">
        <v>13</v>
      </c>
      <c r="C487" s="25">
        <v>468</v>
      </c>
      <c r="D487" t="s">
        <v>76</v>
      </c>
      <c r="E487">
        <v>30.449649999999998</v>
      </c>
      <c r="F487">
        <v>44.99512</v>
      </c>
    </row>
    <row r="488" spans="2:6">
      <c r="B488" t="s">
        <v>13</v>
      </c>
      <c r="C488" s="25">
        <v>469</v>
      </c>
      <c r="D488" t="s">
        <v>76</v>
      </c>
      <c r="E488">
        <v>30.485990000000001</v>
      </c>
      <c r="F488">
        <v>47.347949999999997</v>
      </c>
    </row>
    <row r="489" spans="2:6">
      <c r="B489" t="s">
        <v>13</v>
      </c>
      <c r="C489" s="25">
        <v>470</v>
      </c>
      <c r="D489" t="s">
        <v>76</v>
      </c>
      <c r="E489">
        <v>30.502079999999999</v>
      </c>
      <c r="F489">
        <v>36.441209999999998</v>
      </c>
    </row>
    <row r="490" spans="2:6">
      <c r="B490" t="s">
        <v>13</v>
      </c>
      <c r="C490" s="25">
        <v>471</v>
      </c>
      <c r="D490" t="s">
        <v>76</v>
      </c>
      <c r="E490">
        <v>30.478059999999999</v>
      </c>
      <c r="F490">
        <v>28.020579999999999</v>
      </c>
    </row>
    <row r="491" spans="2:6">
      <c r="B491" t="s">
        <v>13</v>
      </c>
      <c r="C491" s="25">
        <v>472</v>
      </c>
      <c r="D491" t="s">
        <v>76</v>
      </c>
      <c r="E491">
        <v>30.501159999999999</v>
      </c>
      <c r="F491">
        <v>38.314140000000002</v>
      </c>
    </row>
    <row r="492" spans="2:6">
      <c r="B492" t="s">
        <v>13</v>
      </c>
      <c r="C492" s="25">
        <v>473</v>
      </c>
      <c r="D492" t="s">
        <v>76</v>
      </c>
      <c r="E492">
        <v>30.504770000000001</v>
      </c>
      <c r="F492">
        <v>26.416630000000001</v>
      </c>
    </row>
    <row r="493" spans="2:6">
      <c r="B493" t="s">
        <v>13</v>
      </c>
      <c r="C493" s="25">
        <v>474</v>
      </c>
      <c r="D493" t="s">
        <v>76</v>
      </c>
      <c r="E493">
        <v>30.509119999999999</v>
      </c>
      <c r="F493">
        <v>22.82555</v>
      </c>
    </row>
    <row r="494" spans="2:6">
      <c r="B494" t="s">
        <v>13</v>
      </c>
      <c r="C494" s="25">
        <v>475</v>
      </c>
      <c r="D494" t="s">
        <v>76</v>
      </c>
      <c r="E494">
        <v>50.115630000000003</v>
      </c>
      <c r="F494">
        <v>16.694009999999999</v>
      </c>
    </row>
    <row r="495" spans="2:6">
      <c r="B495" t="s">
        <v>13</v>
      </c>
      <c r="C495" s="25">
        <v>476</v>
      </c>
      <c r="D495" t="s">
        <v>76</v>
      </c>
      <c r="E495">
        <v>50.448300000000003</v>
      </c>
      <c r="F495">
        <v>21.640260000000001</v>
      </c>
    </row>
    <row r="496" spans="2:6">
      <c r="B496" t="s">
        <v>13</v>
      </c>
      <c r="C496" s="25">
        <v>477</v>
      </c>
      <c r="D496" t="s">
        <v>76</v>
      </c>
      <c r="E496">
        <v>50.173180000000002</v>
      </c>
      <c r="F496">
        <v>29.177859999999999</v>
      </c>
    </row>
    <row r="497" spans="2:6">
      <c r="B497" t="s">
        <v>13</v>
      </c>
      <c r="C497" s="25">
        <v>478</v>
      </c>
      <c r="D497" t="s">
        <v>76</v>
      </c>
      <c r="E497">
        <v>49.922739999999997</v>
      </c>
      <c r="F497">
        <v>38.440469999999998</v>
      </c>
    </row>
    <row r="498" spans="2:6">
      <c r="B498" t="s">
        <v>13</v>
      </c>
      <c r="C498" s="25">
        <v>479</v>
      </c>
      <c r="D498" t="s">
        <v>76</v>
      </c>
      <c r="E498">
        <v>50.311300000000003</v>
      </c>
      <c r="F498">
        <v>26.860489999999999</v>
      </c>
    </row>
    <row r="499" spans="2:6">
      <c r="B499" t="s">
        <v>13</v>
      </c>
      <c r="C499" s="25">
        <v>480</v>
      </c>
      <c r="D499" t="s">
        <v>76</v>
      </c>
      <c r="E499">
        <v>50.399410000000003</v>
      </c>
      <c r="F499">
        <v>38.963839999999998</v>
      </c>
    </row>
    <row r="500" spans="2:6">
      <c r="B500" t="s">
        <v>13</v>
      </c>
      <c r="C500" s="25">
        <v>481</v>
      </c>
      <c r="D500" t="s">
        <v>76</v>
      </c>
      <c r="E500">
        <v>50.337359999999997</v>
      </c>
      <c r="F500">
        <v>40.91339</v>
      </c>
    </row>
    <row r="501" spans="2:6">
      <c r="B501" t="s">
        <v>13</v>
      </c>
      <c r="C501" s="25">
        <v>482</v>
      </c>
      <c r="D501" t="s">
        <v>76</v>
      </c>
      <c r="E501">
        <v>50.20232</v>
      </c>
      <c r="F501">
        <v>47.212949999999999</v>
      </c>
    </row>
    <row r="502" spans="2:6">
      <c r="B502" t="s">
        <v>13</v>
      </c>
      <c r="C502" s="25">
        <v>483</v>
      </c>
      <c r="D502" t="s">
        <v>76</v>
      </c>
      <c r="E502">
        <v>50.274929999999998</v>
      </c>
      <c r="F502">
        <v>49.6235</v>
      </c>
    </row>
    <row r="503" spans="2:6">
      <c r="B503" t="s">
        <v>13</v>
      </c>
      <c r="C503" s="25">
        <v>484</v>
      </c>
      <c r="D503" t="s">
        <v>76</v>
      </c>
      <c r="E503">
        <v>69.494380000000007</v>
      </c>
      <c r="F503">
        <v>52.612409999999997</v>
      </c>
    </row>
    <row r="504" spans="2:6">
      <c r="B504" t="s">
        <v>13</v>
      </c>
      <c r="C504" s="25">
        <v>485</v>
      </c>
      <c r="D504" t="s">
        <v>76</v>
      </c>
      <c r="E504">
        <v>69.51934</v>
      </c>
      <c r="F504">
        <v>47.384529999999998</v>
      </c>
    </row>
    <row r="505" spans="2:6">
      <c r="B505" t="s">
        <v>13</v>
      </c>
      <c r="C505" s="25">
        <v>486</v>
      </c>
      <c r="D505" t="s">
        <v>76</v>
      </c>
      <c r="E505">
        <v>69.529179999999997</v>
      </c>
      <c r="F505">
        <v>57.841270000000002</v>
      </c>
    </row>
    <row r="506" spans="2:6">
      <c r="B506" t="s">
        <v>13</v>
      </c>
      <c r="C506" s="25">
        <v>487</v>
      </c>
      <c r="D506" t="s">
        <v>76</v>
      </c>
      <c r="E506">
        <v>69.495760000000004</v>
      </c>
      <c r="F506">
        <v>58.785069999999997</v>
      </c>
    </row>
    <row r="507" spans="2:6">
      <c r="B507" t="s">
        <v>13</v>
      </c>
      <c r="C507" s="25">
        <v>488</v>
      </c>
      <c r="D507" t="s">
        <v>76</v>
      </c>
      <c r="E507">
        <v>69.199060000000003</v>
      </c>
      <c r="F507">
        <v>60.418959999999998</v>
      </c>
    </row>
    <row r="508" spans="2:6">
      <c r="B508" t="s">
        <v>13</v>
      </c>
      <c r="C508" s="25">
        <v>489</v>
      </c>
      <c r="D508" t="s">
        <v>76</v>
      </c>
      <c r="E508">
        <v>69.551090000000002</v>
      </c>
      <c r="F508">
        <v>58.4011</v>
      </c>
    </row>
    <row r="509" spans="2:6">
      <c r="B509" t="s">
        <v>13</v>
      </c>
      <c r="C509" s="25">
        <v>490</v>
      </c>
      <c r="D509" t="s">
        <v>76</v>
      </c>
      <c r="E509">
        <v>69.506680000000003</v>
      </c>
      <c r="F509">
        <v>68.084469999999996</v>
      </c>
    </row>
    <row r="510" spans="2:6">
      <c r="B510" t="s">
        <v>13</v>
      </c>
      <c r="C510" s="25">
        <v>491</v>
      </c>
      <c r="D510" t="s">
        <v>76</v>
      </c>
      <c r="E510">
        <v>50.444119999999998</v>
      </c>
      <c r="F510">
        <v>75.013300000000001</v>
      </c>
    </row>
    <row r="511" spans="2:6">
      <c r="B511" t="s">
        <v>13</v>
      </c>
      <c r="C511" s="25">
        <v>492</v>
      </c>
      <c r="D511" t="s">
        <v>76</v>
      </c>
      <c r="E511">
        <v>50.467230000000001</v>
      </c>
      <c r="F511">
        <v>90.281459999999996</v>
      </c>
    </row>
    <row r="512" spans="2:6">
      <c r="B512" t="s">
        <v>13</v>
      </c>
      <c r="C512" s="25">
        <v>493</v>
      </c>
      <c r="D512" t="s">
        <v>76</v>
      </c>
      <c r="E512">
        <v>50.210880000000003</v>
      </c>
      <c r="F512">
        <v>80.941770000000005</v>
      </c>
    </row>
    <row r="513" spans="2:6">
      <c r="B513" t="s">
        <v>13</v>
      </c>
      <c r="C513" s="25">
        <v>494</v>
      </c>
      <c r="D513" t="s">
        <v>76</v>
      </c>
      <c r="E513">
        <v>50.205410000000001</v>
      </c>
      <c r="F513">
        <v>90.640540000000001</v>
      </c>
    </row>
    <row r="514" spans="2:6">
      <c r="B514" t="s">
        <v>13</v>
      </c>
      <c r="C514" s="25">
        <v>495</v>
      </c>
      <c r="D514" t="s">
        <v>76</v>
      </c>
      <c r="E514">
        <v>50.438290000000002</v>
      </c>
      <c r="F514">
        <v>92.354759999999999</v>
      </c>
    </row>
    <row r="515" spans="2:6">
      <c r="B515" t="s">
        <v>13</v>
      </c>
      <c r="C515" s="25">
        <v>496</v>
      </c>
      <c r="D515" t="s">
        <v>76</v>
      </c>
      <c r="E515">
        <v>50.373519999999999</v>
      </c>
      <c r="F515">
        <v>82.219210000000004</v>
      </c>
    </row>
    <row r="516" spans="2:6">
      <c r="B516" t="s">
        <v>13</v>
      </c>
      <c r="C516" s="25">
        <v>497</v>
      </c>
      <c r="D516" t="s">
        <v>76</v>
      </c>
      <c r="E516">
        <v>50.253680000000003</v>
      </c>
      <c r="F516">
        <v>81.743830000000003</v>
      </c>
    </row>
    <row r="517" spans="2:6">
      <c r="B517" t="s">
        <v>13</v>
      </c>
      <c r="C517" s="25">
        <v>498</v>
      </c>
      <c r="D517" t="s">
        <v>76</v>
      </c>
      <c r="E517">
        <v>50.25047</v>
      </c>
      <c r="F517">
        <v>71.951390000000004</v>
      </c>
    </row>
    <row r="518" spans="2:6">
      <c r="B518" t="s">
        <v>13</v>
      </c>
      <c r="C518" s="25">
        <v>499</v>
      </c>
      <c r="D518" t="s">
        <v>76</v>
      </c>
      <c r="E518">
        <v>50.087060000000001</v>
      </c>
      <c r="F518">
        <v>73.95187</v>
      </c>
    </row>
    <row r="519" spans="2:6">
      <c r="B519" t="s">
        <v>13</v>
      </c>
      <c r="C519" s="25">
        <v>500</v>
      </c>
      <c r="D519" t="s">
        <v>76</v>
      </c>
      <c r="E519">
        <v>50.231070000000003</v>
      </c>
      <c r="F519">
        <v>80.647390000000001</v>
      </c>
    </row>
    <row r="520" spans="2:6">
      <c r="B520" t="s">
        <v>13</v>
      </c>
      <c r="C520" s="25">
        <v>501</v>
      </c>
      <c r="D520" t="s">
        <v>76</v>
      </c>
      <c r="E520">
        <v>50.207740000000001</v>
      </c>
      <c r="F520">
        <v>73.114500000000007</v>
      </c>
    </row>
    <row r="521" spans="2:6">
      <c r="B521" t="s">
        <v>13</v>
      </c>
      <c r="C521" s="25">
        <v>502</v>
      </c>
      <c r="D521" t="s">
        <v>76</v>
      </c>
      <c r="E521">
        <v>30.499510000000001</v>
      </c>
      <c r="F521">
        <v>53.61253</v>
      </c>
    </row>
    <row r="522" spans="2:6">
      <c r="B522" t="s">
        <v>13</v>
      </c>
      <c r="C522" s="25">
        <v>503</v>
      </c>
      <c r="D522" t="s">
        <v>76</v>
      </c>
      <c r="E522">
        <v>30.52036</v>
      </c>
      <c r="F522">
        <v>65.100409999999997</v>
      </c>
    </row>
    <row r="523" spans="2:6">
      <c r="B523" t="s">
        <v>13</v>
      </c>
      <c r="C523" s="25">
        <v>504</v>
      </c>
      <c r="D523" t="s">
        <v>76</v>
      </c>
      <c r="E523">
        <v>30.45496</v>
      </c>
      <c r="F523">
        <v>63.501779999999997</v>
      </c>
    </row>
    <row r="524" spans="2:6">
      <c r="B524" t="s">
        <v>13</v>
      </c>
      <c r="C524" s="25">
        <v>505</v>
      </c>
      <c r="D524" t="s">
        <v>76</v>
      </c>
      <c r="E524">
        <v>50.41648</v>
      </c>
      <c r="F524">
        <v>97.269689999999997</v>
      </c>
    </row>
    <row r="525" spans="2:6">
      <c r="B525" t="s">
        <v>13</v>
      </c>
      <c r="C525" s="25">
        <v>506</v>
      </c>
      <c r="D525" t="s">
        <v>76</v>
      </c>
      <c r="E525">
        <v>69.525069999999999</v>
      </c>
      <c r="F525">
        <v>93.598050000000001</v>
      </c>
    </row>
    <row r="526" spans="2:6">
      <c r="B526" t="s">
        <v>13</v>
      </c>
      <c r="C526" s="25">
        <v>507</v>
      </c>
      <c r="D526" t="s">
        <v>76</v>
      </c>
      <c r="E526">
        <v>69.520259999999993</v>
      </c>
      <c r="F526">
        <v>97.193879999999993</v>
      </c>
    </row>
    <row r="527" spans="2:6">
      <c r="B527" t="s">
        <v>13</v>
      </c>
      <c r="C527" s="25">
        <v>508</v>
      </c>
      <c r="D527" t="s">
        <v>76</v>
      </c>
      <c r="E527">
        <v>69.49897</v>
      </c>
      <c r="F527">
        <v>92.120490000000004</v>
      </c>
    </row>
    <row r="528" spans="2:6">
      <c r="B528" t="s">
        <v>13</v>
      </c>
      <c r="C528" s="25">
        <v>509</v>
      </c>
      <c r="D528" t="s">
        <v>76</v>
      </c>
      <c r="E528">
        <v>69.528620000000004</v>
      </c>
      <c r="F528">
        <v>91.62209</v>
      </c>
    </row>
    <row r="529" spans="2:6">
      <c r="B529" t="s">
        <v>13</v>
      </c>
      <c r="C529" s="25">
        <v>510</v>
      </c>
      <c r="D529" t="s">
        <v>76</v>
      </c>
      <c r="E529">
        <v>69.499769999999998</v>
      </c>
      <c r="F529">
        <v>84.479680000000002</v>
      </c>
    </row>
    <row r="530" spans="2:6">
      <c r="B530" t="s">
        <v>13</v>
      </c>
      <c r="C530" s="25">
        <v>511</v>
      </c>
      <c r="D530" t="s">
        <v>76</v>
      </c>
      <c r="E530">
        <v>69.503799999999998</v>
      </c>
      <c r="F530">
        <v>81.81541</v>
      </c>
    </row>
    <row r="531" spans="2:6">
      <c r="B531" t="s">
        <v>13</v>
      </c>
      <c r="C531" s="25">
        <v>512</v>
      </c>
      <c r="D531" t="s">
        <v>76</v>
      </c>
      <c r="E531">
        <v>69.487589999999997</v>
      </c>
      <c r="F531">
        <v>81.835989999999995</v>
      </c>
    </row>
    <row r="532" spans="2:6">
      <c r="B532" t="s">
        <v>13</v>
      </c>
      <c r="C532" s="25">
        <v>513</v>
      </c>
      <c r="D532" t="s">
        <v>76</v>
      </c>
      <c r="E532">
        <v>69.519120000000001</v>
      </c>
      <c r="F532">
        <v>71.115970000000004</v>
      </c>
    </row>
    <row r="533" spans="2:6">
      <c r="B533" t="s">
        <v>13</v>
      </c>
      <c r="C533" s="25">
        <v>514</v>
      </c>
      <c r="D533" t="s">
        <v>76</v>
      </c>
      <c r="E533">
        <v>69.504379999999998</v>
      </c>
      <c r="F533">
        <v>70.493440000000007</v>
      </c>
    </row>
    <row r="534" spans="2:6">
      <c r="B534" t="s">
        <v>13</v>
      </c>
      <c r="C534" s="25">
        <v>515</v>
      </c>
      <c r="D534" t="s">
        <v>76</v>
      </c>
      <c r="E534">
        <v>69.512569999999997</v>
      </c>
      <c r="F534">
        <v>61.49756</v>
      </c>
    </row>
    <row r="535" spans="2:6">
      <c r="B535" t="s">
        <v>13</v>
      </c>
      <c r="C535" s="25">
        <v>516</v>
      </c>
      <c r="D535" t="s">
        <v>76</v>
      </c>
      <c r="E535">
        <v>89.494200000000006</v>
      </c>
      <c r="F535">
        <v>62.23433</v>
      </c>
    </row>
    <row r="536" spans="2:6">
      <c r="B536" t="s">
        <v>13</v>
      </c>
      <c r="C536" s="25">
        <v>517</v>
      </c>
      <c r="D536" t="s">
        <v>76</v>
      </c>
      <c r="E536">
        <v>89.500119999999995</v>
      </c>
      <c r="F536">
        <v>53.216329999999999</v>
      </c>
    </row>
    <row r="537" spans="2:6">
      <c r="B537" t="s">
        <v>13</v>
      </c>
      <c r="C537" s="25">
        <v>518</v>
      </c>
      <c r="D537" t="s">
        <v>76</v>
      </c>
      <c r="E537">
        <v>89.490250000000003</v>
      </c>
      <c r="F537">
        <v>48.890799999999999</v>
      </c>
    </row>
    <row r="538" spans="2:6">
      <c r="B538" t="s">
        <v>13</v>
      </c>
      <c r="C538" s="25">
        <v>519</v>
      </c>
      <c r="D538" t="s">
        <v>76</v>
      </c>
      <c r="E538">
        <v>89.497789999999995</v>
      </c>
      <c r="F538">
        <v>46.629910000000002</v>
      </c>
    </row>
    <row r="539" spans="2:6">
      <c r="B539" t="s">
        <v>13</v>
      </c>
      <c r="C539" s="25">
        <v>520</v>
      </c>
      <c r="D539" t="s">
        <v>76</v>
      </c>
      <c r="E539">
        <v>89.504850000000005</v>
      </c>
      <c r="F539">
        <v>48.423409999999997</v>
      </c>
    </row>
    <row r="540" spans="2:6">
      <c r="B540" t="s">
        <v>13</v>
      </c>
      <c r="C540" s="25">
        <v>521</v>
      </c>
      <c r="D540" t="s">
        <v>76</v>
      </c>
      <c r="E540">
        <v>89.501050000000006</v>
      </c>
      <c r="F540">
        <v>43.347340000000003</v>
      </c>
    </row>
    <row r="541" spans="2:6">
      <c r="B541" t="s">
        <v>13</v>
      </c>
      <c r="C541" s="25">
        <v>522</v>
      </c>
      <c r="D541" t="s">
        <v>76</v>
      </c>
      <c r="E541">
        <v>89.488839999999996</v>
      </c>
      <c r="F541">
        <v>40.62509</v>
      </c>
    </row>
    <row r="542" spans="2:6">
      <c r="B542" t="s">
        <v>13</v>
      </c>
      <c r="C542" s="25">
        <v>523</v>
      </c>
      <c r="D542" t="s">
        <v>76</v>
      </c>
      <c r="E542">
        <v>89.501620000000003</v>
      </c>
      <c r="F542">
        <v>45.815179999999998</v>
      </c>
    </row>
    <row r="543" spans="2:6">
      <c r="B543" t="s">
        <v>13</v>
      </c>
      <c r="C543" s="25">
        <v>524</v>
      </c>
      <c r="D543" t="s">
        <v>76</v>
      </c>
      <c r="E543">
        <v>89.497529999999998</v>
      </c>
      <c r="F543">
        <v>33.90137</v>
      </c>
    </row>
    <row r="544" spans="2:6">
      <c r="B544" t="s">
        <v>13</v>
      </c>
      <c r="C544" s="25">
        <v>525</v>
      </c>
      <c r="D544" t="s">
        <v>76</v>
      </c>
      <c r="E544">
        <v>50.43909</v>
      </c>
      <c r="F544">
        <v>37.670769999999997</v>
      </c>
    </row>
    <row r="545" spans="2:6">
      <c r="B545" t="s">
        <v>13</v>
      </c>
      <c r="C545" s="25">
        <v>526</v>
      </c>
      <c r="D545" t="s">
        <v>76</v>
      </c>
      <c r="E545">
        <v>50.179850000000002</v>
      </c>
      <c r="F545">
        <v>36.807560000000002</v>
      </c>
    </row>
    <row r="546" spans="2:6">
      <c r="B546" t="s">
        <v>13</v>
      </c>
      <c r="C546" s="25">
        <v>527</v>
      </c>
      <c r="D546" t="s">
        <v>76</v>
      </c>
      <c r="E546">
        <v>69.505070000000003</v>
      </c>
      <c r="F546">
        <v>33.74015</v>
      </c>
    </row>
    <row r="547" spans="2:6">
      <c r="B547" t="s">
        <v>13</v>
      </c>
      <c r="C547" s="25">
        <v>528</v>
      </c>
      <c r="D547" t="s">
        <v>76</v>
      </c>
      <c r="E547">
        <v>69.57987</v>
      </c>
      <c r="F547">
        <v>21.93524</v>
      </c>
    </row>
    <row r="548" spans="2:6">
      <c r="B548" t="s">
        <v>13</v>
      </c>
      <c r="C548" s="25">
        <v>529</v>
      </c>
      <c r="D548" t="s">
        <v>76</v>
      </c>
      <c r="E548">
        <v>69.506469999999993</v>
      </c>
      <c r="F548">
        <v>22.728660000000001</v>
      </c>
    </row>
    <row r="549" spans="2:6">
      <c r="B549" t="s">
        <v>13</v>
      </c>
      <c r="C549" s="25">
        <v>530</v>
      </c>
      <c r="D549" t="s">
        <v>76</v>
      </c>
      <c r="E549">
        <v>69.499480000000005</v>
      </c>
      <c r="F549">
        <v>16.33747</v>
      </c>
    </row>
    <row r="550" spans="2:6">
      <c r="B550" t="s">
        <v>13</v>
      </c>
      <c r="C550" s="25">
        <v>531</v>
      </c>
      <c r="D550" t="s">
        <v>76</v>
      </c>
      <c r="E550">
        <v>69.500259999999997</v>
      </c>
      <c r="F550">
        <v>27.136019999999998</v>
      </c>
    </row>
    <row r="551" spans="2:6">
      <c r="B551" t="s">
        <v>13</v>
      </c>
      <c r="C551" s="25">
        <v>532</v>
      </c>
      <c r="D551" t="s">
        <v>76</v>
      </c>
      <c r="E551">
        <v>69.504159999999999</v>
      </c>
      <c r="F551">
        <v>23.66892</v>
      </c>
    </row>
    <row r="552" spans="2:6">
      <c r="B552" t="s">
        <v>13</v>
      </c>
      <c r="C552" s="25">
        <v>533</v>
      </c>
      <c r="D552" t="s">
        <v>76</v>
      </c>
      <c r="E552">
        <v>69.53228</v>
      </c>
      <c r="F552">
        <v>21.850899999999999</v>
      </c>
    </row>
    <row r="553" spans="2:6">
      <c r="B553" t="s">
        <v>13</v>
      </c>
      <c r="C553" s="25">
        <v>534</v>
      </c>
      <c r="D553" t="s">
        <v>76</v>
      </c>
      <c r="E553">
        <v>69.500110000000006</v>
      </c>
      <c r="F553">
        <v>11.79163</v>
      </c>
    </row>
    <row r="554" spans="2:6">
      <c r="B554" t="s">
        <v>13</v>
      </c>
      <c r="C554" s="25">
        <v>535</v>
      </c>
      <c r="D554" t="s">
        <v>76</v>
      </c>
      <c r="E554">
        <v>69.504819999999995</v>
      </c>
      <c r="F554">
        <v>15.61436</v>
      </c>
    </row>
    <row r="555" spans="2:6">
      <c r="B555" t="s">
        <v>13</v>
      </c>
      <c r="C555" s="25">
        <v>536</v>
      </c>
      <c r="D555" t="s">
        <v>76</v>
      </c>
      <c r="E555">
        <v>69.503469999999993</v>
      </c>
      <c r="F555">
        <v>17.169090000000001</v>
      </c>
    </row>
    <row r="556" spans="2:6">
      <c r="B556" t="s">
        <v>13</v>
      </c>
      <c r="C556" s="25">
        <v>537</v>
      </c>
      <c r="D556" t="s">
        <v>76</v>
      </c>
      <c r="E556">
        <v>50.377400000000002</v>
      </c>
      <c r="F556">
        <v>16.506019999999999</v>
      </c>
    </row>
    <row r="557" spans="2:6">
      <c r="B557" t="s">
        <v>13</v>
      </c>
      <c r="C557" s="25">
        <v>538</v>
      </c>
      <c r="D557" t="s">
        <v>76</v>
      </c>
      <c r="E557">
        <v>50.33943</v>
      </c>
      <c r="F557">
        <v>18.72345</v>
      </c>
    </row>
    <row r="558" spans="2:6">
      <c r="B558" t="s">
        <v>13</v>
      </c>
      <c r="C558" s="25">
        <v>539</v>
      </c>
      <c r="D558" t="s">
        <v>76</v>
      </c>
      <c r="E558">
        <v>50.093649999999997</v>
      </c>
      <c r="F558">
        <v>11.607710000000001</v>
      </c>
    </row>
    <row r="559" spans="2:6">
      <c r="B559" t="s">
        <v>13</v>
      </c>
      <c r="C559" s="25">
        <v>540</v>
      </c>
      <c r="D559" t="s">
        <v>76</v>
      </c>
      <c r="E559">
        <v>49.934130000000003</v>
      </c>
      <c r="F559">
        <v>22.256139999999998</v>
      </c>
    </row>
    <row r="560" spans="2:6">
      <c r="B560" t="s">
        <v>13</v>
      </c>
      <c r="C560" s="25">
        <v>541</v>
      </c>
      <c r="D560" t="s">
        <v>76</v>
      </c>
      <c r="E560">
        <v>50.288820000000001</v>
      </c>
      <c r="F560">
        <v>13.43641</v>
      </c>
    </row>
    <row r="561" spans="2:6">
      <c r="B561" t="s">
        <v>13</v>
      </c>
      <c r="C561" s="25">
        <v>542</v>
      </c>
      <c r="D561" t="s">
        <v>76</v>
      </c>
      <c r="E561">
        <v>50.287990000000001</v>
      </c>
      <c r="F561">
        <v>12.87228</v>
      </c>
    </row>
    <row r="562" spans="2:6">
      <c r="B562" t="s">
        <v>13</v>
      </c>
      <c r="C562" s="25">
        <v>543</v>
      </c>
      <c r="D562" t="s">
        <v>76</v>
      </c>
      <c r="E562">
        <v>50.234720000000003</v>
      </c>
      <c r="F562">
        <v>20.40447</v>
      </c>
    </row>
    <row r="563" spans="2:6">
      <c r="B563" t="s">
        <v>13</v>
      </c>
      <c r="C563" s="25">
        <v>544</v>
      </c>
      <c r="D563" t="s">
        <v>76</v>
      </c>
      <c r="E563">
        <v>50.279699999999998</v>
      </c>
      <c r="F563">
        <v>15.608739999999999</v>
      </c>
    </row>
    <row r="564" spans="2:6">
      <c r="B564" t="s">
        <v>13</v>
      </c>
      <c r="C564" s="25">
        <v>545</v>
      </c>
      <c r="D564" t="s">
        <v>76</v>
      </c>
      <c r="E564">
        <v>50.253010000000003</v>
      </c>
      <c r="F564">
        <v>11.30208</v>
      </c>
    </row>
    <row r="565" spans="2:6">
      <c r="B565" t="s">
        <v>13</v>
      </c>
      <c r="C565" s="25">
        <v>546</v>
      </c>
      <c r="D565" t="s">
        <v>76</v>
      </c>
      <c r="E565">
        <v>50.474139999999998</v>
      </c>
      <c r="F565">
        <v>12.462</v>
      </c>
    </row>
    <row r="566" spans="2:6">
      <c r="B566" t="s">
        <v>13</v>
      </c>
      <c r="C566" s="25">
        <v>547</v>
      </c>
      <c r="D566" t="s">
        <v>76</v>
      </c>
      <c r="E566">
        <v>50.108440000000002</v>
      </c>
      <c r="F566">
        <v>18.259039999999999</v>
      </c>
    </row>
    <row r="567" spans="2:6">
      <c r="B567" t="s">
        <v>13</v>
      </c>
      <c r="C567" s="25">
        <v>548</v>
      </c>
      <c r="D567" t="s">
        <v>76</v>
      </c>
      <c r="E567">
        <v>49.919060000000002</v>
      </c>
      <c r="F567">
        <v>3.7168540000000001</v>
      </c>
    </row>
    <row r="568" spans="2:6">
      <c r="B568" t="s">
        <v>13</v>
      </c>
      <c r="C568" s="25">
        <v>549</v>
      </c>
      <c r="D568" t="s">
        <v>76</v>
      </c>
      <c r="E568">
        <v>50.083660000000002</v>
      </c>
      <c r="F568">
        <v>10.23588</v>
      </c>
    </row>
    <row r="569" spans="2:6">
      <c r="B569" t="s">
        <v>13</v>
      </c>
      <c r="C569" s="25">
        <v>550</v>
      </c>
      <c r="D569" t="s">
        <v>76</v>
      </c>
      <c r="E569">
        <v>50.352260000000001</v>
      </c>
      <c r="F569">
        <v>12.4686</v>
      </c>
    </row>
    <row r="570" spans="2:6">
      <c r="B570" t="s">
        <v>13</v>
      </c>
      <c r="C570" s="25">
        <v>551</v>
      </c>
      <c r="D570" t="s">
        <v>76</v>
      </c>
      <c r="E570">
        <v>50.497570000000003</v>
      </c>
      <c r="F570">
        <v>7.4096250000000001</v>
      </c>
    </row>
    <row r="571" spans="2:6">
      <c r="B571" t="s">
        <v>13</v>
      </c>
      <c r="C571" s="25">
        <v>552</v>
      </c>
      <c r="D571" t="s">
        <v>76</v>
      </c>
      <c r="E571">
        <v>50.016309999999997</v>
      </c>
      <c r="F571">
        <v>16.253679999999999</v>
      </c>
    </row>
    <row r="572" spans="2:6">
      <c r="B572" t="s">
        <v>13</v>
      </c>
      <c r="C572" s="25">
        <v>553</v>
      </c>
      <c r="D572" t="s">
        <v>76</v>
      </c>
      <c r="E572">
        <v>50.468220000000002</v>
      </c>
      <c r="F572">
        <v>13.3567</v>
      </c>
    </row>
    <row r="573" spans="2:6">
      <c r="B573" t="s">
        <v>13</v>
      </c>
      <c r="C573" s="25">
        <v>554</v>
      </c>
      <c r="D573" t="s">
        <v>76</v>
      </c>
      <c r="E573">
        <v>69.55068</v>
      </c>
      <c r="F573">
        <v>9.0329879999999996</v>
      </c>
    </row>
    <row r="574" spans="2:6">
      <c r="B574" t="s">
        <v>13</v>
      </c>
      <c r="C574" s="25">
        <v>555</v>
      </c>
      <c r="D574" t="s">
        <v>76</v>
      </c>
      <c r="E574">
        <v>69.51867</v>
      </c>
      <c r="F574">
        <v>15.180490000000001</v>
      </c>
    </row>
    <row r="575" spans="2:6">
      <c r="B575" t="s">
        <v>13</v>
      </c>
      <c r="C575" s="25">
        <v>556</v>
      </c>
      <c r="D575" t="s">
        <v>76</v>
      </c>
      <c r="E575">
        <v>69.503460000000004</v>
      </c>
      <c r="F575">
        <v>16.878309999999999</v>
      </c>
    </row>
    <row r="576" spans="2:6">
      <c r="B576" t="s">
        <v>13</v>
      </c>
      <c r="C576" s="25">
        <v>557</v>
      </c>
      <c r="D576" t="s">
        <v>76</v>
      </c>
      <c r="E576">
        <v>69.499489999999994</v>
      </c>
      <c r="F576">
        <v>10.20783</v>
      </c>
    </row>
    <row r="577" spans="2:6">
      <c r="B577" t="s">
        <v>13</v>
      </c>
      <c r="C577" s="25">
        <v>558</v>
      </c>
      <c r="D577" t="s">
        <v>76</v>
      </c>
      <c r="E577">
        <v>69.527529999999999</v>
      </c>
      <c r="F577">
        <v>9.9922970000000007</v>
      </c>
    </row>
    <row r="578" spans="2:6">
      <c r="B578" t="s">
        <v>13</v>
      </c>
      <c r="C578" s="25">
        <v>559</v>
      </c>
      <c r="D578" t="s">
        <v>76</v>
      </c>
      <c r="E578">
        <v>69.519099999999995</v>
      </c>
      <c r="F578">
        <v>11.422689999999999</v>
      </c>
    </row>
    <row r="579" spans="2:6">
      <c r="B579" t="s">
        <v>13</v>
      </c>
      <c r="C579" s="25">
        <v>560</v>
      </c>
      <c r="D579" t="s">
        <v>76</v>
      </c>
      <c r="E579">
        <v>69.561899999999994</v>
      </c>
      <c r="F579">
        <v>15.9998</v>
      </c>
    </row>
    <row r="580" spans="2:6">
      <c r="B580" t="s">
        <v>13</v>
      </c>
      <c r="C580" s="25">
        <v>561</v>
      </c>
      <c r="D580" t="s">
        <v>76</v>
      </c>
      <c r="E580">
        <v>69.501040000000003</v>
      </c>
      <c r="F580">
        <v>5.9558340000000003</v>
      </c>
    </row>
    <row r="581" spans="2:6">
      <c r="B581" t="s">
        <v>13</v>
      </c>
      <c r="C581" s="25">
        <v>562</v>
      </c>
      <c r="D581" t="s">
        <v>76</v>
      </c>
      <c r="E581">
        <v>69.524640000000005</v>
      </c>
      <c r="F581">
        <v>2.7347600000000001</v>
      </c>
    </row>
    <row r="582" spans="2:6">
      <c r="B582" t="s">
        <v>13</v>
      </c>
      <c r="C582" s="25">
        <v>563</v>
      </c>
      <c r="D582" t="s">
        <v>76</v>
      </c>
      <c r="E582">
        <v>30.499590000000001</v>
      </c>
      <c r="F582">
        <v>26.085560000000001</v>
      </c>
    </row>
    <row r="583" spans="2:6">
      <c r="B583" t="s">
        <v>13</v>
      </c>
      <c r="C583" s="25">
        <v>564</v>
      </c>
      <c r="D583" t="s">
        <v>76</v>
      </c>
      <c r="E583">
        <v>30.487390000000001</v>
      </c>
      <c r="F583">
        <v>19.77947</v>
      </c>
    </row>
    <row r="584" spans="2:6">
      <c r="B584" t="s">
        <v>13</v>
      </c>
      <c r="C584" s="25">
        <v>565</v>
      </c>
      <c r="D584" t="s">
        <v>76</v>
      </c>
      <c r="E584">
        <v>89.50018</v>
      </c>
      <c r="F584">
        <v>31.978919999999999</v>
      </c>
    </row>
    <row r="585" spans="2:6">
      <c r="B585" t="s">
        <v>13</v>
      </c>
      <c r="C585" s="25">
        <v>566</v>
      </c>
      <c r="D585" t="s">
        <v>76</v>
      </c>
      <c r="E585">
        <v>50.410269999999997</v>
      </c>
      <c r="F585">
        <v>98.628370000000004</v>
      </c>
    </row>
    <row r="586" spans="2:6">
      <c r="B586" t="s">
        <v>13</v>
      </c>
      <c r="C586" s="25">
        <v>567</v>
      </c>
      <c r="D586" t="s">
        <v>76</v>
      </c>
      <c r="E586">
        <v>50.325920000000004</v>
      </c>
      <c r="F586">
        <v>94.994630000000001</v>
      </c>
    </row>
    <row r="587" spans="2:6">
      <c r="B587" t="s">
        <v>13</v>
      </c>
      <c r="C587" s="25">
        <v>568</v>
      </c>
      <c r="D587" t="s">
        <v>76</v>
      </c>
      <c r="E587">
        <v>50.104030000000002</v>
      </c>
      <c r="F587">
        <v>95.088539999999995</v>
      </c>
    </row>
    <row r="588" spans="2:6">
      <c r="B588" t="s">
        <v>13</v>
      </c>
      <c r="C588" s="25">
        <v>569</v>
      </c>
      <c r="D588" t="s">
        <v>75</v>
      </c>
      <c r="E588">
        <v>38.337760000000003</v>
      </c>
      <c r="F588">
        <v>92.472719999999995</v>
      </c>
    </row>
    <row r="589" spans="2:6">
      <c r="B589" t="s">
        <v>13</v>
      </c>
      <c r="C589" s="25">
        <v>570</v>
      </c>
      <c r="D589" t="s">
        <v>75</v>
      </c>
      <c r="E589">
        <v>35.751869999999997</v>
      </c>
      <c r="F589">
        <v>94.116770000000002</v>
      </c>
    </row>
    <row r="590" spans="2:6">
      <c r="B590" t="s">
        <v>13</v>
      </c>
      <c r="C590" s="25">
        <v>571</v>
      </c>
      <c r="D590" t="s">
        <v>75</v>
      </c>
      <c r="E590">
        <v>32.767220000000002</v>
      </c>
      <c r="F590">
        <v>88.518289999999993</v>
      </c>
    </row>
    <row r="591" spans="2:6">
      <c r="B591" t="s">
        <v>13</v>
      </c>
      <c r="C591" s="25">
        <v>572</v>
      </c>
      <c r="D591" t="s">
        <v>75</v>
      </c>
      <c r="E591">
        <v>33.729610000000001</v>
      </c>
      <c r="F591">
        <v>88.62227</v>
      </c>
    </row>
    <row r="592" spans="2:6">
      <c r="B592" t="s">
        <v>13</v>
      </c>
      <c r="C592" s="25">
        <v>573</v>
      </c>
      <c r="D592" t="s">
        <v>75</v>
      </c>
      <c r="E592">
        <v>37.238250000000001</v>
      </c>
      <c r="F592">
        <v>83.724930000000001</v>
      </c>
    </row>
    <row r="593" spans="2:6">
      <c r="B593" t="s">
        <v>13</v>
      </c>
      <c r="C593" s="25">
        <v>574</v>
      </c>
      <c r="D593" t="s">
        <v>75</v>
      </c>
      <c r="E593">
        <v>36.027200000000001</v>
      </c>
      <c r="F593">
        <v>82.040779999999998</v>
      </c>
    </row>
    <row r="594" spans="2:6">
      <c r="B594" t="s">
        <v>13</v>
      </c>
      <c r="C594" s="25">
        <v>575</v>
      </c>
      <c r="D594" t="s">
        <v>75</v>
      </c>
      <c r="E594">
        <v>39.239280000000001</v>
      </c>
      <c r="F594">
        <v>79.263720000000006</v>
      </c>
    </row>
    <row r="595" spans="2:6">
      <c r="B595" t="s">
        <v>13</v>
      </c>
      <c r="C595" s="25">
        <v>576</v>
      </c>
      <c r="D595" t="s">
        <v>75</v>
      </c>
      <c r="E595">
        <v>39.784520000000001</v>
      </c>
      <c r="F595">
        <v>82.260570000000001</v>
      </c>
    </row>
    <row r="596" spans="2:6">
      <c r="B596" t="s">
        <v>13</v>
      </c>
      <c r="C596" s="25">
        <v>577</v>
      </c>
      <c r="D596" t="s">
        <v>75</v>
      </c>
      <c r="E596">
        <v>35.166029999999999</v>
      </c>
      <c r="F596">
        <v>84.156490000000005</v>
      </c>
    </row>
    <row r="597" spans="2:6">
      <c r="B597" t="s">
        <v>13</v>
      </c>
      <c r="C597" s="25">
        <v>578</v>
      </c>
      <c r="D597" t="s">
        <v>75</v>
      </c>
      <c r="E597">
        <v>40.622120000000002</v>
      </c>
      <c r="F597">
        <v>78.542100000000005</v>
      </c>
    </row>
    <row r="598" spans="2:6">
      <c r="B598" t="s">
        <v>13</v>
      </c>
      <c r="C598" s="25">
        <v>579</v>
      </c>
      <c r="D598" t="s">
        <v>75</v>
      </c>
      <c r="E598">
        <v>39.181910000000002</v>
      </c>
      <c r="F598">
        <v>79.819040000000001</v>
      </c>
    </row>
    <row r="599" spans="2:6">
      <c r="B599" t="s">
        <v>13</v>
      </c>
      <c r="C599" s="25">
        <v>580</v>
      </c>
      <c r="D599" t="s">
        <v>75</v>
      </c>
      <c r="E599">
        <v>42.430889999999998</v>
      </c>
      <c r="F599">
        <v>75.133629999999997</v>
      </c>
    </row>
    <row r="600" spans="2:6">
      <c r="B600" t="s">
        <v>13</v>
      </c>
      <c r="C600" s="25">
        <v>581</v>
      </c>
      <c r="D600" t="s">
        <v>75</v>
      </c>
      <c r="E600">
        <v>43.08126</v>
      </c>
      <c r="F600">
        <v>75.346699999999998</v>
      </c>
    </row>
    <row r="601" spans="2:6">
      <c r="B601" t="s">
        <v>13</v>
      </c>
      <c r="C601" s="25">
        <v>582</v>
      </c>
      <c r="D601" t="s">
        <v>75</v>
      </c>
      <c r="E601">
        <v>44.360720000000001</v>
      </c>
      <c r="F601">
        <v>70.474209999999999</v>
      </c>
    </row>
    <row r="602" spans="2:6">
      <c r="B602" t="s">
        <v>13</v>
      </c>
      <c r="C602" s="25">
        <v>583</v>
      </c>
      <c r="D602" t="s">
        <v>75</v>
      </c>
      <c r="E602">
        <v>44.324779999999997</v>
      </c>
      <c r="F602">
        <v>71.045900000000003</v>
      </c>
    </row>
    <row r="603" spans="2:6">
      <c r="B603" t="s">
        <v>13</v>
      </c>
      <c r="C603" s="25">
        <v>584</v>
      </c>
      <c r="D603" t="s">
        <v>75</v>
      </c>
      <c r="E603">
        <v>47.552160000000001</v>
      </c>
      <c r="F603">
        <v>66.460400000000007</v>
      </c>
    </row>
    <row r="604" spans="2:6">
      <c r="B604" t="s">
        <v>13</v>
      </c>
      <c r="C604" s="25">
        <v>585</v>
      </c>
      <c r="D604" t="s">
        <v>75</v>
      </c>
      <c r="E604">
        <v>48.664920000000002</v>
      </c>
      <c r="F604">
        <v>64.960999999999999</v>
      </c>
    </row>
    <row r="605" spans="2:6">
      <c r="B605" t="s">
        <v>13</v>
      </c>
      <c r="C605" s="25">
        <v>586</v>
      </c>
      <c r="D605" t="s">
        <v>75</v>
      </c>
      <c r="E605">
        <v>46.280630000000002</v>
      </c>
      <c r="F605">
        <v>68.028419999999997</v>
      </c>
    </row>
    <row r="606" spans="2:6">
      <c r="B606" t="s">
        <v>13</v>
      </c>
      <c r="C606" s="25">
        <v>587</v>
      </c>
      <c r="D606" t="s">
        <v>75</v>
      </c>
      <c r="E606">
        <v>50.56324</v>
      </c>
      <c r="F606">
        <v>62.623829999999998</v>
      </c>
    </row>
    <row r="607" spans="2:6">
      <c r="B607" t="s">
        <v>13</v>
      </c>
      <c r="C607" s="25">
        <v>588</v>
      </c>
      <c r="D607" t="s">
        <v>75</v>
      </c>
      <c r="E607">
        <v>52.630960000000002</v>
      </c>
      <c r="F607">
        <v>59.963940000000001</v>
      </c>
    </row>
    <row r="608" spans="2:6">
      <c r="B608" t="s">
        <v>13</v>
      </c>
      <c r="C608" s="25">
        <v>589</v>
      </c>
      <c r="D608" t="s">
        <v>75</v>
      </c>
      <c r="E608">
        <v>54.636209999999998</v>
      </c>
      <c r="F608">
        <v>57.493839999999999</v>
      </c>
    </row>
    <row r="609" spans="2:6">
      <c r="B609" t="s">
        <v>13</v>
      </c>
      <c r="C609" s="25">
        <v>590</v>
      </c>
      <c r="D609" t="s">
        <v>75</v>
      </c>
      <c r="E609">
        <v>51.346029999999999</v>
      </c>
      <c r="F609">
        <v>61.600549999999998</v>
      </c>
    </row>
    <row r="610" spans="2:6">
      <c r="B610" t="s">
        <v>13</v>
      </c>
      <c r="C610" s="25">
        <v>591</v>
      </c>
      <c r="D610" t="s">
        <v>75</v>
      </c>
      <c r="E610">
        <v>57.134860000000003</v>
      </c>
      <c r="F610">
        <v>53.877969999999998</v>
      </c>
    </row>
    <row r="611" spans="2:6">
      <c r="B611" t="s">
        <v>13</v>
      </c>
      <c r="C611" s="25">
        <v>592</v>
      </c>
      <c r="D611" t="s">
        <v>75</v>
      </c>
      <c r="E611">
        <v>54.171239999999997</v>
      </c>
      <c r="F611">
        <v>58.059809999999999</v>
      </c>
    </row>
    <row r="612" spans="2:6">
      <c r="B612" t="s">
        <v>13</v>
      </c>
      <c r="C612" s="25">
        <v>593</v>
      </c>
      <c r="D612" t="s">
        <v>75</v>
      </c>
      <c r="E612">
        <v>50.94238</v>
      </c>
      <c r="F612">
        <v>62.097389999999997</v>
      </c>
    </row>
    <row r="613" spans="2:6">
      <c r="B613" t="s">
        <v>13</v>
      </c>
      <c r="C613" s="25">
        <v>594</v>
      </c>
      <c r="D613" t="s">
        <v>75</v>
      </c>
      <c r="E613">
        <v>66.512919999999994</v>
      </c>
      <c r="F613">
        <v>59.071280000000002</v>
      </c>
    </row>
    <row r="614" spans="2:6">
      <c r="B614" t="s">
        <v>13</v>
      </c>
      <c r="C614" s="25">
        <v>595</v>
      </c>
      <c r="D614" t="s">
        <v>75</v>
      </c>
      <c r="E614">
        <v>64.397909999999996</v>
      </c>
      <c r="F614">
        <v>56.174880000000002</v>
      </c>
    </row>
    <row r="615" spans="2:6">
      <c r="B615" t="s">
        <v>13</v>
      </c>
      <c r="C615" s="25">
        <v>596</v>
      </c>
      <c r="D615" t="s">
        <v>75</v>
      </c>
      <c r="E615">
        <v>68.686589999999995</v>
      </c>
      <c r="F615">
        <v>62.237340000000003</v>
      </c>
    </row>
    <row r="616" spans="2:6">
      <c r="B616" t="s">
        <v>13</v>
      </c>
      <c r="C616" s="25">
        <v>597</v>
      </c>
      <c r="D616" t="s">
        <v>75</v>
      </c>
      <c r="E616">
        <v>65.027789999999996</v>
      </c>
      <c r="F616">
        <v>57.096260000000001</v>
      </c>
    </row>
    <row r="617" spans="2:6">
      <c r="B617" t="s">
        <v>13</v>
      </c>
      <c r="C617" s="25">
        <v>598</v>
      </c>
      <c r="D617" t="s">
        <v>75</v>
      </c>
      <c r="E617">
        <v>53.304499999999997</v>
      </c>
      <c r="F617">
        <v>40.883839999999999</v>
      </c>
    </row>
    <row r="618" spans="2:6">
      <c r="B618" t="s">
        <v>13</v>
      </c>
      <c r="C618" s="25">
        <v>599</v>
      </c>
      <c r="D618" t="s">
        <v>75</v>
      </c>
      <c r="E618">
        <v>52.945180000000001</v>
      </c>
      <c r="F618">
        <v>40.384630000000001</v>
      </c>
    </row>
    <row r="619" spans="2:6">
      <c r="B619" t="s">
        <v>13</v>
      </c>
      <c r="C619" s="25">
        <v>600</v>
      </c>
      <c r="D619" t="s">
        <v>75</v>
      </c>
      <c r="E619">
        <v>45.225740000000002</v>
      </c>
      <c r="F619">
        <v>30.555230000000002</v>
      </c>
    </row>
    <row r="620" spans="2:6">
      <c r="B620" t="s">
        <v>13</v>
      </c>
      <c r="C620" s="25">
        <v>601</v>
      </c>
      <c r="D620" t="s">
        <v>75</v>
      </c>
      <c r="E620">
        <v>50.843299999999999</v>
      </c>
      <c r="F620">
        <v>37.744630000000001</v>
      </c>
    </row>
    <row r="621" spans="2:6">
      <c r="B621" t="s">
        <v>13</v>
      </c>
      <c r="C621" s="25">
        <v>602</v>
      </c>
      <c r="D621" t="s">
        <v>75</v>
      </c>
      <c r="E621">
        <v>49.659289999999999</v>
      </c>
      <c r="F621">
        <v>36.273440000000001</v>
      </c>
    </row>
    <row r="622" spans="2:6">
      <c r="B622" t="s">
        <v>13</v>
      </c>
      <c r="C622" s="25">
        <v>603</v>
      </c>
      <c r="D622" t="s">
        <v>75</v>
      </c>
      <c r="E622">
        <v>47.142789999999998</v>
      </c>
      <c r="F622">
        <v>32.025060000000003</v>
      </c>
    </row>
    <row r="623" spans="2:6">
      <c r="B623" t="s">
        <v>13</v>
      </c>
      <c r="C623" s="25">
        <v>604</v>
      </c>
      <c r="D623" t="s">
        <v>75</v>
      </c>
      <c r="E623">
        <v>41.270060000000001</v>
      </c>
      <c r="F623">
        <v>21.721820000000001</v>
      </c>
    </row>
    <row r="624" spans="2:6">
      <c r="B624" t="s">
        <v>13</v>
      </c>
      <c r="C624" s="25">
        <v>605</v>
      </c>
      <c r="D624" t="s">
        <v>75</v>
      </c>
      <c r="E624">
        <v>47.130130000000001</v>
      </c>
      <c r="F624">
        <v>31.309899999999999</v>
      </c>
    </row>
    <row r="625" spans="2:6">
      <c r="B625" t="s">
        <v>13</v>
      </c>
      <c r="C625" s="25">
        <v>606</v>
      </c>
      <c r="D625" t="s">
        <v>75</v>
      </c>
      <c r="E625">
        <v>40.915970000000002</v>
      </c>
      <c r="F625">
        <v>23.541589999999999</v>
      </c>
    </row>
    <row r="626" spans="2:6">
      <c r="B626" t="s">
        <v>13</v>
      </c>
      <c r="C626" s="25">
        <v>607</v>
      </c>
      <c r="D626" t="s">
        <v>75</v>
      </c>
      <c r="E626">
        <v>38.660159999999998</v>
      </c>
      <c r="F626">
        <v>21.689550000000001</v>
      </c>
    </row>
    <row r="627" spans="2:6">
      <c r="B627" t="s">
        <v>13</v>
      </c>
      <c r="C627" s="25">
        <v>608</v>
      </c>
      <c r="D627" t="s">
        <v>75</v>
      </c>
      <c r="E627">
        <v>42.612549999999999</v>
      </c>
      <c r="F627">
        <v>24.195049999999998</v>
      </c>
    </row>
    <row r="628" spans="2:6">
      <c r="B628" t="s">
        <v>13</v>
      </c>
      <c r="C628" s="25">
        <v>609</v>
      </c>
      <c r="D628" t="s">
        <v>75</v>
      </c>
      <c r="E628">
        <v>41.209040000000002</v>
      </c>
      <c r="F628">
        <v>24.128710000000002</v>
      </c>
    </row>
    <row r="629" spans="2:6">
      <c r="B629" t="s">
        <v>13</v>
      </c>
      <c r="C629" s="25">
        <v>610</v>
      </c>
      <c r="D629" t="s">
        <v>75</v>
      </c>
      <c r="E629">
        <v>50.64922</v>
      </c>
      <c r="F629">
        <v>37.483789999999999</v>
      </c>
    </row>
    <row r="630" spans="2:6">
      <c r="B630" t="s">
        <v>13</v>
      </c>
      <c r="C630" s="25">
        <v>611</v>
      </c>
      <c r="D630" t="s">
        <v>75</v>
      </c>
      <c r="E630">
        <v>52.131900000000002</v>
      </c>
      <c r="F630">
        <v>39.364600000000003</v>
      </c>
    </row>
    <row r="631" spans="2:6">
      <c r="B631" t="s">
        <v>13</v>
      </c>
      <c r="C631" s="25">
        <v>612</v>
      </c>
      <c r="D631" t="s">
        <v>75</v>
      </c>
      <c r="E631">
        <v>39.797269999999997</v>
      </c>
      <c r="F631">
        <v>16.083549999999999</v>
      </c>
    </row>
    <row r="632" spans="2:6">
      <c r="B632" t="s">
        <v>13</v>
      </c>
      <c r="C632" s="25">
        <v>613</v>
      </c>
      <c r="D632" t="s">
        <v>75</v>
      </c>
      <c r="E632">
        <v>43.549880000000002</v>
      </c>
      <c r="F632">
        <v>24.307210000000001</v>
      </c>
    </row>
    <row r="633" spans="2:6">
      <c r="B633" t="s">
        <v>13</v>
      </c>
      <c r="C633" s="25">
        <v>614</v>
      </c>
      <c r="D633" t="s">
        <v>75</v>
      </c>
      <c r="E633">
        <v>36.714660000000002</v>
      </c>
      <c r="F633">
        <v>17.381810000000002</v>
      </c>
    </row>
    <row r="634" spans="2:6">
      <c r="B634" t="s">
        <v>13</v>
      </c>
      <c r="C634" s="25">
        <v>615</v>
      </c>
      <c r="D634" t="s">
        <v>75</v>
      </c>
      <c r="E634">
        <v>37.224609999999998</v>
      </c>
      <c r="F634">
        <v>17.980060000000002</v>
      </c>
    </row>
    <row r="635" spans="2:6">
      <c r="B635" t="s">
        <v>13</v>
      </c>
      <c r="C635" s="25">
        <v>616</v>
      </c>
      <c r="D635" t="s">
        <v>75</v>
      </c>
      <c r="E635">
        <v>40.512450000000001</v>
      </c>
      <c r="F635">
        <v>22.962209999999999</v>
      </c>
    </row>
    <row r="636" spans="2:6">
      <c r="B636" t="s">
        <v>13</v>
      </c>
      <c r="C636" s="25">
        <v>617</v>
      </c>
      <c r="D636" t="s">
        <v>75</v>
      </c>
      <c r="E636">
        <v>40.222059999999999</v>
      </c>
      <c r="F636">
        <v>20.614619999999999</v>
      </c>
    </row>
    <row r="637" spans="2:6">
      <c r="B637" t="s">
        <v>13</v>
      </c>
      <c r="C637" s="25">
        <v>618</v>
      </c>
      <c r="D637" t="s">
        <v>75</v>
      </c>
      <c r="E637">
        <v>44.124960000000002</v>
      </c>
      <c r="F637">
        <v>23.366250000000001</v>
      </c>
    </row>
    <row r="638" spans="2:6">
      <c r="B638" t="s">
        <v>13</v>
      </c>
      <c r="C638" s="25">
        <v>619</v>
      </c>
      <c r="D638" t="s">
        <v>75</v>
      </c>
      <c r="E638">
        <v>42.346260000000001</v>
      </c>
      <c r="F638">
        <v>24.558330000000002</v>
      </c>
    </row>
    <row r="639" spans="2:6">
      <c r="B639" t="s">
        <v>13</v>
      </c>
      <c r="C639" s="25">
        <v>620</v>
      </c>
      <c r="D639" t="s">
        <v>75</v>
      </c>
      <c r="E639">
        <v>44.189079999999997</v>
      </c>
      <c r="F639">
        <v>28.772629999999999</v>
      </c>
    </row>
    <row r="640" spans="2:6">
      <c r="B640" t="s">
        <v>13</v>
      </c>
      <c r="C640" s="25">
        <v>621</v>
      </c>
      <c r="D640" t="s">
        <v>75</v>
      </c>
      <c r="E640">
        <v>45.814250000000001</v>
      </c>
      <c r="F640">
        <v>31.056979999999999</v>
      </c>
    </row>
    <row r="641" spans="2:6">
      <c r="B641" t="s">
        <v>13</v>
      </c>
      <c r="C641" s="25">
        <v>622</v>
      </c>
      <c r="D641" t="s">
        <v>75</v>
      </c>
      <c r="E641">
        <v>46.643120000000003</v>
      </c>
      <c r="F641">
        <v>31.407219999999999</v>
      </c>
    </row>
    <row r="642" spans="2:6">
      <c r="B642" t="s">
        <v>13</v>
      </c>
      <c r="C642" s="25">
        <v>623</v>
      </c>
      <c r="D642" t="s">
        <v>75</v>
      </c>
      <c r="E642">
        <v>52.189889999999998</v>
      </c>
      <c r="F642">
        <v>39.367800000000003</v>
      </c>
    </row>
    <row r="643" spans="2:6">
      <c r="B643" t="s">
        <v>13</v>
      </c>
      <c r="C643" s="25">
        <v>624</v>
      </c>
      <c r="D643" t="s">
        <v>75</v>
      </c>
      <c r="E643">
        <v>51.100320000000004</v>
      </c>
      <c r="F643">
        <v>38.095700000000001</v>
      </c>
    </row>
    <row r="644" spans="2:6">
      <c r="B644" t="s">
        <v>13</v>
      </c>
      <c r="C644" s="25">
        <v>625</v>
      </c>
      <c r="D644" t="s">
        <v>75</v>
      </c>
      <c r="E644">
        <v>65.400829999999999</v>
      </c>
      <c r="F644">
        <v>42.61403</v>
      </c>
    </row>
    <row r="645" spans="2:6">
      <c r="B645" t="s">
        <v>13</v>
      </c>
      <c r="C645" s="25">
        <v>626</v>
      </c>
      <c r="D645" t="s">
        <v>75</v>
      </c>
      <c r="E645">
        <v>64.852040000000002</v>
      </c>
      <c r="F645">
        <v>43.13373</v>
      </c>
    </row>
    <row r="646" spans="2:6">
      <c r="B646" t="s">
        <v>13</v>
      </c>
      <c r="C646" s="25">
        <v>627</v>
      </c>
      <c r="D646" t="s">
        <v>75</v>
      </c>
      <c r="E646">
        <v>63.40381</v>
      </c>
      <c r="F646">
        <v>44.847490000000001</v>
      </c>
    </row>
    <row r="647" spans="2:6">
      <c r="B647" t="s">
        <v>13</v>
      </c>
      <c r="C647" s="25">
        <v>628</v>
      </c>
      <c r="D647" t="s">
        <v>75</v>
      </c>
      <c r="E647">
        <v>65.371549999999999</v>
      </c>
      <c r="F647">
        <v>42.695970000000003</v>
      </c>
    </row>
    <row r="648" spans="2:6">
      <c r="B648" t="s">
        <v>13</v>
      </c>
      <c r="C648" s="25">
        <v>629</v>
      </c>
      <c r="D648" t="s">
        <v>75</v>
      </c>
      <c r="E648">
        <v>61.90804</v>
      </c>
      <c r="F648">
        <v>53.190350000000002</v>
      </c>
    </row>
    <row r="649" spans="2:6">
      <c r="B649" t="s">
        <v>13</v>
      </c>
      <c r="C649" s="25">
        <v>630</v>
      </c>
      <c r="D649" t="s">
        <v>75</v>
      </c>
      <c r="E649">
        <v>71.826650000000001</v>
      </c>
      <c r="F649">
        <v>65.686229999999995</v>
      </c>
    </row>
    <row r="650" spans="2:6">
      <c r="B650" t="s">
        <v>13</v>
      </c>
      <c r="C650" s="25">
        <v>631</v>
      </c>
      <c r="D650" t="s">
        <v>75</v>
      </c>
      <c r="E650">
        <v>72.654619999999994</v>
      </c>
      <c r="F650">
        <v>66.878280000000004</v>
      </c>
    </row>
    <row r="651" spans="2:6">
      <c r="B651" t="s">
        <v>13</v>
      </c>
      <c r="C651" s="25">
        <v>632</v>
      </c>
      <c r="D651" t="s">
        <v>75</v>
      </c>
      <c r="E651">
        <v>76.888580000000005</v>
      </c>
      <c r="F651">
        <v>72.165469999999999</v>
      </c>
    </row>
    <row r="652" spans="2:6">
      <c r="B652" t="s">
        <v>13</v>
      </c>
      <c r="C652" s="25">
        <v>633</v>
      </c>
      <c r="D652" t="s">
        <v>75</v>
      </c>
      <c r="E652">
        <v>43.744619999999998</v>
      </c>
      <c r="F652">
        <v>71.267960000000002</v>
      </c>
    </row>
    <row r="653" spans="2:6">
      <c r="B653" t="s">
        <v>13</v>
      </c>
      <c r="C653" s="25">
        <v>634</v>
      </c>
      <c r="D653" t="s">
        <v>75</v>
      </c>
      <c r="E653">
        <v>39.054250000000003</v>
      </c>
      <c r="F653">
        <v>83.119020000000006</v>
      </c>
    </row>
    <row r="654" spans="2:6">
      <c r="B654" t="s">
        <v>13</v>
      </c>
      <c r="C654" s="25">
        <v>635</v>
      </c>
      <c r="D654" t="s">
        <v>75</v>
      </c>
      <c r="E654">
        <v>39.931669999999997</v>
      </c>
      <c r="F654">
        <v>79.939189999999996</v>
      </c>
    </row>
    <row r="655" spans="2:6">
      <c r="B655" t="s">
        <v>13</v>
      </c>
      <c r="C655" s="25">
        <v>636</v>
      </c>
      <c r="D655" t="s">
        <v>75</v>
      </c>
      <c r="E655">
        <v>39.762830000000001</v>
      </c>
      <c r="F655">
        <v>76.405969999999996</v>
      </c>
    </row>
    <row r="656" spans="2:6">
      <c r="B656" t="s">
        <v>13</v>
      </c>
      <c r="C656" s="25">
        <v>637</v>
      </c>
      <c r="D656" t="s">
        <v>75</v>
      </c>
      <c r="E656">
        <v>41.32338</v>
      </c>
      <c r="F656">
        <v>80.211870000000005</v>
      </c>
    </row>
    <row r="657" spans="2:6">
      <c r="B657" t="s">
        <v>13</v>
      </c>
      <c r="C657" s="25">
        <v>638</v>
      </c>
      <c r="D657" t="s">
        <v>75</v>
      </c>
      <c r="E657">
        <v>41.787320000000001</v>
      </c>
      <c r="F657">
        <v>83.988079999999997</v>
      </c>
    </row>
    <row r="658" spans="2:6">
      <c r="B658" t="s">
        <v>13</v>
      </c>
      <c r="C658" s="25">
        <v>639</v>
      </c>
      <c r="D658" t="s">
        <v>75</v>
      </c>
      <c r="E658">
        <v>39.755650000000003</v>
      </c>
      <c r="F658">
        <v>79.6571</v>
      </c>
    </row>
    <row r="659" spans="2:6">
      <c r="B659" t="s">
        <v>13</v>
      </c>
      <c r="C659" s="25">
        <v>640</v>
      </c>
      <c r="D659" t="s">
        <v>75</v>
      </c>
      <c r="E659">
        <v>40.749879999999997</v>
      </c>
      <c r="F659">
        <v>77.204660000000004</v>
      </c>
    </row>
    <row r="660" spans="2:6">
      <c r="B660" t="s">
        <v>13</v>
      </c>
      <c r="C660" s="25">
        <v>641</v>
      </c>
      <c r="D660" t="s">
        <v>75</v>
      </c>
      <c r="E660">
        <v>43.856900000000003</v>
      </c>
      <c r="F660">
        <v>77.609840000000005</v>
      </c>
    </row>
    <row r="661" spans="2:6">
      <c r="B661" t="s">
        <v>13</v>
      </c>
      <c r="C661" s="25">
        <v>642</v>
      </c>
      <c r="D661" t="s">
        <v>75</v>
      </c>
      <c r="E661">
        <v>42.367820000000002</v>
      </c>
      <c r="F661">
        <v>73.638270000000006</v>
      </c>
    </row>
    <row r="662" spans="2:6">
      <c r="B662" t="s">
        <v>13</v>
      </c>
      <c r="C662" s="25">
        <v>643</v>
      </c>
      <c r="D662" t="s">
        <v>75</v>
      </c>
      <c r="E662">
        <v>39.462960000000002</v>
      </c>
      <c r="F662">
        <v>78.459969999999998</v>
      </c>
    </row>
    <row r="663" spans="2:6">
      <c r="B663" t="s">
        <v>13</v>
      </c>
      <c r="C663" s="25">
        <v>644</v>
      </c>
      <c r="D663" t="s">
        <v>75</v>
      </c>
      <c r="E663">
        <v>44.517330000000001</v>
      </c>
      <c r="F663">
        <v>70.369349999999997</v>
      </c>
    </row>
    <row r="664" spans="2:6">
      <c r="B664" t="s">
        <v>13</v>
      </c>
      <c r="C664" s="25">
        <v>645</v>
      </c>
      <c r="D664" t="s">
        <v>75</v>
      </c>
      <c r="E664">
        <v>41.636090000000003</v>
      </c>
      <c r="F664">
        <v>76.249219999999994</v>
      </c>
    </row>
    <row r="665" spans="2:6">
      <c r="B665" t="s">
        <v>13</v>
      </c>
      <c r="C665" s="25">
        <v>646</v>
      </c>
      <c r="D665" t="s">
        <v>75</v>
      </c>
      <c r="E665">
        <v>45.422930000000001</v>
      </c>
      <c r="F665">
        <v>69.095500000000001</v>
      </c>
    </row>
    <row r="666" spans="2:6">
      <c r="B666" t="s">
        <v>13</v>
      </c>
      <c r="C666" s="25">
        <v>647</v>
      </c>
      <c r="D666" t="s">
        <v>75</v>
      </c>
      <c r="E666">
        <v>42.002859999999998</v>
      </c>
      <c r="F666">
        <v>97.837609999999998</v>
      </c>
    </row>
    <row r="667" spans="2:6">
      <c r="B667" t="s">
        <v>13</v>
      </c>
      <c r="C667" s="25">
        <v>648</v>
      </c>
      <c r="D667" t="s">
        <v>75</v>
      </c>
      <c r="E667">
        <v>76.105630000000005</v>
      </c>
      <c r="F667">
        <v>95.30498</v>
      </c>
    </row>
    <row r="668" spans="2:6">
      <c r="B668" t="s">
        <v>13</v>
      </c>
      <c r="C668" s="25">
        <v>649</v>
      </c>
      <c r="D668" t="s">
        <v>75</v>
      </c>
      <c r="E668">
        <v>79.202560000000005</v>
      </c>
      <c r="F668">
        <v>92.407219999999995</v>
      </c>
    </row>
    <row r="669" spans="2:6">
      <c r="B669" t="s">
        <v>13</v>
      </c>
      <c r="C669" s="25">
        <v>650</v>
      </c>
      <c r="D669" t="s">
        <v>75</v>
      </c>
      <c r="E669">
        <v>84.848240000000004</v>
      </c>
      <c r="F669">
        <v>95.424800000000005</v>
      </c>
    </row>
    <row r="670" spans="2:6">
      <c r="B670" t="s">
        <v>13</v>
      </c>
      <c r="C670" s="25">
        <v>651</v>
      </c>
      <c r="D670" t="s">
        <v>75</v>
      </c>
      <c r="E670">
        <v>81.564480000000003</v>
      </c>
      <c r="F670">
        <v>83.792910000000006</v>
      </c>
    </row>
    <row r="671" spans="2:6">
      <c r="B671" t="s">
        <v>13</v>
      </c>
      <c r="C671" s="25">
        <v>652</v>
      </c>
      <c r="D671" t="s">
        <v>75</v>
      </c>
      <c r="E671">
        <v>85.446190000000001</v>
      </c>
      <c r="F671">
        <v>83.078289999999996</v>
      </c>
    </row>
    <row r="672" spans="2:6">
      <c r="B672" t="s">
        <v>13</v>
      </c>
      <c r="C672" s="25">
        <v>653</v>
      </c>
      <c r="D672" t="s">
        <v>75</v>
      </c>
      <c r="E672">
        <v>80.312489999999997</v>
      </c>
      <c r="F672">
        <v>76.516239999999996</v>
      </c>
    </row>
    <row r="673" spans="2:6">
      <c r="B673" t="s">
        <v>13</v>
      </c>
      <c r="C673" s="25">
        <v>654</v>
      </c>
      <c r="D673" t="s">
        <v>75</v>
      </c>
      <c r="E673">
        <v>80.766229999999993</v>
      </c>
      <c r="F673">
        <v>79.896069999999995</v>
      </c>
    </row>
    <row r="674" spans="2:6">
      <c r="B674" t="s">
        <v>13</v>
      </c>
      <c r="C674" s="25">
        <v>655</v>
      </c>
      <c r="D674" t="s">
        <v>75</v>
      </c>
      <c r="E674">
        <v>82.670109999999994</v>
      </c>
      <c r="F674">
        <v>81.711479999999995</v>
      </c>
    </row>
    <row r="675" spans="2:6">
      <c r="B675" t="s">
        <v>13</v>
      </c>
      <c r="C675" s="25">
        <v>656</v>
      </c>
      <c r="D675" t="s">
        <v>75</v>
      </c>
      <c r="E675">
        <v>77.163629999999998</v>
      </c>
      <c r="F675">
        <v>73.523719999999997</v>
      </c>
    </row>
    <row r="676" spans="2:6">
      <c r="B676" t="s">
        <v>13</v>
      </c>
      <c r="C676" s="25">
        <v>657</v>
      </c>
      <c r="D676" t="s">
        <v>75</v>
      </c>
      <c r="E676">
        <v>74.070700000000002</v>
      </c>
      <c r="F676">
        <v>68.479560000000006</v>
      </c>
    </row>
    <row r="677" spans="2:6">
      <c r="B677" t="s">
        <v>13</v>
      </c>
      <c r="C677" s="25">
        <v>658</v>
      </c>
      <c r="D677" t="s">
        <v>75</v>
      </c>
      <c r="E677">
        <v>74.114230000000006</v>
      </c>
      <c r="F677">
        <v>71.926360000000003</v>
      </c>
    </row>
    <row r="678" spans="2:6">
      <c r="B678" t="s">
        <v>13</v>
      </c>
      <c r="C678" s="25">
        <v>659</v>
      </c>
      <c r="D678" t="s">
        <v>75</v>
      </c>
      <c r="E678">
        <v>68.942080000000004</v>
      </c>
      <c r="F678">
        <v>62.635150000000003</v>
      </c>
    </row>
    <row r="679" spans="2:6">
      <c r="B679" t="s">
        <v>13</v>
      </c>
      <c r="C679" s="25">
        <v>660</v>
      </c>
      <c r="D679" t="s">
        <v>75</v>
      </c>
      <c r="E679">
        <v>73.242000000000004</v>
      </c>
      <c r="F679">
        <v>67.353269999999995</v>
      </c>
    </row>
    <row r="680" spans="2:6">
      <c r="B680" t="s">
        <v>13</v>
      </c>
      <c r="C680" s="25">
        <v>661</v>
      </c>
      <c r="D680" t="s">
        <v>75</v>
      </c>
      <c r="E680">
        <v>71.867009999999993</v>
      </c>
      <c r="F680">
        <v>34.329160000000002</v>
      </c>
    </row>
    <row r="681" spans="2:6">
      <c r="B681" t="s">
        <v>13</v>
      </c>
      <c r="C681" s="25">
        <v>662</v>
      </c>
      <c r="D681" t="s">
        <v>75</v>
      </c>
      <c r="E681">
        <v>71.569190000000006</v>
      </c>
      <c r="F681">
        <v>34.699219999999997</v>
      </c>
    </row>
    <row r="682" spans="2:6">
      <c r="B682" t="s">
        <v>13</v>
      </c>
      <c r="C682" s="25">
        <v>663</v>
      </c>
      <c r="D682" t="s">
        <v>75</v>
      </c>
      <c r="E682">
        <v>71.482910000000004</v>
      </c>
      <c r="F682">
        <v>34.680520000000001</v>
      </c>
    </row>
    <row r="683" spans="2:6">
      <c r="B683" t="s">
        <v>13</v>
      </c>
      <c r="C683" s="25">
        <v>664</v>
      </c>
      <c r="D683" t="s">
        <v>75</v>
      </c>
      <c r="E683">
        <v>78.128519999999995</v>
      </c>
      <c r="F683">
        <v>23.139230000000001</v>
      </c>
    </row>
    <row r="684" spans="2:6">
      <c r="B684" t="s">
        <v>13</v>
      </c>
      <c r="C684" s="25">
        <v>665</v>
      </c>
      <c r="D684" t="s">
        <v>75</v>
      </c>
      <c r="E684">
        <v>78.789829999999995</v>
      </c>
      <c r="F684">
        <v>25.597190000000001</v>
      </c>
    </row>
    <row r="685" spans="2:6">
      <c r="B685" t="s">
        <v>13</v>
      </c>
      <c r="C685" s="25">
        <v>666</v>
      </c>
      <c r="D685" t="s">
        <v>75</v>
      </c>
      <c r="E685">
        <v>77.781549999999996</v>
      </c>
      <c r="F685">
        <v>23.447209999999998</v>
      </c>
    </row>
    <row r="686" spans="2:6">
      <c r="B686" t="s">
        <v>13</v>
      </c>
      <c r="C686" s="25">
        <v>667</v>
      </c>
      <c r="D686" t="s">
        <v>75</v>
      </c>
      <c r="E686">
        <v>48.530630000000002</v>
      </c>
      <c r="F686">
        <v>34.152450000000002</v>
      </c>
    </row>
    <row r="687" spans="2:6">
      <c r="B687" t="s">
        <v>13</v>
      </c>
      <c r="C687" s="25">
        <v>668</v>
      </c>
      <c r="D687" t="s">
        <v>75</v>
      </c>
      <c r="E687">
        <v>65.530779999999993</v>
      </c>
      <c r="F687">
        <v>42.281080000000003</v>
      </c>
    </row>
    <row r="688" spans="2:6">
      <c r="B688" t="s">
        <v>13</v>
      </c>
      <c r="C688" s="25">
        <v>669</v>
      </c>
      <c r="D688" t="s">
        <v>75</v>
      </c>
      <c r="E688">
        <v>70.118030000000005</v>
      </c>
      <c r="F688">
        <v>36.448180000000001</v>
      </c>
    </row>
    <row r="689" spans="2:6">
      <c r="B689" t="s">
        <v>13</v>
      </c>
      <c r="C689" s="25">
        <v>670</v>
      </c>
      <c r="D689" t="s">
        <v>75</v>
      </c>
      <c r="E689">
        <v>70.472260000000006</v>
      </c>
      <c r="F689">
        <v>36.088050000000003</v>
      </c>
    </row>
    <row r="690" spans="2:6">
      <c r="B690" t="s">
        <v>13</v>
      </c>
      <c r="C690" s="25">
        <v>671</v>
      </c>
      <c r="D690" t="s">
        <v>75</v>
      </c>
      <c r="E690">
        <v>76.791129999999995</v>
      </c>
      <c r="F690">
        <v>28.072009999999999</v>
      </c>
    </row>
    <row r="691" spans="2:6">
      <c r="B691" t="s">
        <v>13</v>
      </c>
      <c r="C691" s="25">
        <v>672</v>
      </c>
      <c r="D691" t="s">
        <v>75</v>
      </c>
      <c r="E691">
        <v>72.409350000000003</v>
      </c>
      <c r="F691">
        <v>33.039259999999999</v>
      </c>
    </row>
    <row r="692" spans="2:6">
      <c r="B692" t="s">
        <v>13</v>
      </c>
      <c r="C692" s="25">
        <v>673</v>
      </c>
      <c r="D692" t="s">
        <v>75</v>
      </c>
      <c r="E692">
        <v>76.271299999999997</v>
      </c>
      <c r="F692">
        <v>25.56954</v>
      </c>
    </row>
    <row r="693" spans="2:6">
      <c r="B693" t="s">
        <v>13</v>
      </c>
      <c r="C693" s="25">
        <v>674</v>
      </c>
      <c r="D693" t="s">
        <v>75</v>
      </c>
      <c r="E693">
        <v>76.95326</v>
      </c>
      <c r="F693">
        <v>27.770610000000001</v>
      </c>
    </row>
    <row r="694" spans="2:6">
      <c r="B694" t="s">
        <v>13</v>
      </c>
      <c r="C694" s="25">
        <v>675</v>
      </c>
      <c r="D694" t="s">
        <v>75</v>
      </c>
      <c r="E694">
        <v>75.107730000000004</v>
      </c>
      <c r="F694">
        <v>30.01698</v>
      </c>
    </row>
    <row r="695" spans="2:6">
      <c r="B695" t="s">
        <v>13</v>
      </c>
      <c r="C695" s="25">
        <v>676</v>
      </c>
      <c r="D695" t="s">
        <v>75</v>
      </c>
      <c r="E695">
        <v>75.969290000000001</v>
      </c>
      <c r="F695">
        <v>29.038869999999999</v>
      </c>
    </row>
    <row r="696" spans="2:6">
      <c r="B696" t="s">
        <v>13</v>
      </c>
      <c r="C696" s="25">
        <v>677</v>
      </c>
      <c r="D696" t="s">
        <v>75</v>
      </c>
      <c r="E696">
        <v>75.28389</v>
      </c>
      <c r="F696">
        <v>24.874749999999999</v>
      </c>
    </row>
    <row r="697" spans="2:6">
      <c r="B697" t="s">
        <v>13</v>
      </c>
      <c r="C697" s="25">
        <v>678</v>
      </c>
      <c r="D697" t="s">
        <v>75</v>
      </c>
      <c r="E697">
        <v>77.052239999999998</v>
      </c>
      <c r="F697">
        <v>27.905639999999998</v>
      </c>
    </row>
    <row r="698" spans="2:6">
      <c r="B698" t="s">
        <v>13</v>
      </c>
      <c r="C698" s="25">
        <v>679</v>
      </c>
      <c r="D698" t="s">
        <v>75</v>
      </c>
      <c r="E698">
        <v>42.82676</v>
      </c>
      <c r="F698">
        <v>25.55696</v>
      </c>
    </row>
    <row r="699" spans="2:6">
      <c r="B699" t="s">
        <v>13</v>
      </c>
      <c r="C699" s="25">
        <v>680</v>
      </c>
      <c r="D699" t="s">
        <v>75</v>
      </c>
      <c r="E699">
        <v>42.080660000000002</v>
      </c>
      <c r="F699">
        <v>24.946529999999999</v>
      </c>
    </row>
    <row r="700" spans="2:6">
      <c r="B700" t="s">
        <v>13</v>
      </c>
      <c r="C700" s="25">
        <v>681</v>
      </c>
      <c r="D700" t="s">
        <v>75</v>
      </c>
      <c r="E700">
        <v>39.878300000000003</v>
      </c>
      <c r="F700">
        <v>18.324929999999998</v>
      </c>
    </row>
    <row r="701" spans="2:6">
      <c r="B701" t="s">
        <v>13</v>
      </c>
      <c r="C701" s="25">
        <v>682</v>
      </c>
      <c r="D701" t="s">
        <v>75</v>
      </c>
      <c r="E701">
        <v>36.475499999999997</v>
      </c>
      <c r="F701">
        <v>17.71895</v>
      </c>
    </row>
    <row r="702" spans="2:6">
      <c r="B702" t="s">
        <v>13</v>
      </c>
      <c r="C702" s="25">
        <v>683</v>
      </c>
      <c r="D702" t="s">
        <v>75</v>
      </c>
      <c r="E702">
        <v>37.103070000000002</v>
      </c>
      <c r="F702">
        <v>15.44561</v>
      </c>
    </row>
    <row r="703" spans="2:6">
      <c r="B703" t="s">
        <v>13</v>
      </c>
      <c r="C703" s="25">
        <v>684</v>
      </c>
      <c r="D703" t="s">
        <v>75</v>
      </c>
      <c r="E703">
        <v>34.148969999999998</v>
      </c>
      <c r="F703">
        <v>13.523870000000001</v>
      </c>
    </row>
    <row r="704" spans="2:6">
      <c r="B704" t="s">
        <v>13</v>
      </c>
      <c r="C704" s="25">
        <v>685</v>
      </c>
      <c r="D704" t="s">
        <v>75</v>
      </c>
      <c r="E704">
        <v>37.579419999999999</v>
      </c>
      <c r="F704">
        <v>15.015890000000001</v>
      </c>
    </row>
    <row r="705" spans="2:6">
      <c r="B705" t="s">
        <v>13</v>
      </c>
      <c r="C705" s="25">
        <v>686</v>
      </c>
      <c r="D705" t="s">
        <v>75</v>
      </c>
      <c r="E705">
        <v>41.064309999999999</v>
      </c>
      <c r="F705">
        <v>12.21447</v>
      </c>
    </row>
    <row r="706" spans="2:6">
      <c r="B706" t="s">
        <v>13</v>
      </c>
      <c r="C706" s="25">
        <v>687</v>
      </c>
      <c r="D706" t="s">
        <v>75</v>
      </c>
      <c r="E706">
        <v>42.195270000000001</v>
      </c>
      <c r="F706">
        <v>20.919370000000001</v>
      </c>
    </row>
    <row r="707" spans="2:6">
      <c r="B707" t="s">
        <v>13</v>
      </c>
      <c r="C707" s="25">
        <v>688</v>
      </c>
      <c r="D707" t="s">
        <v>75</v>
      </c>
      <c r="E707">
        <v>36.605580000000003</v>
      </c>
      <c r="F707">
        <v>15.74888</v>
      </c>
    </row>
    <row r="708" spans="2:6">
      <c r="B708" t="s">
        <v>13</v>
      </c>
      <c r="C708" s="25">
        <v>689</v>
      </c>
      <c r="D708" t="s">
        <v>75</v>
      </c>
      <c r="E708">
        <v>39.431159999999998</v>
      </c>
      <c r="F708">
        <v>19.323840000000001</v>
      </c>
    </row>
    <row r="709" spans="2:6">
      <c r="B709" t="s">
        <v>13</v>
      </c>
      <c r="C709" s="25">
        <v>690</v>
      </c>
      <c r="D709" t="s">
        <v>75</v>
      </c>
      <c r="E709">
        <v>37.562080000000002</v>
      </c>
      <c r="F709">
        <v>11.92845</v>
      </c>
    </row>
    <row r="710" spans="2:6">
      <c r="B710" t="s">
        <v>13</v>
      </c>
      <c r="C710" s="25">
        <v>691</v>
      </c>
      <c r="D710" t="s">
        <v>75</v>
      </c>
      <c r="E710">
        <v>34.238109999999999</v>
      </c>
      <c r="F710">
        <v>13.71316</v>
      </c>
    </row>
    <row r="711" spans="2:6">
      <c r="B711" t="s">
        <v>13</v>
      </c>
      <c r="C711" s="25">
        <v>692</v>
      </c>
      <c r="D711" t="s">
        <v>75</v>
      </c>
      <c r="E711">
        <v>34.140940000000001</v>
      </c>
      <c r="F711">
        <v>4.577661</v>
      </c>
    </row>
    <row r="712" spans="2:6">
      <c r="B712" t="s">
        <v>13</v>
      </c>
      <c r="C712" s="25">
        <v>693</v>
      </c>
      <c r="D712" t="s">
        <v>75</v>
      </c>
      <c r="E712">
        <v>36.659269999999999</v>
      </c>
      <c r="F712">
        <v>17.68196</v>
      </c>
    </row>
    <row r="713" spans="2:6">
      <c r="B713" t="s">
        <v>13</v>
      </c>
      <c r="C713" s="25">
        <v>694</v>
      </c>
      <c r="D713" t="s">
        <v>75</v>
      </c>
      <c r="E713">
        <v>40.643720000000002</v>
      </c>
      <c r="F713">
        <v>20.240860000000001</v>
      </c>
    </row>
    <row r="714" spans="2:6">
      <c r="B714" t="s">
        <v>13</v>
      </c>
      <c r="C714" s="25">
        <v>695</v>
      </c>
      <c r="D714" t="s">
        <v>75</v>
      </c>
      <c r="E714">
        <v>36.792479999999998</v>
      </c>
      <c r="F714">
        <v>13.39213</v>
      </c>
    </row>
    <row r="715" spans="2:6">
      <c r="B715" t="s">
        <v>13</v>
      </c>
      <c r="C715" s="25">
        <v>696</v>
      </c>
      <c r="D715" t="s">
        <v>75</v>
      </c>
      <c r="E715">
        <v>75.948300000000003</v>
      </c>
      <c r="F715">
        <v>22.744800000000001</v>
      </c>
    </row>
    <row r="716" spans="2:6">
      <c r="B716" t="s">
        <v>13</v>
      </c>
      <c r="C716" s="25">
        <v>697</v>
      </c>
      <c r="D716" t="s">
        <v>75</v>
      </c>
      <c r="E716">
        <v>76.840689999999995</v>
      </c>
      <c r="F716">
        <v>20.91855</v>
      </c>
    </row>
    <row r="717" spans="2:6">
      <c r="B717" t="s">
        <v>13</v>
      </c>
      <c r="C717" s="25">
        <v>698</v>
      </c>
      <c r="D717" t="s">
        <v>75</v>
      </c>
      <c r="E717">
        <v>81.950479999999999</v>
      </c>
      <c r="F717">
        <v>19.874559999999999</v>
      </c>
    </row>
    <row r="718" spans="2:6">
      <c r="B718" t="s">
        <v>13</v>
      </c>
      <c r="C718" s="25">
        <v>699</v>
      </c>
      <c r="D718" t="s">
        <v>75</v>
      </c>
      <c r="E718">
        <v>81.643709999999999</v>
      </c>
      <c r="F718">
        <v>16.591760000000001</v>
      </c>
    </row>
    <row r="719" spans="2:6">
      <c r="B719" t="s">
        <v>13</v>
      </c>
      <c r="C719" s="25">
        <v>700</v>
      </c>
      <c r="D719" t="s">
        <v>75</v>
      </c>
      <c r="E719">
        <v>84.610219999999998</v>
      </c>
      <c r="F719">
        <v>14.24776</v>
      </c>
    </row>
    <row r="720" spans="2:6">
      <c r="B720" t="s">
        <v>13</v>
      </c>
      <c r="C720" s="25">
        <v>701</v>
      </c>
      <c r="D720" t="s">
        <v>75</v>
      </c>
      <c r="E720">
        <v>84.102879999999999</v>
      </c>
      <c r="F720">
        <v>8.9806559999999998</v>
      </c>
    </row>
    <row r="721" spans="2:6">
      <c r="B721" t="s">
        <v>13</v>
      </c>
      <c r="C721" s="25">
        <v>702</v>
      </c>
      <c r="D721" t="s">
        <v>75</v>
      </c>
      <c r="E721">
        <v>80.180030000000002</v>
      </c>
      <c r="F721">
        <v>19.088840000000001</v>
      </c>
    </row>
    <row r="722" spans="2:6">
      <c r="B722" t="s">
        <v>13</v>
      </c>
      <c r="C722" s="25">
        <v>703</v>
      </c>
      <c r="D722" t="s">
        <v>75</v>
      </c>
      <c r="E722">
        <v>80.573269999999994</v>
      </c>
      <c r="F722">
        <v>8.3656389999999998</v>
      </c>
    </row>
    <row r="723" spans="2:6">
      <c r="B723" t="s">
        <v>13</v>
      </c>
      <c r="C723" s="25">
        <v>704</v>
      </c>
      <c r="D723" t="s">
        <v>75</v>
      </c>
      <c r="E723">
        <v>79.004329999999996</v>
      </c>
      <c r="F723">
        <v>10.6282</v>
      </c>
    </row>
    <row r="724" spans="2:6">
      <c r="B724" t="s">
        <v>13</v>
      </c>
      <c r="C724" s="25">
        <v>705</v>
      </c>
      <c r="D724" t="s">
        <v>75</v>
      </c>
      <c r="E724">
        <v>40.048189999999998</v>
      </c>
      <c r="F724">
        <v>24.261489999999998</v>
      </c>
    </row>
    <row r="725" spans="2:6">
      <c r="B725" t="s">
        <v>13</v>
      </c>
      <c r="C725" s="25">
        <v>706</v>
      </c>
      <c r="D725" t="s">
        <v>75</v>
      </c>
      <c r="E725">
        <v>34.794589999999999</v>
      </c>
      <c r="F725">
        <v>13.96968</v>
      </c>
    </row>
    <row r="726" spans="2:6">
      <c r="B726" t="s">
        <v>13</v>
      </c>
      <c r="C726" s="25">
        <v>707</v>
      </c>
      <c r="D726" t="s">
        <v>75</v>
      </c>
      <c r="E726">
        <v>79.221760000000003</v>
      </c>
      <c r="F726">
        <v>22.09459</v>
      </c>
    </row>
    <row r="727" spans="2:6">
      <c r="B727" t="s">
        <v>13</v>
      </c>
      <c r="C727" s="25">
        <v>708</v>
      </c>
      <c r="D727" t="s">
        <v>75</v>
      </c>
      <c r="E727">
        <v>36.030880000000003</v>
      </c>
      <c r="F727">
        <v>93.121729999999999</v>
      </c>
    </row>
    <row r="728" spans="2:6">
      <c r="B728" t="s">
        <v>13</v>
      </c>
      <c r="C728" s="25">
        <v>709</v>
      </c>
      <c r="D728" t="s">
        <v>75</v>
      </c>
      <c r="E728">
        <v>34.499560000000002</v>
      </c>
      <c r="F728">
        <v>86.609989999999996</v>
      </c>
    </row>
    <row r="729" spans="2:6">
      <c r="B729" t="s">
        <v>13</v>
      </c>
      <c r="C729" s="25">
        <v>710</v>
      </c>
      <c r="D729" t="s">
        <v>75</v>
      </c>
      <c r="E729">
        <v>31.106870000000001</v>
      </c>
      <c r="F729">
        <v>89.461640000000003</v>
      </c>
    </row>
    <row r="730" spans="2:6">
      <c r="B730" t="s">
        <v>13</v>
      </c>
      <c r="C730" s="25">
        <v>711</v>
      </c>
      <c r="D730" t="s">
        <v>73</v>
      </c>
      <c r="E730">
        <v>58.213610000000003</v>
      </c>
      <c r="F730">
        <v>91.881889999999999</v>
      </c>
    </row>
    <row r="731" spans="2:6">
      <c r="B731" t="s">
        <v>13</v>
      </c>
      <c r="C731" s="25">
        <v>712</v>
      </c>
      <c r="D731" t="s">
        <v>73</v>
      </c>
      <c r="E731">
        <v>58.19605</v>
      </c>
      <c r="F731">
        <v>92.21499</v>
      </c>
    </row>
    <row r="732" spans="2:6">
      <c r="B732" t="s">
        <v>13</v>
      </c>
      <c r="C732" s="25">
        <v>713</v>
      </c>
      <c r="D732" t="s">
        <v>73</v>
      </c>
      <c r="E732">
        <v>58.718229999999998</v>
      </c>
      <c r="F732">
        <v>90.31053</v>
      </c>
    </row>
    <row r="733" spans="2:6">
      <c r="B733" t="s">
        <v>13</v>
      </c>
      <c r="C733" s="25">
        <v>714</v>
      </c>
      <c r="D733" t="s">
        <v>73</v>
      </c>
      <c r="E733">
        <v>57.278370000000002</v>
      </c>
      <c r="F733">
        <v>89.907610000000005</v>
      </c>
    </row>
    <row r="734" spans="2:6">
      <c r="B734" t="s">
        <v>13</v>
      </c>
      <c r="C734" s="25">
        <v>715</v>
      </c>
      <c r="D734" t="s">
        <v>73</v>
      </c>
      <c r="E734">
        <v>58.08202</v>
      </c>
      <c r="F734">
        <v>92.008150000000001</v>
      </c>
    </row>
    <row r="735" spans="2:6">
      <c r="B735" t="s">
        <v>13</v>
      </c>
      <c r="C735" s="25">
        <v>716</v>
      </c>
      <c r="D735" t="s">
        <v>73</v>
      </c>
      <c r="E735">
        <v>57.489449999999998</v>
      </c>
      <c r="F735">
        <v>88.085290000000001</v>
      </c>
    </row>
    <row r="736" spans="2:6">
      <c r="B736" t="s">
        <v>13</v>
      </c>
      <c r="C736" s="25">
        <v>717</v>
      </c>
      <c r="D736" t="s">
        <v>73</v>
      </c>
      <c r="E736">
        <v>28.088740000000001</v>
      </c>
      <c r="F736">
        <v>63.51079</v>
      </c>
    </row>
    <row r="737" spans="2:6">
      <c r="B737" t="s">
        <v>13</v>
      </c>
      <c r="C737" s="25">
        <v>718</v>
      </c>
      <c r="D737" t="s">
        <v>73</v>
      </c>
      <c r="E737">
        <v>28.085470000000001</v>
      </c>
      <c r="F737">
        <v>63.590200000000003</v>
      </c>
    </row>
    <row r="738" spans="2:6">
      <c r="B738" t="s">
        <v>13</v>
      </c>
      <c r="C738" s="25">
        <v>719</v>
      </c>
      <c r="D738" t="s">
        <v>73</v>
      </c>
      <c r="E738">
        <v>28.08727</v>
      </c>
      <c r="F738">
        <v>63.123280000000001</v>
      </c>
    </row>
    <row r="739" spans="2:6">
      <c r="B739" t="s">
        <v>13</v>
      </c>
      <c r="C739" s="25">
        <v>720</v>
      </c>
      <c r="D739" t="s">
        <v>73</v>
      </c>
      <c r="E739">
        <v>27.578029999999998</v>
      </c>
      <c r="F739">
        <v>62.821040000000004</v>
      </c>
    </row>
    <row r="740" spans="2:6">
      <c r="B740" t="s">
        <v>13</v>
      </c>
      <c r="C740" s="25">
        <v>721</v>
      </c>
      <c r="D740" t="s">
        <v>73</v>
      </c>
      <c r="E740">
        <v>27.779920000000001</v>
      </c>
      <c r="F740">
        <v>63.518149999999999</v>
      </c>
    </row>
    <row r="741" spans="2:6">
      <c r="B741" t="s">
        <v>13</v>
      </c>
      <c r="C741" s="25">
        <v>722</v>
      </c>
      <c r="D741" t="s">
        <v>73</v>
      </c>
      <c r="E741">
        <v>28.588999999999999</v>
      </c>
      <c r="F741">
        <v>63.024079999999998</v>
      </c>
    </row>
    <row r="742" spans="2:6">
      <c r="B742" t="s">
        <v>13</v>
      </c>
      <c r="C742" s="25">
        <v>723</v>
      </c>
      <c r="D742" t="s">
        <v>73</v>
      </c>
      <c r="E742">
        <v>28.739139999999999</v>
      </c>
      <c r="F742">
        <v>62.720860000000002</v>
      </c>
    </row>
    <row r="743" spans="2:6">
      <c r="B743" t="s">
        <v>13</v>
      </c>
      <c r="C743" s="25">
        <v>724</v>
      </c>
      <c r="D743" t="s">
        <v>73</v>
      </c>
      <c r="E743">
        <v>27.0246</v>
      </c>
      <c r="F743">
        <v>62.901859999999999</v>
      </c>
    </row>
    <row r="744" spans="2:6">
      <c r="B744" t="s">
        <v>13</v>
      </c>
      <c r="C744" s="25">
        <v>725</v>
      </c>
      <c r="D744" t="s">
        <v>73</v>
      </c>
      <c r="E744">
        <v>28.80134</v>
      </c>
      <c r="F744">
        <v>63.389040000000001</v>
      </c>
    </row>
    <row r="745" spans="2:6">
      <c r="B745" t="s">
        <v>13</v>
      </c>
      <c r="C745" s="25">
        <v>726</v>
      </c>
      <c r="D745" t="s">
        <v>73</v>
      </c>
      <c r="E745">
        <v>27.18646</v>
      </c>
      <c r="F745">
        <v>63.558729999999997</v>
      </c>
    </row>
    <row r="746" spans="2:6">
      <c r="B746" t="s">
        <v>13</v>
      </c>
      <c r="C746" s="25">
        <v>727</v>
      </c>
      <c r="D746" t="s">
        <v>73</v>
      </c>
      <c r="E746">
        <v>29.285150000000002</v>
      </c>
      <c r="F746">
        <v>63.383609999999997</v>
      </c>
    </row>
    <row r="747" spans="2:6">
      <c r="B747" t="s">
        <v>13</v>
      </c>
      <c r="C747" s="25">
        <v>728</v>
      </c>
      <c r="D747" t="s">
        <v>73</v>
      </c>
      <c r="E747">
        <v>39.402949999999997</v>
      </c>
      <c r="F747">
        <v>51.150860000000002</v>
      </c>
    </row>
    <row r="748" spans="2:6">
      <c r="B748" t="s">
        <v>13</v>
      </c>
      <c r="C748" s="25">
        <v>729</v>
      </c>
      <c r="D748" t="s">
        <v>73</v>
      </c>
      <c r="E748">
        <v>28.811330000000002</v>
      </c>
      <c r="F748">
        <v>61.357849999999999</v>
      </c>
    </row>
    <row r="749" spans="2:6">
      <c r="B749" t="s">
        <v>13</v>
      </c>
      <c r="C749" s="25">
        <v>730</v>
      </c>
      <c r="D749" t="s">
        <v>73</v>
      </c>
      <c r="E749">
        <v>34.303959999999996</v>
      </c>
      <c r="F749">
        <v>56.54213</v>
      </c>
    </row>
    <row r="750" spans="2:6">
      <c r="B750" t="s">
        <v>13</v>
      </c>
      <c r="C750" s="25">
        <v>731</v>
      </c>
      <c r="D750" t="s">
        <v>73</v>
      </c>
      <c r="E750">
        <v>29.60276</v>
      </c>
      <c r="F750">
        <v>60.157350000000001</v>
      </c>
    </row>
    <row r="751" spans="2:6">
      <c r="B751" t="s">
        <v>13</v>
      </c>
      <c r="C751" s="25">
        <v>732</v>
      </c>
      <c r="D751" t="s">
        <v>73</v>
      </c>
      <c r="E751">
        <v>49.116160000000001</v>
      </c>
      <c r="F751">
        <v>63.66</v>
      </c>
    </row>
    <row r="752" spans="2:6">
      <c r="B752" t="s">
        <v>13</v>
      </c>
      <c r="C752" s="25">
        <v>733</v>
      </c>
      <c r="D752" t="s">
        <v>73</v>
      </c>
      <c r="E752">
        <v>39.617550000000001</v>
      </c>
      <c r="F752">
        <v>62.925190000000001</v>
      </c>
    </row>
    <row r="753" spans="2:6">
      <c r="B753" t="s">
        <v>13</v>
      </c>
      <c r="C753" s="25">
        <v>734</v>
      </c>
      <c r="D753" t="s">
        <v>73</v>
      </c>
      <c r="E753">
        <v>43.233080000000001</v>
      </c>
      <c r="F753">
        <v>63.165219999999998</v>
      </c>
    </row>
    <row r="754" spans="2:6">
      <c r="B754" t="s">
        <v>13</v>
      </c>
      <c r="C754" s="25">
        <v>735</v>
      </c>
      <c r="D754" t="s">
        <v>73</v>
      </c>
      <c r="E754">
        <v>64.892790000000005</v>
      </c>
      <c r="F754">
        <v>65.814179999999993</v>
      </c>
    </row>
    <row r="755" spans="2:6">
      <c r="B755" t="s">
        <v>13</v>
      </c>
      <c r="C755" s="25">
        <v>736</v>
      </c>
      <c r="D755" t="s">
        <v>73</v>
      </c>
      <c r="E755">
        <v>62.49015</v>
      </c>
      <c r="F755">
        <v>74.584289999999996</v>
      </c>
    </row>
    <row r="756" spans="2:6">
      <c r="B756" t="s">
        <v>13</v>
      </c>
      <c r="C756" s="25">
        <v>737</v>
      </c>
      <c r="D756" t="s">
        <v>73</v>
      </c>
      <c r="E756">
        <v>68.988079999999997</v>
      </c>
      <c r="F756">
        <v>63.232149999999997</v>
      </c>
    </row>
    <row r="757" spans="2:6">
      <c r="B757" t="s">
        <v>13</v>
      </c>
      <c r="C757" s="25">
        <v>738</v>
      </c>
      <c r="D757" t="s">
        <v>73</v>
      </c>
      <c r="E757">
        <v>62.105620000000002</v>
      </c>
      <c r="F757">
        <v>75.990870000000001</v>
      </c>
    </row>
    <row r="758" spans="2:6">
      <c r="B758" t="s">
        <v>13</v>
      </c>
      <c r="C758" s="25">
        <v>739</v>
      </c>
      <c r="D758" t="s">
        <v>73</v>
      </c>
      <c r="E758">
        <v>32.461849999999998</v>
      </c>
      <c r="F758">
        <v>62.881900000000002</v>
      </c>
    </row>
    <row r="759" spans="2:6">
      <c r="B759" t="s">
        <v>13</v>
      </c>
      <c r="C759" s="25">
        <v>740</v>
      </c>
      <c r="D759" t="s">
        <v>73</v>
      </c>
      <c r="E759">
        <v>41.327199999999998</v>
      </c>
      <c r="F759">
        <v>49.070250000000001</v>
      </c>
    </row>
    <row r="760" spans="2:6">
      <c r="B760" t="s">
        <v>13</v>
      </c>
      <c r="C760" s="25">
        <v>741</v>
      </c>
      <c r="D760" t="s">
        <v>73</v>
      </c>
      <c r="E760">
        <v>44.007150000000003</v>
      </c>
      <c r="F760">
        <v>46.449669999999998</v>
      </c>
    </row>
    <row r="761" spans="2:6">
      <c r="B761" t="s">
        <v>13</v>
      </c>
      <c r="C761" s="25">
        <v>742</v>
      </c>
      <c r="D761" t="s">
        <v>73</v>
      </c>
      <c r="E761">
        <v>44.074060000000003</v>
      </c>
      <c r="F761">
        <v>34.553199999999997</v>
      </c>
    </row>
    <row r="762" spans="2:6">
      <c r="B762" t="s">
        <v>13</v>
      </c>
      <c r="C762" s="25">
        <v>743</v>
      </c>
      <c r="D762" t="s">
        <v>73</v>
      </c>
      <c r="E762">
        <v>44.00132</v>
      </c>
      <c r="F762">
        <v>33.904209999999999</v>
      </c>
    </row>
    <row r="763" spans="2:6">
      <c r="B763" t="s">
        <v>13</v>
      </c>
      <c r="C763" s="25">
        <v>744</v>
      </c>
      <c r="D763" t="s">
        <v>73</v>
      </c>
      <c r="E763">
        <v>45.006300000000003</v>
      </c>
      <c r="F763">
        <v>38.299019999999999</v>
      </c>
    </row>
    <row r="764" spans="2:6">
      <c r="B764" t="s">
        <v>13</v>
      </c>
      <c r="C764" s="25">
        <v>745</v>
      </c>
      <c r="D764" t="s">
        <v>73</v>
      </c>
      <c r="E764">
        <v>44.443840000000002</v>
      </c>
      <c r="F764">
        <v>36.019080000000002</v>
      </c>
    </row>
    <row r="765" spans="2:6">
      <c r="B765" t="s">
        <v>13</v>
      </c>
      <c r="C765" s="25">
        <v>746</v>
      </c>
      <c r="D765" t="s">
        <v>73</v>
      </c>
      <c r="E765">
        <v>42.178710000000002</v>
      </c>
      <c r="F765">
        <v>26.49212</v>
      </c>
    </row>
    <row r="766" spans="2:6">
      <c r="B766" t="s">
        <v>13</v>
      </c>
      <c r="C766" s="25">
        <v>747</v>
      </c>
      <c r="D766" t="s">
        <v>73</v>
      </c>
      <c r="E766">
        <v>44.04457</v>
      </c>
      <c r="F766">
        <v>35.662239999999997</v>
      </c>
    </row>
    <row r="767" spans="2:6">
      <c r="B767" t="s">
        <v>13</v>
      </c>
      <c r="C767" s="25">
        <v>748</v>
      </c>
      <c r="D767" t="s">
        <v>73</v>
      </c>
      <c r="E767">
        <v>41.640450000000001</v>
      </c>
      <c r="F767">
        <v>27.0931</v>
      </c>
    </row>
    <row r="768" spans="2:6">
      <c r="B768" t="s">
        <v>13</v>
      </c>
      <c r="C768" s="25">
        <v>749</v>
      </c>
      <c r="D768" t="s">
        <v>73</v>
      </c>
      <c r="E768">
        <v>41.938330000000001</v>
      </c>
      <c r="F768">
        <v>24.991520000000001</v>
      </c>
    </row>
    <row r="769" spans="2:6">
      <c r="B769" t="s">
        <v>13</v>
      </c>
      <c r="C769" s="25">
        <v>750</v>
      </c>
      <c r="D769" t="s">
        <v>73</v>
      </c>
      <c r="E769">
        <v>44.053930000000001</v>
      </c>
      <c r="F769">
        <v>33.55639</v>
      </c>
    </row>
    <row r="770" spans="2:6">
      <c r="B770" t="s">
        <v>13</v>
      </c>
      <c r="C770" s="25">
        <v>751</v>
      </c>
      <c r="D770" t="s">
        <v>73</v>
      </c>
      <c r="E770">
        <v>39.206719999999997</v>
      </c>
      <c r="F770">
        <v>51.533720000000002</v>
      </c>
    </row>
    <row r="771" spans="2:6">
      <c r="B771" t="s">
        <v>13</v>
      </c>
      <c r="C771" s="25">
        <v>752</v>
      </c>
      <c r="D771" t="s">
        <v>73</v>
      </c>
      <c r="E771">
        <v>28.704450000000001</v>
      </c>
      <c r="F771">
        <v>61.777529999999999</v>
      </c>
    </row>
    <row r="772" spans="2:6">
      <c r="B772" t="s">
        <v>13</v>
      </c>
      <c r="C772" s="25">
        <v>753</v>
      </c>
      <c r="D772" t="s">
        <v>73</v>
      </c>
      <c r="E772">
        <v>31.708659999999998</v>
      </c>
      <c r="F772">
        <v>58.83775</v>
      </c>
    </row>
    <row r="773" spans="2:6">
      <c r="B773" t="s">
        <v>13</v>
      </c>
      <c r="C773" s="25">
        <v>754</v>
      </c>
      <c r="D773" t="s">
        <v>73</v>
      </c>
      <c r="E773">
        <v>42.811709999999998</v>
      </c>
      <c r="F773">
        <v>30.02045</v>
      </c>
    </row>
    <row r="774" spans="2:6">
      <c r="B774" t="s">
        <v>13</v>
      </c>
      <c r="C774" s="25">
        <v>755</v>
      </c>
      <c r="D774" t="s">
        <v>73</v>
      </c>
      <c r="E774">
        <v>43.300609999999999</v>
      </c>
      <c r="F774">
        <v>31.526430000000001</v>
      </c>
    </row>
    <row r="775" spans="2:6">
      <c r="B775" t="s">
        <v>13</v>
      </c>
      <c r="C775" s="25">
        <v>756</v>
      </c>
      <c r="D775" t="s">
        <v>73</v>
      </c>
      <c r="E775">
        <v>40.398629999999997</v>
      </c>
      <c r="F775">
        <v>16.347010000000001</v>
      </c>
    </row>
    <row r="776" spans="2:6">
      <c r="B776" t="s">
        <v>13</v>
      </c>
      <c r="C776" s="25">
        <v>757</v>
      </c>
      <c r="D776" t="s">
        <v>73</v>
      </c>
      <c r="E776">
        <v>40.435690000000001</v>
      </c>
      <c r="F776">
        <v>20.232669999999999</v>
      </c>
    </row>
    <row r="777" spans="2:6">
      <c r="B777" t="s">
        <v>13</v>
      </c>
      <c r="C777" s="25">
        <v>758</v>
      </c>
      <c r="D777" t="s">
        <v>73</v>
      </c>
      <c r="E777">
        <v>40.936549999999997</v>
      </c>
      <c r="F777">
        <v>16.913</v>
      </c>
    </row>
    <row r="778" spans="2:6">
      <c r="B778" t="s">
        <v>13</v>
      </c>
      <c r="C778" s="25">
        <v>759</v>
      </c>
      <c r="D778" t="s">
        <v>73</v>
      </c>
      <c r="E778">
        <v>39.661569999999998</v>
      </c>
      <c r="F778">
        <v>15.609360000000001</v>
      </c>
    </row>
    <row r="779" spans="2:6">
      <c r="B779" t="s">
        <v>13</v>
      </c>
      <c r="C779" s="25">
        <v>760</v>
      </c>
      <c r="D779" t="s">
        <v>73</v>
      </c>
      <c r="E779">
        <v>40.899259999999998</v>
      </c>
      <c r="F779">
        <v>20.79853</v>
      </c>
    </row>
    <row r="780" spans="2:6">
      <c r="B780" t="s">
        <v>13</v>
      </c>
      <c r="C780" s="25">
        <v>761</v>
      </c>
      <c r="D780" t="s">
        <v>73</v>
      </c>
      <c r="E780">
        <v>41.968620000000001</v>
      </c>
      <c r="F780">
        <v>26.497070000000001</v>
      </c>
    </row>
    <row r="781" spans="2:6">
      <c r="B781" t="s">
        <v>13</v>
      </c>
      <c r="C781" s="25">
        <v>762</v>
      </c>
      <c r="D781" t="s">
        <v>73</v>
      </c>
      <c r="E781">
        <v>40.383409999999998</v>
      </c>
      <c r="F781">
        <v>21.39123</v>
      </c>
    </row>
    <row r="782" spans="2:6">
      <c r="B782" t="s">
        <v>13</v>
      </c>
      <c r="C782" s="25">
        <v>763</v>
      </c>
      <c r="D782" t="s">
        <v>73</v>
      </c>
      <c r="E782">
        <v>56.538130000000002</v>
      </c>
      <c r="F782">
        <v>32.444249999999997</v>
      </c>
    </row>
    <row r="783" spans="2:6">
      <c r="B783" t="s">
        <v>13</v>
      </c>
      <c r="C783" s="25">
        <v>764</v>
      </c>
      <c r="D783" t="s">
        <v>73</v>
      </c>
      <c r="E783">
        <v>52.970689999999998</v>
      </c>
      <c r="F783">
        <v>29.040199999999999</v>
      </c>
    </row>
    <row r="784" spans="2:6">
      <c r="B784" t="s">
        <v>13</v>
      </c>
      <c r="C784" s="25">
        <v>765</v>
      </c>
      <c r="D784" t="s">
        <v>73</v>
      </c>
      <c r="E784">
        <v>54.620950000000001</v>
      </c>
      <c r="F784">
        <v>30.344519999999999</v>
      </c>
    </row>
    <row r="785" spans="2:6">
      <c r="B785" t="s">
        <v>13</v>
      </c>
      <c r="C785" s="25">
        <v>766</v>
      </c>
      <c r="D785" t="s">
        <v>73</v>
      </c>
      <c r="E785">
        <v>65.099040000000002</v>
      </c>
      <c r="F785">
        <v>27.24156</v>
      </c>
    </row>
    <row r="786" spans="2:6">
      <c r="B786" t="s">
        <v>13</v>
      </c>
      <c r="C786" s="25">
        <v>767</v>
      </c>
      <c r="D786" t="s">
        <v>73</v>
      </c>
      <c r="E786">
        <v>63.055990000000001</v>
      </c>
      <c r="F786">
        <v>29.709099999999999</v>
      </c>
    </row>
    <row r="787" spans="2:6">
      <c r="B787" t="s">
        <v>13</v>
      </c>
      <c r="C787" s="25">
        <v>768</v>
      </c>
      <c r="D787" t="s">
        <v>73</v>
      </c>
      <c r="E787">
        <v>70.960139999999996</v>
      </c>
      <c r="F787">
        <v>41.259500000000003</v>
      </c>
    </row>
    <row r="788" spans="2:6">
      <c r="B788" t="s">
        <v>13</v>
      </c>
      <c r="C788" s="25">
        <v>769</v>
      </c>
      <c r="D788" t="s">
        <v>73</v>
      </c>
      <c r="E788">
        <v>69.895820000000001</v>
      </c>
      <c r="F788">
        <v>43.453760000000003</v>
      </c>
    </row>
    <row r="789" spans="2:6">
      <c r="B789" t="s">
        <v>13</v>
      </c>
      <c r="C789" s="25">
        <v>770</v>
      </c>
      <c r="D789" t="s">
        <v>73</v>
      </c>
      <c r="E789">
        <v>70.595889999999997</v>
      </c>
      <c r="F789">
        <v>41.964739999999999</v>
      </c>
    </row>
    <row r="790" spans="2:6">
      <c r="B790" t="s">
        <v>13</v>
      </c>
      <c r="C790" s="25">
        <v>771</v>
      </c>
      <c r="D790" t="s">
        <v>73</v>
      </c>
      <c r="E790">
        <v>69.647019999999998</v>
      </c>
      <c r="F790">
        <v>44.044449999999998</v>
      </c>
    </row>
    <row r="791" spans="2:6">
      <c r="B791" t="s">
        <v>13</v>
      </c>
      <c r="C791" s="25">
        <v>772</v>
      </c>
      <c r="D791" t="s">
        <v>73</v>
      </c>
      <c r="E791">
        <v>77.392979999999994</v>
      </c>
      <c r="F791">
        <v>63.371459999999999</v>
      </c>
    </row>
    <row r="792" spans="2:6">
      <c r="B792" t="s">
        <v>13</v>
      </c>
      <c r="C792" s="25">
        <v>773</v>
      </c>
      <c r="D792" t="s">
        <v>73</v>
      </c>
      <c r="E792">
        <v>64.400790000000001</v>
      </c>
      <c r="F792">
        <v>67.448719999999994</v>
      </c>
    </row>
    <row r="793" spans="2:6">
      <c r="B793" t="s">
        <v>13</v>
      </c>
      <c r="C793" s="25">
        <v>774</v>
      </c>
      <c r="D793" t="s">
        <v>73</v>
      </c>
      <c r="E793">
        <v>63.868960000000001</v>
      </c>
      <c r="F793">
        <v>70.213740000000001</v>
      </c>
    </row>
    <row r="794" spans="2:6">
      <c r="B794" t="s">
        <v>13</v>
      </c>
      <c r="C794" s="25">
        <v>775</v>
      </c>
      <c r="D794" t="s">
        <v>73</v>
      </c>
      <c r="E794">
        <v>56.59442</v>
      </c>
      <c r="F794">
        <v>86.927009999999996</v>
      </c>
    </row>
    <row r="795" spans="2:6">
      <c r="B795" t="s">
        <v>13</v>
      </c>
      <c r="C795" s="25">
        <v>776</v>
      </c>
      <c r="D795" t="s">
        <v>73</v>
      </c>
      <c r="E795">
        <v>56.53134</v>
      </c>
      <c r="F795">
        <v>87.499809999999997</v>
      </c>
    </row>
    <row r="796" spans="2:6">
      <c r="B796" t="s">
        <v>13</v>
      </c>
      <c r="C796" s="25">
        <v>777</v>
      </c>
      <c r="D796" t="s">
        <v>73</v>
      </c>
      <c r="E796">
        <v>59.652160000000002</v>
      </c>
      <c r="F796">
        <v>87.809460000000001</v>
      </c>
    </row>
    <row r="797" spans="2:6">
      <c r="B797" t="s">
        <v>13</v>
      </c>
      <c r="C797" s="25">
        <v>778</v>
      </c>
      <c r="D797" t="s">
        <v>73</v>
      </c>
      <c r="E797">
        <v>56.636510000000001</v>
      </c>
      <c r="F797">
        <v>85.637500000000003</v>
      </c>
    </row>
    <row r="798" spans="2:6">
      <c r="B798" t="s">
        <v>13</v>
      </c>
      <c r="C798" s="25">
        <v>779</v>
      </c>
      <c r="D798" t="s">
        <v>73</v>
      </c>
      <c r="E798">
        <v>58.672289999999997</v>
      </c>
      <c r="F798">
        <v>90.077160000000006</v>
      </c>
    </row>
    <row r="799" spans="2:6">
      <c r="B799" t="s">
        <v>13</v>
      </c>
      <c r="C799" s="25">
        <v>780</v>
      </c>
      <c r="D799" t="s">
        <v>73</v>
      </c>
      <c r="E799">
        <v>58.221609999999998</v>
      </c>
      <c r="F799">
        <v>90.411019999999994</v>
      </c>
    </row>
    <row r="800" spans="2:6">
      <c r="B800" t="s">
        <v>13</v>
      </c>
      <c r="C800" s="25">
        <v>781</v>
      </c>
      <c r="D800" t="s">
        <v>73</v>
      </c>
      <c r="E800">
        <v>57.914659999999998</v>
      </c>
      <c r="F800">
        <v>89.953800000000001</v>
      </c>
    </row>
    <row r="801" spans="2:6">
      <c r="B801" t="s">
        <v>13</v>
      </c>
      <c r="C801" s="25">
        <v>782</v>
      </c>
      <c r="D801" t="s">
        <v>73</v>
      </c>
      <c r="E801">
        <v>55.315510000000003</v>
      </c>
      <c r="F801">
        <v>80.251859999999994</v>
      </c>
    </row>
    <row r="802" spans="2:6">
      <c r="B802" t="s">
        <v>13</v>
      </c>
      <c r="C802" s="25">
        <v>783</v>
      </c>
      <c r="D802" t="s">
        <v>73</v>
      </c>
      <c r="E802">
        <v>54.57573</v>
      </c>
      <c r="F802">
        <v>77.536289999999994</v>
      </c>
    </row>
    <row r="803" spans="2:6">
      <c r="B803" t="s">
        <v>13</v>
      </c>
      <c r="C803" s="25">
        <v>784</v>
      </c>
      <c r="D803" t="s">
        <v>73</v>
      </c>
      <c r="E803">
        <v>54.413089999999997</v>
      </c>
      <c r="F803">
        <v>78.229089999999999</v>
      </c>
    </row>
    <row r="804" spans="2:6">
      <c r="B804" t="s">
        <v>13</v>
      </c>
      <c r="C804" s="25">
        <v>785</v>
      </c>
      <c r="D804" t="s">
        <v>73</v>
      </c>
      <c r="E804">
        <v>55.074509999999997</v>
      </c>
      <c r="F804">
        <v>79.817549999999997</v>
      </c>
    </row>
    <row r="805" spans="2:6">
      <c r="B805" t="s">
        <v>13</v>
      </c>
      <c r="C805" s="25">
        <v>786</v>
      </c>
      <c r="D805" t="s">
        <v>73</v>
      </c>
      <c r="E805">
        <v>29.432960000000001</v>
      </c>
      <c r="F805">
        <v>60.801780000000001</v>
      </c>
    </row>
    <row r="806" spans="2:6">
      <c r="B806" t="s">
        <v>13</v>
      </c>
      <c r="C806" s="25">
        <v>787</v>
      </c>
      <c r="D806" t="s">
        <v>73</v>
      </c>
      <c r="E806">
        <v>29.422689999999999</v>
      </c>
      <c r="F806">
        <v>63.068460000000002</v>
      </c>
    </row>
    <row r="807" spans="2:6">
      <c r="B807" t="s">
        <v>13</v>
      </c>
      <c r="C807" s="25">
        <v>788</v>
      </c>
      <c r="D807" t="s">
        <v>73</v>
      </c>
      <c r="E807">
        <v>29.005610000000001</v>
      </c>
      <c r="F807">
        <v>63.390749999999997</v>
      </c>
    </row>
    <row r="808" spans="2:6">
      <c r="B808" t="s">
        <v>13</v>
      </c>
      <c r="C808" s="25">
        <v>789</v>
      </c>
      <c r="D808" t="s">
        <v>73</v>
      </c>
      <c r="E808">
        <v>58.461840000000002</v>
      </c>
      <c r="F808">
        <v>90.265330000000006</v>
      </c>
    </row>
    <row r="809" spans="2:6">
      <c r="B809" t="s">
        <v>13</v>
      </c>
      <c r="C809" s="25">
        <v>790</v>
      </c>
      <c r="D809" t="s">
        <v>73</v>
      </c>
      <c r="E809">
        <v>57.997799999999998</v>
      </c>
      <c r="F809">
        <v>92.159909999999996</v>
      </c>
    </row>
    <row r="810" spans="2:6">
      <c r="B810" t="s">
        <v>13</v>
      </c>
      <c r="C810" s="25">
        <v>791</v>
      </c>
      <c r="D810" t="s">
        <v>73</v>
      </c>
      <c r="E810">
        <v>57.549469999999999</v>
      </c>
      <c r="F810">
        <v>90.748909999999995</v>
      </c>
    </row>
    <row r="811" spans="2:6">
      <c r="B811" t="s">
        <v>13</v>
      </c>
      <c r="C811" s="25">
        <v>792</v>
      </c>
      <c r="D811" t="s">
        <v>73</v>
      </c>
      <c r="E811">
        <v>59.52993</v>
      </c>
      <c r="F811">
        <v>88.327269999999999</v>
      </c>
    </row>
    <row r="812" spans="2:6">
      <c r="B812" t="s">
        <v>13</v>
      </c>
      <c r="C812" s="25">
        <v>793</v>
      </c>
      <c r="D812" t="s">
        <v>73</v>
      </c>
      <c r="E812">
        <v>58.249389999999998</v>
      </c>
      <c r="F812">
        <v>92.129679999999993</v>
      </c>
    </row>
    <row r="813" spans="2:6">
      <c r="B813" t="s">
        <v>13</v>
      </c>
      <c r="C813" s="25">
        <v>794</v>
      </c>
      <c r="D813" t="s">
        <v>73</v>
      </c>
      <c r="E813">
        <v>58.024509999999999</v>
      </c>
      <c r="F813">
        <v>91.694419999999994</v>
      </c>
    </row>
    <row r="814" spans="2:6">
      <c r="B814" t="s">
        <v>13</v>
      </c>
      <c r="C814" s="25">
        <v>795</v>
      </c>
      <c r="D814" t="s">
        <v>73</v>
      </c>
      <c r="E814">
        <v>58.38212</v>
      </c>
      <c r="F814">
        <v>90.553479999999993</v>
      </c>
    </row>
    <row r="815" spans="2:6">
      <c r="B815" t="s">
        <v>13</v>
      </c>
      <c r="C815" s="25">
        <v>796</v>
      </c>
      <c r="D815" t="s">
        <v>73</v>
      </c>
      <c r="E815">
        <v>62.566760000000002</v>
      </c>
      <c r="F815">
        <v>77.743930000000006</v>
      </c>
    </row>
    <row r="816" spans="2:6">
      <c r="B816" t="s">
        <v>13</v>
      </c>
      <c r="C816" s="25">
        <v>797</v>
      </c>
      <c r="D816" t="s">
        <v>73</v>
      </c>
      <c r="E816">
        <v>72.175820000000002</v>
      </c>
      <c r="F816">
        <v>63.128929999999997</v>
      </c>
    </row>
    <row r="817" spans="2:6">
      <c r="B817" t="s">
        <v>13</v>
      </c>
      <c r="C817" s="25">
        <v>798</v>
      </c>
      <c r="D817" t="s">
        <v>73</v>
      </c>
      <c r="E817">
        <v>79.472759999999994</v>
      </c>
      <c r="F817">
        <v>63.40869</v>
      </c>
    </row>
    <row r="818" spans="2:6">
      <c r="B818" t="s">
        <v>13</v>
      </c>
      <c r="C818" s="25">
        <v>799</v>
      </c>
      <c r="D818" t="s">
        <v>73</v>
      </c>
      <c r="E818">
        <v>80.357699999999994</v>
      </c>
      <c r="F818">
        <v>63.295439999999999</v>
      </c>
    </row>
    <row r="819" spans="2:6">
      <c r="B819" t="s">
        <v>13</v>
      </c>
      <c r="C819" s="25">
        <v>800</v>
      </c>
      <c r="D819" t="s">
        <v>73</v>
      </c>
      <c r="E819">
        <v>78.757239999999996</v>
      </c>
      <c r="F819">
        <v>53.332619999999999</v>
      </c>
    </row>
    <row r="820" spans="2:6">
      <c r="B820" t="s">
        <v>13</v>
      </c>
      <c r="C820" s="25">
        <v>801</v>
      </c>
      <c r="D820" t="s">
        <v>73</v>
      </c>
      <c r="E820">
        <v>82.540239999999997</v>
      </c>
      <c r="F820">
        <v>56.541049999999998</v>
      </c>
    </row>
    <row r="821" spans="2:6">
      <c r="B821" t="s">
        <v>13</v>
      </c>
      <c r="C821" s="25">
        <v>802</v>
      </c>
      <c r="D821" t="s">
        <v>73</v>
      </c>
      <c r="E821">
        <v>86.435900000000004</v>
      </c>
      <c r="F821">
        <v>59.792760000000001</v>
      </c>
    </row>
    <row r="822" spans="2:6">
      <c r="B822" t="s">
        <v>13</v>
      </c>
      <c r="C822" s="25">
        <v>803</v>
      </c>
      <c r="D822" t="s">
        <v>73</v>
      </c>
      <c r="E822">
        <v>79.488680000000002</v>
      </c>
      <c r="F822">
        <v>53.651670000000003</v>
      </c>
    </row>
    <row r="823" spans="2:6">
      <c r="B823" t="s">
        <v>13</v>
      </c>
      <c r="C823" s="25">
        <v>804</v>
      </c>
      <c r="D823" t="s">
        <v>73</v>
      </c>
      <c r="E823">
        <v>81.530420000000007</v>
      </c>
      <c r="F823">
        <v>56.025359999999999</v>
      </c>
    </row>
    <row r="824" spans="2:6">
      <c r="B824" t="s">
        <v>13</v>
      </c>
      <c r="C824" s="25">
        <v>805</v>
      </c>
      <c r="D824" t="s">
        <v>73</v>
      </c>
      <c r="E824">
        <v>79.186790000000002</v>
      </c>
      <c r="F824">
        <v>53.234789999999997</v>
      </c>
    </row>
    <row r="825" spans="2:6">
      <c r="B825" t="s">
        <v>13</v>
      </c>
      <c r="C825" s="25">
        <v>806</v>
      </c>
      <c r="D825" t="s">
        <v>73</v>
      </c>
      <c r="E825">
        <v>77.899060000000006</v>
      </c>
      <c r="F825">
        <v>51.82246</v>
      </c>
    </row>
    <row r="826" spans="2:6">
      <c r="B826" t="s">
        <v>13</v>
      </c>
      <c r="C826" s="25">
        <v>807</v>
      </c>
      <c r="D826" t="s">
        <v>73</v>
      </c>
      <c r="E826">
        <v>75.130709999999993</v>
      </c>
      <c r="F826">
        <v>23.372440000000001</v>
      </c>
    </row>
    <row r="827" spans="2:6">
      <c r="B827" t="s">
        <v>13</v>
      </c>
      <c r="C827" s="25">
        <v>808</v>
      </c>
      <c r="D827" t="s">
        <v>73</v>
      </c>
      <c r="E827">
        <v>76.058009999999996</v>
      </c>
      <c r="F827">
        <v>16.383749999999999</v>
      </c>
    </row>
    <row r="828" spans="2:6">
      <c r="B828" t="s">
        <v>13</v>
      </c>
      <c r="C828" s="25">
        <v>809</v>
      </c>
      <c r="D828" t="s">
        <v>73</v>
      </c>
      <c r="E828">
        <v>57.614669999999997</v>
      </c>
      <c r="F828">
        <v>33.822450000000003</v>
      </c>
    </row>
    <row r="829" spans="2:6">
      <c r="B829" t="s">
        <v>13</v>
      </c>
      <c r="C829" s="25">
        <v>810</v>
      </c>
      <c r="D829" t="s">
        <v>73</v>
      </c>
      <c r="E829">
        <v>56.171399999999998</v>
      </c>
      <c r="F829">
        <v>32.117989999999999</v>
      </c>
    </row>
    <row r="830" spans="2:6">
      <c r="B830" t="s">
        <v>13</v>
      </c>
      <c r="C830" s="25">
        <v>811</v>
      </c>
      <c r="D830" t="s">
        <v>73</v>
      </c>
      <c r="E830">
        <v>66.287890000000004</v>
      </c>
      <c r="F830">
        <v>26.11711</v>
      </c>
    </row>
    <row r="831" spans="2:6">
      <c r="B831" t="s">
        <v>13</v>
      </c>
      <c r="C831" s="25">
        <v>812</v>
      </c>
      <c r="D831" t="s">
        <v>73</v>
      </c>
      <c r="E831">
        <v>67.881720000000001</v>
      </c>
      <c r="F831">
        <v>24.23602</v>
      </c>
    </row>
    <row r="832" spans="2:6">
      <c r="B832" t="s">
        <v>13</v>
      </c>
      <c r="C832" s="25">
        <v>813</v>
      </c>
      <c r="D832" t="s">
        <v>73</v>
      </c>
      <c r="E832">
        <v>64.028080000000003</v>
      </c>
      <c r="F832">
        <v>27.672689999999999</v>
      </c>
    </row>
    <row r="833" spans="2:6">
      <c r="B833" t="s">
        <v>13</v>
      </c>
      <c r="C833" s="25">
        <v>814</v>
      </c>
      <c r="D833" t="s">
        <v>73</v>
      </c>
      <c r="E833">
        <v>77.496650000000002</v>
      </c>
      <c r="F833">
        <v>14.94852</v>
      </c>
    </row>
    <row r="834" spans="2:6">
      <c r="B834" t="s">
        <v>13</v>
      </c>
      <c r="C834" s="25">
        <v>815</v>
      </c>
      <c r="D834" t="s">
        <v>73</v>
      </c>
      <c r="E834">
        <v>77.634649999999993</v>
      </c>
      <c r="F834">
        <v>14.46185</v>
      </c>
    </row>
    <row r="835" spans="2:6">
      <c r="B835" t="s">
        <v>13</v>
      </c>
      <c r="C835" s="25">
        <v>816</v>
      </c>
      <c r="D835" t="s">
        <v>73</v>
      </c>
      <c r="E835">
        <v>77.863730000000004</v>
      </c>
      <c r="F835">
        <v>14.61068</v>
      </c>
    </row>
    <row r="836" spans="2:6">
      <c r="B836" t="s">
        <v>13</v>
      </c>
      <c r="C836" s="25">
        <v>817</v>
      </c>
      <c r="D836" t="s">
        <v>73</v>
      </c>
      <c r="E836">
        <v>77.338160000000002</v>
      </c>
      <c r="F836">
        <v>15.89005</v>
      </c>
    </row>
    <row r="837" spans="2:6">
      <c r="B837" t="s">
        <v>13</v>
      </c>
      <c r="C837" s="25">
        <v>818</v>
      </c>
      <c r="D837" t="s">
        <v>73</v>
      </c>
      <c r="E837">
        <v>76.180419999999998</v>
      </c>
      <c r="F837">
        <v>15.912570000000001</v>
      </c>
    </row>
    <row r="838" spans="2:6">
      <c r="B838" t="s">
        <v>13</v>
      </c>
      <c r="C838" s="25">
        <v>819</v>
      </c>
      <c r="D838" t="s">
        <v>73</v>
      </c>
      <c r="E838">
        <v>77.252650000000003</v>
      </c>
      <c r="F838">
        <v>15.15152</v>
      </c>
    </row>
    <row r="839" spans="2:6">
      <c r="B839" t="s">
        <v>13</v>
      </c>
      <c r="C839" s="25">
        <v>820</v>
      </c>
      <c r="D839" t="s">
        <v>73</v>
      </c>
      <c r="E839">
        <v>77.413380000000004</v>
      </c>
      <c r="F839">
        <v>15.22193</v>
      </c>
    </row>
    <row r="840" spans="2:6">
      <c r="B840" t="s">
        <v>13</v>
      </c>
      <c r="C840" s="25">
        <v>821</v>
      </c>
      <c r="D840" t="s">
        <v>73</v>
      </c>
      <c r="E840">
        <v>76.731849999999994</v>
      </c>
      <c r="F840">
        <v>16.216850000000001</v>
      </c>
    </row>
    <row r="841" spans="2:6">
      <c r="B841" t="s">
        <v>13</v>
      </c>
      <c r="C841" s="25">
        <v>822</v>
      </c>
      <c r="D841" t="s">
        <v>73</v>
      </c>
      <c r="E841">
        <v>49.471110000000003</v>
      </c>
      <c r="F841">
        <v>25.063020000000002</v>
      </c>
    </row>
    <row r="842" spans="2:6">
      <c r="B842" t="s">
        <v>13</v>
      </c>
      <c r="C842" s="25">
        <v>823</v>
      </c>
      <c r="D842" t="s">
        <v>73</v>
      </c>
      <c r="E842">
        <v>42.47654</v>
      </c>
      <c r="F842">
        <v>18.338470000000001</v>
      </c>
    </row>
    <row r="843" spans="2:6">
      <c r="B843" t="s">
        <v>13</v>
      </c>
      <c r="C843" s="25">
        <v>824</v>
      </c>
      <c r="D843" t="s">
        <v>73</v>
      </c>
      <c r="E843">
        <v>43.595120000000001</v>
      </c>
      <c r="F843">
        <v>19.994199999999999</v>
      </c>
    </row>
    <row r="844" spans="2:6">
      <c r="B844" t="s">
        <v>13</v>
      </c>
      <c r="C844" s="25">
        <v>825</v>
      </c>
      <c r="D844" t="s">
        <v>73</v>
      </c>
      <c r="E844">
        <v>50.339970000000001</v>
      </c>
      <c r="F844">
        <v>26.471399999999999</v>
      </c>
    </row>
    <row r="845" spans="2:6">
      <c r="B845" t="s">
        <v>13</v>
      </c>
      <c r="C845" s="25">
        <v>826</v>
      </c>
      <c r="D845" t="s">
        <v>73</v>
      </c>
      <c r="E845">
        <v>40.748980000000003</v>
      </c>
      <c r="F845">
        <v>16.18214</v>
      </c>
    </row>
    <row r="846" spans="2:6">
      <c r="B846" t="s">
        <v>13</v>
      </c>
      <c r="C846" s="25">
        <v>827</v>
      </c>
      <c r="D846" t="s">
        <v>73</v>
      </c>
      <c r="E846">
        <v>38.38653</v>
      </c>
      <c r="F846">
        <v>14.580220000000001</v>
      </c>
    </row>
    <row r="847" spans="2:6">
      <c r="B847" t="s">
        <v>13</v>
      </c>
      <c r="C847" s="25">
        <v>828</v>
      </c>
      <c r="D847" t="s">
        <v>73</v>
      </c>
      <c r="E847">
        <v>38.404020000000003</v>
      </c>
      <c r="F847">
        <v>14.45195</v>
      </c>
    </row>
    <row r="848" spans="2:6">
      <c r="B848" t="s">
        <v>13</v>
      </c>
      <c r="C848" s="25">
        <v>829</v>
      </c>
      <c r="D848" t="s">
        <v>73</v>
      </c>
      <c r="E848">
        <v>38.764279999999999</v>
      </c>
      <c r="F848">
        <v>14.365589999999999</v>
      </c>
    </row>
    <row r="849" spans="2:6">
      <c r="B849" t="s">
        <v>13</v>
      </c>
      <c r="C849" s="25">
        <v>830</v>
      </c>
      <c r="D849" t="s">
        <v>73</v>
      </c>
      <c r="E849">
        <v>41.470140000000001</v>
      </c>
      <c r="F849">
        <v>17.278030000000001</v>
      </c>
    </row>
    <row r="850" spans="2:6">
      <c r="B850" t="s">
        <v>13</v>
      </c>
      <c r="C850" s="25">
        <v>831</v>
      </c>
      <c r="D850" t="s">
        <v>73</v>
      </c>
      <c r="E850">
        <v>47.1554</v>
      </c>
      <c r="F850">
        <v>22.377929999999999</v>
      </c>
    </row>
    <row r="851" spans="2:6">
      <c r="B851" t="s">
        <v>13</v>
      </c>
      <c r="C851" s="25">
        <v>832</v>
      </c>
      <c r="D851" t="s">
        <v>73</v>
      </c>
      <c r="E851">
        <v>39.582569999999997</v>
      </c>
      <c r="F851">
        <v>17.64845</v>
      </c>
    </row>
    <row r="852" spans="2:6">
      <c r="B852" t="s">
        <v>13</v>
      </c>
      <c r="C852" s="25">
        <v>833</v>
      </c>
      <c r="D852" t="s">
        <v>73</v>
      </c>
      <c r="E852">
        <v>41.74024</v>
      </c>
      <c r="F852">
        <v>17.829319999999999</v>
      </c>
    </row>
    <row r="853" spans="2:6">
      <c r="B853" t="s">
        <v>13</v>
      </c>
      <c r="C853" s="25">
        <v>834</v>
      </c>
      <c r="D853" t="s">
        <v>73</v>
      </c>
      <c r="E853">
        <v>39.311869999999999</v>
      </c>
      <c r="F853">
        <v>15.64072</v>
      </c>
    </row>
    <row r="854" spans="2:6">
      <c r="B854" t="s">
        <v>13</v>
      </c>
      <c r="C854" s="25">
        <v>835</v>
      </c>
      <c r="D854" t="s">
        <v>73</v>
      </c>
      <c r="E854">
        <v>41.679850000000002</v>
      </c>
      <c r="F854">
        <v>17.745920000000002</v>
      </c>
    </row>
    <row r="855" spans="2:6">
      <c r="B855" t="s">
        <v>13</v>
      </c>
      <c r="C855" s="25">
        <v>836</v>
      </c>
      <c r="D855" t="s">
        <v>73</v>
      </c>
      <c r="E855">
        <v>39.08746</v>
      </c>
      <c r="F855">
        <v>15.122299999999999</v>
      </c>
    </row>
    <row r="856" spans="2:6">
      <c r="B856" t="s">
        <v>13</v>
      </c>
      <c r="C856" s="25">
        <v>837</v>
      </c>
      <c r="D856" t="s">
        <v>73</v>
      </c>
      <c r="E856">
        <v>41.481499999999997</v>
      </c>
      <c r="F856">
        <v>18.047440000000002</v>
      </c>
    </row>
    <row r="857" spans="2:6">
      <c r="B857" t="s">
        <v>13</v>
      </c>
      <c r="C857" s="25">
        <v>838</v>
      </c>
      <c r="D857" t="s">
        <v>73</v>
      </c>
      <c r="E857">
        <v>77.606089999999995</v>
      </c>
      <c r="F857">
        <v>15.16287</v>
      </c>
    </row>
    <row r="858" spans="2:6">
      <c r="B858" t="s">
        <v>13</v>
      </c>
      <c r="C858" s="25">
        <v>839</v>
      </c>
      <c r="D858" t="s">
        <v>73</v>
      </c>
      <c r="E858">
        <v>75.982659999999996</v>
      </c>
      <c r="F858">
        <v>16.306920000000002</v>
      </c>
    </row>
    <row r="859" spans="2:6">
      <c r="B859" t="s">
        <v>13</v>
      </c>
      <c r="C859" s="25">
        <v>840</v>
      </c>
      <c r="D859" t="s">
        <v>73</v>
      </c>
      <c r="E859">
        <v>76.945760000000007</v>
      </c>
      <c r="F859">
        <v>15.85848</v>
      </c>
    </row>
    <row r="860" spans="2:6">
      <c r="B860" t="s">
        <v>13</v>
      </c>
      <c r="C860" s="25">
        <v>841</v>
      </c>
      <c r="D860" t="s">
        <v>73</v>
      </c>
      <c r="E860">
        <v>77.543719999999993</v>
      </c>
      <c r="F860">
        <v>15.25395</v>
      </c>
    </row>
    <row r="861" spans="2:6">
      <c r="B861" t="s">
        <v>13</v>
      </c>
      <c r="C861" s="25">
        <v>842</v>
      </c>
      <c r="D861" t="s">
        <v>73</v>
      </c>
      <c r="E861">
        <v>77.584739999999996</v>
      </c>
      <c r="F861">
        <v>15.83004</v>
      </c>
    </row>
    <row r="862" spans="2:6">
      <c r="B862" t="s">
        <v>13</v>
      </c>
      <c r="C862" s="25">
        <v>843</v>
      </c>
      <c r="D862" t="s">
        <v>73</v>
      </c>
      <c r="E862">
        <v>76.822299999999998</v>
      </c>
      <c r="F862">
        <v>15.59517</v>
      </c>
    </row>
    <row r="863" spans="2:6">
      <c r="B863" t="s">
        <v>13</v>
      </c>
      <c r="C863" s="25">
        <v>844</v>
      </c>
      <c r="D863" t="s">
        <v>73</v>
      </c>
      <c r="E863">
        <v>77.348569999999995</v>
      </c>
      <c r="F863">
        <v>15.77453</v>
      </c>
    </row>
    <row r="864" spans="2:6">
      <c r="B864" t="s">
        <v>13</v>
      </c>
      <c r="C864" s="25">
        <v>845</v>
      </c>
      <c r="D864" t="s">
        <v>73</v>
      </c>
      <c r="E864">
        <v>77.573149999999998</v>
      </c>
      <c r="F864">
        <v>14.78065</v>
      </c>
    </row>
    <row r="865" spans="2:6">
      <c r="B865" t="s">
        <v>13</v>
      </c>
      <c r="C865" s="25">
        <v>846</v>
      </c>
      <c r="D865" t="s">
        <v>73</v>
      </c>
      <c r="E865">
        <v>77.972610000000003</v>
      </c>
      <c r="F865">
        <v>14.9557</v>
      </c>
    </row>
    <row r="866" spans="2:6">
      <c r="B866" t="s">
        <v>13</v>
      </c>
      <c r="C866" s="25">
        <v>847</v>
      </c>
      <c r="D866" t="s">
        <v>73</v>
      </c>
      <c r="E866">
        <v>41.528919999999999</v>
      </c>
      <c r="F866">
        <v>24.916429999999998</v>
      </c>
    </row>
    <row r="867" spans="2:6">
      <c r="B867" t="s">
        <v>13</v>
      </c>
      <c r="C867" s="25">
        <v>848</v>
      </c>
      <c r="D867" t="s">
        <v>73</v>
      </c>
      <c r="E867">
        <v>43.722549999999998</v>
      </c>
      <c r="F867">
        <v>19.07733</v>
      </c>
    </row>
    <row r="868" spans="2:6">
      <c r="B868" t="s">
        <v>13</v>
      </c>
      <c r="C868" s="25">
        <v>849</v>
      </c>
      <c r="D868" t="s">
        <v>73</v>
      </c>
      <c r="E868">
        <v>79.326080000000005</v>
      </c>
      <c r="F868">
        <v>52.900390000000002</v>
      </c>
    </row>
    <row r="869" spans="2:6">
      <c r="B869" t="s">
        <v>13</v>
      </c>
      <c r="C869" s="25">
        <v>850</v>
      </c>
      <c r="D869" t="s">
        <v>73</v>
      </c>
      <c r="E869">
        <v>56.663969999999999</v>
      </c>
      <c r="F869">
        <v>87.940129999999996</v>
      </c>
    </row>
    <row r="870" spans="2:6">
      <c r="B870" t="s">
        <v>13</v>
      </c>
      <c r="C870" s="25">
        <v>851</v>
      </c>
      <c r="D870" t="s">
        <v>73</v>
      </c>
      <c r="E870">
        <v>57.82179</v>
      </c>
      <c r="F870">
        <v>90.693169999999995</v>
      </c>
    </row>
    <row r="871" spans="2:6">
      <c r="B871" t="s">
        <v>13</v>
      </c>
      <c r="C871" s="25">
        <v>852</v>
      </c>
      <c r="D871" t="s">
        <v>73</v>
      </c>
      <c r="E871">
        <v>58.243169999999999</v>
      </c>
      <c r="F871">
        <v>92.104330000000004</v>
      </c>
    </row>
    <row r="872" spans="2:6">
      <c r="B872" t="s">
        <v>13</v>
      </c>
      <c r="C872" s="25">
        <v>853</v>
      </c>
      <c r="D872" t="s">
        <v>70</v>
      </c>
      <c r="E872">
        <v>57.613230000000001</v>
      </c>
      <c r="F872">
        <v>83.905169999999998</v>
      </c>
    </row>
    <row r="873" spans="2:6">
      <c r="B873" t="s">
        <v>13</v>
      </c>
      <c r="C873" s="25">
        <v>854</v>
      </c>
      <c r="D873" t="s">
        <v>70</v>
      </c>
      <c r="E873">
        <v>51.274389999999997</v>
      </c>
      <c r="F873">
        <v>82.817980000000006</v>
      </c>
    </row>
    <row r="874" spans="2:6">
      <c r="B874" t="s">
        <v>13</v>
      </c>
      <c r="C874" s="25">
        <v>855</v>
      </c>
      <c r="D874" t="s">
        <v>70</v>
      </c>
      <c r="E874">
        <v>50.753900000000002</v>
      </c>
      <c r="F874">
        <v>76.754130000000004</v>
      </c>
    </row>
    <row r="875" spans="2:6">
      <c r="B875" t="s">
        <v>13</v>
      </c>
      <c r="C875" s="25">
        <v>856</v>
      </c>
      <c r="D875" t="s">
        <v>70</v>
      </c>
      <c r="E875">
        <v>37.021180000000001</v>
      </c>
      <c r="F875">
        <v>81.954470000000001</v>
      </c>
    </row>
    <row r="876" spans="2:6">
      <c r="B876" t="s">
        <v>13</v>
      </c>
      <c r="C876" s="25">
        <v>857</v>
      </c>
      <c r="D876" t="s">
        <v>70</v>
      </c>
      <c r="E876">
        <v>42.88176</v>
      </c>
      <c r="F876">
        <v>80.18477</v>
      </c>
    </row>
    <row r="877" spans="2:6">
      <c r="B877" t="s">
        <v>13</v>
      </c>
      <c r="C877" s="25">
        <v>858</v>
      </c>
      <c r="D877" t="s">
        <v>70</v>
      </c>
      <c r="E877">
        <v>37.155709999999999</v>
      </c>
      <c r="F877">
        <v>84.95411</v>
      </c>
    </row>
    <row r="878" spans="2:6">
      <c r="B878" t="s">
        <v>13</v>
      </c>
      <c r="C878" s="25">
        <v>859</v>
      </c>
      <c r="D878" t="s">
        <v>70</v>
      </c>
      <c r="E878">
        <v>38.731859999999998</v>
      </c>
      <c r="F878">
        <v>83.789360000000002</v>
      </c>
    </row>
    <row r="879" spans="2:6">
      <c r="B879" t="s">
        <v>13</v>
      </c>
      <c r="C879" s="25">
        <v>860</v>
      </c>
      <c r="D879" t="s">
        <v>70</v>
      </c>
      <c r="E879">
        <v>31.000530000000001</v>
      </c>
      <c r="F879">
        <v>82.579480000000004</v>
      </c>
    </row>
    <row r="880" spans="2:6">
      <c r="B880" t="s">
        <v>13</v>
      </c>
      <c r="C880" s="25">
        <v>861</v>
      </c>
      <c r="D880" t="s">
        <v>70</v>
      </c>
      <c r="E880">
        <v>25.985499999999998</v>
      </c>
      <c r="F880">
        <v>74.34939</v>
      </c>
    </row>
    <row r="881" spans="2:6">
      <c r="B881" t="s">
        <v>13</v>
      </c>
      <c r="C881" s="25">
        <v>862</v>
      </c>
      <c r="D881" t="s">
        <v>70</v>
      </c>
      <c r="E881">
        <v>23.714569999999998</v>
      </c>
      <c r="F881">
        <v>75.098050000000001</v>
      </c>
    </row>
    <row r="882" spans="2:6">
      <c r="B882" t="s">
        <v>13</v>
      </c>
      <c r="C882" s="25">
        <v>863</v>
      </c>
      <c r="D882" t="s">
        <v>70</v>
      </c>
      <c r="E882">
        <v>23.07732</v>
      </c>
      <c r="F882">
        <v>71.72054</v>
      </c>
    </row>
    <row r="883" spans="2:6">
      <c r="B883" t="s">
        <v>13</v>
      </c>
      <c r="C883" s="25">
        <v>864</v>
      </c>
      <c r="D883" t="s">
        <v>70</v>
      </c>
      <c r="E883">
        <v>24.939139999999998</v>
      </c>
      <c r="F883">
        <v>72.580290000000005</v>
      </c>
    </row>
    <row r="884" spans="2:6">
      <c r="B884" t="s">
        <v>13</v>
      </c>
      <c r="C884" s="25">
        <v>865</v>
      </c>
      <c r="D884" t="s">
        <v>70</v>
      </c>
      <c r="E884">
        <v>17.8935</v>
      </c>
      <c r="F884">
        <v>71.109690000000001</v>
      </c>
    </row>
    <row r="885" spans="2:6">
      <c r="B885" t="s">
        <v>13</v>
      </c>
      <c r="C885" s="25">
        <v>866</v>
      </c>
      <c r="D885" t="s">
        <v>70</v>
      </c>
      <c r="E885">
        <v>23.673079999999999</v>
      </c>
      <c r="F885">
        <v>64.870840000000001</v>
      </c>
    </row>
    <row r="886" spans="2:6">
      <c r="B886" t="s">
        <v>13</v>
      </c>
      <c r="C886" s="25">
        <v>867</v>
      </c>
      <c r="D886" t="s">
        <v>70</v>
      </c>
      <c r="E886">
        <v>23.74907</v>
      </c>
      <c r="F886">
        <v>63.557169999999999</v>
      </c>
    </row>
    <row r="887" spans="2:6">
      <c r="B887" t="s">
        <v>13</v>
      </c>
      <c r="C887" s="25">
        <v>868</v>
      </c>
      <c r="D887" t="s">
        <v>70</v>
      </c>
      <c r="E887">
        <v>32.215179999999997</v>
      </c>
      <c r="F887">
        <v>65.600960000000001</v>
      </c>
    </row>
    <row r="888" spans="2:6">
      <c r="B888" t="s">
        <v>13</v>
      </c>
      <c r="C888" s="25">
        <v>869</v>
      </c>
      <c r="D888" t="s">
        <v>70</v>
      </c>
      <c r="E888">
        <v>29.43684</v>
      </c>
      <c r="F888">
        <v>67.55453</v>
      </c>
    </row>
    <row r="889" spans="2:6">
      <c r="B889" t="s">
        <v>13</v>
      </c>
      <c r="C889" s="25">
        <v>870</v>
      </c>
      <c r="D889" t="s">
        <v>70</v>
      </c>
      <c r="E889">
        <v>40.0501</v>
      </c>
      <c r="F889">
        <v>71.889030000000005</v>
      </c>
    </row>
    <row r="890" spans="2:6">
      <c r="B890" t="s">
        <v>13</v>
      </c>
      <c r="C890" s="25">
        <v>871</v>
      </c>
      <c r="D890" t="s">
        <v>70</v>
      </c>
      <c r="E890">
        <v>37.574800000000003</v>
      </c>
      <c r="F890">
        <v>69.988740000000007</v>
      </c>
    </row>
    <row r="891" spans="2:6">
      <c r="B891" t="s">
        <v>13</v>
      </c>
      <c r="C891" s="25">
        <v>872</v>
      </c>
      <c r="D891" t="s">
        <v>70</v>
      </c>
      <c r="E891">
        <v>49.310470000000002</v>
      </c>
      <c r="F891">
        <v>67.168760000000006</v>
      </c>
    </row>
    <row r="892" spans="2:6">
      <c r="B892" t="s">
        <v>13</v>
      </c>
      <c r="C892" s="25">
        <v>873</v>
      </c>
      <c r="D892" t="s">
        <v>70</v>
      </c>
      <c r="E892">
        <v>47.348019999999998</v>
      </c>
      <c r="F892">
        <v>72.591610000000003</v>
      </c>
    </row>
    <row r="893" spans="2:6">
      <c r="B893" t="s">
        <v>13</v>
      </c>
      <c r="C893" s="25">
        <v>874</v>
      </c>
      <c r="D893" t="s">
        <v>70</v>
      </c>
      <c r="E893">
        <v>50.157409999999999</v>
      </c>
      <c r="F893">
        <v>71.161730000000006</v>
      </c>
    </row>
    <row r="894" spans="2:6">
      <c r="B894" t="s">
        <v>13</v>
      </c>
      <c r="C894" s="25">
        <v>875</v>
      </c>
      <c r="D894" t="s">
        <v>70</v>
      </c>
      <c r="E894">
        <v>58.210009999999997</v>
      </c>
      <c r="F894">
        <v>68.044539999999998</v>
      </c>
    </row>
    <row r="895" spans="2:6">
      <c r="B895" t="s">
        <v>13</v>
      </c>
      <c r="C895" s="25">
        <v>876</v>
      </c>
      <c r="D895" t="s">
        <v>70</v>
      </c>
      <c r="E895">
        <v>56.608910000000002</v>
      </c>
      <c r="F895">
        <v>70.408950000000004</v>
      </c>
    </row>
    <row r="896" spans="2:6">
      <c r="B896" t="s">
        <v>13</v>
      </c>
      <c r="C896" s="25">
        <v>877</v>
      </c>
      <c r="D896" t="s">
        <v>70</v>
      </c>
      <c r="E896">
        <v>52.833820000000003</v>
      </c>
      <c r="F896">
        <v>72.55189</v>
      </c>
    </row>
    <row r="897" spans="2:6">
      <c r="B897" t="s">
        <v>13</v>
      </c>
      <c r="C897" s="25">
        <v>878</v>
      </c>
      <c r="D897" t="s">
        <v>70</v>
      </c>
      <c r="E897">
        <v>61.81859</v>
      </c>
      <c r="F897">
        <v>76.112819999999999</v>
      </c>
    </row>
    <row r="898" spans="2:6">
      <c r="B898" t="s">
        <v>13</v>
      </c>
      <c r="C898" s="25">
        <v>879</v>
      </c>
      <c r="D898" t="s">
        <v>70</v>
      </c>
      <c r="E898">
        <v>61.727629999999998</v>
      </c>
      <c r="F898">
        <v>77.069239999999994</v>
      </c>
    </row>
    <row r="899" spans="2:6">
      <c r="B899" t="s">
        <v>13</v>
      </c>
      <c r="C899" s="25">
        <v>880</v>
      </c>
      <c r="D899" t="s">
        <v>70</v>
      </c>
      <c r="E899">
        <v>62.192250000000001</v>
      </c>
      <c r="F899">
        <v>76.156819999999996</v>
      </c>
    </row>
    <row r="900" spans="2:6">
      <c r="B900" t="s">
        <v>13</v>
      </c>
      <c r="C900" s="25">
        <v>881</v>
      </c>
      <c r="D900" t="s">
        <v>70</v>
      </c>
      <c r="E900">
        <v>58.118769999999998</v>
      </c>
      <c r="F900">
        <v>73.118960000000001</v>
      </c>
    </row>
    <row r="901" spans="2:6">
      <c r="B901" t="s">
        <v>13</v>
      </c>
      <c r="C901" s="25">
        <v>882</v>
      </c>
      <c r="D901" t="s">
        <v>70</v>
      </c>
      <c r="E901">
        <v>58.270409999999998</v>
      </c>
      <c r="F901">
        <v>35.596899999999998</v>
      </c>
    </row>
    <row r="902" spans="2:6">
      <c r="B902" t="s">
        <v>13</v>
      </c>
      <c r="C902" s="25">
        <v>883</v>
      </c>
      <c r="D902" t="s">
        <v>70</v>
      </c>
      <c r="E902">
        <v>59.766530000000003</v>
      </c>
      <c r="F902">
        <v>32.621250000000003</v>
      </c>
    </row>
    <row r="903" spans="2:6">
      <c r="B903" t="s">
        <v>13</v>
      </c>
      <c r="C903" s="25">
        <v>884</v>
      </c>
      <c r="D903" t="s">
        <v>70</v>
      </c>
      <c r="E903">
        <v>52.535530000000001</v>
      </c>
      <c r="F903">
        <v>27.174119999999998</v>
      </c>
    </row>
    <row r="904" spans="2:6">
      <c r="B904" t="s">
        <v>13</v>
      </c>
      <c r="C904" s="25">
        <v>885</v>
      </c>
      <c r="D904" t="s">
        <v>70</v>
      </c>
      <c r="E904">
        <v>50.892519999999998</v>
      </c>
      <c r="F904">
        <v>29.14528</v>
      </c>
    </row>
    <row r="905" spans="2:6">
      <c r="B905" t="s">
        <v>13</v>
      </c>
      <c r="C905" s="25">
        <v>886</v>
      </c>
      <c r="D905" t="s">
        <v>70</v>
      </c>
      <c r="E905">
        <v>49.967550000000003</v>
      </c>
      <c r="F905">
        <v>28.4602</v>
      </c>
    </row>
    <row r="906" spans="2:6">
      <c r="B906" t="s">
        <v>13</v>
      </c>
      <c r="C906" s="25">
        <v>887</v>
      </c>
      <c r="D906" t="s">
        <v>70</v>
      </c>
      <c r="E906">
        <v>51.347880000000004</v>
      </c>
      <c r="F906">
        <v>27.364260000000002</v>
      </c>
    </row>
    <row r="907" spans="2:6">
      <c r="B907" t="s">
        <v>13</v>
      </c>
      <c r="C907" s="25">
        <v>888</v>
      </c>
      <c r="D907" t="s">
        <v>70</v>
      </c>
      <c r="E907">
        <v>37.555120000000002</v>
      </c>
      <c r="F907">
        <v>24.537659999999999</v>
      </c>
    </row>
    <row r="908" spans="2:6">
      <c r="B908" t="s">
        <v>13</v>
      </c>
      <c r="C908" s="25">
        <v>889</v>
      </c>
      <c r="D908" t="s">
        <v>70</v>
      </c>
      <c r="E908">
        <v>39.199590000000001</v>
      </c>
      <c r="F908">
        <v>23.680499999999999</v>
      </c>
    </row>
    <row r="909" spans="2:6">
      <c r="B909" t="s">
        <v>13</v>
      </c>
      <c r="C909" s="25">
        <v>890</v>
      </c>
      <c r="D909" t="s">
        <v>70</v>
      </c>
      <c r="E909">
        <v>36.382719999999999</v>
      </c>
      <c r="F909">
        <v>25.238009999999999</v>
      </c>
    </row>
    <row r="910" spans="2:6">
      <c r="B910" t="s">
        <v>13</v>
      </c>
      <c r="C910" s="25">
        <v>891</v>
      </c>
      <c r="D910" t="s">
        <v>70</v>
      </c>
      <c r="E910">
        <v>41.10069</v>
      </c>
      <c r="F910">
        <v>26.552610000000001</v>
      </c>
    </row>
    <row r="911" spans="2:6">
      <c r="B911" t="s">
        <v>13</v>
      </c>
      <c r="C911" s="25">
        <v>892</v>
      </c>
      <c r="D911" t="s">
        <v>70</v>
      </c>
      <c r="E911">
        <v>28.21781</v>
      </c>
      <c r="F911">
        <v>28.280290000000001</v>
      </c>
    </row>
    <row r="912" spans="2:6">
      <c r="B912" t="s">
        <v>13</v>
      </c>
      <c r="C912" s="25">
        <v>893</v>
      </c>
      <c r="D912" t="s">
        <v>70</v>
      </c>
      <c r="E912">
        <v>33.797069999999998</v>
      </c>
      <c r="F912">
        <v>28.699750000000002</v>
      </c>
    </row>
    <row r="913" spans="2:6">
      <c r="B913" t="s">
        <v>13</v>
      </c>
      <c r="C913" s="25">
        <v>894</v>
      </c>
      <c r="D913" t="s">
        <v>70</v>
      </c>
      <c r="E913">
        <v>43.91939</v>
      </c>
      <c r="F913">
        <v>27.797840000000001</v>
      </c>
    </row>
    <row r="914" spans="2:6">
      <c r="B914" t="s">
        <v>13</v>
      </c>
      <c r="C914" s="25">
        <v>895</v>
      </c>
      <c r="D914" t="s">
        <v>70</v>
      </c>
      <c r="E914">
        <v>44.416400000000003</v>
      </c>
      <c r="F914">
        <v>28.947690000000001</v>
      </c>
    </row>
    <row r="915" spans="2:6">
      <c r="B915" t="s">
        <v>13</v>
      </c>
      <c r="C915" s="25">
        <v>896</v>
      </c>
      <c r="D915" t="s">
        <v>70</v>
      </c>
      <c r="E915">
        <v>28.037600000000001</v>
      </c>
      <c r="F915">
        <v>26.803820000000002</v>
      </c>
    </row>
    <row r="916" spans="2:6">
      <c r="B916" t="s">
        <v>13</v>
      </c>
      <c r="C916" s="25">
        <v>897</v>
      </c>
      <c r="D916" t="s">
        <v>70</v>
      </c>
      <c r="E916">
        <v>31.689579999999999</v>
      </c>
      <c r="F916">
        <v>26.666399999999999</v>
      </c>
    </row>
    <row r="917" spans="2:6">
      <c r="B917" t="s">
        <v>13</v>
      </c>
      <c r="C917" s="25">
        <v>898</v>
      </c>
      <c r="D917" t="s">
        <v>70</v>
      </c>
      <c r="E917">
        <v>27.279610000000002</v>
      </c>
      <c r="F917">
        <v>19.257280000000002</v>
      </c>
    </row>
    <row r="918" spans="2:6">
      <c r="B918" t="s">
        <v>13</v>
      </c>
      <c r="C918" s="25">
        <v>899</v>
      </c>
      <c r="D918" t="s">
        <v>70</v>
      </c>
      <c r="E918">
        <v>31.221879999999999</v>
      </c>
      <c r="F918">
        <v>26.440860000000001</v>
      </c>
    </row>
    <row r="919" spans="2:6">
      <c r="B919" t="s">
        <v>13</v>
      </c>
      <c r="C919" s="25">
        <v>900</v>
      </c>
      <c r="D919" t="s">
        <v>70</v>
      </c>
      <c r="E919">
        <v>33.545810000000003</v>
      </c>
      <c r="F919">
        <v>20.08071</v>
      </c>
    </row>
    <row r="920" spans="2:6">
      <c r="B920" t="s">
        <v>13</v>
      </c>
      <c r="C920" s="25">
        <v>901</v>
      </c>
      <c r="D920" t="s">
        <v>70</v>
      </c>
      <c r="E920">
        <v>39.736330000000002</v>
      </c>
      <c r="F920">
        <v>23.494810000000001</v>
      </c>
    </row>
    <row r="921" spans="2:6">
      <c r="B921" t="s">
        <v>13</v>
      </c>
      <c r="C921" s="25">
        <v>902</v>
      </c>
      <c r="D921" t="s">
        <v>70</v>
      </c>
      <c r="E921">
        <v>42.841839999999998</v>
      </c>
      <c r="F921">
        <v>20.3339</v>
      </c>
    </row>
    <row r="922" spans="2:6">
      <c r="B922" t="s">
        <v>13</v>
      </c>
      <c r="C922" s="25">
        <v>903</v>
      </c>
      <c r="D922" t="s">
        <v>70</v>
      </c>
      <c r="E922">
        <v>47.093730000000001</v>
      </c>
      <c r="F922">
        <v>26.993469999999999</v>
      </c>
    </row>
    <row r="923" spans="2:6">
      <c r="B923" t="s">
        <v>13</v>
      </c>
      <c r="C923" s="25">
        <v>904</v>
      </c>
      <c r="D923" t="s">
        <v>70</v>
      </c>
      <c r="E923">
        <v>51.453659999999999</v>
      </c>
      <c r="F923">
        <v>26.022939999999998</v>
      </c>
    </row>
    <row r="924" spans="2:6">
      <c r="B924" t="s">
        <v>13</v>
      </c>
      <c r="C924" s="25">
        <v>905</v>
      </c>
      <c r="D924" t="s">
        <v>70</v>
      </c>
      <c r="E924">
        <v>49.367710000000002</v>
      </c>
      <c r="F924">
        <v>22.005579999999998</v>
      </c>
    </row>
    <row r="925" spans="2:6">
      <c r="B925" t="s">
        <v>13</v>
      </c>
      <c r="C925" s="25">
        <v>906</v>
      </c>
      <c r="D925" t="s">
        <v>70</v>
      </c>
      <c r="E925">
        <v>48.253480000000003</v>
      </c>
      <c r="F925">
        <v>29.270859999999999</v>
      </c>
    </row>
    <row r="926" spans="2:6">
      <c r="B926" t="s">
        <v>13</v>
      </c>
      <c r="C926" s="25">
        <v>907</v>
      </c>
      <c r="D926" t="s">
        <v>70</v>
      </c>
      <c r="E926">
        <v>61.002960000000002</v>
      </c>
      <c r="F926">
        <v>30.015309999999999</v>
      </c>
    </row>
    <row r="927" spans="2:6">
      <c r="B927" t="s">
        <v>13</v>
      </c>
      <c r="C927" s="25">
        <v>908</v>
      </c>
      <c r="D927" t="s">
        <v>70</v>
      </c>
      <c r="E927">
        <v>60.806559999999998</v>
      </c>
      <c r="F927">
        <v>27.868310000000001</v>
      </c>
    </row>
    <row r="928" spans="2:6">
      <c r="B928" t="s">
        <v>13</v>
      </c>
      <c r="C928" s="25">
        <v>909</v>
      </c>
      <c r="D928" t="s">
        <v>70</v>
      </c>
      <c r="E928">
        <v>59.067430000000002</v>
      </c>
      <c r="F928">
        <v>26.78828</v>
      </c>
    </row>
    <row r="929" spans="2:6">
      <c r="B929" t="s">
        <v>13</v>
      </c>
      <c r="C929" s="25">
        <v>910</v>
      </c>
      <c r="D929" t="s">
        <v>70</v>
      </c>
      <c r="E929">
        <v>61.414630000000002</v>
      </c>
      <c r="F929">
        <v>31.039380000000001</v>
      </c>
    </row>
    <row r="930" spans="2:6">
      <c r="B930" t="s">
        <v>13</v>
      </c>
      <c r="C930" s="25">
        <v>911</v>
      </c>
      <c r="D930" t="s">
        <v>70</v>
      </c>
      <c r="E930">
        <v>68.934370000000001</v>
      </c>
      <c r="F930">
        <v>31.619890000000002</v>
      </c>
    </row>
    <row r="931" spans="2:6">
      <c r="B931" t="s">
        <v>13</v>
      </c>
      <c r="C931" s="25">
        <v>912</v>
      </c>
      <c r="D931" t="s">
        <v>70</v>
      </c>
      <c r="E931">
        <v>63.065240000000003</v>
      </c>
      <c r="F931">
        <v>34.235750000000003</v>
      </c>
    </row>
    <row r="932" spans="2:6">
      <c r="B932" t="s">
        <v>13</v>
      </c>
      <c r="C932" s="25">
        <v>913</v>
      </c>
      <c r="D932" t="s">
        <v>70</v>
      </c>
      <c r="E932">
        <v>72.27252</v>
      </c>
      <c r="F932">
        <v>67.644440000000003</v>
      </c>
    </row>
    <row r="933" spans="2:6">
      <c r="B933" t="s">
        <v>13</v>
      </c>
      <c r="C933" s="25">
        <v>914</v>
      </c>
      <c r="D933" t="s">
        <v>70</v>
      </c>
      <c r="E933">
        <v>75.359880000000004</v>
      </c>
      <c r="F933">
        <v>75.421610000000001</v>
      </c>
    </row>
    <row r="934" spans="2:6">
      <c r="B934" t="s">
        <v>13</v>
      </c>
      <c r="C934" s="25">
        <v>915</v>
      </c>
      <c r="D934" t="s">
        <v>70</v>
      </c>
      <c r="E934">
        <v>72.833629999999999</v>
      </c>
      <c r="F934">
        <v>72.114689999999996</v>
      </c>
    </row>
    <row r="935" spans="2:6">
      <c r="B935" t="s">
        <v>13</v>
      </c>
      <c r="C935" s="25">
        <v>916</v>
      </c>
      <c r="D935" t="s">
        <v>70</v>
      </c>
      <c r="E935">
        <v>70.810410000000005</v>
      </c>
      <c r="F935">
        <v>79.350459999999998</v>
      </c>
    </row>
    <row r="936" spans="2:6">
      <c r="B936" t="s">
        <v>13</v>
      </c>
      <c r="C936" s="25">
        <v>917</v>
      </c>
      <c r="D936" t="s">
        <v>70</v>
      </c>
      <c r="E936">
        <v>45.801929999999999</v>
      </c>
      <c r="F936">
        <v>81.658270000000002</v>
      </c>
    </row>
    <row r="937" spans="2:6">
      <c r="B937" t="s">
        <v>13</v>
      </c>
      <c r="C937" s="25">
        <v>918</v>
      </c>
      <c r="D937" t="s">
        <v>70</v>
      </c>
      <c r="E937">
        <v>45.83502</v>
      </c>
      <c r="F937">
        <v>82.742590000000007</v>
      </c>
    </row>
    <row r="938" spans="2:6">
      <c r="B938" t="s">
        <v>13</v>
      </c>
      <c r="C938" s="25">
        <v>919</v>
      </c>
      <c r="D938" t="s">
        <v>70</v>
      </c>
      <c r="E938">
        <v>40.078809999999997</v>
      </c>
      <c r="F938">
        <v>80.247190000000003</v>
      </c>
    </row>
    <row r="939" spans="2:6">
      <c r="B939" t="s">
        <v>13</v>
      </c>
      <c r="C939" s="25">
        <v>920</v>
      </c>
      <c r="D939" t="s">
        <v>70</v>
      </c>
      <c r="E939">
        <v>51.98292</v>
      </c>
      <c r="F939">
        <v>82.20438</v>
      </c>
    </row>
    <row r="940" spans="2:6">
      <c r="B940" t="s">
        <v>13</v>
      </c>
      <c r="C940" s="25">
        <v>921</v>
      </c>
      <c r="D940" t="s">
        <v>70</v>
      </c>
      <c r="E940">
        <v>57.337910000000001</v>
      </c>
      <c r="F940">
        <v>84.999520000000004</v>
      </c>
    </row>
    <row r="941" spans="2:6">
      <c r="B941" t="s">
        <v>13</v>
      </c>
      <c r="C941" s="25">
        <v>922</v>
      </c>
      <c r="D941" t="s">
        <v>70</v>
      </c>
      <c r="E941">
        <v>62.33623</v>
      </c>
      <c r="F941">
        <v>83.246570000000006</v>
      </c>
    </row>
    <row r="942" spans="2:6">
      <c r="B942" t="s">
        <v>13</v>
      </c>
      <c r="C942" s="25">
        <v>923</v>
      </c>
      <c r="D942" t="s">
        <v>70</v>
      </c>
      <c r="E942">
        <v>58.50591</v>
      </c>
      <c r="F942">
        <v>81.745590000000007</v>
      </c>
    </row>
    <row r="943" spans="2:6">
      <c r="B943" t="s">
        <v>13</v>
      </c>
      <c r="C943" s="25">
        <v>924</v>
      </c>
      <c r="D943" t="s">
        <v>70</v>
      </c>
      <c r="E943">
        <v>56.24794</v>
      </c>
      <c r="F943">
        <v>83.513949999999994</v>
      </c>
    </row>
    <row r="944" spans="2:6">
      <c r="B944" t="s">
        <v>13</v>
      </c>
      <c r="C944" s="25">
        <v>925</v>
      </c>
      <c r="D944" t="s">
        <v>70</v>
      </c>
      <c r="E944">
        <v>55.40652</v>
      </c>
      <c r="F944">
        <v>80.266670000000005</v>
      </c>
    </row>
    <row r="945" spans="2:6">
      <c r="B945" t="s">
        <v>13</v>
      </c>
      <c r="C945" s="25">
        <v>926</v>
      </c>
      <c r="D945" t="s">
        <v>70</v>
      </c>
      <c r="E945">
        <v>53.283969999999997</v>
      </c>
      <c r="F945">
        <v>84.263599999999997</v>
      </c>
    </row>
    <row r="946" spans="2:6">
      <c r="B946" t="s">
        <v>13</v>
      </c>
      <c r="C946" s="25">
        <v>927</v>
      </c>
      <c r="D946" t="s">
        <v>70</v>
      </c>
      <c r="E946">
        <v>44.676760000000002</v>
      </c>
      <c r="F946">
        <v>80.238290000000006</v>
      </c>
    </row>
    <row r="947" spans="2:6">
      <c r="B947" t="s">
        <v>13</v>
      </c>
      <c r="C947" s="25">
        <v>928</v>
      </c>
      <c r="D947" t="s">
        <v>70</v>
      </c>
      <c r="E947">
        <v>30.01126</v>
      </c>
      <c r="F947">
        <v>68.14676</v>
      </c>
    </row>
    <row r="948" spans="2:6">
      <c r="B948" t="s">
        <v>13</v>
      </c>
      <c r="C948" s="25">
        <v>929</v>
      </c>
      <c r="D948" t="s">
        <v>70</v>
      </c>
      <c r="E948">
        <v>29.745249999999999</v>
      </c>
      <c r="F948">
        <v>74.404529999999994</v>
      </c>
    </row>
    <row r="949" spans="2:6">
      <c r="B949" t="s">
        <v>13</v>
      </c>
      <c r="C949" s="25">
        <v>930</v>
      </c>
      <c r="D949" t="s">
        <v>70</v>
      </c>
      <c r="E949">
        <v>37.309950000000001</v>
      </c>
      <c r="F949">
        <v>72.586160000000007</v>
      </c>
    </row>
    <row r="950" spans="2:6">
      <c r="B950" t="s">
        <v>13</v>
      </c>
      <c r="C950" s="25">
        <v>931</v>
      </c>
      <c r="D950" t="s">
        <v>70</v>
      </c>
      <c r="E950">
        <v>61.135950000000001</v>
      </c>
      <c r="F950">
        <v>82.537570000000002</v>
      </c>
    </row>
    <row r="951" spans="2:6">
      <c r="B951" t="s">
        <v>13</v>
      </c>
      <c r="C951" s="25">
        <v>932</v>
      </c>
      <c r="D951" t="s">
        <v>70</v>
      </c>
      <c r="E951">
        <v>61.720619999999997</v>
      </c>
      <c r="F951">
        <v>85.705690000000004</v>
      </c>
    </row>
    <row r="952" spans="2:6">
      <c r="B952" t="s">
        <v>13</v>
      </c>
      <c r="C952" s="25">
        <v>933</v>
      </c>
      <c r="D952" t="s">
        <v>70</v>
      </c>
      <c r="E952">
        <v>63.609380000000002</v>
      </c>
      <c r="F952">
        <v>83.360029999999995</v>
      </c>
    </row>
    <row r="953" spans="2:6">
      <c r="B953" t="s">
        <v>13</v>
      </c>
      <c r="C953" s="25">
        <v>934</v>
      </c>
      <c r="D953" t="s">
        <v>70</v>
      </c>
      <c r="E953">
        <v>70.72372</v>
      </c>
      <c r="F953">
        <v>87.152209999999997</v>
      </c>
    </row>
    <row r="954" spans="2:6">
      <c r="B954" t="s">
        <v>13</v>
      </c>
      <c r="C954" s="25">
        <v>935</v>
      </c>
      <c r="D954" t="s">
        <v>70</v>
      </c>
      <c r="E954">
        <v>75.006389999999996</v>
      </c>
      <c r="F954">
        <v>82.425839999999994</v>
      </c>
    </row>
    <row r="955" spans="2:6">
      <c r="B955" t="s">
        <v>13</v>
      </c>
      <c r="C955" s="25">
        <v>936</v>
      </c>
      <c r="D955" t="s">
        <v>70</v>
      </c>
      <c r="E955">
        <v>75.092550000000003</v>
      </c>
      <c r="F955">
        <v>83.437389999999994</v>
      </c>
    </row>
    <row r="956" spans="2:6">
      <c r="B956" t="s">
        <v>13</v>
      </c>
      <c r="C956" s="25">
        <v>937</v>
      </c>
      <c r="D956" t="s">
        <v>70</v>
      </c>
      <c r="E956">
        <v>70.327929999999995</v>
      </c>
      <c r="F956">
        <v>82.029349999999994</v>
      </c>
    </row>
    <row r="957" spans="2:6">
      <c r="B957" t="s">
        <v>13</v>
      </c>
      <c r="C957" s="25">
        <v>938</v>
      </c>
      <c r="D957" t="s">
        <v>70</v>
      </c>
      <c r="E957">
        <v>70.863330000000005</v>
      </c>
      <c r="F957">
        <v>79.408169999999998</v>
      </c>
    </row>
    <row r="958" spans="2:6">
      <c r="B958" t="s">
        <v>13</v>
      </c>
      <c r="C958" s="25">
        <v>939</v>
      </c>
      <c r="D958" t="s">
        <v>70</v>
      </c>
      <c r="E958">
        <v>75.779899999999998</v>
      </c>
      <c r="F958">
        <v>79.886200000000002</v>
      </c>
    </row>
    <row r="959" spans="2:6">
      <c r="B959" t="s">
        <v>13</v>
      </c>
      <c r="C959" s="25">
        <v>940</v>
      </c>
      <c r="D959" t="s">
        <v>70</v>
      </c>
      <c r="E959">
        <v>78.09366</v>
      </c>
      <c r="F959">
        <v>77.759559999999993</v>
      </c>
    </row>
    <row r="960" spans="2:6">
      <c r="B960" t="s">
        <v>13</v>
      </c>
      <c r="C960" s="25">
        <v>941</v>
      </c>
      <c r="D960" t="s">
        <v>70</v>
      </c>
      <c r="E960">
        <v>76.745760000000004</v>
      </c>
      <c r="F960">
        <v>71.97336</v>
      </c>
    </row>
    <row r="961" spans="2:6">
      <c r="B961" t="s">
        <v>13</v>
      </c>
      <c r="C961" s="25">
        <v>942</v>
      </c>
      <c r="D961" t="s">
        <v>70</v>
      </c>
      <c r="E961">
        <v>78.464600000000004</v>
      </c>
      <c r="F961">
        <v>69.749300000000005</v>
      </c>
    </row>
    <row r="962" spans="2:6">
      <c r="B962" t="s">
        <v>13</v>
      </c>
      <c r="C962" s="25">
        <v>943</v>
      </c>
      <c r="D962" t="s">
        <v>70</v>
      </c>
      <c r="E962">
        <v>76.745679999999993</v>
      </c>
      <c r="F962">
        <v>70.044060000000002</v>
      </c>
    </row>
    <row r="963" spans="2:6">
      <c r="B963" t="s">
        <v>13</v>
      </c>
      <c r="C963" s="25">
        <v>944</v>
      </c>
      <c r="D963" t="s">
        <v>70</v>
      </c>
      <c r="E963">
        <v>85.161680000000004</v>
      </c>
      <c r="F963">
        <v>65.5124</v>
      </c>
    </row>
    <row r="964" spans="2:6">
      <c r="B964" t="s">
        <v>13</v>
      </c>
      <c r="C964" s="25">
        <v>945</v>
      </c>
      <c r="D964" t="s">
        <v>70</v>
      </c>
      <c r="E964">
        <v>91.808350000000004</v>
      </c>
      <c r="F964">
        <v>34.965589999999999</v>
      </c>
    </row>
    <row r="965" spans="2:6">
      <c r="B965" t="s">
        <v>13</v>
      </c>
      <c r="C965" s="25">
        <v>946</v>
      </c>
      <c r="D965" t="s">
        <v>70</v>
      </c>
      <c r="E965">
        <v>91.887450000000001</v>
      </c>
      <c r="F965">
        <v>34.76925</v>
      </c>
    </row>
    <row r="966" spans="2:6">
      <c r="B966" t="s">
        <v>13</v>
      </c>
      <c r="C966" s="25">
        <v>947</v>
      </c>
      <c r="D966" t="s">
        <v>70</v>
      </c>
      <c r="E966">
        <v>92.248400000000004</v>
      </c>
      <c r="F966">
        <v>32.37715</v>
      </c>
    </row>
    <row r="967" spans="2:6">
      <c r="B967" t="s">
        <v>13</v>
      </c>
      <c r="C967" s="25">
        <v>948</v>
      </c>
      <c r="D967" t="s">
        <v>70</v>
      </c>
      <c r="E967">
        <v>91.782529999999994</v>
      </c>
      <c r="F967">
        <v>34.38429</v>
      </c>
    </row>
    <row r="968" spans="2:6">
      <c r="B968" t="s">
        <v>13</v>
      </c>
      <c r="C968" s="25">
        <v>949</v>
      </c>
      <c r="D968" t="s">
        <v>70</v>
      </c>
      <c r="E968">
        <v>96.080520000000007</v>
      </c>
      <c r="F968">
        <v>28.053599999999999</v>
      </c>
    </row>
    <row r="969" spans="2:6">
      <c r="B969" t="s">
        <v>13</v>
      </c>
      <c r="C969" s="25">
        <v>950</v>
      </c>
      <c r="D969" t="s">
        <v>70</v>
      </c>
      <c r="E969">
        <v>92.247900000000001</v>
      </c>
      <c r="F969">
        <v>28.07075</v>
      </c>
    </row>
    <row r="970" spans="2:6">
      <c r="B970" t="s">
        <v>13</v>
      </c>
      <c r="C970" s="25">
        <v>951</v>
      </c>
      <c r="D970" t="s">
        <v>70</v>
      </c>
      <c r="E970">
        <v>57.662280000000003</v>
      </c>
      <c r="F970">
        <v>24.06061</v>
      </c>
    </row>
    <row r="971" spans="2:6">
      <c r="B971" t="s">
        <v>13</v>
      </c>
      <c r="C971" s="25">
        <v>952</v>
      </c>
      <c r="D971" t="s">
        <v>70</v>
      </c>
      <c r="E971">
        <v>59.846919999999997</v>
      </c>
      <c r="F971">
        <v>26.177710000000001</v>
      </c>
    </row>
    <row r="972" spans="2:6">
      <c r="B972" t="s">
        <v>13</v>
      </c>
      <c r="C972" s="25">
        <v>953</v>
      </c>
      <c r="D972" t="s">
        <v>70</v>
      </c>
      <c r="E972">
        <v>64.067099999999996</v>
      </c>
      <c r="F972">
        <v>27.776499999999999</v>
      </c>
    </row>
    <row r="973" spans="2:6">
      <c r="B973" t="s">
        <v>13</v>
      </c>
      <c r="C973" s="25">
        <v>954</v>
      </c>
      <c r="D973" t="s">
        <v>70</v>
      </c>
      <c r="E973">
        <v>60.981499999999997</v>
      </c>
      <c r="F973">
        <v>23.9343</v>
      </c>
    </row>
    <row r="974" spans="2:6">
      <c r="B974" t="s">
        <v>13</v>
      </c>
      <c r="C974" s="25">
        <v>955</v>
      </c>
      <c r="D974" t="s">
        <v>70</v>
      </c>
      <c r="E974">
        <v>59.967059999999996</v>
      </c>
      <c r="F974">
        <v>26.802579999999999</v>
      </c>
    </row>
    <row r="975" spans="2:6">
      <c r="B975" t="s">
        <v>13</v>
      </c>
      <c r="C975" s="25">
        <v>956</v>
      </c>
      <c r="D975" t="s">
        <v>70</v>
      </c>
      <c r="E975">
        <v>62.707450000000001</v>
      </c>
      <c r="F975">
        <v>21.995509999999999</v>
      </c>
    </row>
    <row r="976" spans="2:6">
      <c r="B976" t="s">
        <v>13</v>
      </c>
      <c r="C976" s="25">
        <v>957</v>
      </c>
      <c r="D976" t="s">
        <v>70</v>
      </c>
      <c r="E976">
        <v>69.195239999999998</v>
      </c>
      <c r="F976">
        <v>22.709790000000002</v>
      </c>
    </row>
    <row r="977" spans="2:6">
      <c r="B977" t="s">
        <v>13</v>
      </c>
      <c r="C977" s="25">
        <v>958</v>
      </c>
      <c r="D977" t="s">
        <v>70</v>
      </c>
      <c r="E977">
        <v>65.592359999999999</v>
      </c>
      <c r="F977">
        <v>20.69417</v>
      </c>
    </row>
    <row r="978" spans="2:6">
      <c r="B978" t="s">
        <v>13</v>
      </c>
      <c r="C978" s="25">
        <v>959</v>
      </c>
      <c r="D978" t="s">
        <v>70</v>
      </c>
      <c r="E978">
        <v>64.617099999999994</v>
      </c>
      <c r="F978">
        <v>22.443149999999999</v>
      </c>
    </row>
    <row r="979" spans="2:6">
      <c r="B979" t="s">
        <v>13</v>
      </c>
      <c r="C979" s="25">
        <v>960</v>
      </c>
      <c r="D979" t="s">
        <v>70</v>
      </c>
      <c r="E979">
        <v>59.191160000000004</v>
      </c>
      <c r="F979">
        <v>17.767900000000001</v>
      </c>
    </row>
    <row r="980" spans="2:6">
      <c r="B980" t="s">
        <v>13</v>
      </c>
      <c r="C980" s="25">
        <v>961</v>
      </c>
      <c r="D980" t="s">
        <v>70</v>
      </c>
      <c r="E980">
        <v>55.83963</v>
      </c>
      <c r="F980">
        <v>21.618569999999998</v>
      </c>
    </row>
    <row r="981" spans="2:6">
      <c r="B981" t="s">
        <v>13</v>
      </c>
      <c r="C981" s="25">
        <v>962</v>
      </c>
      <c r="D981" t="s">
        <v>70</v>
      </c>
      <c r="E981">
        <v>59.00076</v>
      </c>
      <c r="F981">
        <v>21.171009999999999</v>
      </c>
    </row>
    <row r="982" spans="2:6">
      <c r="B982" t="s">
        <v>13</v>
      </c>
      <c r="C982" s="25">
        <v>963</v>
      </c>
      <c r="D982" t="s">
        <v>70</v>
      </c>
      <c r="E982">
        <v>56.45937</v>
      </c>
      <c r="F982">
        <v>25.144559999999998</v>
      </c>
    </row>
    <row r="983" spans="2:6">
      <c r="B983" t="s">
        <v>13</v>
      </c>
      <c r="C983" s="25">
        <v>964</v>
      </c>
      <c r="D983" t="s">
        <v>70</v>
      </c>
      <c r="E983">
        <v>52.358110000000003</v>
      </c>
      <c r="F983">
        <v>19.41705</v>
      </c>
    </row>
    <row r="984" spans="2:6">
      <c r="B984" t="s">
        <v>13</v>
      </c>
      <c r="C984" s="25">
        <v>965</v>
      </c>
      <c r="D984" t="s">
        <v>70</v>
      </c>
      <c r="E984">
        <v>51.811660000000003</v>
      </c>
      <c r="F984">
        <v>17.03349</v>
      </c>
    </row>
    <row r="985" spans="2:6">
      <c r="B985" t="s">
        <v>13</v>
      </c>
      <c r="C985" s="25">
        <v>966</v>
      </c>
      <c r="D985" t="s">
        <v>70</v>
      </c>
      <c r="E985">
        <v>54.222850000000001</v>
      </c>
      <c r="F985">
        <v>19.50367</v>
      </c>
    </row>
    <row r="986" spans="2:6">
      <c r="B986" t="s">
        <v>13</v>
      </c>
      <c r="C986" s="25">
        <v>967</v>
      </c>
      <c r="D986" t="s">
        <v>70</v>
      </c>
      <c r="E986">
        <v>49.01876</v>
      </c>
      <c r="F986">
        <v>23.489270000000001</v>
      </c>
    </row>
    <row r="987" spans="2:6">
      <c r="B987" t="s">
        <v>13</v>
      </c>
      <c r="C987" s="25">
        <v>968</v>
      </c>
      <c r="D987" t="s">
        <v>70</v>
      </c>
      <c r="E987">
        <v>35.653579999999998</v>
      </c>
      <c r="F987">
        <v>17.514510000000001</v>
      </c>
    </row>
    <row r="988" spans="2:6">
      <c r="B988" t="s">
        <v>13</v>
      </c>
      <c r="C988" s="25">
        <v>969</v>
      </c>
      <c r="D988" t="s">
        <v>70</v>
      </c>
      <c r="E988">
        <v>46.965789999999998</v>
      </c>
      <c r="F988">
        <v>16.789200000000001</v>
      </c>
    </row>
    <row r="989" spans="2:6">
      <c r="B989" t="s">
        <v>13</v>
      </c>
      <c r="C989" s="25">
        <v>970</v>
      </c>
      <c r="D989" t="s">
        <v>70</v>
      </c>
      <c r="E989">
        <v>49.584240000000001</v>
      </c>
      <c r="F989">
        <v>16.757919999999999</v>
      </c>
    </row>
    <row r="990" spans="2:6">
      <c r="B990" t="s">
        <v>13</v>
      </c>
      <c r="C990" s="25">
        <v>971</v>
      </c>
      <c r="D990" t="s">
        <v>70</v>
      </c>
      <c r="E990">
        <v>51.856299999999997</v>
      </c>
      <c r="F990">
        <v>21.969080000000002</v>
      </c>
    </row>
    <row r="991" spans="2:6">
      <c r="B991" t="s">
        <v>13</v>
      </c>
      <c r="C991" s="25">
        <v>972</v>
      </c>
      <c r="D991" t="s">
        <v>70</v>
      </c>
      <c r="E991">
        <v>55.952889999999996</v>
      </c>
      <c r="F991">
        <v>16.789760000000001</v>
      </c>
    </row>
    <row r="992" spans="2:6">
      <c r="B992" t="s">
        <v>13</v>
      </c>
      <c r="C992" s="25">
        <v>973</v>
      </c>
      <c r="D992" t="s">
        <v>70</v>
      </c>
      <c r="E992">
        <v>51.663789999999999</v>
      </c>
      <c r="F992">
        <v>19.925129999999999</v>
      </c>
    </row>
    <row r="993" spans="2:6">
      <c r="B993" t="s">
        <v>13</v>
      </c>
      <c r="C993" s="25">
        <v>974</v>
      </c>
      <c r="D993" t="s">
        <v>70</v>
      </c>
      <c r="E993">
        <v>45.859670000000001</v>
      </c>
      <c r="F993">
        <v>17.128900000000002</v>
      </c>
    </row>
    <row r="994" spans="2:6">
      <c r="B994" t="s">
        <v>13</v>
      </c>
      <c r="C994" s="25">
        <v>975</v>
      </c>
      <c r="D994" t="s">
        <v>70</v>
      </c>
      <c r="E994">
        <v>39.740380000000002</v>
      </c>
      <c r="F994">
        <v>18.741050000000001</v>
      </c>
    </row>
    <row r="995" spans="2:6">
      <c r="B995" t="s">
        <v>13</v>
      </c>
      <c r="C995" s="25">
        <v>976</v>
      </c>
      <c r="D995" t="s">
        <v>70</v>
      </c>
      <c r="E995">
        <v>52.811219999999999</v>
      </c>
      <c r="F995">
        <v>17.854990000000001</v>
      </c>
    </row>
    <row r="996" spans="2:6">
      <c r="B996" t="s">
        <v>13</v>
      </c>
      <c r="C996" s="25">
        <v>977</v>
      </c>
      <c r="D996" t="s">
        <v>70</v>
      </c>
      <c r="E996">
        <v>56.789099999999998</v>
      </c>
      <c r="F996">
        <v>17.30612</v>
      </c>
    </row>
    <row r="997" spans="2:6">
      <c r="B997" t="s">
        <v>13</v>
      </c>
      <c r="C997" s="25">
        <v>978</v>
      </c>
      <c r="D997" t="s">
        <v>70</v>
      </c>
      <c r="E997">
        <v>54.114530000000002</v>
      </c>
      <c r="F997">
        <v>17.67353</v>
      </c>
    </row>
    <row r="998" spans="2:6">
      <c r="B998" t="s">
        <v>13</v>
      </c>
      <c r="C998" s="25">
        <v>979</v>
      </c>
      <c r="D998" t="s">
        <v>70</v>
      </c>
      <c r="E998">
        <v>55.571120000000001</v>
      </c>
      <c r="F998">
        <v>17.36957</v>
      </c>
    </row>
    <row r="999" spans="2:6">
      <c r="B999" t="s">
        <v>13</v>
      </c>
      <c r="C999" s="25">
        <v>980</v>
      </c>
      <c r="D999" t="s">
        <v>70</v>
      </c>
      <c r="E999">
        <v>65.306460000000001</v>
      </c>
      <c r="F999">
        <v>18.19735</v>
      </c>
    </row>
    <row r="1000" spans="2:6">
      <c r="B1000" t="s">
        <v>13</v>
      </c>
      <c r="C1000" s="25">
        <v>981</v>
      </c>
      <c r="D1000" t="s">
        <v>70</v>
      </c>
      <c r="E1000">
        <v>66.990750000000006</v>
      </c>
      <c r="F1000">
        <v>17.22287</v>
      </c>
    </row>
    <row r="1001" spans="2:6">
      <c r="B1001" t="s">
        <v>13</v>
      </c>
      <c r="C1001" s="25">
        <v>982</v>
      </c>
      <c r="D1001" t="s">
        <v>70</v>
      </c>
      <c r="E1001">
        <v>72.156720000000007</v>
      </c>
      <c r="F1001">
        <v>16.81427</v>
      </c>
    </row>
    <row r="1002" spans="2:6">
      <c r="B1002" t="s">
        <v>13</v>
      </c>
      <c r="C1002" s="25">
        <v>983</v>
      </c>
      <c r="D1002" t="s">
        <v>70</v>
      </c>
      <c r="E1002">
        <v>70.980580000000003</v>
      </c>
      <c r="F1002">
        <v>17.155750000000001</v>
      </c>
    </row>
    <row r="1003" spans="2:6">
      <c r="B1003" t="s">
        <v>13</v>
      </c>
      <c r="C1003" s="25">
        <v>984</v>
      </c>
      <c r="D1003" t="s">
        <v>70</v>
      </c>
      <c r="E1003">
        <v>72.222080000000005</v>
      </c>
      <c r="F1003">
        <v>19.36928</v>
      </c>
    </row>
    <row r="1004" spans="2:6">
      <c r="B1004" t="s">
        <v>13</v>
      </c>
      <c r="C1004" s="25">
        <v>985</v>
      </c>
      <c r="D1004" t="s">
        <v>70</v>
      </c>
      <c r="E1004">
        <v>79.700159999999997</v>
      </c>
      <c r="F1004">
        <v>20.740220000000001</v>
      </c>
    </row>
    <row r="1005" spans="2:6">
      <c r="B1005" t="s">
        <v>13</v>
      </c>
      <c r="C1005" s="25">
        <v>986</v>
      </c>
      <c r="D1005" t="s">
        <v>70</v>
      </c>
      <c r="E1005">
        <v>64.249160000000003</v>
      </c>
      <c r="F1005">
        <v>14.913959999999999</v>
      </c>
    </row>
    <row r="1006" spans="2:6">
      <c r="B1006" t="s">
        <v>13</v>
      </c>
      <c r="C1006" s="25">
        <v>987</v>
      </c>
      <c r="D1006" t="s">
        <v>70</v>
      </c>
      <c r="E1006">
        <v>66.943290000000005</v>
      </c>
      <c r="F1006">
        <v>20.189129999999999</v>
      </c>
    </row>
    <row r="1007" spans="2:6">
      <c r="B1007" t="s">
        <v>13</v>
      </c>
      <c r="C1007" s="25">
        <v>988</v>
      </c>
      <c r="D1007" t="s">
        <v>70</v>
      </c>
      <c r="E1007">
        <v>66.941680000000005</v>
      </c>
      <c r="F1007">
        <v>18.243510000000001</v>
      </c>
    </row>
    <row r="1008" spans="2:6">
      <c r="B1008" t="s">
        <v>13</v>
      </c>
      <c r="C1008" s="25">
        <v>989</v>
      </c>
      <c r="D1008" t="s">
        <v>70</v>
      </c>
      <c r="E1008">
        <v>39.648269999999997</v>
      </c>
      <c r="F1008">
        <v>22.731369999999998</v>
      </c>
    </row>
    <row r="1009" spans="2:6">
      <c r="B1009" t="s">
        <v>13</v>
      </c>
      <c r="C1009" s="25">
        <v>990</v>
      </c>
      <c r="D1009" t="s">
        <v>70</v>
      </c>
      <c r="E1009">
        <v>37.949779999999997</v>
      </c>
      <c r="F1009">
        <v>26.521750000000001</v>
      </c>
    </row>
    <row r="1010" spans="2:6">
      <c r="B1010" t="s">
        <v>13</v>
      </c>
      <c r="C1010" s="25">
        <v>991</v>
      </c>
      <c r="D1010" t="s">
        <v>70</v>
      </c>
      <c r="E1010">
        <v>86.504390000000001</v>
      </c>
      <c r="F1010">
        <v>34.894030000000001</v>
      </c>
    </row>
    <row r="1011" spans="2:6">
      <c r="B1011" t="s">
        <v>13</v>
      </c>
      <c r="C1011" s="25">
        <v>992</v>
      </c>
      <c r="D1011" t="s">
        <v>70</v>
      </c>
      <c r="E1011">
        <v>50.815489999999997</v>
      </c>
      <c r="F1011">
        <v>78.950839999999999</v>
      </c>
    </row>
    <row r="1012" spans="2:6">
      <c r="B1012" t="s">
        <v>13</v>
      </c>
      <c r="C1012" s="25">
        <v>993</v>
      </c>
      <c r="D1012" t="s">
        <v>70</v>
      </c>
      <c r="E1012">
        <v>51.18347</v>
      </c>
      <c r="F1012">
        <v>85.12885</v>
      </c>
    </row>
    <row r="1013" spans="2:6">
      <c r="B1013" t="s">
        <v>13</v>
      </c>
      <c r="C1013" s="25">
        <v>994</v>
      </c>
      <c r="D1013" t="s">
        <v>70</v>
      </c>
      <c r="E1013">
        <v>40.863860000000003</v>
      </c>
      <c r="F1013">
        <v>82.926150000000007</v>
      </c>
    </row>
    <row r="1014" spans="2:6">
      <c r="B1014" t="s">
        <v>13</v>
      </c>
      <c r="C1014" s="25">
        <v>995</v>
      </c>
      <c r="D1014" t="s">
        <v>69</v>
      </c>
      <c r="E1014">
        <v>51.147919999999999</v>
      </c>
      <c r="F1014">
        <v>90.867410000000007</v>
      </c>
    </row>
    <row r="1015" spans="2:6">
      <c r="B1015" t="s">
        <v>13</v>
      </c>
      <c r="C1015" s="25">
        <v>996</v>
      </c>
      <c r="D1015" t="s">
        <v>69</v>
      </c>
      <c r="E1015">
        <v>50.517130000000002</v>
      </c>
      <c r="F1015">
        <v>89.10239</v>
      </c>
    </row>
    <row r="1016" spans="2:6">
      <c r="B1016" t="s">
        <v>13</v>
      </c>
      <c r="C1016" s="25">
        <v>997</v>
      </c>
      <c r="D1016" t="s">
        <v>69</v>
      </c>
      <c r="E1016">
        <v>50.207479999999997</v>
      </c>
      <c r="F1016">
        <v>85.460049999999995</v>
      </c>
    </row>
    <row r="1017" spans="2:6">
      <c r="B1017" t="s">
        <v>13</v>
      </c>
      <c r="C1017" s="25">
        <v>998</v>
      </c>
      <c r="D1017" t="s">
        <v>69</v>
      </c>
      <c r="E1017">
        <v>50.069479999999999</v>
      </c>
      <c r="F1017">
        <v>83.057670000000002</v>
      </c>
    </row>
    <row r="1018" spans="2:6">
      <c r="B1018" t="s">
        <v>13</v>
      </c>
      <c r="C1018" s="25">
        <v>999</v>
      </c>
      <c r="D1018" t="s">
        <v>69</v>
      </c>
      <c r="E1018">
        <v>50.562849999999997</v>
      </c>
      <c r="F1018">
        <v>82.937820000000002</v>
      </c>
    </row>
    <row r="1019" spans="2:6">
      <c r="B1019" t="s">
        <v>13</v>
      </c>
      <c r="C1019" s="25">
        <v>1000</v>
      </c>
      <c r="D1019" t="s">
        <v>69</v>
      </c>
      <c r="E1019">
        <v>50.288530000000002</v>
      </c>
      <c r="F1019">
        <v>82.975250000000003</v>
      </c>
    </row>
    <row r="1020" spans="2:6">
      <c r="B1020" t="s">
        <v>13</v>
      </c>
      <c r="C1020" s="25">
        <v>1001</v>
      </c>
      <c r="D1020" t="s">
        <v>69</v>
      </c>
      <c r="E1020">
        <v>25.583480000000002</v>
      </c>
      <c r="F1020">
        <v>82.91489</v>
      </c>
    </row>
    <row r="1021" spans="2:6">
      <c r="B1021" t="s">
        <v>13</v>
      </c>
      <c r="C1021" s="25">
        <v>1002</v>
      </c>
      <c r="D1021" t="s">
        <v>69</v>
      </c>
      <c r="E1021">
        <v>25.48358</v>
      </c>
      <c r="F1021">
        <v>82.929079999999999</v>
      </c>
    </row>
    <row r="1022" spans="2:6">
      <c r="B1022" t="s">
        <v>13</v>
      </c>
      <c r="C1022" s="25">
        <v>1003</v>
      </c>
      <c r="D1022" t="s">
        <v>69</v>
      </c>
      <c r="E1022">
        <v>25.443529999999999</v>
      </c>
      <c r="F1022">
        <v>82.874200000000002</v>
      </c>
    </row>
    <row r="1023" spans="2:6">
      <c r="B1023" t="s">
        <v>13</v>
      </c>
      <c r="C1023" s="25">
        <v>1004</v>
      </c>
      <c r="D1023" t="s">
        <v>69</v>
      </c>
      <c r="E1023">
        <v>25.565110000000001</v>
      </c>
      <c r="F1023">
        <v>82.924099999999996</v>
      </c>
    </row>
    <row r="1024" spans="2:6">
      <c r="B1024" t="s">
        <v>13</v>
      </c>
      <c r="C1024" s="25">
        <v>1005</v>
      </c>
      <c r="D1024" t="s">
        <v>69</v>
      </c>
      <c r="E1024">
        <v>25.928840000000001</v>
      </c>
      <c r="F1024">
        <v>82.821179999999998</v>
      </c>
    </row>
    <row r="1025" spans="2:6">
      <c r="B1025" t="s">
        <v>13</v>
      </c>
      <c r="C1025" s="25">
        <v>1006</v>
      </c>
      <c r="D1025" t="s">
        <v>69</v>
      </c>
      <c r="E1025">
        <v>27.551480000000002</v>
      </c>
      <c r="F1025">
        <v>51.487389999999998</v>
      </c>
    </row>
    <row r="1026" spans="2:6">
      <c r="B1026" t="s">
        <v>13</v>
      </c>
      <c r="C1026" s="25">
        <v>1007</v>
      </c>
      <c r="D1026" t="s">
        <v>69</v>
      </c>
      <c r="E1026">
        <v>27.530470000000001</v>
      </c>
      <c r="F1026">
        <v>51.414850000000001</v>
      </c>
    </row>
    <row r="1027" spans="2:6">
      <c r="B1027" t="s">
        <v>13</v>
      </c>
      <c r="C1027" s="25">
        <v>1008</v>
      </c>
      <c r="D1027" t="s">
        <v>69</v>
      </c>
      <c r="E1027">
        <v>27.095569999999999</v>
      </c>
      <c r="F1027">
        <v>52.076799999999999</v>
      </c>
    </row>
    <row r="1028" spans="2:6">
      <c r="B1028" t="s">
        <v>13</v>
      </c>
      <c r="C1028" s="25">
        <v>1009</v>
      </c>
      <c r="D1028" t="s">
        <v>69</v>
      </c>
      <c r="E1028">
        <v>27.439250000000001</v>
      </c>
      <c r="F1028">
        <v>51.71208</v>
      </c>
    </row>
    <row r="1029" spans="2:6">
      <c r="B1029" t="s">
        <v>13</v>
      </c>
      <c r="C1029" s="25">
        <v>1010</v>
      </c>
      <c r="D1029" t="s">
        <v>69</v>
      </c>
      <c r="E1029">
        <v>27.878260000000001</v>
      </c>
      <c r="F1029">
        <v>50.708910000000003</v>
      </c>
    </row>
    <row r="1030" spans="2:6">
      <c r="B1030" t="s">
        <v>13</v>
      </c>
      <c r="C1030" s="25">
        <v>1011</v>
      </c>
      <c r="D1030" t="s">
        <v>69</v>
      </c>
      <c r="E1030">
        <v>27.33887</v>
      </c>
      <c r="F1030">
        <v>51.65305</v>
      </c>
    </row>
    <row r="1031" spans="2:6">
      <c r="B1031" t="s">
        <v>13</v>
      </c>
      <c r="C1031" s="25">
        <v>1012</v>
      </c>
      <c r="D1031" t="s">
        <v>69</v>
      </c>
      <c r="E1031">
        <v>27.6784</v>
      </c>
      <c r="F1031">
        <v>51.181989999999999</v>
      </c>
    </row>
    <row r="1032" spans="2:6">
      <c r="B1032" t="s">
        <v>13</v>
      </c>
      <c r="C1032" s="25">
        <v>1013</v>
      </c>
      <c r="D1032" t="s">
        <v>69</v>
      </c>
      <c r="E1032">
        <v>52.635660000000001</v>
      </c>
      <c r="F1032">
        <v>51.418550000000003</v>
      </c>
    </row>
    <row r="1033" spans="2:6">
      <c r="B1033" t="s">
        <v>13</v>
      </c>
      <c r="C1033" s="25">
        <v>1014</v>
      </c>
      <c r="D1033" t="s">
        <v>69</v>
      </c>
      <c r="E1033">
        <v>52.025210000000001</v>
      </c>
      <c r="F1033">
        <v>52.123010000000001</v>
      </c>
    </row>
    <row r="1034" spans="2:6">
      <c r="B1034" t="s">
        <v>13</v>
      </c>
      <c r="C1034" s="25">
        <v>1015</v>
      </c>
      <c r="D1034" t="s">
        <v>69</v>
      </c>
      <c r="E1034">
        <v>52.881160000000001</v>
      </c>
      <c r="F1034">
        <v>50.621549999999999</v>
      </c>
    </row>
    <row r="1035" spans="2:6">
      <c r="B1035" t="s">
        <v>13</v>
      </c>
      <c r="C1035" s="25">
        <v>1016</v>
      </c>
      <c r="D1035" t="s">
        <v>69</v>
      </c>
      <c r="E1035">
        <v>52.95261</v>
      </c>
      <c r="F1035">
        <v>50.074739999999998</v>
      </c>
    </row>
    <row r="1036" spans="2:6">
      <c r="B1036" t="s">
        <v>13</v>
      </c>
      <c r="C1036" s="25">
        <v>1017</v>
      </c>
      <c r="D1036" t="s">
        <v>69</v>
      </c>
      <c r="E1036">
        <v>52.52055</v>
      </c>
      <c r="F1036">
        <v>51.50244</v>
      </c>
    </row>
    <row r="1037" spans="2:6">
      <c r="B1037" t="s">
        <v>13</v>
      </c>
      <c r="C1037" s="25">
        <v>1018</v>
      </c>
      <c r="D1037" t="s">
        <v>69</v>
      </c>
      <c r="E1037">
        <v>52.342820000000003</v>
      </c>
      <c r="F1037">
        <v>51.86195</v>
      </c>
    </row>
    <row r="1038" spans="2:6">
      <c r="B1038" t="s">
        <v>13</v>
      </c>
      <c r="C1038" s="25">
        <v>1019</v>
      </c>
      <c r="D1038" t="s">
        <v>69</v>
      </c>
      <c r="E1038">
        <v>51.927590000000002</v>
      </c>
      <c r="F1038">
        <v>52.25779</v>
      </c>
    </row>
    <row r="1039" spans="2:6">
      <c r="B1039" t="s">
        <v>13</v>
      </c>
      <c r="C1039" s="25">
        <v>1020</v>
      </c>
      <c r="D1039" t="s">
        <v>69</v>
      </c>
      <c r="E1039">
        <v>52.713769999999997</v>
      </c>
      <c r="F1039">
        <v>51.197940000000003</v>
      </c>
    </row>
    <row r="1040" spans="2:6">
      <c r="B1040" t="s">
        <v>13</v>
      </c>
      <c r="C1040" s="25">
        <v>1021</v>
      </c>
      <c r="D1040" t="s">
        <v>69</v>
      </c>
      <c r="E1040">
        <v>50.443800000000003</v>
      </c>
      <c r="F1040">
        <v>82.941829999999996</v>
      </c>
    </row>
    <row r="1041" spans="2:6">
      <c r="B1041" t="s">
        <v>13</v>
      </c>
      <c r="C1041" s="25">
        <v>1022</v>
      </c>
      <c r="D1041" t="s">
        <v>69</v>
      </c>
      <c r="E1041">
        <v>50.216700000000003</v>
      </c>
      <c r="F1041">
        <v>83.752340000000004</v>
      </c>
    </row>
    <row r="1042" spans="2:6">
      <c r="B1042" t="s">
        <v>13</v>
      </c>
      <c r="C1042" s="25">
        <v>1023</v>
      </c>
      <c r="D1042" t="s">
        <v>69</v>
      </c>
      <c r="E1042">
        <v>52.184179999999998</v>
      </c>
      <c r="F1042">
        <v>51.975250000000003</v>
      </c>
    </row>
    <row r="1043" spans="2:6">
      <c r="B1043" t="s">
        <v>13</v>
      </c>
      <c r="C1043" s="25">
        <v>1024</v>
      </c>
      <c r="D1043" t="s">
        <v>69</v>
      </c>
      <c r="E1043">
        <v>52.792099999999998</v>
      </c>
      <c r="F1043">
        <v>51.073399999999999</v>
      </c>
    </row>
    <row r="1044" spans="2:6">
      <c r="B1044" t="s">
        <v>13</v>
      </c>
      <c r="C1044" s="25">
        <v>1025</v>
      </c>
      <c r="D1044" t="s">
        <v>69</v>
      </c>
      <c r="E1044">
        <v>52.58972</v>
      </c>
      <c r="F1044">
        <v>51.338090000000001</v>
      </c>
    </row>
    <row r="1045" spans="2:6">
      <c r="B1045" t="s">
        <v>13</v>
      </c>
      <c r="C1045" s="25">
        <v>1026</v>
      </c>
      <c r="D1045" t="s">
        <v>69</v>
      </c>
      <c r="E1045">
        <v>52.028849999999998</v>
      </c>
      <c r="F1045">
        <v>52.176839999999999</v>
      </c>
    </row>
    <row r="1046" spans="2:6">
      <c r="B1046" t="s">
        <v>13</v>
      </c>
      <c r="C1046" s="25">
        <v>1027</v>
      </c>
      <c r="D1046" t="s">
        <v>69</v>
      </c>
      <c r="E1046">
        <v>52.72925</v>
      </c>
      <c r="F1046">
        <v>51.201770000000003</v>
      </c>
    </row>
    <row r="1047" spans="2:6">
      <c r="B1047" t="s">
        <v>13</v>
      </c>
      <c r="C1047" s="25">
        <v>1028</v>
      </c>
      <c r="D1047" t="s">
        <v>69</v>
      </c>
      <c r="E1047">
        <v>52.884309999999999</v>
      </c>
      <c r="F1047">
        <v>50.44144</v>
      </c>
    </row>
    <row r="1048" spans="2:6">
      <c r="B1048" t="s">
        <v>13</v>
      </c>
      <c r="C1048" s="25">
        <v>1029</v>
      </c>
      <c r="D1048" t="s">
        <v>69</v>
      </c>
      <c r="E1048">
        <v>52.509300000000003</v>
      </c>
      <c r="F1048">
        <v>51.41621</v>
      </c>
    </row>
    <row r="1049" spans="2:6">
      <c r="B1049" t="s">
        <v>13</v>
      </c>
      <c r="C1049" s="25">
        <v>1030</v>
      </c>
      <c r="D1049" t="s">
        <v>69</v>
      </c>
      <c r="E1049">
        <v>50.862679999999997</v>
      </c>
      <c r="F1049">
        <v>17.145630000000001</v>
      </c>
    </row>
    <row r="1050" spans="2:6">
      <c r="B1050" t="s">
        <v>13</v>
      </c>
      <c r="C1050" s="25">
        <v>1031</v>
      </c>
      <c r="D1050" t="s">
        <v>69</v>
      </c>
      <c r="E1050">
        <v>50.891489999999997</v>
      </c>
      <c r="F1050">
        <v>17.14132</v>
      </c>
    </row>
    <row r="1051" spans="2:6">
      <c r="B1051" t="s">
        <v>13</v>
      </c>
      <c r="C1051" s="25">
        <v>1032</v>
      </c>
      <c r="D1051" t="s">
        <v>69</v>
      </c>
      <c r="E1051">
        <v>25.855129999999999</v>
      </c>
      <c r="F1051">
        <v>17.081910000000001</v>
      </c>
    </row>
    <row r="1052" spans="2:6">
      <c r="B1052" t="s">
        <v>13</v>
      </c>
      <c r="C1052" s="25">
        <v>1033</v>
      </c>
      <c r="D1052" t="s">
        <v>69</v>
      </c>
      <c r="E1052">
        <v>26.025639999999999</v>
      </c>
      <c r="F1052">
        <v>16.92501</v>
      </c>
    </row>
    <row r="1053" spans="2:6">
      <c r="B1053" t="s">
        <v>13</v>
      </c>
      <c r="C1053" s="25">
        <v>1034</v>
      </c>
      <c r="D1053" t="s">
        <v>69</v>
      </c>
      <c r="E1053">
        <v>27.893170000000001</v>
      </c>
      <c r="F1053">
        <v>50.661960000000001</v>
      </c>
    </row>
    <row r="1054" spans="2:6">
      <c r="B1054" t="s">
        <v>13</v>
      </c>
      <c r="C1054" s="25">
        <v>1035</v>
      </c>
      <c r="D1054" t="s">
        <v>69</v>
      </c>
      <c r="E1054">
        <v>27.639970000000002</v>
      </c>
      <c r="F1054">
        <v>51.399099999999997</v>
      </c>
    </row>
    <row r="1055" spans="2:6">
      <c r="B1055" t="s">
        <v>13</v>
      </c>
      <c r="C1055" s="25">
        <v>1036</v>
      </c>
      <c r="D1055" t="s">
        <v>69</v>
      </c>
      <c r="E1055">
        <v>27.892659999999999</v>
      </c>
      <c r="F1055">
        <v>50.795279999999998</v>
      </c>
    </row>
    <row r="1056" spans="2:6">
      <c r="B1056" t="s">
        <v>13</v>
      </c>
      <c r="C1056" s="25">
        <v>1037</v>
      </c>
      <c r="D1056" t="s">
        <v>69</v>
      </c>
      <c r="E1056">
        <v>52.797730000000001</v>
      </c>
      <c r="F1056">
        <v>50.686039999999998</v>
      </c>
    </row>
    <row r="1057" spans="2:6">
      <c r="B1057" t="s">
        <v>13</v>
      </c>
      <c r="C1057" s="25">
        <v>1038</v>
      </c>
      <c r="D1057" t="s">
        <v>69</v>
      </c>
      <c r="E1057">
        <v>27.580639999999999</v>
      </c>
      <c r="F1057">
        <v>51.524760000000001</v>
      </c>
    </row>
    <row r="1058" spans="2:6">
      <c r="B1058" t="s">
        <v>13</v>
      </c>
      <c r="C1058" s="25">
        <v>1039</v>
      </c>
      <c r="D1058" t="s">
        <v>69</v>
      </c>
      <c r="E1058">
        <v>26.491399999999999</v>
      </c>
      <c r="F1058">
        <v>17.405390000000001</v>
      </c>
    </row>
    <row r="1059" spans="2:6">
      <c r="B1059" t="s">
        <v>13</v>
      </c>
      <c r="C1059" s="25">
        <v>1040</v>
      </c>
      <c r="D1059" t="s">
        <v>69</v>
      </c>
      <c r="E1059">
        <v>25.985320000000002</v>
      </c>
      <c r="F1059">
        <v>17.203720000000001</v>
      </c>
    </row>
    <row r="1060" spans="2:6">
      <c r="B1060" t="s">
        <v>13</v>
      </c>
      <c r="C1060" s="25">
        <v>1041</v>
      </c>
      <c r="D1060" t="s">
        <v>69</v>
      </c>
      <c r="E1060">
        <v>26.201419999999999</v>
      </c>
      <c r="F1060">
        <v>17.093820000000001</v>
      </c>
    </row>
    <row r="1061" spans="2:6">
      <c r="B1061" t="s">
        <v>13</v>
      </c>
      <c r="C1061" s="25">
        <v>1042</v>
      </c>
      <c r="D1061" t="s">
        <v>69</v>
      </c>
      <c r="E1061">
        <v>25.857569999999999</v>
      </c>
      <c r="F1061">
        <v>17.11384</v>
      </c>
    </row>
    <row r="1062" spans="2:6">
      <c r="B1062" t="s">
        <v>13</v>
      </c>
      <c r="C1062" s="25">
        <v>1043</v>
      </c>
      <c r="D1062" t="s">
        <v>69</v>
      </c>
      <c r="E1062">
        <v>50.704680000000003</v>
      </c>
      <c r="F1062">
        <v>17.02374</v>
      </c>
    </row>
    <row r="1063" spans="2:6">
      <c r="B1063" t="s">
        <v>13</v>
      </c>
      <c r="C1063" s="25">
        <v>1044</v>
      </c>
      <c r="D1063" t="s">
        <v>69</v>
      </c>
      <c r="E1063">
        <v>50.811979999999998</v>
      </c>
      <c r="F1063">
        <v>17.114930000000001</v>
      </c>
    </row>
    <row r="1064" spans="2:6">
      <c r="B1064" t="s">
        <v>13</v>
      </c>
      <c r="C1064" s="25">
        <v>1045</v>
      </c>
      <c r="D1064" t="s">
        <v>69</v>
      </c>
      <c r="E1064">
        <v>50.56485</v>
      </c>
      <c r="F1064">
        <v>17.077780000000001</v>
      </c>
    </row>
    <row r="1065" spans="2:6">
      <c r="B1065" t="s">
        <v>13</v>
      </c>
      <c r="C1065" s="25">
        <v>1046</v>
      </c>
      <c r="D1065" t="s">
        <v>69</v>
      </c>
      <c r="E1065">
        <v>50.939300000000003</v>
      </c>
      <c r="F1065">
        <v>16.981020000000001</v>
      </c>
    </row>
    <row r="1066" spans="2:6">
      <c r="B1066" t="s">
        <v>13</v>
      </c>
      <c r="C1066" s="25">
        <v>1047</v>
      </c>
      <c r="D1066" t="s">
        <v>69</v>
      </c>
      <c r="E1066">
        <v>50.458849999999998</v>
      </c>
      <c r="F1066">
        <v>17.03858</v>
      </c>
    </row>
    <row r="1067" spans="2:6">
      <c r="B1067" t="s">
        <v>13</v>
      </c>
      <c r="C1067" s="25">
        <v>1048</v>
      </c>
      <c r="D1067" t="s">
        <v>69</v>
      </c>
      <c r="E1067">
        <v>52.901359999999997</v>
      </c>
      <c r="F1067">
        <v>50.690559999999998</v>
      </c>
    </row>
    <row r="1068" spans="2:6">
      <c r="B1068" t="s">
        <v>13</v>
      </c>
      <c r="C1068" s="25">
        <v>1049</v>
      </c>
      <c r="D1068" t="s">
        <v>69</v>
      </c>
      <c r="E1068">
        <v>52.684950000000001</v>
      </c>
      <c r="F1068">
        <v>51.294469999999997</v>
      </c>
    </row>
    <row r="1069" spans="2:6">
      <c r="B1069" t="s">
        <v>13</v>
      </c>
      <c r="C1069" s="25">
        <v>1050</v>
      </c>
      <c r="D1069" t="s">
        <v>69</v>
      </c>
      <c r="E1069">
        <v>52.50009</v>
      </c>
      <c r="F1069">
        <v>51.594360000000002</v>
      </c>
    </row>
    <row r="1070" spans="2:6">
      <c r="B1070" t="s">
        <v>13</v>
      </c>
      <c r="C1070" s="25">
        <v>1051</v>
      </c>
      <c r="D1070" t="s">
        <v>69</v>
      </c>
      <c r="E1070">
        <v>51.835639999999998</v>
      </c>
      <c r="F1070">
        <v>52.335769999999997</v>
      </c>
    </row>
    <row r="1071" spans="2:6">
      <c r="B1071" t="s">
        <v>13</v>
      </c>
      <c r="C1071" s="25">
        <v>1052</v>
      </c>
      <c r="D1071" t="s">
        <v>69</v>
      </c>
      <c r="E1071">
        <v>76.995410000000007</v>
      </c>
      <c r="F1071">
        <v>52.045529999999999</v>
      </c>
    </row>
    <row r="1072" spans="2:6">
      <c r="B1072" t="s">
        <v>13</v>
      </c>
      <c r="C1072" s="25">
        <v>1053</v>
      </c>
      <c r="D1072" t="s">
        <v>69</v>
      </c>
      <c r="E1072">
        <v>77.310599999999994</v>
      </c>
      <c r="F1072">
        <v>51.746729999999999</v>
      </c>
    </row>
    <row r="1073" spans="2:6">
      <c r="B1073" t="s">
        <v>13</v>
      </c>
      <c r="C1073" s="25">
        <v>1054</v>
      </c>
      <c r="D1073" t="s">
        <v>69</v>
      </c>
      <c r="E1073">
        <v>77.92604</v>
      </c>
      <c r="F1073">
        <v>50.318660000000001</v>
      </c>
    </row>
    <row r="1074" spans="2:6">
      <c r="B1074" t="s">
        <v>13</v>
      </c>
      <c r="C1074" s="25">
        <v>1055</v>
      </c>
      <c r="D1074" t="s">
        <v>69</v>
      </c>
      <c r="E1074">
        <v>77.254390000000001</v>
      </c>
      <c r="F1074">
        <v>51.461820000000003</v>
      </c>
    </row>
    <row r="1075" spans="2:6">
      <c r="B1075" t="s">
        <v>13</v>
      </c>
      <c r="C1075" s="25">
        <v>1056</v>
      </c>
      <c r="D1075" t="s">
        <v>69</v>
      </c>
      <c r="E1075">
        <v>76.243160000000003</v>
      </c>
      <c r="F1075">
        <v>52.123690000000003</v>
      </c>
    </row>
    <row r="1076" spans="2:6">
      <c r="B1076" t="s">
        <v>13</v>
      </c>
      <c r="C1076" s="25">
        <v>1057</v>
      </c>
      <c r="D1076" t="s">
        <v>69</v>
      </c>
      <c r="E1076">
        <v>77.084479999999999</v>
      </c>
      <c r="F1076">
        <v>51.967140000000001</v>
      </c>
    </row>
    <row r="1077" spans="2:6">
      <c r="B1077" t="s">
        <v>13</v>
      </c>
      <c r="C1077" s="25">
        <v>1058</v>
      </c>
      <c r="D1077" t="s">
        <v>69</v>
      </c>
      <c r="E1077">
        <v>75.228049999999996</v>
      </c>
      <c r="F1077">
        <v>82.985659999999996</v>
      </c>
    </row>
    <row r="1078" spans="2:6">
      <c r="B1078" t="s">
        <v>13</v>
      </c>
      <c r="C1078" s="25">
        <v>1059</v>
      </c>
      <c r="D1078" t="s">
        <v>69</v>
      </c>
      <c r="E1078">
        <v>50.658349999999999</v>
      </c>
      <c r="F1078">
        <v>83.11448</v>
      </c>
    </row>
    <row r="1079" spans="2:6">
      <c r="B1079" t="s">
        <v>13</v>
      </c>
      <c r="C1079" s="25">
        <v>1060</v>
      </c>
      <c r="D1079" t="s">
        <v>69</v>
      </c>
      <c r="E1079">
        <v>50.20337</v>
      </c>
      <c r="F1079">
        <v>82.982659999999996</v>
      </c>
    </row>
    <row r="1080" spans="2:6">
      <c r="B1080" t="s">
        <v>13</v>
      </c>
      <c r="C1080" s="25">
        <v>1061</v>
      </c>
      <c r="D1080" t="s">
        <v>69</v>
      </c>
      <c r="E1080">
        <v>50.929549999999999</v>
      </c>
      <c r="F1080">
        <v>82.846040000000002</v>
      </c>
    </row>
    <row r="1081" spans="2:6">
      <c r="B1081" t="s">
        <v>13</v>
      </c>
      <c r="C1081" s="25">
        <v>1062</v>
      </c>
      <c r="D1081" t="s">
        <v>69</v>
      </c>
      <c r="E1081">
        <v>50.178669999999997</v>
      </c>
      <c r="F1081">
        <v>83.184619999999995</v>
      </c>
    </row>
    <row r="1082" spans="2:6">
      <c r="B1082" t="s">
        <v>13</v>
      </c>
      <c r="C1082" s="25">
        <v>1063</v>
      </c>
      <c r="D1082" t="s">
        <v>69</v>
      </c>
      <c r="E1082">
        <v>50.422699999999999</v>
      </c>
      <c r="F1082">
        <v>82.909899999999993</v>
      </c>
    </row>
    <row r="1083" spans="2:6">
      <c r="B1083" t="s">
        <v>13</v>
      </c>
      <c r="C1083" s="25">
        <v>1064</v>
      </c>
      <c r="D1083" t="s">
        <v>69</v>
      </c>
      <c r="E1083">
        <v>50.464219999999997</v>
      </c>
      <c r="F1083">
        <v>82.935329999999993</v>
      </c>
    </row>
    <row r="1084" spans="2:6">
      <c r="B1084" t="s">
        <v>13</v>
      </c>
      <c r="C1084" s="25">
        <v>1065</v>
      </c>
      <c r="D1084" t="s">
        <v>69</v>
      </c>
      <c r="E1084">
        <v>50.449269999999999</v>
      </c>
      <c r="F1084">
        <v>83.969920000000002</v>
      </c>
    </row>
    <row r="1085" spans="2:6">
      <c r="B1085" t="s">
        <v>13</v>
      </c>
      <c r="C1085" s="25">
        <v>1066</v>
      </c>
      <c r="D1085" t="s">
        <v>69</v>
      </c>
      <c r="E1085">
        <v>49.928379999999997</v>
      </c>
      <c r="F1085">
        <v>82.993669999999995</v>
      </c>
    </row>
    <row r="1086" spans="2:6">
      <c r="B1086" t="s">
        <v>13</v>
      </c>
      <c r="C1086" s="25">
        <v>1067</v>
      </c>
      <c r="D1086" t="s">
        <v>69</v>
      </c>
      <c r="E1086">
        <v>50.488010000000003</v>
      </c>
      <c r="F1086">
        <v>83.099519999999998</v>
      </c>
    </row>
    <row r="1087" spans="2:6">
      <c r="B1087" t="s">
        <v>13</v>
      </c>
      <c r="C1087" s="25">
        <v>1068</v>
      </c>
      <c r="D1087" t="s">
        <v>69</v>
      </c>
      <c r="E1087">
        <v>49.964910000000003</v>
      </c>
      <c r="F1087">
        <v>83.708320000000001</v>
      </c>
    </row>
    <row r="1088" spans="2:6">
      <c r="B1088" t="s">
        <v>13</v>
      </c>
      <c r="C1088" s="25">
        <v>1069</v>
      </c>
      <c r="D1088" t="s">
        <v>69</v>
      </c>
      <c r="E1088">
        <v>50.752110000000002</v>
      </c>
      <c r="F1088">
        <v>82.901949999999999</v>
      </c>
    </row>
    <row r="1089" spans="2:6">
      <c r="B1089" t="s">
        <v>13</v>
      </c>
      <c r="C1089" s="25">
        <v>1070</v>
      </c>
      <c r="D1089" t="s">
        <v>69</v>
      </c>
      <c r="E1089">
        <v>27.422429999999999</v>
      </c>
      <c r="F1089">
        <v>51.438879999999997</v>
      </c>
    </row>
    <row r="1090" spans="2:6">
      <c r="B1090" t="s">
        <v>13</v>
      </c>
      <c r="C1090" s="25">
        <v>1071</v>
      </c>
      <c r="D1090" t="s">
        <v>69</v>
      </c>
      <c r="E1090">
        <v>27.67408</v>
      </c>
      <c r="F1090">
        <v>51.304110000000001</v>
      </c>
    </row>
    <row r="1091" spans="2:6">
      <c r="B1091" t="s">
        <v>13</v>
      </c>
      <c r="C1091" s="25">
        <v>1072</v>
      </c>
      <c r="D1091" t="s">
        <v>69</v>
      </c>
      <c r="E1091">
        <v>27.537400000000002</v>
      </c>
      <c r="F1091">
        <v>51.593649999999997</v>
      </c>
    </row>
    <row r="1092" spans="2:6">
      <c r="B1092" t="s">
        <v>13</v>
      </c>
      <c r="C1092" s="25">
        <v>1073</v>
      </c>
      <c r="D1092" t="s">
        <v>69</v>
      </c>
      <c r="E1092">
        <v>52.263350000000003</v>
      </c>
      <c r="F1092">
        <v>94.24933</v>
      </c>
    </row>
    <row r="1093" spans="2:6">
      <c r="B1093" t="s">
        <v>13</v>
      </c>
      <c r="C1093" s="25">
        <v>1074</v>
      </c>
      <c r="D1093" t="s">
        <v>69</v>
      </c>
      <c r="E1093">
        <v>51.737279999999998</v>
      </c>
      <c r="F1093">
        <v>92.979119999999995</v>
      </c>
    </row>
    <row r="1094" spans="2:6">
      <c r="B1094" t="s">
        <v>13</v>
      </c>
      <c r="C1094" s="25">
        <v>1075</v>
      </c>
      <c r="D1094" t="s">
        <v>69</v>
      </c>
      <c r="E1094">
        <v>75.870959999999997</v>
      </c>
      <c r="F1094">
        <v>88.386439999999993</v>
      </c>
    </row>
    <row r="1095" spans="2:6">
      <c r="B1095" t="s">
        <v>13</v>
      </c>
      <c r="C1095" s="25">
        <v>1076</v>
      </c>
      <c r="D1095" t="s">
        <v>69</v>
      </c>
      <c r="E1095">
        <v>75.244330000000005</v>
      </c>
      <c r="F1095">
        <v>83.903499999999994</v>
      </c>
    </row>
    <row r="1096" spans="2:6">
      <c r="B1096" t="s">
        <v>13</v>
      </c>
      <c r="C1096" s="25">
        <v>1077</v>
      </c>
      <c r="D1096" t="s">
        <v>69</v>
      </c>
      <c r="E1096">
        <v>75.198300000000003</v>
      </c>
      <c r="F1096">
        <v>83.462299999999999</v>
      </c>
    </row>
    <row r="1097" spans="2:6">
      <c r="B1097" t="s">
        <v>13</v>
      </c>
      <c r="C1097" s="25">
        <v>1078</v>
      </c>
      <c r="D1097" t="s">
        <v>69</v>
      </c>
      <c r="E1097">
        <v>75.701040000000006</v>
      </c>
      <c r="F1097">
        <v>82.919460000000001</v>
      </c>
    </row>
    <row r="1098" spans="2:6">
      <c r="B1098" t="s">
        <v>13</v>
      </c>
      <c r="C1098" s="25">
        <v>1079</v>
      </c>
      <c r="D1098" t="s">
        <v>69</v>
      </c>
      <c r="E1098">
        <v>75.479339999999993</v>
      </c>
      <c r="F1098">
        <v>82.884050000000002</v>
      </c>
    </row>
    <row r="1099" spans="2:6">
      <c r="B1099" t="s">
        <v>13</v>
      </c>
      <c r="C1099" s="25">
        <v>1080</v>
      </c>
      <c r="D1099" t="s">
        <v>69</v>
      </c>
      <c r="E1099">
        <v>75.194569999999999</v>
      </c>
      <c r="F1099">
        <v>82.932119999999998</v>
      </c>
    </row>
    <row r="1100" spans="2:6">
      <c r="B1100" t="s">
        <v>13</v>
      </c>
      <c r="C1100" s="25">
        <v>1081</v>
      </c>
      <c r="D1100" t="s">
        <v>69</v>
      </c>
      <c r="E1100">
        <v>74.820250000000001</v>
      </c>
      <c r="F1100">
        <v>82.962389999999999</v>
      </c>
    </row>
    <row r="1101" spans="2:6">
      <c r="B1101" t="s">
        <v>13</v>
      </c>
      <c r="C1101" s="25">
        <v>1082</v>
      </c>
      <c r="D1101" t="s">
        <v>69</v>
      </c>
      <c r="E1101">
        <v>75.164339999999996</v>
      </c>
      <c r="F1101">
        <v>83.034999999999997</v>
      </c>
    </row>
    <row r="1102" spans="2:6">
      <c r="B1102" t="s">
        <v>13</v>
      </c>
      <c r="C1102" s="25">
        <v>1083</v>
      </c>
      <c r="D1102" t="s">
        <v>69</v>
      </c>
      <c r="E1102">
        <v>75.263360000000006</v>
      </c>
      <c r="F1102">
        <v>82.945279999999997</v>
      </c>
    </row>
    <row r="1103" spans="2:6">
      <c r="B1103" t="s">
        <v>13</v>
      </c>
      <c r="C1103" s="25">
        <v>1084</v>
      </c>
      <c r="D1103" t="s">
        <v>69</v>
      </c>
      <c r="E1103">
        <v>77.756420000000006</v>
      </c>
      <c r="F1103">
        <v>51.151769999999999</v>
      </c>
    </row>
    <row r="1104" spans="2:6">
      <c r="B1104" t="s">
        <v>13</v>
      </c>
      <c r="C1104" s="25">
        <v>1085</v>
      </c>
      <c r="D1104" t="s">
        <v>69</v>
      </c>
      <c r="E1104">
        <v>77.954440000000005</v>
      </c>
      <c r="F1104">
        <v>50.475580000000001</v>
      </c>
    </row>
    <row r="1105" spans="2:6">
      <c r="B1105" t="s">
        <v>13</v>
      </c>
      <c r="C1105" s="25">
        <v>1086</v>
      </c>
      <c r="D1105" t="s">
        <v>69</v>
      </c>
      <c r="E1105">
        <v>77.083340000000007</v>
      </c>
      <c r="F1105">
        <v>52.157800000000002</v>
      </c>
    </row>
    <row r="1106" spans="2:6">
      <c r="B1106" t="s">
        <v>13</v>
      </c>
      <c r="C1106" s="25">
        <v>1087</v>
      </c>
      <c r="D1106" t="s">
        <v>69</v>
      </c>
      <c r="E1106">
        <v>76.063550000000006</v>
      </c>
      <c r="F1106">
        <v>52.104649999999999</v>
      </c>
    </row>
    <row r="1107" spans="2:6">
      <c r="B1107" t="s">
        <v>13</v>
      </c>
      <c r="C1107" s="25">
        <v>1088</v>
      </c>
      <c r="D1107" t="s">
        <v>69</v>
      </c>
      <c r="E1107">
        <v>77.682019999999994</v>
      </c>
      <c r="F1107">
        <v>51.165640000000003</v>
      </c>
    </row>
    <row r="1108" spans="2:6">
      <c r="B1108" t="s">
        <v>13</v>
      </c>
      <c r="C1108" s="25">
        <v>1089</v>
      </c>
      <c r="D1108" t="s">
        <v>69</v>
      </c>
      <c r="E1108">
        <v>76.878079999999997</v>
      </c>
      <c r="F1108">
        <v>51.867559999999997</v>
      </c>
    </row>
    <row r="1109" spans="2:6">
      <c r="B1109" t="s">
        <v>13</v>
      </c>
      <c r="C1109" s="25">
        <v>1090</v>
      </c>
      <c r="D1109" t="s">
        <v>69</v>
      </c>
      <c r="E1109">
        <v>76.948499999999996</v>
      </c>
      <c r="F1109">
        <v>51.907519999999998</v>
      </c>
    </row>
    <row r="1110" spans="2:6">
      <c r="B1110" t="s">
        <v>13</v>
      </c>
      <c r="C1110" s="25">
        <v>1091</v>
      </c>
      <c r="D1110" t="s">
        <v>69</v>
      </c>
      <c r="E1110">
        <v>77.864050000000006</v>
      </c>
      <c r="F1110">
        <v>49.662550000000003</v>
      </c>
    </row>
    <row r="1111" spans="2:6">
      <c r="B1111" t="s">
        <v>13</v>
      </c>
      <c r="C1111" s="25">
        <v>1092</v>
      </c>
      <c r="D1111" t="s">
        <v>69</v>
      </c>
      <c r="E1111">
        <v>75.771450000000002</v>
      </c>
      <c r="F1111">
        <v>17.111249999999998</v>
      </c>
    </row>
    <row r="1112" spans="2:6">
      <c r="B1112" t="s">
        <v>13</v>
      </c>
      <c r="C1112" s="25">
        <v>1093</v>
      </c>
      <c r="D1112" t="s">
        <v>69</v>
      </c>
      <c r="E1112">
        <v>52.331569999999999</v>
      </c>
      <c r="F1112">
        <v>51.878860000000003</v>
      </c>
    </row>
    <row r="1113" spans="2:6">
      <c r="B1113" t="s">
        <v>13</v>
      </c>
      <c r="C1113" s="25">
        <v>1094</v>
      </c>
      <c r="D1113" t="s">
        <v>69</v>
      </c>
      <c r="E1113">
        <v>52.592820000000003</v>
      </c>
      <c r="F1113">
        <v>51.391590000000001</v>
      </c>
    </row>
    <row r="1114" spans="2:6">
      <c r="B1114" t="s">
        <v>13</v>
      </c>
      <c r="C1114" s="25">
        <v>1095</v>
      </c>
      <c r="D1114" t="s">
        <v>69</v>
      </c>
      <c r="E1114">
        <v>50.477049999999998</v>
      </c>
      <c r="F1114">
        <v>17.048290000000001</v>
      </c>
    </row>
    <row r="1115" spans="2:6">
      <c r="B1115" t="s">
        <v>13</v>
      </c>
      <c r="C1115" s="25">
        <v>1096</v>
      </c>
      <c r="D1115" t="s">
        <v>69</v>
      </c>
      <c r="E1115">
        <v>75.296480000000003</v>
      </c>
      <c r="F1115">
        <v>17.015650000000001</v>
      </c>
    </row>
    <row r="1116" spans="2:6">
      <c r="B1116" t="s">
        <v>13</v>
      </c>
      <c r="C1116" s="25">
        <v>1097</v>
      </c>
      <c r="D1116" t="s">
        <v>69</v>
      </c>
      <c r="E1116">
        <v>75.573949999999996</v>
      </c>
      <c r="F1116">
        <v>17.062190000000001</v>
      </c>
    </row>
    <row r="1117" spans="2:6">
      <c r="B1117" t="s">
        <v>13</v>
      </c>
      <c r="C1117" s="25">
        <v>1098</v>
      </c>
      <c r="D1117" t="s">
        <v>69</v>
      </c>
      <c r="E1117">
        <v>75.400530000000003</v>
      </c>
      <c r="F1117">
        <v>17.04111</v>
      </c>
    </row>
    <row r="1118" spans="2:6">
      <c r="B1118" t="s">
        <v>13</v>
      </c>
      <c r="C1118" s="25">
        <v>1099</v>
      </c>
      <c r="D1118" t="s">
        <v>69</v>
      </c>
      <c r="E1118">
        <v>75.870990000000006</v>
      </c>
      <c r="F1118">
        <v>17.134889999999999</v>
      </c>
    </row>
    <row r="1119" spans="2:6">
      <c r="B1119" t="s">
        <v>13</v>
      </c>
      <c r="C1119" s="25">
        <v>1100</v>
      </c>
      <c r="D1119" t="s">
        <v>69</v>
      </c>
      <c r="E1119">
        <v>75.605879999999999</v>
      </c>
      <c r="F1119">
        <v>17.067720000000001</v>
      </c>
    </row>
    <row r="1120" spans="2:6">
      <c r="B1120" t="s">
        <v>13</v>
      </c>
      <c r="C1120" s="25">
        <v>1101</v>
      </c>
      <c r="D1120" t="s">
        <v>69</v>
      </c>
      <c r="E1120">
        <v>75.895579999999995</v>
      </c>
      <c r="F1120">
        <v>17.16995</v>
      </c>
    </row>
    <row r="1121" spans="2:6">
      <c r="B1121" t="s">
        <v>13</v>
      </c>
      <c r="C1121" s="25">
        <v>1102</v>
      </c>
      <c r="D1121" t="s">
        <v>69</v>
      </c>
      <c r="E1121">
        <v>75.746560000000002</v>
      </c>
      <c r="F1121">
        <v>17.105720000000002</v>
      </c>
    </row>
    <row r="1122" spans="2:6">
      <c r="B1122" t="s">
        <v>13</v>
      </c>
      <c r="C1122" s="25">
        <v>1103</v>
      </c>
      <c r="D1122" t="s">
        <v>69</v>
      </c>
      <c r="E1122">
        <v>75.142340000000004</v>
      </c>
      <c r="F1122">
        <v>16.754919999999998</v>
      </c>
    </row>
    <row r="1123" spans="2:6">
      <c r="B1123" t="s">
        <v>13</v>
      </c>
      <c r="C1123" s="25">
        <v>1104</v>
      </c>
      <c r="D1123" t="s">
        <v>69</v>
      </c>
      <c r="E1123">
        <v>50.66178</v>
      </c>
      <c r="F1123">
        <v>17.078140000000001</v>
      </c>
    </row>
    <row r="1124" spans="2:6">
      <c r="B1124" t="s">
        <v>13</v>
      </c>
      <c r="C1124" s="25">
        <v>1105</v>
      </c>
      <c r="D1124" t="s">
        <v>69</v>
      </c>
      <c r="E1124">
        <v>50.699849999999998</v>
      </c>
      <c r="F1124">
        <v>17.085180000000001</v>
      </c>
    </row>
    <row r="1125" spans="2:6">
      <c r="B1125" t="s">
        <v>13</v>
      </c>
      <c r="C1125" s="25">
        <v>1106</v>
      </c>
      <c r="D1125" t="s">
        <v>69</v>
      </c>
      <c r="E1125">
        <v>50.918939999999999</v>
      </c>
      <c r="F1125">
        <v>17.147600000000001</v>
      </c>
    </row>
    <row r="1126" spans="2:6">
      <c r="B1126" t="s">
        <v>13</v>
      </c>
      <c r="C1126" s="25">
        <v>1107</v>
      </c>
      <c r="D1126" t="s">
        <v>69</v>
      </c>
      <c r="E1126">
        <v>50.725259999999999</v>
      </c>
      <c r="F1126">
        <v>16.90747</v>
      </c>
    </row>
    <row r="1127" spans="2:6">
      <c r="B1127" t="s">
        <v>13</v>
      </c>
      <c r="C1127" s="25">
        <v>1108</v>
      </c>
      <c r="D1127" t="s">
        <v>69</v>
      </c>
      <c r="E1127">
        <v>51.263869999999997</v>
      </c>
      <c r="F1127">
        <v>17.16235</v>
      </c>
    </row>
    <row r="1128" spans="2:6">
      <c r="B1128" t="s">
        <v>13</v>
      </c>
      <c r="C1128" s="25">
        <v>1109</v>
      </c>
      <c r="D1128" t="s">
        <v>69</v>
      </c>
      <c r="E1128">
        <v>51.250920000000001</v>
      </c>
      <c r="F1128">
        <v>17.240459999999999</v>
      </c>
    </row>
    <row r="1129" spans="2:6">
      <c r="B1129" t="s">
        <v>13</v>
      </c>
      <c r="C1129" s="25">
        <v>1110</v>
      </c>
      <c r="D1129" t="s">
        <v>69</v>
      </c>
      <c r="E1129">
        <v>50.785159999999998</v>
      </c>
      <c r="F1129">
        <v>17.180199999999999</v>
      </c>
    </row>
    <row r="1130" spans="2:6">
      <c r="B1130" t="s">
        <v>13</v>
      </c>
      <c r="C1130" s="25">
        <v>1111</v>
      </c>
      <c r="D1130" t="s">
        <v>69</v>
      </c>
      <c r="E1130">
        <v>50.501399999999997</v>
      </c>
      <c r="F1130">
        <v>17.10577</v>
      </c>
    </row>
    <row r="1131" spans="2:6">
      <c r="B1131" t="s">
        <v>13</v>
      </c>
      <c r="C1131" s="25">
        <v>1112</v>
      </c>
      <c r="D1131" t="s">
        <v>69</v>
      </c>
      <c r="E1131">
        <v>50.733669999999996</v>
      </c>
      <c r="F1131">
        <v>16.99296</v>
      </c>
    </row>
    <row r="1132" spans="2:6">
      <c r="B1132" t="s">
        <v>13</v>
      </c>
      <c r="C1132" s="25">
        <v>1113</v>
      </c>
      <c r="D1132" t="s">
        <v>69</v>
      </c>
      <c r="E1132">
        <v>50.711379999999998</v>
      </c>
      <c r="F1132">
        <v>17.08832</v>
      </c>
    </row>
    <row r="1133" spans="2:6">
      <c r="B1133" t="s">
        <v>13</v>
      </c>
      <c r="C1133" s="25">
        <v>1114</v>
      </c>
      <c r="D1133" t="s">
        <v>69</v>
      </c>
      <c r="E1133">
        <v>50.812739999999998</v>
      </c>
      <c r="F1133">
        <v>16.57272</v>
      </c>
    </row>
    <row r="1134" spans="2:6">
      <c r="B1134" t="s">
        <v>13</v>
      </c>
      <c r="C1134" s="25">
        <v>1115</v>
      </c>
      <c r="D1134" t="s">
        <v>69</v>
      </c>
      <c r="E1134">
        <v>51.014229999999998</v>
      </c>
      <c r="F1134">
        <v>17.2211</v>
      </c>
    </row>
    <row r="1135" spans="2:6">
      <c r="B1135" t="s">
        <v>13</v>
      </c>
      <c r="C1135" s="25">
        <v>1116</v>
      </c>
      <c r="D1135" t="s">
        <v>69</v>
      </c>
      <c r="E1135">
        <v>50.353520000000003</v>
      </c>
      <c r="F1135">
        <v>17.06474</v>
      </c>
    </row>
    <row r="1136" spans="2:6">
      <c r="B1136" t="s">
        <v>13</v>
      </c>
      <c r="C1136" s="25">
        <v>1117</v>
      </c>
      <c r="D1136" t="s">
        <v>69</v>
      </c>
      <c r="E1136">
        <v>50.43553</v>
      </c>
      <c r="F1136">
        <v>17.065169999999998</v>
      </c>
    </row>
    <row r="1137" spans="2:6">
      <c r="B1137" t="s">
        <v>13</v>
      </c>
      <c r="C1137" s="25">
        <v>1118</v>
      </c>
      <c r="D1137" t="s">
        <v>69</v>
      </c>
      <c r="E1137">
        <v>50.630980000000001</v>
      </c>
      <c r="F1137">
        <v>17.076519999999999</v>
      </c>
    </row>
    <row r="1138" spans="2:6">
      <c r="B1138" t="s">
        <v>13</v>
      </c>
      <c r="C1138" s="25">
        <v>1119</v>
      </c>
      <c r="D1138" t="s">
        <v>69</v>
      </c>
      <c r="E1138">
        <v>51.066809999999997</v>
      </c>
      <c r="F1138">
        <v>17.208860000000001</v>
      </c>
    </row>
    <row r="1139" spans="2:6">
      <c r="B1139" t="s">
        <v>13</v>
      </c>
      <c r="C1139" s="25">
        <v>1120</v>
      </c>
      <c r="D1139" t="s">
        <v>69</v>
      </c>
      <c r="E1139">
        <v>50.792349999999999</v>
      </c>
      <c r="F1139">
        <v>17.20421</v>
      </c>
    </row>
    <row r="1140" spans="2:6">
      <c r="B1140" t="s">
        <v>13</v>
      </c>
      <c r="C1140" s="25">
        <v>1121</v>
      </c>
      <c r="D1140" t="s">
        <v>69</v>
      </c>
      <c r="E1140">
        <v>50.551279999999998</v>
      </c>
      <c r="F1140">
        <v>17.08466</v>
      </c>
    </row>
    <row r="1141" spans="2:6">
      <c r="B1141" t="s">
        <v>13</v>
      </c>
      <c r="C1141" s="25">
        <v>1122</v>
      </c>
      <c r="D1141" t="s">
        <v>69</v>
      </c>
      <c r="E1141">
        <v>50.559759999999997</v>
      </c>
      <c r="F1141">
        <v>17.093879999999999</v>
      </c>
    </row>
    <row r="1142" spans="2:6">
      <c r="B1142" t="s">
        <v>13</v>
      </c>
      <c r="C1142" s="25">
        <v>1123</v>
      </c>
      <c r="D1142" t="s">
        <v>69</v>
      </c>
      <c r="E1142">
        <v>75.325980000000001</v>
      </c>
      <c r="F1142">
        <v>15.771890000000001</v>
      </c>
    </row>
    <row r="1143" spans="2:6">
      <c r="B1143" t="s">
        <v>13</v>
      </c>
      <c r="C1143" s="25">
        <v>1124</v>
      </c>
      <c r="D1143" t="s">
        <v>69</v>
      </c>
      <c r="E1143">
        <v>75.044730000000001</v>
      </c>
      <c r="F1143">
        <v>17.004259999999999</v>
      </c>
    </row>
    <row r="1144" spans="2:6">
      <c r="B1144" t="s">
        <v>13</v>
      </c>
      <c r="C1144" s="25">
        <v>1125</v>
      </c>
      <c r="D1144" t="s">
        <v>69</v>
      </c>
      <c r="E1144">
        <v>75.287090000000006</v>
      </c>
      <c r="F1144">
        <v>16.17493</v>
      </c>
    </row>
    <row r="1145" spans="2:6">
      <c r="B1145" t="s">
        <v>13</v>
      </c>
      <c r="C1145" s="25">
        <v>1126</v>
      </c>
      <c r="D1145" t="s">
        <v>69</v>
      </c>
      <c r="E1145">
        <v>75.23997</v>
      </c>
      <c r="F1145">
        <v>17.031849999999999</v>
      </c>
    </row>
    <row r="1146" spans="2:6">
      <c r="B1146" t="s">
        <v>13</v>
      </c>
      <c r="C1146" s="25">
        <v>1127</v>
      </c>
      <c r="D1146" t="s">
        <v>69</v>
      </c>
      <c r="E1146">
        <v>75.152460000000005</v>
      </c>
      <c r="F1146">
        <v>17.004940000000001</v>
      </c>
    </row>
    <row r="1147" spans="2:6">
      <c r="B1147" t="s">
        <v>13</v>
      </c>
      <c r="C1147" s="25">
        <v>1128</v>
      </c>
      <c r="D1147" t="s">
        <v>69</v>
      </c>
      <c r="E1147">
        <v>75.961839999999995</v>
      </c>
      <c r="F1147">
        <v>16.694839999999999</v>
      </c>
    </row>
    <row r="1148" spans="2:6">
      <c r="B1148" t="s">
        <v>13</v>
      </c>
      <c r="C1148" s="25">
        <v>1129</v>
      </c>
      <c r="D1148" t="s">
        <v>69</v>
      </c>
      <c r="E1148">
        <v>75.448059999999998</v>
      </c>
      <c r="F1148">
        <v>17.04515</v>
      </c>
    </row>
    <row r="1149" spans="2:6">
      <c r="B1149" t="s">
        <v>13</v>
      </c>
      <c r="C1149" s="25">
        <v>1130</v>
      </c>
      <c r="D1149" t="s">
        <v>69</v>
      </c>
      <c r="E1149">
        <v>75.759379999999993</v>
      </c>
      <c r="F1149">
        <v>16.94293</v>
      </c>
    </row>
    <row r="1150" spans="2:6">
      <c r="B1150" t="s">
        <v>13</v>
      </c>
      <c r="C1150" s="25">
        <v>1131</v>
      </c>
      <c r="D1150" t="s">
        <v>69</v>
      </c>
      <c r="E1150">
        <v>50.378259999999997</v>
      </c>
      <c r="F1150">
        <v>16.946280000000002</v>
      </c>
    </row>
    <row r="1151" spans="2:6">
      <c r="B1151" t="s">
        <v>13</v>
      </c>
      <c r="C1151" s="25">
        <v>1132</v>
      </c>
      <c r="D1151" t="s">
        <v>69</v>
      </c>
      <c r="E1151">
        <v>50.533639999999998</v>
      </c>
      <c r="F1151">
        <v>17.019580000000001</v>
      </c>
    </row>
    <row r="1152" spans="2:6">
      <c r="B1152" t="s">
        <v>13</v>
      </c>
      <c r="C1152" s="25">
        <v>1133</v>
      </c>
      <c r="D1152" t="s">
        <v>69</v>
      </c>
      <c r="E1152">
        <v>77.500910000000005</v>
      </c>
      <c r="F1152">
        <v>50.166989999999998</v>
      </c>
    </row>
    <row r="1153" spans="2:6">
      <c r="B1153" t="s">
        <v>13</v>
      </c>
      <c r="C1153" s="25">
        <v>1134</v>
      </c>
      <c r="D1153" t="s">
        <v>69</v>
      </c>
      <c r="E1153">
        <v>50.691119999999998</v>
      </c>
      <c r="F1153">
        <v>87.513959999999997</v>
      </c>
    </row>
    <row r="1154" spans="2:6">
      <c r="B1154" t="s">
        <v>13</v>
      </c>
      <c r="C1154" s="25">
        <v>1135</v>
      </c>
      <c r="D1154" t="s">
        <v>69</v>
      </c>
      <c r="E1154">
        <v>49.990389999999998</v>
      </c>
      <c r="F1154">
        <v>83.99736</v>
      </c>
    </row>
    <row r="1155" spans="2:6">
      <c r="B1155" t="s">
        <v>13</v>
      </c>
      <c r="C1155" s="25">
        <v>1136</v>
      </c>
      <c r="D1155" t="s">
        <v>69</v>
      </c>
      <c r="E1155">
        <v>50.127180000000003</v>
      </c>
      <c r="F1155">
        <v>82.990750000000006</v>
      </c>
    </row>
    <row r="1156" spans="2:6">
      <c r="B1156" t="s">
        <v>13</v>
      </c>
      <c r="C1156" s="25">
        <v>1137</v>
      </c>
      <c r="D1156" t="s">
        <v>68</v>
      </c>
      <c r="E1156">
        <v>55.993029999999997</v>
      </c>
      <c r="F1156">
        <v>79.277259999999998</v>
      </c>
    </row>
    <row r="1157" spans="2:6">
      <c r="B1157" t="s">
        <v>13</v>
      </c>
      <c r="C1157" s="25">
        <v>1138</v>
      </c>
      <c r="D1157" t="s">
        <v>68</v>
      </c>
      <c r="E1157">
        <v>50.032249999999998</v>
      </c>
      <c r="F1157">
        <v>79.013069999999999</v>
      </c>
    </row>
    <row r="1158" spans="2:6">
      <c r="B1158" t="s">
        <v>13</v>
      </c>
      <c r="C1158" s="25">
        <v>1139</v>
      </c>
      <c r="D1158" t="s">
        <v>68</v>
      </c>
      <c r="E1158">
        <v>51.288460000000001</v>
      </c>
      <c r="F1158">
        <v>82.435940000000002</v>
      </c>
    </row>
    <row r="1159" spans="2:6">
      <c r="B1159" t="s">
        <v>13</v>
      </c>
      <c r="C1159" s="25">
        <v>1140</v>
      </c>
      <c r="D1159" t="s">
        <v>68</v>
      </c>
      <c r="E1159">
        <v>51.170540000000003</v>
      </c>
      <c r="F1159">
        <v>79.165289999999999</v>
      </c>
    </row>
    <row r="1160" spans="2:6">
      <c r="B1160" t="s">
        <v>13</v>
      </c>
      <c r="C1160" s="25">
        <v>1141</v>
      </c>
      <c r="D1160" t="s">
        <v>68</v>
      </c>
      <c r="E1160">
        <v>44.37791</v>
      </c>
      <c r="F1160">
        <v>78.164630000000002</v>
      </c>
    </row>
    <row r="1161" spans="2:6">
      <c r="B1161" t="s">
        <v>13</v>
      </c>
      <c r="C1161" s="25">
        <v>1142</v>
      </c>
      <c r="D1161" t="s">
        <v>68</v>
      </c>
      <c r="E1161">
        <v>45.010269999999998</v>
      </c>
      <c r="F1161">
        <v>77.880859999999998</v>
      </c>
    </row>
    <row r="1162" spans="2:6">
      <c r="B1162" t="s">
        <v>13</v>
      </c>
      <c r="C1162" s="25">
        <v>1143</v>
      </c>
      <c r="D1162" t="s">
        <v>68</v>
      </c>
      <c r="E1162">
        <v>48.559820000000002</v>
      </c>
      <c r="F1162">
        <v>78.78837</v>
      </c>
    </row>
    <row r="1163" spans="2:6">
      <c r="B1163" t="s">
        <v>13</v>
      </c>
      <c r="C1163" s="25">
        <v>1144</v>
      </c>
      <c r="D1163" t="s">
        <v>68</v>
      </c>
      <c r="E1163">
        <v>42.142270000000003</v>
      </c>
      <c r="F1163">
        <v>76.880629999999996</v>
      </c>
    </row>
    <row r="1164" spans="2:6">
      <c r="B1164" t="s">
        <v>13</v>
      </c>
      <c r="C1164" s="25">
        <v>1145</v>
      </c>
      <c r="D1164" t="s">
        <v>68</v>
      </c>
      <c r="E1164">
        <v>41.026969999999999</v>
      </c>
      <c r="F1164">
        <v>76.409589999999994</v>
      </c>
    </row>
    <row r="1165" spans="2:6">
      <c r="B1165" t="s">
        <v>13</v>
      </c>
      <c r="C1165" s="25">
        <v>1146</v>
      </c>
      <c r="D1165" t="s">
        <v>68</v>
      </c>
      <c r="E1165">
        <v>34.575310000000002</v>
      </c>
      <c r="F1165">
        <v>72.72484</v>
      </c>
    </row>
    <row r="1166" spans="2:6">
      <c r="B1166" t="s">
        <v>13</v>
      </c>
      <c r="C1166" s="25">
        <v>1147</v>
      </c>
      <c r="D1166" t="s">
        <v>68</v>
      </c>
      <c r="E1166">
        <v>31.168600000000001</v>
      </c>
      <c r="F1166">
        <v>69.245419999999996</v>
      </c>
    </row>
    <row r="1167" spans="2:6">
      <c r="B1167" t="s">
        <v>13</v>
      </c>
      <c r="C1167" s="25">
        <v>1148</v>
      </c>
      <c r="D1167" t="s">
        <v>68</v>
      </c>
      <c r="E1167">
        <v>32.64425</v>
      </c>
      <c r="F1167">
        <v>70.732560000000007</v>
      </c>
    </row>
    <row r="1168" spans="2:6">
      <c r="B1168" t="s">
        <v>13</v>
      </c>
      <c r="C1168" s="25">
        <v>1149</v>
      </c>
      <c r="D1168" t="s">
        <v>68</v>
      </c>
      <c r="E1168">
        <v>26.666650000000001</v>
      </c>
      <c r="F1168">
        <v>62.980969999999999</v>
      </c>
    </row>
    <row r="1169" spans="2:6">
      <c r="B1169" t="s">
        <v>13</v>
      </c>
      <c r="C1169" s="25">
        <v>1150</v>
      </c>
      <c r="D1169" t="s">
        <v>68</v>
      </c>
      <c r="E1169">
        <v>26.45926</v>
      </c>
      <c r="F1169">
        <v>62.63467</v>
      </c>
    </row>
    <row r="1170" spans="2:6">
      <c r="B1170" t="s">
        <v>13</v>
      </c>
      <c r="C1170" s="25">
        <v>1151</v>
      </c>
      <c r="D1170" t="s">
        <v>68</v>
      </c>
      <c r="E1170">
        <v>25.53801</v>
      </c>
      <c r="F1170">
        <v>60.630240000000001</v>
      </c>
    </row>
    <row r="1171" spans="2:6">
      <c r="B1171" t="s">
        <v>13</v>
      </c>
      <c r="C1171" s="25">
        <v>1152</v>
      </c>
      <c r="D1171" t="s">
        <v>68</v>
      </c>
      <c r="E1171">
        <v>26.320709999999998</v>
      </c>
      <c r="F1171">
        <v>62.396279999999997</v>
      </c>
    </row>
    <row r="1172" spans="2:6">
      <c r="B1172" t="s">
        <v>13</v>
      </c>
      <c r="C1172" s="25">
        <v>1153</v>
      </c>
      <c r="D1172" t="s">
        <v>68</v>
      </c>
      <c r="E1172">
        <v>26.16339</v>
      </c>
      <c r="F1172">
        <v>62.026809999999998</v>
      </c>
    </row>
    <row r="1173" spans="2:6">
      <c r="B1173" t="s">
        <v>13</v>
      </c>
      <c r="C1173" s="25">
        <v>1154</v>
      </c>
      <c r="D1173" t="s">
        <v>68</v>
      </c>
      <c r="E1173">
        <v>25.213789999999999</v>
      </c>
      <c r="F1173">
        <v>60.273400000000002</v>
      </c>
    </row>
    <row r="1174" spans="2:6">
      <c r="B1174" t="s">
        <v>13</v>
      </c>
      <c r="C1174" s="25">
        <v>1155</v>
      </c>
      <c r="D1174" t="s">
        <v>68</v>
      </c>
      <c r="E1174">
        <v>26.859529999999999</v>
      </c>
      <c r="F1174">
        <v>63.141829999999999</v>
      </c>
    </row>
    <row r="1175" spans="2:6">
      <c r="B1175" t="s">
        <v>13</v>
      </c>
      <c r="C1175" s="25">
        <v>1156</v>
      </c>
      <c r="D1175" t="s">
        <v>68</v>
      </c>
      <c r="E1175">
        <v>31.760670000000001</v>
      </c>
      <c r="F1175">
        <v>69.797659999999993</v>
      </c>
    </row>
    <row r="1176" spans="2:6">
      <c r="B1176" t="s">
        <v>13</v>
      </c>
      <c r="C1176" s="25">
        <v>1157</v>
      </c>
      <c r="D1176" t="s">
        <v>68</v>
      </c>
      <c r="E1176">
        <v>39.793289999999999</v>
      </c>
      <c r="F1176">
        <v>75.807959999999994</v>
      </c>
    </row>
    <row r="1177" spans="2:6">
      <c r="B1177" t="s">
        <v>13</v>
      </c>
      <c r="C1177" s="25">
        <v>1158</v>
      </c>
      <c r="D1177" t="s">
        <v>68</v>
      </c>
      <c r="E1177">
        <v>45.617440000000002</v>
      </c>
      <c r="F1177">
        <v>78.119969999999995</v>
      </c>
    </row>
    <row r="1178" spans="2:6">
      <c r="B1178" t="s">
        <v>13</v>
      </c>
      <c r="C1178" s="25">
        <v>1159</v>
      </c>
      <c r="D1178" t="s">
        <v>68</v>
      </c>
      <c r="E1178">
        <v>53.771459999999998</v>
      </c>
      <c r="F1178">
        <v>79.302930000000003</v>
      </c>
    </row>
    <row r="1179" spans="2:6">
      <c r="B1179" t="s">
        <v>13</v>
      </c>
      <c r="C1179" s="25">
        <v>1160</v>
      </c>
      <c r="D1179" t="s">
        <v>68</v>
      </c>
      <c r="E1179">
        <v>56.451430000000002</v>
      </c>
      <c r="F1179">
        <v>79.247110000000006</v>
      </c>
    </row>
    <row r="1180" spans="2:6">
      <c r="B1180" t="s">
        <v>13</v>
      </c>
      <c r="C1180" s="25">
        <v>1161</v>
      </c>
      <c r="D1180" t="s">
        <v>68</v>
      </c>
      <c r="E1180">
        <v>66.093720000000005</v>
      </c>
      <c r="F1180">
        <v>77.01782</v>
      </c>
    </row>
    <row r="1181" spans="2:6">
      <c r="B1181" t="s">
        <v>13</v>
      </c>
      <c r="C1181" s="25">
        <v>1162</v>
      </c>
      <c r="D1181" t="s">
        <v>68</v>
      </c>
      <c r="E1181">
        <v>56.925840000000001</v>
      </c>
      <c r="F1181">
        <v>79.206320000000005</v>
      </c>
    </row>
    <row r="1182" spans="2:6">
      <c r="B1182" t="s">
        <v>13</v>
      </c>
      <c r="C1182" s="25">
        <v>1163</v>
      </c>
      <c r="D1182" t="s">
        <v>68</v>
      </c>
      <c r="E1182">
        <v>58.988250000000001</v>
      </c>
      <c r="F1182">
        <v>78.917259999999999</v>
      </c>
    </row>
    <row r="1183" spans="2:6">
      <c r="B1183" t="s">
        <v>13</v>
      </c>
      <c r="C1183" s="25">
        <v>1164</v>
      </c>
      <c r="D1183" t="s">
        <v>68</v>
      </c>
      <c r="E1183">
        <v>57.902270000000001</v>
      </c>
      <c r="F1183">
        <v>79.080870000000004</v>
      </c>
    </row>
    <row r="1184" spans="2:6">
      <c r="B1184" t="s">
        <v>13</v>
      </c>
      <c r="C1184" s="25">
        <v>1165</v>
      </c>
      <c r="D1184" t="s">
        <v>68</v>
      </c>
      <c r="E1184">
        <v>64.812870000000004</v>
      </c>
      <c r="F1184">
        <v>77.486940000000004</v>
      </c>
    </row>
    <row r="1185" spans="2:6">
      <c r="B1185" t="s">
        <v>13</v>
      </c>
      <c r="C1185" s="25">
        <v>1166</v>
      </c>
      <c r="D1185" t="s">
        <v>68</v>
      </c>
      <c r="E1185">
        <v>60.349789999999999</v>
      </c>
      <c r="F1185">
        <v>78.72945</v>
      </c>
    </row>
    <row r="1186" spans="2:6">
      <c r="B1186" t="s">
        <v>13</v>
      </c>
      <c r="C1186" s="25">
        <v>1167</v>
      </c>
      <c r="D1186" t="s">
        <v>68</v>
      </c>
      <c r="E1186">
        <v>48.890560000000001</v>
      </c>
      <c r="F1186">
        <v>16.806539999999998</v>
      </c>
    </row>
    <row r="1187" spans="2:6">
      <c r="B1187" t="s">
        <v>13</v>
      </c>
      <c r="C1187" s="25">
        <v>1168</v>
      </c>
      <c r="D1187" t="s">
        <v>68</v>
      </c>
      <c r="E1187">
        <v>47.549509999999998</v>
      </c>
      <c r="F1187">
        <v>17.071400000000001</v>
      </c>
    </row>
    <row r="1188" spans="2:6">
      <c r="B1188" t="s">
        <v>13</v>
      </c>
      <c r="C1188" s="25">
        <v>1169</v>
      </c>
      <c r="D1188" t="s">
        <v>68</v>
      </c>
      <c r="E1188">
        <v>30.889430000000001</v>
      </c>
      <c r="F1188">
        <v>26.329039999999999</v>
      </c>
    </row>
    <row r="1189" spans="2:6">
      <c r="B1189" t="s">
        <v>13</v>
      </c>
      <c r="C1189" s="25">
        <v>1170</v>
      </c>
      <c r="D1189" t="s">
        <v>68</v>
      </c>
      <c r="E1189">
        <v>28.972840000000001</v>
      </c>
      <c r="F1189">
        <v>29.050470000000001</v>
      </c>
    </row>
    <row r="1190" spans="2:6">
      <c r="B1190" t="s">
        <v>13</v>
      </c>
      <c r="C1190" s="25">
        <v>1171</v>
      </c>
      <c r="D1190" t="s">
        <v>68</v>
      </c>
      <c r="E1190">
        <v>35.161360000000002</v>
      </c>
      <c r="F1190">
        <v>22.786850000000001</v>
      </c>
    </row>
    <row r="1191" spans="2:6">
      <c r="B1191" t="s">
        <v>13</v>
      </c>
      <c r="C1191" s="25">
        <v>1172</v>
      </c>
      <c r="D1191" t="s">
        <v>68</v>
      </c>
      <c r="E1191">
        <v>45.870370000000001</v>
      </c>
      <c r="F1191">
        <v>17.48939</v>
      </c>
    </row>
    <row r="1192" spans="2:6">
      <c r="B1192" t="s">
        <v>13</v>
      </c>
      <c r="C1192" s="25">
        <v>1173</v>
      </c>
      <c r="D1192" t="s">
        <v>68</v>
      </c>
      <c r="E1192">
        <v>32.831420000000001</v>
      </c>
      <c r="F1192">
        <v>24.797540000000001</v>
      </c>
    </row>
    <row r="1193" spans="2:6">
      <c r="B1193" t="s">
        <v>13</v>
      </c>
      <c r="C1193" s="25">
        <v>1174</v>
      </c>
      <c r="D1193" t="s">
        <v>68</v>
      </c>
      <c r="E1193">
        <v>39.485570000000003</v>
      </c>
      <c r="F1193">
        <v>20.033049999999999</v>
      </c>
    </row>
    <row r="1194" spans="2:6">
      <c r="B1194" t="s">
        <v>13</v>
      </c>
      <c r="C1194" s="25">
        <v>1175</v>
      </c>
      <c r="D1194" t="s">
        <v>68</v>
      </c>
      <c r="E1194">
        <v>33.446179999999998</v>
      </c>
      <c r="F1194">
        <v>24.190639999999998</v>
      </c>
    </row>
    <row r="1195" spans="2:6">
      <c r="B1195" t="s">
        <v>13</v>
      </c>
      <c r="C1195" s="25">
        <v>1176</v>
      </c>
      <c r="D1195" t="s">
        <v>68</v>
      </c>
      <c r="E1195">
        <v>21.863579999999999</v>
      </c>
      <c r="F1195">
        <v>46.052590000000002</v>
      </c>
    </row>
    <row r="1196" spans="2:6">
      <c r="B1196" t="s">
        <v>13</v>
      </c>
      <c r="C1196" s="25">
        <v>1177</v>
      </c>
      <c r="D1196" t="s">
        <v>68</v>
      </c>
      <c r="E1196">
        <v>25.165870000000002</v>
      </c>
      <c r="F1196">
        <v>35.76661</v>
      </c>
    </row>
    <row r="1197" spans="2:6">
      <c r="B1197" t="s">
        <v>13</v>
      </c>
      <c r="C1197" s="25">
        <v>1178</v>
      </c>
      <c r="D1197" t="s">
        <v>68</v>
      </c>
      <c r="E1197">
        <v>22.959479999999999</v>
      </c>
      <c r="F1197">
        <v>51.287709999999997</v>
      </c>
    </row>
    <row r="1198" spans="2:6">
      <c r="B1198" t="s">
        <v>13</v>
      </c>
      <c r="C1198" s="25">
        <v>1179</v>
      </c>
      <c r="D1198" t="s">
        <v>68</v>
      </c>
      <c r="E1198">
        <v>25.58606</v>
      </c>
      <c r="F1198">
        <v>60.846580000000003</v>
      </c>
    </row>
    <row r="1199" spans="2:6">
      <c r="B1199" t="s">
        <v>13</v>
      </c>
      <c r="C1199" s="25">
        <v>1180</v>
      </c>
      <c r="D1199" t="s">
        <v>68</v>
      </c>
      <c r="E1199">
        <v>26.314309999999999</v>
      </c>
      <c r="F1199">
        <v>33.297170000000001</v>
      </c>
    </row>
    <row r="1200" spans="2:6">
      <c r="B1200" t="s">
        <v>13</v>
      </c>
      <c r="C1200" s="25">
        <v>1181</v>
      </c>
      <c r="D1200" t="s">
        <v>68</v>
      </c>
      <c r="E1200">
        <v>33.037300000000002</v>
      </c>
      <c r="F1200">
        <v>24.56446</v>
      </c>
    </row>
    <row r="1201" spans="2:6">
      <c r="B1201" t="s">
        <v>13</v>
      </c>
      <c r="C1201" s="25">
        <v>1182</v>
      </c>
      <c r="D1201" t="s">
        <v>68</v>
      </c>
      <c r="E1201">
        <v>36.468890000000002</v>
      </c>
      <c r="F1201">
        <v>21.876110000000001</v>
      </c>
    </row>
    <row r="1202" spans="2:6">
      <c r="B1202" t="s">
        <v>13</v>
      </c>
      <c r="C1202" s="25">
        <v>1183</v>
      </c>
      <c r="D1202" t="s">
        <v>68</v>
      </c>
      <c r="E1202">
        <v>26.513549999999999</v>
      </c>
      <c r="F1202">
        <v>32.918750000000003</v>
      </c>
    </row>
    <row r="1203" spans="2:6">
      <c r="B1203" t="s">
        <v>13</v>
      </c>
      <c r="C1203" s="25">
        <v>1184</v>
      </c>
      <c r="D1203" t="s">
        <v>68</v>
      </c>
      <c r="E1203">
        <v>36.027090000000001</v>
      </c>
      <c r="F1203">
        <v>22.195440000000001</v>
      </c>
    </row>
    <row r="1204" spans="2:6">
      <c r="B1204" t="s">
        <v>13</v>
      </c>
      <c r="C1204" s="25">
        <v>1185</v>
      </c>
      <c r="D1204" t="s">
        <v>68</v>
      </c>
      <c r="E1204">
        <v>42.681040000000003</v>
      </c>
      <c r="F1204">
        <v>18.542539999999999</v>
      </c>
    </row>
    <row r="1205" spans="2:6">
      <c r="B1205" t="s">
        <v>13</v>
      </c>
      <c r="C1205" s="25">
        <v>1186</v>
      </c>
      <c r="D1205" t="s">
        <v>68</v>
      </c>
      <c r="E1205">
        <v>45.041080000000001</v>
      </c>
      <c r="F1205">
        <v>17.73452</v>
      </c>
    </row>
    <row r="1206" spans="2:6">
      <c r="B1206" t="s">
        <v>13</v>
      </c>
      <c r="C1206" s="25">
        <v>1187</v>
      </c>
      <c r="D1206" t="s">
        <v>68</v>
      </c>
      <c r="E1206">
        <v>47.352420000000002</v>
      </c>
      <c r="F1206">
        <v>17.13475</v>
      </c>
    </row>
    <row r="1207" spans="2:6">
      <c r="B1207" t="s">
        <v>13</v>
      </c>
      <c r="C1207" s="25">
        <v>1188</v>
      </c>
      <c r="D1207" t="s">
        <v>68</v>
      </c>
      <c r="E1207">
        <v>53.84619</v>
      </c>
      <c r="F1207">
        <v>16.387319999999999</v>
      </c>
    </row>
    <row r="1208" spans="2:6">
      <c r="B1208" t="s">
        <v>13</v>
      </c>
      <c r="C1208" s="25">
        <v>1189</v>
      </c>
      <c r="D1208" t="s">
        <v>68</v>
      </c>
      <c r="E1208">
        <v>55.129640000000002</v>
      </c>
      <c r="F1208">
        <v>16.353249999999999</v>
      </c>
    </row>
    <row r="1209" spans="2:6">
      <c r="B1209" t="s">
        <v>13</v>
      </c>
      <c r="C1209" s="25">
        <v>1190</v>
      </c>
      <c r="D1209" t="s">
        <v>68</v>
      </c>
      <c r="E1209">
        <v>52.188119999999998</v>
      </c>
      <c r="F1209">
        <v>16.418220000000002</v>
      </c>
    </row>
    <row r="1210" spans="2:6">
      <c r="B1210" t="s">
        <v>13</v>
      </c>
      <c r="C1210" s="25">
        <v>1191</v>
      </c>
      <c r="D1210" t="s">
        <v>68</v>
      </c>
      <c r="E1210">
        <v>58.67266</v>
      </c>
      <c r="F1210">
        <v>16.66337</v>
      </c>
    </row>
    <row r="1211" spans="2:6">
      <c r="B1211" t="s">
        <v>13</v>
      </c>
      <c r="C1211" s="25">
        <v>1192</v>
      </c>
      <c r="D1211" t="s">
        <v>68</v>
      </c>
      <c r="E1211">
        <v>82.144310000000004</v>
      </c>
      <c r="F1211">
        <v>33.195219999999999</v>
      </c>
    </row>
    <row r="1212" spans="2:6">
      <c r="B1212" t="s">
        <v>13</v>
      </c>
      <c r="C1212" s="25">
        <v>1193</v>
      </c>
      <c r="D1212" t="s">
        <v>68</v>
      </c>
      <c r="E1212">
        <v>75.686570000000003</v>
      </c>
      <c r="F1212">
        <v>24.741510000000002</v>
      </c>
    </row>
    <row r="1213" spans="2:6">
      <c r="B1213" t="s">
        <v>13</v>
      </c>
      <c r="C1213" s="25">
        <v>1194</v>
      </c>
      <c r="D1213" t="s">
        <v>68</v>
      </c>
      <c r="E1213">
        <v>85.34496</v>
      </c>
      <c r="F1213">
        <v>52.886420000000001</v>
      </c>
    </row>
    <row r="1214" spans="2:6">
      <c r="B1214" t="s">
        <v>13</v>
      </c>
      <c r="C1214" s="25">
        <v>1195</v>
      </c>
      <c r="D1214" t="s">
        <v>68</v>
      </c>
      <c r="E1214">
        <v>83.844650000000001</v>
      </c>
      <c r="F1214">
        <v>58.616059999999997</v>
      </c>
    </row>
    <row r="1215" spans="2:6">
      <c r="B1215" t="s">
        <v>13</v>
      </c>
      <c r="C1215" s="25">
        <v>1196</v>
      </c>
      <c r="D1215" t="s">
        <v>68</v>
      </c>
      <c r="E1215">
        <v>85.664760000000001</v>
      </c>
      <c r="F1215">
        <v>45.542749999999998</v>
      </c>
    </row>
    <row r="1216" spans="2:6">
      <c r="B1216" t="s">
        <v>13</v>
      </c>
      <c r="C1216" s="25">
        <v>1197</v>
      </c>
      <c r="D1216" t="s">
        <v>68</v>
      </c>
      <c r="E1216">
        <v>77.930999999999997</v>
      </c>
      <c r="F1216">
        <v>68.690060000000003</v>
      </c>
    </row>
    <row r="1217" spans="2:6">
      <c r="B1217" t="s">
        <v>13</v>
      </c>
      <c r="C1217" s="25">
        <v>1198</v>
      </c>
      <c r="D1217" t="s">
        <v>68</v>
      </c>
      <c r="E1217">
        <v>73.031829999999999</v>
      </c>
      <c r="F1217">
        <v>73.120570000000001</v>
      </c>
    </row>
    <row r="1218" spans="2:6">
      <c r="B1218" t="s">
        <v>13</v>
      </c>
      <c r="C1218" s="25">
        <v>1199</v>
      </c>
      <c r="D1218" t="s">
        <v>68</v>
      </c>
      <c r="E1218">
        <v>70.102800000000002</v>
      </c>
      <c r="F1218">
        <v>75.683210000000003</v>
      </c>
    </row>
    <row r="1219" spans="2:6">
      <c r="B1219" t="s">
        <v>13</v>
      </c>
      <c r="C1219" s="25">
        <v>1200</v>
      </c>
      <c r="D1219" t="s">
        <v>68</v>
      </c>
      <c r="E1219">
        <v>57.144689999999997</v>
      </c>
      <c r="F1219">
        <v>79.194100000000006</v>
      </c>
    </row>
    <row r="1220" spans="2:6">
      <c r="B1220" t="s">
        <v>13</v>
      </c>
      <c r="C1220" s="25">
        <v>1201</v>
      </c>
      <c r="D1220" t="s">
        <v>68</v>
      </c>
      <c r="E1220">
        <v>46.96246</v>
      </c>
      <c r="F1220">
        <v>78.666560000000004</v>
      </c>
    </row>
    <row r="1221" spans="2:6">
      <c r="B1221" t="s">
        <v>13</v>
      </c>
      <c r="C1221" s="25">
        <v>1202</v>
      </c>
      <c r="D1221" t="s">
        <v>68</v>
      </c>
      <c r="E1221">
        <v>50.564929999999997</v>
      </c>
      <c r="F1221">
        <v>79.077299999999994</v>
      </c>
    </row>
    <row r="1222" spans="2:6">
      <c r="B1222" t="s">
        <v>13</v>
      </c>
      <c r="C1222" s="25">
        <v>1203</v>
      </c>
      <c r="D1222" t="s">
        <v>68</v>
      </c>
      <c r="E1222">
        <v>53.719679999999997</v>
      </c>
      <c r="F1222">
        <v>79.306939999999997</v>
      </c>
    </row>
    <row r="1223" spans="2:6">
      <c r="B1223" t="s">
        <v>13</v>
      </c>
      <c r="C1223" s="25">
        <v>1204</v>
      </c>
      <c r="D1223" t="s">
        <v>68</v>
      </c>
      <c r="E1223">
        <v>54.200229999999998</v>
      </c>
      <c r="F1223">
        <v>79.325000000000003</v>
      </c>
    </row>
    <row r="1224" spans="2:6">
      <c r="B1224" t="s">
        <v>13</v>
      </c>
      <c r="C1224" s="25">
        <v>1205</v>
      </c>
      <c r="D1224" t="s">
        <v>68</v>
      </c>
      <c r="E1224">
        <v>47.8752</v>
      </c>
      <c r="F1224">
        <v>78.675849999999997</v>
      </c>
    </row>
    <row r="1225" spans="2:6">
      <c r="B1225" t="s">
        <v>13</v>
      </c>
      <c r="C1225" s="25">
        <v>1206</v>
      </c>
      <c r="D1225" t="s">
        <v>68</v>
      </c>
      <c r="E1225">
        <v>51.473460000000003</v>
      </c>
      <c r="F1225">
        <v>79.159869999999998</v>
      </c>
    </row>
    <row r="1226" spans="2:6">
      <c r="B1226" t="s">
        <v>13</v>
      </c>
      <c r="C1226" s="25">
        <v>1207</v>
      </c>
      <c r="D1226" t="s">
        <v>68</v>
      </c>
      <c r="E1226">
        <v>52.751220000000004</v>
      </c>
      <c r="F1226">
        <v>79.293660000000003</v>
      </c>
    </row>
    <row r="1227" spans="2:6">
      <c r="B1227" t="s">
        <v>13</v>
      </c>
      <c r="C1227" s="25">
        <v>1208</v>
      </c>
      <c r="D1227" t="s">
        <v>68</v>
      </c>
      <c r="E1227">
        <v>48.562220000000003</v>
      </c>
      <c r="F1227">
        <v>78.782380000000003</v>
      </c>
    </row>
    <row r="1228" spans="2:6">
      <c r="B1228" t="s">
        <v>13</v>
      </c>
      <c r="C1228" s="25">
        <v>1209</v>
      </c>
      <c r="D1228" t="s">
        <v>68</v>
      </c>
      <c r="E1228">
        <v>53.081240000000001</v>
      </c>
      <c r="F1228">
        <v>79.297250000000005</v>
      </c>
    </row>
    <row r="1229" spans="2:6">
      <c r="B1229" t="s">
        <v>13</v>
      </c>
      <c r="C1229" s="25">
        <v>1210</v>
      </c>
      <c r="D1229" t="s">
        <v>68</v>
      </c>
      <c r="E1229">
        <v>56.475380000000001</v>
      </c>
      <c r="F1229">
        <v>79.167839999999998</v>
      </c>
    </row>
    <row r="1230" spans="2:6">
      <c r="B1230" t="s">
        <v>13</v>
      </c>
      <c r="C1230" s="25">
        <v>1211</v>
      </c>
      <c r="D1230" t="s">
        <v>68</v>
      </c>
      <c r="E1230">
        <v>49.570909999999998</v>
      </c>
      <c r="F1230">
        <v>79.038120000000006</v>
      </c>
    </row>
    <row r="1231" spans="2:6">
      <c r="B1231" t="s">
        <v>13</v>
      </c>
      <c r="C1231" s="25">
        <v>1212</v>
      </c>
      <c r="D1231" t="s">
        <v>68</v>
      </c>
      <c r="E1231">
        <v>37.627699999999997</v>
      </c>
      <c r="F1231">
        <v>74.557500000000005</v>
      </c>
    </row>
    <row r="1232" spans="2:6">
      <c r="B1232" t="s">
        <v>13</v>
      </c>
      <c r="C1232" s="25">
        <v>1213</v>
      </c>
      <c r="D1232" t="s">
        <v>68</v>
      </c>
      <c r="E1232">
        <v>32.2637</v>
      </c>
      <c r="F1232">
        <v>70.316640000000007</v>
      </c>
    </row>
    <row r="1233" spans="2:6">
      <c r="B1233" t="s">
        <v>13</v>
      </c>
      <c r="C1233" s="25">
        <v>1214</v>
      </c>
      <c r="D1233" t="s">
        <v>68</v>
      </c>
      <c r="E1233">
        <v>32.542380000000001</v>
      </c>
      <c r="F1233">
        <v>70.702420000000004</v>
      </c>
    </row>
    <row r="1234" spans="2:6">
      <c r="B1234" t="s">
        <v>13</v>
      </c>
      <c r="C1234" s="25">
        <v>1215</v>
      </c>
      <c r="D1234" t="s">
        <v>68</v>
      </c>
      <c r="E1234">
        <v>52.825020000000002</v>
      </c>
      <c r="F1234">
        <v>85.578130000000002</v>
      </c>
    </row>
    <row r="1235" spans="2:6">
      <c r="B1235" t="s">
        <v>13</v>
      </c>
      <c r="C1235" s="25">
        <v>1216</v>
      </c>
      <c r="D1235" t="s">
        <v>68</v>
      </c>
      <c r="E1235">
        <v>58.528289999999998</v>
      </c>
      <c r="F1235">
        <v>78.978700000000003</v>
      </c>
    </row>
    <row r="1236" spans="2:6">
      <c r="B1236" t="s">
        <v>13</v>
      </c>
      <c r="C1236" s="25">
        <v>1217</v>
      </c>
      <c r="D1236" t="s">
        <v>68</v>
      </c>
      <c r="E1236">
        <v>56.265830000000001</v>
      </c>
      <c r="F1236">
        <v>79.252939999999995</v>
      </c>
    </row>
    <row r="1237" spans="2:6">
      <c r="B1237" t="s">
        <v>13</v>
      </c>
      <c r="C1237" s="25">
        <v>1218</v>
      </c>
      <c r="D1237" t="s">
        <v>68</v>
      </c>
      <c r="E1237">
        <v>57.075890000000001</v>
      </c>
      <c r="F1237">
        <v>79.193920000000006</v>
      </c>
    </row>
    <row r="1238" spans="2:6">
      <c r="B1238" t="s">
        <v>13</v>
      </c>
      <c r="C1238" s="25">
        <v>1219</v>
      </c>
      <c r="D1238" t="s">
        <v>68</v>
      </c>
      <c r="E1238">
        <v>54.256399999999999</v>
      </c>
      <c r="F1238">
        <v>79.313860000000005</v>
      </c>
    </row>
    <row r="1239" spans="2:6">
      <c r="B1239" t="s">
        <v>13</v>
      </c>
      <c r="C1239" s="25">
        <v>1220</v>
      </c>
      <c r="D1239" t="s">
        <v>68</v>
      </c>
      <c r="E1239">
        <v>62.685670000000002</v>
      </c>
      <c r="F1239">
        <v>78.17474</v>
      </c>
    </row>
    <row r="1240" spans="2:6">
      <c r="B1240" t="s">
        <v>13</v>
      </c>
      <c r="C1240" s="25">
        <v>1221</v>
      </c>
      <c r="D1240" t="s">
        <v>68</v>
      </c>
      <c r="E1240">
        <v>68.085610000000003</v>
      </c>
      <c r="F1240">
        <v>76.112319999999997</v>
      </c>
    </row>
    <row r="1241" spans="2:6">
      <c r="B1241" t="s">
        <v>13</v>
      </c>
      <c r="C1241" s="25">
        <v>1222</v>
      </c>
      <c r="D1241" t="s">
        <v>68</v>
      </c>
      <c r="E1241">
        <v>65.118120000000005</v>
      </c>
      <c r="F1241">
        <v>77.399190000000004</v>
      </c>
    </row>
    <row r="1242" spans="2:6">
      <c r="B1242" t="s">
        <v>13</v>
      </c>
      <c r="C1242" s="25">
        <v>1223</v>
      </c>
      <c r="D1242" t="s">
        <v>68</v>
      </c>
      <c r="E1242">
        <v>68.745630000000006</v>
      </c>
      <c r="F1242">
        <v>75.790059999999997</v>
      </c>
    </row>
    <row r="1243" spans="2:6">
      <c r="B1243" t="s">
        <v>13</v>
      </c>
      <c r="C1243" s="25">
        <v>1224</v>
      </c>
      <c r="D1243" t="s">
        <v>68</v>
      </c>
      <c r="E1243">
        <v>63.090229999999998</v>
      </c>
      <c r="F1243">
        <v>78.041409999999999</v>
      </c>
    </row>
    <row r="1244" spans="2:6">
      <c r="B1244" t="s">
        <v>13</v>
      </c>
      <c r="C1244" s="25">
        <v>1225</v>
      </c>
      <c r="D1244" t="s">
        <v>68</v>
      </c>
      <c r="E1244">
        <v>77.204589999999996</v>
      </c>
      <c r="F1244">
        <v>69.312150000000003</v>
      </c>
    </row>
    <row r="1245" spans="2:6">
      <c r="B1245" t="s">
        <v>13</v>
      </c>
      <c r="C1245" s="25">
        <v>1226</v>
      </c>
      <c r="D1245" t="s">
        <v>68</v>
      </c>
      <c r="E1245">
        <v>82.033910000000006</v>
      </c>
      <c r="F1245">
        <v>62.681870000000004</v>
      </c>
    </row>
    <row r="1246" spans="2:6">
      <c r="B1246" t="s">
        <v>13</v>
      </c>
      <c r="C1246" s="25">
        <v>1227</v>
      </c>
      <c r="D1246" t="s">
        <v>68</v>
      </c>
      <c r="E1246">
        <v>81.577950000000001</v>
      </c>
      <c r="F1246">
        <v>63.894930000000002</v>
      </c>
    </row>
    <row r="1247" spans="2:6">
      <c r="B1247" t="s">
        <v>13</v>
      </c>
      <c r="C1247" s="25">
        <v>1228</v>
      </c>
      <c r="D1247" t="s">
        <v>68</v>
      </c>
      <c r="E1247">
        <v>85.180139999999994</v>
      </c>
      <c r="F1247">
        <v>53.781680000000001</v>
      </c>
    </row>
    <row r="1248" spans="2:6">
      <c r="B1248" t="s">
        <v>13</v>
      </c>
      <c r="C1248" s="25">
        <v>1229</v>
      </c>
      <c r="D1248" t="s">
        <v>68</v>
      </c>
      <c r="E1248">
        <v>84.286820000000006</v>
      </c>
      <c r="F1248">
        <v>57.256169999999997</v>
      </c>
    </row>
    <row r="1249" spans="2:6">
      <c r="B1249" t="s">
        <v>13</v>
      </c>
      <c r="C1249" s="25">
        <v>1230</v>
      </c>
      <c r="D1249" t="s">
        <v>68</v>
      </c>
      <c r="E1249">
        <v>85.622489999999999</v>
      </c>
      <c r="F1249">
        <v>45.024169999999998</v>
      </c>
    </row>
    <row r="1250" spans="2:6">
      <c r="B1250" t="s">
        <v>13</v>
      </c>
      <c r="C1250" s="25">
        <v>1231</v>
      </c>
      <c r="D1250" t="s">
        <v>68</v>
      </c>
      <c r="E1250">
        <v>85.604500000000002</v>
      </c>
      <c r="F1250">
        <v>50.762340000000002</v>
      </c>
    </row>
    <row r="1251" spans="2:6">
      <c r="B1251" t="s">
        <v>13</v>
      </c>
      <c r="C1251" s="25">
        <v>1232</v>
      </c>
      <c r="D1251" t="s">
        <v>68</v>
      </c>
      <c r="E1251">
        <v>84.424790000000002</v>
      </c>
      <c r="F1251">
        <v>38.761409999999998</v>
      </c>
    </row>
    <row r="1252" spans="2:6">
      <c r="B1252" t="s">
        <v>13</v>
      </c>
      <c r="C1252" s="25">
        <v>1233</v>
      </c>
      <c r="D1252" t="s">
        <v>68</v>
      </c>
      <c r="E1252">
        <v>85.570989999999995</v>
      </c>
      <c r="F1252">
        <v>44.560099999999998</v>
      </c>
    </row>
    <row r="1253" spans="2:6">
      <c r="B1253" t="s">
        <v>13</v>
      </c>
      <c r="C1253" s="25">
        <v>1234</v>
      </c>
      <c r="D1253" t="s">
        <v>68</v>
      </c>
      <c r="E1253">
        <v>84.626720000000006</v>
      </c>
      <c r="F1253">
        <v>39.487079999999999</v>
      </c>
    </row>
    <row r="1254" spans="2:6">
      <c r="B1254" t="s">
        <v>13</v>
      </c>
      <c r="C1254" s="25">
        <v>1235</v>
      </c>
      <c r="D1254" t="s">
        <v>68</v>
      </c>
      <c r="E1254">
        <v>73.396150000000006</v>
      </c>
      <c r="F1254">
        <v>22.81625</v>
      </c>
    </row>
    <row r="1255" spans="2:6">
      <c r="B1255" t="s">
        <v>13</v>
      </c>
      <c r="C1255" s="25">
        <v>1236</v>
      </c>
      <c r="D1255" t="s">
        <v>68</v>
      </c>
      <c r="E1255">
        <v>73.507450000000006</v>
      </c>
      <c r="F1255">
        <v>22.85699</v>
      </c>
    </row>
    <row r="1256" spans="2:6">
      <c r="B1256" t="s">
        <v>13</v>
      </c>
      <c r="C1256" s="25">
        <v>1237</v>
      </c>
      <c r="D1256" t="s">
        <v>68</v>
      </c>
      <c r="E1256">
        <v>63.356490000000001</v>
      </c>
      <c r="F1256">
        <v>17.724070000000001</v>
      </c>
    </row>
    <row r="1257" spans="2:6">
      <c r="B1257" t="s">
        <v>13</v>
      </c>
      <c r="C1257" s="25">
        <v>1238</v>
      </c>
      <c r="D1257" t="s">
        <v>68</v>
      </c>
      <c r="E1257">
        <v>72.959050000000005</v>
      </c>
      <c r="F1257">
        <v>22.511500000000002</v>
      </c>
    </row>
    <row r="1258" spans="2:6">
      <c r="B1258" t="s">
        <v>13</v>
      </c>
      <c r="C1258" s="25">
        <v>1239</v>
      </c>
      <c r="D1258" t="s">
        <v>68</v>
      </c>
      <c r="E1258">
        <v>64.020840000000007</v>
      </c>
      <c r="F1258">
        <v>17.883579999999998</v>
      </c>
    </row>
    <row r="1259" spans="2:6">
      <c r="B1259" t="s">
        <v>13</v>
      </c>
      <c r="C1259" s="25">
        <v>1240</v>
      </c>
      <c r="D1259" t="s">
        <v>68</v>
      </c>
      <c r="E1259">
        <v>61.124459999999999</v>
      </c>
      <c r="F1259">
        <v>17.116350000000001</v>
      </c>
    </row>
    <row r="1260" spans="2:6">
      <c r="B1260" t="s">
        <v>13</v>
      </c>
      <c r="C1260" s="25">
        <v>1241</v>
      </c>
      <c r="D1260" t="s">
        <v>68</v>
      </c>
      <c r="E1260">
        <v>75.674210000000002</v>
      </c>
      <c r="F1260">
        <v>24.782499999999999</v>
      </c>
    </row>
    <row r="1261" spans="2:6">
      <c r="B1261" t="s">
        <v>13</v>
      </c>
      <c r="C1261" s="25">
        <v>1242</v>
      </c>
      <c r="D1261" t="s">
        <v>68</v>
      </c>
      <c r="E1261">
        <v>69.513580000000005</v>
      </c>
      <c r="F1261">
        <v>20.27936</v>
      </c>
    </row>
    <row r="1262" spans="2:6">
      <c r="B1262" t="s">
        <v>13</v>
      </c>
      <c r="C1262" s="25">
        <v>1243</v>
      </c>
      <c r="D1262" t="s">
        <v>68</v>
      </c>
      <c r="E1262">
        <v>58.572139999999997</v>
      </c>
      <c r="F1262">
        <v>16.642700000000001</v>
      </c>
    </row>
    <row r="1263" spans="2:6">
      <c r="B1263" t="s">
        <v>13</v>
      </c>
      <c r="C1263" s="25">
        <v>1244</v>
      </c>
      <c r="D1263" t="s">
        <v>68</v>
      </c>
      <c r="E1263">
        <v>70.981939999999994</v>
      </c>
      <c r="F1263">
        <v>21.145890000000001</v>
      </c>
    </row>
    <row r="1264" spans="2:6">
      <c r="B1264" t="s">
        <v>13</v>
      </c>
      <c r="C1264" s="25">
        <v>1245</v>
      </c>
      <c r="D1264" t="s">
        <v>68</v>
      </c>
      <c r="E1264">
        <v>65.223029999999994</v>
      </c>
      <c r="F1264">
        <v>18.397200000000002</v>
      </c>
    </row>
    <row r="1265" spans="2:6">
      <c r="B1265" t="s">
        <v>13</v>
      </c>
      <c r="C1265" s="25">
        <v>1246</v>
      </c>
      <c r="D1265" t="s">
        <v>68</v>
      </c>
      <c r="E1265">
        <v>65.315039999999996</v>
      </c>
      <c r="F1265">
        <v>18.333749999999998</v>
      </c>
    </row>
    <row r="1266" spans="2:6">
      <c r="B1266" t="s">
        <v>13</v>
      </c>
      <c r="C1266" s="25">
        <v>1247</v>
      </c>
      <c r="D1266" t="s">
        <v>68</v>
      </c>
      <c r="E1266">
        <v>64.010239999999996</v>
      </c>
      <c r="F1266">
        <v>17.924479999999999</v>
      </c>
    </row>
    <row r="1267" spans="2:6">
      <c r="B1267" t="s">
        <v>13</v>
      </c>
      <c r="C1267" s="25">
        <v>1248</v>
      </c>
      <c r="D1267" t="s">
        <v>68</v>
      </c>
      <c r="E1267">
        <v>57.140940000000001</v>
      </c>
      <c r="F1267">
        <v>16.598610000000001</v>
      </c>
    </row>
    <row r="1268" spans="2:6">
      <c r="B1268" t="s">
        <v>13</v>
      </c>
      <c r="C1268" s="25">
        <v>1249</v>
      </c>
      <c r="D1268" t="s">
        <v>68</v>
      </c>
      <c r="E1268">
        <v>56.36515</v>
      </c>
      <c r="F1268">
        <v>16.326550000000001</v>
      </c>
    </row>
    <row r="1269" spans="2:6">
      <c r="B1269" t="s">
        <v>13</v>
      </c>
      <c r="C1269" s="25">
        <v>1250</v>
      </c>
      <c r="D1269" t="s">
        <v>68</v>
      </c>
      <c r="E1269">
        <v>43.04618</v>
      </c>
      <c r="F1269">
        <v>18.402560000000001</v>
      </c>
    </row>
    <row r="1270" spans="2:6">
      <c r="B1270" t="s">
        <v>13</v>
      </c>
      <c r="C1270" s="25">
        <v>1251</v>
      </c>
      <c r="D1270" t="s">
        <v>68</v>
      </c>
      <c r="E1270">
        <v>52.081760000000003</v>
      </c>
      <c r="F1270">
        <v>16.453869999999998</v>
      </c>
    </row>
    <row r="1271" spans="2:6">
      <c r="B1271" t="s">
        <v>13</v>
      </c>
      <c r="C1271" s="25">
        <v>1252</v>
      </c>
      <c r="D1271" t="s">
        <v>68</v>
      </c>
      <c r="E1271">
        <v>42.879040000000003</v>
      </c>
      <c r="F1271">
        <v>18.489409999999999</v>
      </c>
    </row>
    <row r="1272" spans="2:6">
      <c r="B1272" t="s">
        <v>13</v>
      </c>
      <c r="C1272" s="25">
        <v>1253</v>
      </c>
      <c r="D1272" t="s">
        <v>68</v>
      </c>
      <c r="E1272">
        <v>51.566989999999997</v>
      </c>
      <c r="F1272">
        <v>16.485710000000001</v>
      </c>
    </row>
    <row r="1273" spans="2:6">
      <c r="B1273" t="s">
        <v>13</v>
      </c>
      <c r="C1273" s="25">
        <v>1254</v>
      </c>
      <c r="D1273" t="s">
        <v>68</v>
      </c>
      <c r="E1273">
        <v>58.839129999999997</v>
      </c>
      <c r="F1273">
        <v>16.637640000000001</v>
      </c>
    </row>
    <row r="1274" spans="2:6">
      <c r="B1274" t="s">
        <v>13</v>
      </c>
      <c r="C1274" s="25">
        <v>1255</v>
      </c>
      <c r="D1274" t="s">
        <v>68</v>
      </c>
      <c r="E1274">
        <v>60.755789999999998</v>
      </c>
      <c r="F1274">
        <v>17.03323</v>
      </c>
    </row>
    <row r="1275" spans="2:6">
      <c r="B1275" t="s">
        <v>13</v>
      </c>
      <c r="C1275" s="25">
        <v>1256</v>
      </c>
      <c r="D1275" t="s">
        <v>68</v>
      </c>
      <c r="E1275">
        <v>54.761159999999997</v>
      </c>
      <c r="F1275">
        <v>16.36619</v>
      </c>
    </row>
    <row r="1276" spans="2:6">
      <c r="B1276" t="s">
        <v>13</v>
      </c>
      <c r="C1276" s="25">
        <v>1257</v>
      </c>
      <c r="D1276" t="s">
        <v>68</v>
      </c>
      <c r="E1276">
        <v>53.56991</v>
      </c>
      <c r="F1276">
        <v>16.33971</v>
      </c>
    </row>
    <row r="1277" spans="2:6">
      <c r="B1277" t="s">
        <v>13</v>
      </c>
      <c r="C1277" s="25">
        <v>1258</v>
      </c>
      <c r="D1277" t="s">
        <v>68</v>
      </c>
      <c r="E1277">
        <v>48.914619999999999</v>
      </c>
      <c r="F1277">
        <v>16.798639999999999</v>
      </c>
    </row>
    <row r="1278" spans="2:6">
      <c r="B1278" t="s">
        <v>13</v>
      </c>
      <c r="C1278" s="25">
        <v>1259</v>
      </c>
      <c r="D1278" t="s">
        <v>68</v>
      </c>
      <c r="E1278">
        <v>52.646140000000003</v>
      </c>
      <c r="F1278">
        <v>16.384840000000001</v>
      </c>
    </row>
    <row r="1279" spans="2:6">
      <c r="B1279" t="s">
        <v>13</v>
      </c>
      <c r="C1279" s="25">
        <v>1260</v>
      </c>
      <c r="D1279" t="s">
        <v>68</v>
      </c>
      <c r="E1279">
        <v>49.83849</v>
      </c>
      <c r="F1279">
        <v>16.67633</v>
      </c>
    </row>
    <row r="1280" spans="2:6">
      <c r="B1280" t="s">
        <v>13</v>
      </c>
      <c r="C1280" s="25">
        <v>1261</v>
      </c>
      <c r="D1280" t="s">
        <v>68</v>
      </c>
      <c r="E1280">
        <v>52.684069999999998</v>
      </c>
      <c r="F1280">
        <v>16.407959999999999</v>
      </c>
    </row>
    <row r="1281" spans="2:6">
      <c r="B1281" t="s">
        <v>13</v>
      </c>
      <c r="C1281" s="25">
        <v>1262</v>
      </c>
      <c r="D1281" t="s">
        <v>68</v>
      </c>
      <c r="E1281">
        <v>65.807220000000001</v>
      </c>
      <c r="F1281">
        <v>18.14076</v>
      </c>
    </row>
    <row r="1282" spans="2:6">
      <c r="B1282" t="s">
        <v>13</v>
      </c>
      <c r="C1282" s="25">
        <v>1263</v>
      </c>
      <c r="D1282" t="s">
        <v>68</v>
      </c>
      <c r="E1282">
        <v>60.673920000000003</v>
      </c>
      <c r="F1282">
        <v>17.0518</v>
      </c>
    </row>
    <row r="1283" spans="2:6">
      <c r="B1283" t="s">
        <v>13</v>
      </c>
      <c r="C1283" s="25">
        <v>1264</v>
      </c>
      <c r="D1283" t="s">
        <v>68</v>
      </c>
      <c r="E1283">
        <v>63.394710000000003</v>
      </c>
      <c r="F1283">
        <v>17.70054</v>
      </c>
    </row>
    <row r="1284" spans="2:6">
      <c r="B1284" t="s">
        <v>13</v>
      </c>
      <c r="C1284" s="25">
        <v>1265</v>
      </c>
      <c r="D1284" t="s">
        <v>68</v>
      </c>
      <c r="E1284">
        <v>64.802009999999996</v>
      </c>
      <c r="F1284">
        <v>18.21688</v>
      </c>
    </row>
    <row r="1285" spans="2:6">
      <c r="B1285" t="s">
        <v>13</v>
      </c>
      <c r="C1285" s="25">
        <v>1266</v>
      </c>
      <c r="D1285" t="s">
        <v>68</v>
      </c>
      <c r="E1285">
        <v>65.025940000000006</v>
      </c>
      <c r="F1285">
        <v>18.28782</v>
      </c>
    </row>
    <row r="1286" spans="2:6">
      <c r="B1286" t="s">
        <v>13</v>
      </c>
      <c r="C1286" s="25">
        <v>1267</v>
      </c>
      <c r="D1286" t="s">
        <v>68</v>
      </c>
      <c r="E1286">
        <v>65.755549999999999</v>
      </c>
      <c r="F1286">
        <v>18.516220000000001</v>
      </c>
    </row>
    <row r="1287" spans="2:6">
      <c r="B1287" t="s">
        <v>13</v>
      </c>
      <c r="C1287" s="25">
        <v>1268</v>
      </c>
      <c r="D1287" t="s">
        <v>68</v>
      </c>
      <c r="E1287">
        <v>69.967730000000003</v>
      </c>
      <c r="F1287">
        <v>20.538989999999998</v>
      </c>
    </row>
    <row r="1288" spans="2:6">
      <c r="B1288" t="s">
        <v>13</v>
      </c>
      <c r="C1288" s="25">
        <v>1269</v>
      </c>
      <c r="D1288" t="s">
        <v>68</v>
      </c>
      <c r="E1288">
        <v>68.892780000000002</v>
      </c>
      <c r="F1288">
        <v>20.032450000000001</v>
      </c>
    </row>
    <row r="1289" spans="2:6">
      <c r="B1289" t="s">
        <v>13</v>
      </c>
      <c r="C1289" s="25">
        <v>1270</v>
      </c>
      <c r="D1289" t="s">
        <v>68</v>
      </c>
      <c r="E1289">
        <v>61.826549999999997</v>
      </c>
      <c r="F1289">
        <v>17.269659999999998</v>
      </c>
    </row>
    <row r="1290" spans="2:6">
      <c r="B1290" t="s">
        <v>13</v>
      </c>
      <c r="C1290" s="25">
        <v>1271</v>
      </c>
      <c r="D1290" t="s">
        <v>68</v>
      </c>
      <c r="E1290">
        <v>60.787970000000001</v>
      </c>
      <c r="F1290">
        <v>17.046199999999999</v>
      </c>
    </row>
    <row r="1291" spans="2:6">
      <c r="B1291" t="s">
        <v>13</v>
      </c>
      <c r="C1291" s="25">
        <v>1272</v>
      </c>
      <c r="D1291" t="s">
        <v>68</v>
      </c>
      <c r="E1291">
        <v>61.915610000000001</v>
      </c>
      <c r="F1291">
        <v>17.28219</v>
      </c>
    </row>
    <row r="1292" spans="2:6">
      <c r="B1292" t="s">
        <v>13</v>
      </c>
      <c r="C1292" s="25">
        <v>1273</v>
      </c>
      <c r="D1292" t="s">
        <v>68</v>
      </c>
      <c r="E1292">
        <v>45.029000000000003</v>
      </c>
      <c r="F1292">
        <v>17.724450000000001</v>
      </c>
    </row>
    <row r="1293" spans="2:6">
      <c r="B1293" t="s">
        <v>13</v>
      </c>
      <c r="C1293" s="25">
        <v>1274</v>
      </c>
      <c r="D1293" t="s">
        <v>68</v>
      </c>
      <c r="E1293">
        <v>39.92136</v>
      </c>
      <c r="F1293">
        <v>19.70185</v>
      </c>
    </row>
    <row r="1294" spans="2:6">
      <c r="B1294" t="s">
        <v>13</v>
      </c>
      <c r="C1294" s="25">
        <v>1275</v>
      </c>
      <c r="D1294" t="s">
        <v>68</v>
      </c>
      <c r="E1294">
        <v>84.794280000000001</v>
      </c>
      <c r="F1294">
        <v>55.568649999999998</v>
      </c>
    </row>
    <row r="1295" spans="2:6">
      <c r="B1295" t="s">
        <v>13</v>
      </c>
      <c r="C1295" s="25">
        <v>1276</v>
      </c>
      <c r="D1295" t="s">
        <v>68</v>
      </c>
      <c r="E1295">
        <v>55.662959999999998</v>
      </c>
      <c r="F1295">
        <v>83.356480000000005</v>
      </c>
    </row>
    <row r="1296" spans="2:6">
      <c r="B1296" t="s">
        <v>13</v>
      </c>
      <c r="C1296" s="25">
        <v>1277</v>
      </c>
      <c r="D1296" t="s">
        <v>68</v>
      </c>
      <c r="E1296">
        <v>50.492249999999999</v>
      </c>
      <c r="F1296">
        <v>78.997529999999998</v>
      </c>
    </row>
    <row r="1297" spans="2:6">
      <c r="B1297" t="s">
        <v>13</v>
      </c>
      <c r="C1297" s="25">
        <v>1278</v>
      </c>
      <c r="D1297" t="s">
        <v>68</v>
      </c>
      <c r="E1297">
        <v>51.467100000000002</v>
      </c>
      <c r="F1297">
        <v>79.201840000000004</v>
      </c>
    </row>
    <row r="1298" spans="2:6">
      <c r="B1298" t="s">
        <v>13</v>
      </c>
      <c r="C1298" s="25">
        <v>1279</v>
      </c>
      <c r="D1298" t="s">
        <v>67</v>
      </c>
      <c r="E1298">
        <v>51.203890000000001</v>
      </c>
      <c r="F1298">
        <v>83.339780000000005</v>
      </c>
    </row>
    <row r="1299" spans="2:6">
      <c r="B1299" t="s">
        <v>13</v>
      </c>
      <c r="C1299" s="25">
        <v>1280</v>
      </c>
      <c r="D1299" t="s">
        <v>67</v>
      </c>
      <c r="E1299">
        <v>58.974469999999997</v>
      </c>
      <c r="F1299">
        <v>85.49982</v>
      </c>
    </row>
    <row r="1300" spans="2:6">
      <c r="B1300" t="s">
        <v>13</v>
      </c>
      <c r="C1300" s="25">
        <v>1281</v>
      </c>
      <c r="D1300" t="s">
        <v>67</v>
      </c>
      <c r="E1300">
        <v>51.872070000000001</v>
      </c>
      <c r="F1300">
        <v>85.829740000000001</v>
      </c>
    </row>
    <row r="1301" spans="2:6">
      <c r="B1301" t="s">
        <v>13</v>
      </c>
      <c r="C1301" s="25">
        <v>1282</v>
      </c>
      <c r="D1301" t="s">
        <v>67</v>
      </c>
      <c r="E1301">
        <v>48.179929999999999</v>
      </c>
      <c r="F1301">
        <v>85.045119999999997</v>
      </c>
    </row>
    <row r="1302" spans="2:6">
      <c r="B1302" t="s">
        <v>13</v>
      </c>
      <c r="C1302" s="25">
        <v>1283</v>
      </c>
      <c r="D1302" t="s">
        <v>67</v>
      </c>
      <c r="E1302">
        <v>41.683199999999999</v>
      </c>
      <c r="F1302">
        <v>84.017939999999996</v>
      </c>
    </row>
    <row r="1303" spans="2:6">
      <c r="B1303" t="s">
        <v>13</v>
      </c>
      <c r="C1303" s="25">
        <v>1284</v>
      </c>
      <c r="D1303" t="s">
        <v>67</v>
      </c>
      <c r="E1303">
        <v>37.890419999999999</v>
      </c>
      <c r="F1303">
        <v>82.567490000000006</v>
      </c>
    </row>
    <row r="1304" spans="2:6">
      <c r="B1304" t="s">
        <v>13</v>
      </c>
      <c r="C1304" s="25">
        <v>1285</v>
      </c>
      <c r="D1304" t="s">
        <v>67</v>
      </c>
      <c r="E1304">
        <v>39.548969999999997</v>
      </c>
      <c r="F1304">
        <v>80.812600000000003</v>
      </c>
    </row>
    <row r="1305" spans="2:6">
      <c r="B1305" t="s">
        <v>13</v>
      </c>
      <c r="C1305" s="25">
        <v>1286</v>
      </c>
      <c r="D1305" t="s">
        <v>67</v>
      </c>
      <c r="E1305">
        <v>39.649569999999997</v>
      </c>
      <c r="F1305">
        <v>82.664529999999999</v>
      </c>
    </row>
    <row r="1306" spans="2:6">
      <c r="B1306" t="s">
        <v>13</v>
      </c>
      <c r="C1306" s="25">
        <v>1287</v>
      </c>
      <c r="D1306" t="s">
        <v>67</v>
      </c>
      <c r="E1306">
        <v>34.750599999999999</v>
      </c>
      <c r="F1306">
        <v>80.011089999999996</v>
      </c>
    </row>
    <row r="1307" spans="2:6">
      <c r="B1307" t="s">
        <v>13</v>
      </c>
      <c r="C1307" s="25">
        <v>1288</v>
      </c>
      <c r="D1307" t="s">
        <v>67</v>
      </c>
      <c r="E1307">
        <v>27.560839999999999</v>
      </c>
      <c r="F1307">
        <v>72.847830000000002</v>
      </c>
    </row>
    <row r="1308" spans="2:6">
      <c r="B1308" t="s">
        <v>13</v>
      </c>
      <c r="C1308" s="25">
        <v>1289</v>
      </c>
      <c r="D1308" t="s">
        <v>67</v>
      </c>
      <c r="E1308">
        <v>24.635539999999999</v>
      </c>
      <c r="F1308">
        <v>71.610709999999997</v>
      </c>
    </row>
    <row r="1309" spans="2:6">
      <c r="B1309" t="s">
        <v>13</v>
      </c>
      <c r="C1309" s="25">
        <v>1290</v>
      </c>
      <c r="D1309" t="s">
        <v>67</v>
      </c>
      <c r="E1309">
        <v>20.95946</v>
      </c>
      <c r="F1309">
        <v>66.041499999999999</v>
      </c>
    </row>
    <row r="1310" spans="2:6">
      <c r="B1310" t="s">
        <v>13</v>
      </c>
      <c r="C1310" s="25">
        <v>1291</v>
      </c>
      <c r="D1310" t="s">
        <v>67</v>
      </c>
      <c r="E1310">
        <v>20.689150000000001</v>
      </c>
      <c r="F1310">
        <v>62.721310000000003</v>
      </c>
    </row>
    <row r="1311" spans="2:6">
      <c r="B1311" t="s">
        <v>13</v>
      </c>
      <c r="C1311" s="25">
        <v>1292</v>
      </c>
      <c r="D1311" t="s">
        <v>67</v>
      </c>
      <c r="E1311">
        <v>19.2882</v>
      </c>
      <c r="F1311">
        <v>62.06306</v>
      </c>
    </row>
    <row r="1312" spans="2:6">
      <c r="B1312" t="s">
        <v>13</v>
      </c>
      <c r="C1312" s="25">
        <v>1293</v>
      </c>
      <c r="D1312" t="s">
        <v>67</v>
      </c>
      <c r="E1312">
        <v>20.0245</v>
      </c>
      <c r="F1312">
        <v>61.342619999999997</v>
      </c>
    </row>
    <row r="1313" spans="2:6">
      <c r="B1313" t="s">
        <v>13</v>
      </c>
      <c r="C1313" s="25">
        <v>1294</v>
      </c>
      <c r="D1313" t="s">
        <v>67</v>
      </c>
      <c r="E1313">
        <v>35.469520000000003</v>
      </c>
      <c r="F1313">
        <v>43.115879999999997</v>
      </c>
    </row>
    <row r="1314" spans="2:6">
      <c r="B1314" t="s">
        <v>13</v>
      </c>
      <c r="C1314" s="25">
        <v>1295</v>
      </c>
      <c r="D1314" t="s">
        <v>67</v>
      </c>
      <c r="E1314">
        <v>36.894329999999997</v>
      </c>
      <c r="F1314">
        <v>47.706560000000003</v>
      </c>
    </row>
    <row r="1315" spans="2:6">
      <c r="B1315" t="s">
        <v>13</v>
      </c>
      <c r="C1315" s="25">
        <v>1296</v>
      </c>
      <c r="D1315" t="s">
        <v>67</v>
      </c>
      <c r="E1315">
        <v>39.055549999999997</v>
      </c>
      <c r="F1315">
        <v>55.546970000000002</v>
      </c>
    </row>
    <row r="1316" spans="2:6">
      <c r="B1316" t="s">
        <v>13</v>
      </c>
      <c r="C1316" s="25">
        <v>1297</v>
      </c>
      <c r="D1316" t="s">
        <v>67</v>
      </c>
      <c r="E1316">
        <v>46.957079999999998</v>
      </c>
      <c r="F1316">
        <v>65.240409999999997</v>
      </c>
    </row>
    <row r="1317" spans="2:6">
      <c r="B1317" t="s">
        <v>13</v>
      </c>
      <c r="C1317" s="25">
        <v>1298</v>
      </c>
      <c r="D1317" t="s">
        <v>67</v>
      </c>
      <c r="E1317">
        <v>37.310450000000003</v>
      </c>
      <c r="F1317">
        <v>45.258749999999999</v>
      </c>
    </row>
    <row r="1318" spans="2:6">
      <c r="B1318" t="s">
        <v>13</v>
      </c>
      <c r="C1318" s="25">
        <v>1299</v>
      </c>
      <c r="D1318" t="s">
        <v>67</v>
      </c>
      <c r="E1318">
        <v>40.00967</v>
      </c>
      <c r="F1318">
        <v>60.986579999999996</v>
      </c>
    </row>
    <row r="1319" spans="2:6">
      <c r="B1319" t="s">
        <v>13</v>
      </c>
      <c r="C1319" s="25">
        <v>1300</v>
      </c>
      <c r="D1319" t="s">
        <v>67</v>
      </c>
      <c r="E1319">
        <v>48.014389999999999</v>
      </c>
      <c r="F1319">
        <v>65.712819999999994</v>
      </c>
    </row>
    <row r="1320" spans="2:6">
      <c r="B1320" t="s">
        <v>13</v>
      </c>
      <c r="C1320" s="25">
        <v>1301</v>
      </c>
      <c r="D1320" t="s">
        <v>67</v>
      </c>
      <c r="E1320">
        <v>53.703780000000002</v>
      </c>
      <c r="F1320">
        <v>66.389480000000006</v>
      </c>
    </row>
    <row r="1321" spans="2:6">
      <c r="B1321" t="s">
        <v>13</v>
      </c>
      <c r="C1321" s="25">
        <v>1302</v>
      </c>
      <c r="D1321" t="s">
        <v>67</v>
      </c>
      <c r="E1321">
        <v>63.067500000000003</v>
      </c>
      <c r="F1321">
        <v>64.034999999999997</v>
      </c>
    </row>
    <row r="1322" spans="2:6">
      <c r="B1322" t="s">
        <v>13</v>
      </c>
      <c r="C1322" s="25">
        <v>1303</v>
      </c>
      <c r="D1322" t="s">
        <v>67</v>
      </c>
      <c r="E1322">
        <v>62.048029999999997</v>
      </c>
      <c r="F1322">
        <v>63.845860000000002</v>
      </c>
    </row>
    <row r="1323" spans="2:6">
      <c r="B1323" t="s">
        <v>13</v>
      </c>
      <c r="C1323" s="25">
        <v>1304</v>
      </c>
      <c r="D1323" t="s">
        <v>67</v>
      </c>
      <c r="E1323">
        <v>59.839970000000001</v>
      </c>
      <c r="F1323">
        <v>64.476759999999999</v>
      </c>
    </row>
    <row r="1324" spans="2:6">
      <c r="B1324" t="s">
        <v>13</v>
      </c>
      <c r="C1324" s="25">
        <v>1305</v>
      </c>
      <c r="D1324" t="s">
        <v>67</v>
      </c>
      <c r="E1324">
        <v>55.160939999999997</v>
      </c>
      <c r="F1324">
        <v>65.237309999999994</v>
      </c>
    </row>
    <row r="1325" spans="2:6">
      <c r="B1325" t="s">
        <v>13</v>
      </c>
      <c r="C1325" s="25">
        <v>1306</v>
      </c>
      <c r="D1325" t="s">
        <v>67</v>
      </c>
      <c r="E1325">
        <v>61.279789999999998</v>
      </c>
      <c r="F1325">
        <v>65.766400000000004</v>
      </c>
    </row>
    <row r="1326" spans="2:6">
      <c r="B1326" t="s">
        <v>13</v>
      </c>
      <c r="C1326" s="25">
        <v>1307</v>
      </c>
      <c r="D1326" t="s">
        <v>67</v>
      </c>
      <c r="E1326">
        <v>60.834919999999997</v>
      </c>
      <c r="F1326">
        <v>64.603769999999997</v>
      </c>
    </row>
    <row r="1327" spans="2:6">
      <c r="B1327" t="s">
        <v>13</v>
      </c>
      <c r="C1327" s="25">
        <v>1308</v>
      </c>
      <c r="D1327" t="s">
        <v>67</v>
      </c>
      <c r="E1327">
        <v>61.520589999999999</v>
      </c>
      <c r="F1327">
        <v>64.79186</v>
      </c>
    </row>
    <row r="1328" spans="2:6">
      <c r="B1328" t="s">
        <v>13</v>
      </c>
      <c r="C1328" s="25">
        <v>1309</v>
      </c>
      <c r="D1328" t="s">
        <v>67</v>
      </c>
      <c r="E1328">
        <v>36.916539999999998</v>
      </c>
      <c r="F1328">
        <v>41.09525</v>
      </c>
    </row>
    <row r="1329" spans="2:6">
      <c r="B1329" t="s">
        <v>13</v>
      </c>
      <c r="C1329" s="25">
        <v>1310</v>
      </c>
      <c r="D1329" t="s">
        <v>67</v>
      </c>
      <c r="E1329">
        <v>38.502200000000002</v>
      </c>
      <c r="F1329">
        <v>41.567160000000001</v>
      </c>
    </row>
    <row r="1330" spans="2:6">
      <c r="B1330" t="s">
        <v>13</v>
      </c>
      <c r="C1330" s="25">
        <v>1311</v>
      </c>
      <c r="D1330" t="s">
        <v>67</v>
      </c>
      <c r="E1330">
        <v>48.664369999999998</v>
      </c>
      <c r="F1330">
        <v>30.680669999999999</v>
      </c>
    </row>
    <row r="1331" spans="2:6">
      <c r="B1331" t="s">
        <v>13</v>
      </c>
      <c r="C1331" s="25">
        <v>1312</v>
      </c>
      <c r="D1331" t="s">
        <v>67</v>
      </c>
      <c r="E1331">
        <v>50.285249999999998</v>
      </c>
      <c r="F1331">
        <v>30.33792</v>
      </c>
    </row>
    <row r="1332" spans="2:6">
      <c r="B1332" t="s">
        <v>13</v>
      </c>
      <c r="C1332" s="25">
        <v>1313</v>
      </c>
      <c r="D1332" t="s">
        <v>67</v>
      </c>
      <c r="E1332">
        <v>42.276330000000002</v>
      </c>
      <c r="F1332">
        <v>34.527639999999998</v>
      </c>
    </row>
    <row r="1333" spans="2:6">
      <c r="B1333" t="s">
        <v>13</v>
      </c>
      <c r="C1333" s="25">
        <v>1314</v>
      </c>
      <c r="D1333" t="s">
        <v>67</v>
      </c>
      <c r="E1333">
        <v>54.031779999999998</v>
      </c>
      <c r="F1333">
        <v>29.672350000000002</v>
      </c>
    </row>
    <row r="1334" spans="2:6">
      <c r="B1334" t="s">
        <v>13</v>
      </c>
      <c r="C1334" s="25">
        <v>1315</v>
      </c>
      <c r="D1334" t="s">
        <v>67</v>
      </c>
      <c r="E1334">
        <v>37.329360000000001</v>
      </c>
      <c r="F1334">
        <v>39.602040000000002</v>
      </c>
    </row>
    <row r="1335" spans="2:6">
      <c r="B1335" t="s">
        <v>13</v>
      </c>
      <c r="C1335" s="25">
        <v>1316</v>
      </c>
      <c r="D1335" t="s">
        <v>67</v>
      </c>
      <c r="E1335">
        <v>41.389519999999997</v>
      </c>
      <c r="F1335">
        <v>37.296059999999997</v>
      </c>
    </row>
    <row r="1336" spans="2:6">
      <c r="B1336" t="s">
        <v>13</v>
      </c>
      <c r="C1336" s="25">
        <v>1317</v>
      </c>
      <c r="D1336" t="s">
        <v>67</v>
      </c>
      <c r="E1336">
        <v>40.074669999999998</v>
      </c>
      <c r="F1336">
        <v>34.623690000000003</v>
      </c>
    </row>
    <row r="1337" spans="2:6">
      <c r="B1337" t="s">
        <v>13</v>
      </c>
      <c r="C1337" s="25">
        <v>1318</v>
      </c>
      <c r="D1337" t="s">
        <v>67</v>
      </c>
      <c r="E1337">
        <v>35.349679999999999</v>
      </c>
      <c r="F1337">
        <v>47.141069999999999</v>
      </c>
    </row>
    <row r="1338" spans="2:6">
      <c r="B1338" t="s">
        <v>13</v>
      </c>
      <c r="C1338" s="25">
        <v>1319</v>
      </c>
      <c r="D1338" t="s">
        <v>67</v>
      </c>
      <c r="E1338">
        <v>34.7637</v>
      </c>
      <c r="F1338">
        <v>47.6248</v>
      </c>
    </row>
    <row r="1339" spans="2:6">
      <c r="B1339" t="s">
        <v>13</v>
      </c>
      <c r="C1339" s="25">
        <v>1320</v>
      </c>
      <c r="D1339" t="s">
        <v>67</v>
      </c>
      <c r="E1339">
        <v>37.026629999999997</v>
      </c>
      <c r="F1339">
        <v>44.462290000000003</v>
      </c>
    </row>
    <row r="1340" spans="2:6">
      <c r="B1340" t="s">
        <v>13</v>
      </c>
      <c r="C1340" s="25">
        <v>1321</v>
      </c>
      <c r="D1340" t="s">
        <v>67</v>
      </c>
      <c r="E1340">
        <v>36.455570000000002</v>
      </c>
      <c r="F1340">
        <v>40.791840000000001</v>
      </c>
    </row>
    <row r="1341" spans="2:6">
      <c r="B1341" t="s">
        <v>13</v>
      </c>
      <c r="C1341" s="25">
        <v>1322</v>
      </c>
      <c r="D1341" t="s">
        <v>67</v>
      </c>
      <c r="E1341">
        <v>35.537660000000002</v>
      </c>
      <c r="F1341">
        <v>48.729390000000002</v>
      </c>
    </row>
    <row r="1342" spans="2:6">
      <c r="B1342" t="s">
        <v>13</v>
      </c>
      <c r="C1342" s="25">
        <v>1323</v>
      </c>
      <c r="D1342" t="s">
        <v>67</v>
      </c>
      <c r="E1342">
        <v>20.408950000000001</v>
      </c>
      <c r="F1342">
        <v>32.203029999999998</v>
      </c>
    </row>
    <row r="1343" spans="2:6">
      <c r="B1343" t="s">
        <v>13</v>
      </c>
      <c r="C1343" s="25">
        <v>1324</v>
      </c>
      <c r="D1343" t="s">
        <v>67</v>
      </c>
      <c r="E1343">
        <v>23.495709999999999</v>
      </c>
      <c r="F1343">
        <v>25.322469999999999</v>
      </c>
    </row>
    <row r="1344" spans="2:6">
      <c r="B1344" t="s">
        <v>13</v>
      </c>
      <c r="C1344" s="25">
        <v>1325</v>
      </c>
      <c r="D1344" t="s">
        <v>67</v>
      </c>
      <c r="E1344">
        <v>29.557539999999999</v>
      </c>
      <c r="F1344">
        <v>21.36478</v>
      </c>
    </row>
    <row r="1345" spans="2:6">
      <c r="B1345" t="s">
        <v>13</v>
      </c>
      <c r="C1345" s="25">
        <v>1326</v>
      </c>
      <c r="D1345" t="s">
        <v>67</v>
      </c>
      <c r="E1345">
        <v>33.008229999999998</v>
      </c>
      <c r="F1345">
        <v>15.98507</v>
      </c>
    </row>
    <row r="1346" spans="2:6">
      <c r="B1346" t="s">
        <v>13</v>
      </c>
      <c r="C1346" s="25">
        <v>1327</v>
      </c>
      <c r="D1346" t="s">
        <v>67</v>
      </c>
      <c r="E1346">
        <v>53.980400000000003</v>
      </c>
      <c r="F1346">
        <v>29.350989999999999</v>
      </c>
    </row>
    <row r="1347" spans="2:6">
      <c r="B1347" t="s">
        <v>13</v>
      </c>
      <c r="C1347" s="25">
        <v>1328</v>
      </c>
      <c r="D1347" t="s">
        <v>67</v>
      </c>
      <c r="E1347">
        <v>52.234310000000001</v>
      </c>
      <c r="F1347">
        <v>29.711670000000002</v>
      </c>
    </row>
    <row r="1348" spans="2:6">
      <c r="B1348" t="s">
        <v>13</v>
      </c>
      <c r="C1348" s="25">
        <v>1329</v>
      </c>
      <c r="D1348" t="s">
        <v>67</v>
      </c>
      <c r="E1348">
        <v>59.503079999999997</v>
      </c>
      <c r="F1348">
        <v>30.66967</v>
      </c>
    </row>
    <row r="1349" spans="2:6">
      <c r="B1349" t="s">
        <v>13</v>
      </c>
      <c r="C1349" s="25">
        <v>1330</v>
      </c>
      <c r="D1349" t="s">
        <v>67</v>
      </c>
      <c r="E1349">
        <v>41.163780000000003</v>
      </c>
      <c r="F1349">
        <v>34.315759999999997</v>
      </c>
    </row>
    <row r="1350" spans="2:6">
      <c r="B1350" t="s">
        <v>13</v>
      </c>
      <c r="C1350" s="25">
        <v>1331</v>
      </c>
      <c r="D1350" t="s">
        <v>67</v>
      </c>
      <c r="E1350">
        <v>48.993040000000001</v>
      </c>
      <c r="F1350">
        <v>32.030360000000002</v>
      </c>
    </row>
    <row r="1351" spans="2:6">
      <c r="B1351" t="s">
        <v>13</v>
      </c>
      <c r="C1351" s="25">
        <v>1332</v>
      </c>
      <c r="D1351" t="s">
        <v>67</v>
      </c>
      <c r="E1351">
        <v>59.269280000000002</v>
      </c>
      <c r="F1351">
        <v>29.640699999999999</v>
      </c>
    </row>
    <row r="1352" spans="2:6">
      <c r="B1352" t="s">
        <v>13</v>
      </c>
      <c r="C1352" s="25">
        <v>1333</v>
      </c>
      <c r="D1352" t="s">
        <v>67</v>
      </c>
      <c r="E1352">
        <v>45.469180000000001</v>
      </c>
      <c r="F1352">
        <v>33.831189999999999</v>
      </c>
    </row>
    <row r="1353" spans="2:6">
      <c r="B1353" t="s">
        <v>13</v>
      </c>
      <c r="C1353" s="25">
        <v>1334</v>
      </c>
      <c r="D1353" t="s">
        <v>67</v>
      </c>
      <c r="E1353">
        <v>62.691270000000003</v>
      </c>
      <c r="F1353">
        <v>30.290369999999999</v>
      </c>
    </row>
    <row r="1354" spans="2:6">
      <c r="B1354" t="s">
        <v>13</v>
      </c>
      <c r="C1354" s="25">
        <v>1335</v>
      </c>
      <c r="D1354" t="s">
        <v>67</v>
      </c>
      <c r="E1354">
        <v>73.428669999999997</v>
      </c>
      <c r="F1354">
        <v>48.577860000000001</v>
      </c>
    </row>
    <row r="1355" spans="2:6">
      <c r="B1355" t="s">
        <v>13</v>
      </c>
      <c r="C1355" s="25">
        <v>1336</v>
      </c>
      <c r="D1355" t="s">
        <v>67</v>
      </c>
      <c r="E1355">
        <v>70.846429999999998</v>
      </c>
      <c r="F1355">
        <v>52.282249999999998</v>
      </c>
    </row>
    <row r="1356" spans="2:6">
      <c r="B1356" t="s">
        <v>13</v>
      </c>
      <c r="C1356" s="25">
        <v>1337</v>
      </c>
      <c r="D1356" t="s">
        <v>67</v>
      </c>
      <c r="E1356">
        <v>71.539019999999994</v>
      </c>
      <c r="F1356">
        <v>45.521810000000002</v>
      </c>
    </row>
    <row r="1357" spans="2:6">
      <c r="B1357" t="s">
        <v>13</v>
      </c>
      <c r="C1357" s="25">
        <v>1338</v>
      </c>
      <c r="D1357" t="s">
        <v>67</v>
      </c>
      <c r="E1357">
        <v>67.620869999999996</v>
      </c>
      <c r="F1357">
        <v>38.00656</v>
      </c>
    </row>
    <row r="1358" spans="2:6">
      <c r="B1358" t="s">
        <v>13</v>
      </c>
      <c r="C1358" s="25">
        <v>1339</v>
      </c>
      <c r="D1358" t="s">
        <v>67</v>
      </c>
      <c r="E1358">
        <v>72.470950000000002</v>
      </c>
      <c r="F1358">
        <v>51.122129999999999</v>
      </c>
    </row>
    <row r="1359" spans="2:6">
      <c r="B1359" t="s">
        <v>13</v>
      </c>
      <c r="C1359" s="25">
        <v>1340</v>
      </c>
      <c r="D1359" t="s">
        <v>67</v>
      </c>
      <c r="E1359">
        <v>64.812240000000003</v>
      </c>
      <c r="F1359">
        <v>62.810920000000003</v>
      </c>
    </row>
    <row r="1360" spans="2:6">
      <c r="B1360" t="s">
        <v>13</v>
      </c>
      <c r="C1360" s="25">
        <v>1341</v>
      </c>
      <c r="D1360" t="s">
        <v>67</v>
      </c>
      <c r="E1360">
        <v>60.853679999999997</v>
      </c>
      <c r="F1360">
        <v>65.49915</v>
      </c>
    </row>
    <row r="1361" spans="2:6">
      <c r="B1361" t="s">
        <v>13</v>
      </c>
      <c r="C1361" s="25">
        <v>1342</v>
      </c>
      <c r="D1361" t="s">
        <v>67</v>
      </c>
      <c r="E1361">
        <v>67.789500000000004</v>
      </c>
      <c r="F1361">
        <v>61.363700000000001</v>
      </c>
    </row>
    <row r="1362" spans="2:6">
      <c r="B1362" t="s">
        <v>13</v>
      </c>
      <c r="C1362" s="25">
        <v>1343</v>
      </c>
      <c r="D1362" t="s">
        <v>67</v>
      </c>
      <c r="E1362">
        <v>41.609560000000002</v>
      </c>
      <c r="F1362">
        <v>83.848690000000005</v>
      </c>
    </row>
    <row r="1363" spans="2:6">
      <c r="B1363" t="s">
        <v>13</v>
      </c>
      <c r="C1363" s="25">
        <v>1344</v>
      </c>
      <c r="D1363" t="s">
        <v>67</v>
      </c>
      <c r="E1363">
        <v>53.003030000000003</v>
      </c>
      <c r="F1363">
        <v>84.674800000000005</v>
      </c>
    </row>
    <row r="1364" spans="2:6">
      <c r="B1364" t="s">
        <v>13</v>
      </c>
      <c r="C1364" s="25">
        <v>1345</v>
      </c>
      <c r="D1364" t="s">
        <v>67</v>
      </c>
      <c r="E1364">
        <v>54.714170000000003</v>
      </c>
      <c r="F1364">
        <v>84.043130000000005</v>
      </c>
    </row>
    <row r="1365" spans="2:6">
      <c r="B1365" t="s">
        <v>13</v>
      </c>
      <c r="C1365" s="25">
        <v>1346</v>
      </c>
      <c r="D1365" t="s">
        <v>67</v>
      </c>
      <c r="E1365">
        <v>44.291670000000003</v>
      </c>
      <c r="F1365">
        <v>82.909440000000004</v>
      </c>
    </row>
    <row r="1366" spans="2:6">
      <c r="B1366" t="s">
        <v>13</v>
      </c>
      <c r="C1366" s="25">
        <v>1347</v>
      </c>
      <c r="D1366" t="s">
        <v>67</v>
      </c>
      <c r="E1366">
        <v>49.191719999999997</v>
      </c>
      <c r="F1366">
        <v>85.876230000000007</v>
      </c>
    </row>
    <row r="1367" spans="2:6">
      <c r="B1367" t="s">
        <v>13</v>
      </c>
      <c r="C1367" s="25">
        <v>1348</v>
      </c>
      <c r="D1367" t="s">
        <v>67</v>
      </c>
      <c r="E1367">
        <v>53.101379999999999</v>
      </c>
      <c r="F1367">
        <v>84.547659999999993</v>
      </c>
    </row>
    <row r="1368" spans="2:6">
      <c r="B1368" t="s">
        <v>13</v>
      </c>
      <c r="C1368" s="25">
        <v>1349</v>
      </c>
      <c r="D1368" t="s">
        <v>67</v>
      </c>
      <c r="E1368">
        <v>51.599850000000004</v>
      </c>
      <c r="F1368">
        <v>84.819820000000007</v>
      </c>
    </row>
    <row r="1369" spans="2:6">
      <c r="B1369" t="s">
        <v>13</v>
      </c>
      <c r="C1369" s="25">
        <v>1350</v>
      </c>
      <c r="D1369" t="s">
        <v>67</v>
      </c>
      <c r="E1369">
        <v>54.379719999999999</v>
      </c>
      <c r="F1369">
        <v>84.240359999999995</v>
      </c>
    </row>
    <row r="1370" spans="2:6">
      <c r="B1370" t="s">
        <v>13</v>
      </c>
      <c r="C1370" s="25">
        <v>1351</v>
      </c>
      <c r="D1370" t="s">
        <v>67</v>
      </c>
      <c r="E1370">
        <v>46.48077</v>
      </c>
      <c r="F1370">
        <v>83.518209999999996</v>
      </c>
    </row>
    <row r="1371" spans="2:6">
      <c r="B1371" t="s">
        <v>13</v>
      </c>
      <c r="C1371" s="25">
        <v>1352</v>
      </c>
      <c r="D1371" t="s">
        <v>67</v>
      </c>
      <c r="E1371">
        <v>53.174660000000003</v>
      </c>
      <c r="F1371">
        <v>84.260570000000001</v>
      </c>
    </row>
    <row r="1372" spans="2:6">
      <c r="B1372" t="s">
        <v>13</v>
      </c>
      <c r="C1372" s="25">
        <v>1353</v>
      </c>
      <c r="D1372" t="s">
        <v>67</v>
      </c>
      <c r="E1372">
        <v>45.271999999999998</v>
      </c>
      <c r="F1372">
        <v>85.237080000000006</v>
      </c>
    </row>
    <row r="1373" spans="2:6">
      <c r="B1373" t="s">
        <v>13</v>
      </c>
      <c r="C1373" s="25">
        <v>1354</v>
      </c>
      <c r="D1373" t="s">
        <v>67</v>
      </c>
      <c r="E1373">
        <v>36.0334</v>
      </c>
      <c r="F1373">
        <v>53.371690000000001</v>
      </c>
    </row>
    <row r="1374" spans="2:6">
      <c r="B1374" t="s">
        <v>13</v>
      </c>
      <c r="C1374" s="25">
        <v>1355</v>
      </c>
      <c r="D1374" t="s">
        <v>67</v>
      </c>
      <c r="E1374">
        <v>28.271190000000001</v>
      </c>
      <c r="F1374">
        <v>72.840230000000005</v>
      </c>
    </row>
    <row r="1375" spans="2:6">
      <c r="B1375" t="s">
        <v>13</v>
      </c>
      <c r="C1375" s="25">
        <v>1356</v>
      </c>
      <c r="D1375" t="s">
        <v>67</v>
      </c>
      <c r="E1375">
        <v>25.05481</v>
      </c>
      <c r="F1375">
        <v>71.548599999999993</v>
      </c>
    </row>
    <row r="1376" spans="2:6">
      <c r="B1376" t="s">
        <v>13</v>
      </c>
      <c r="C1376" s="25">
        <v>1357</v>
      </c>
      <c r="D1376" t="s">
        <v>67</v>
      </c>
      <c r="E1376">
        <v>64.758889999999994</v>
      </c>
      <c r="F1376">
        <v>82.315219999999997</v>
      </c>
    </row>
    <row r="1377" spans="2:6">
      <c r="B1377" t="s">
        <v>13</v>
      </c>
      <c r="C1377" s="25">
        <v>1358</v>
      </c>
      <c r="D1377" t="s">
        <v>67</v>
      </c>
      <c r="E1377">
        <v>63.144530000000003</v>
      </c>
      <c r="F1377">
        <v>85.236699999999999</v>
      </c>
    </row>
    <row r="1378" spans="2:6">
      <c r="B1378" t="s">
        <v>13</v>
      </c>
      <c r="C1378" s="25">
        <v>1359</v>
      </c>
      <c r="D1378" t="s">
        <v>67</v>
      </c>
      <c r="E1378">
        <v>50.424680000000002</v>
      </c>
      <c r="F1378">
        <v>85.174750000000003</v>
      </c>
    </row>
    <row r="1379" spans="2:6">
      <c r="B1379" t="s">
        <v>13</v>
      </c>
      <c r="C1379" s="25">
        <v>1360</v>
      </c>
      <c r="D1379" t="s">
        <v>67</v>
      </c>
      <c r="E1379">
        <v>70.644999999999996</v>
      </c>
      <c r="F1379">
        <v>82.43092</v>
      </c>
    </row>
    <row r="1380" spans="2:6">
      <c r="B1380" t="s">
        <v>13</v>
      </c>
      <c r="C1380" s="25">
        <v>1361</v>
      </c>
      <c r="D1380" t="s">
        <v>67</v>
      </c>
      <c r="E1380">
        <v>63.149050000000003</v>
      </c>
      <c r="F1380">
        <v>83.946860000000001</v>
      </c>
    </row>
    <row r="1381" spans="2:6">
      <c r="B1381" t="s">
        <v>13</v>
      </c>
      <c r="C1381" s="25">
        <v>1362</v>
      </c>
      <c r="D1381" t="s">
        <v>67</v>
      </c>
      <c r="E1381">
        <v>62.824019999999997</v>
      </c>
      <c r="F1381">
        <v>84.966189999999997</v>
      </c>
    </row>
    <row r="1382" spans="2:6">
      <c r="B1382" t="s">
        <v>13</v>
      </c>
      <c r="C1382" s="25">
        <v>1363</v>
      </c>
      <c r="D1382" t="s">
        <v>67</v>
      </c>
      <c r="E1382">
        <v>70.236869999999996</v>
      </c>
      <c r="F1382">
        <v>82.171149999999997</v>
      </c>
    </row>
    <row r="1383" spans="2:6">
      <c r="B1383" t="s">
        <v>13</v>
      </c>
      <c r="C1383" s="25">
        <v>1364</v>
      </c>
      <c r="D1383" t="s">
        <v>67</v>
      </c>
      <c r="E1383">
        <v>70.042739999999995</v>
      </c>
      <c r="F1383">
        <v>80.385019999999997</v>
      </c>
    </row>
    <row r="1384" spans="2:6">
      <c r="B1384" t="s">
        <v>13</v>
      </c>
      <c r="C1384" s="25">
        <v>1365</v>
      </c>
      <c r="D1384" t="s">
        <v>67</v>
      </c>
      <c r="E1384">
        <v>72.570620000000005</v>
      </c>
      <c r="F1384">
        <v>80.971220000000002</v>
      </c>
    </row>
    <row r="1385" spans="2:6">
      <c r="B1385" t="s">
        <v>13</v>
      </c>
      <c r="C1385" s="25">
        <v>1366</v>
      </c>
      <c r="D1385" t="s">
        <v>67</v>
      </c>
      <c r="E1385">
        <v>75.130719999999997</v>
      </c>
      <c r="F1385">
        <v>79.984089999999995</v>
      </c>
    </row>
    <row r="1386" spans="2:6">
      <c r="B1386" t="s">
        <v>13</v>
      </c>
      <c r="C1386" s="25">
        <v>1367</v>
      </c>
      <c r="D1386" t="s">
        <v>67</v>
      </c>
      <c r="E1386">
        <v>83.293909999999997</v>
      </c>
      <c r="F1386">
        <v>70.77843</v>
      </c>
    </row>
    <row r="1387" spans="2:6">
      <c r="B1387" t="s">
        <v>13</v>
      </c>
      <c r="C1387" s="25">
        <v>1368</v>
      </c>
      <c r="D1387" t="s">
        <v>67</v>
      </c>
      <c r="E1387">
        <v>79.664259999999999</v>
      </c>
      <c r="F1387">
        <v>73.932310000000001</v>
      </c>
    </row>
    <row r="1388" spans="2:6">
      <c r="B1388" t="s">
        <v>13</v>
      </c>
      <c r="C1388" s="25">
        <v>1369</v>
      </c>
      <c r="D1388" t="s">
        <v>67</v>
      </c>
      <c r="E1388">
        <v>88.432100000000005</v>
      </c>
      <c r="F1388">
        <v>64.624250000000004</v>
      </c>
    </row>
    <row r="1389" spans="2:6">
      <c r="B1389" t="s">
        <v>13</v>
      </c>
      <c r="C1389" s="25">
        <v>1370</v>
      </c>
      <c r="D1389" t="s">
        <v>67</v>
      </c>
      <c r="E1389">
        <v>89.115560000000002</v>
      </c>
      <c r="F1389">
        <v>64.001509999999996</v>
      </c>
    </row>
    <row r="1390" spans="2:6">
      <c r="B1390" t="s">
        <v>13</v>
      </c>
      <c r="C1390" s="25">
        <v>1371</v>
      </c>
      <c r="D1390" t="s">
        <v>67</v>
      </c>
      <c r="E1390">
        <v>89.092200000000005</v>
      </c>
      <c r="F1390">
        <v>57.768189999999997</v>
      </c>
    </row>
    <row r="1391" spans="2:6">
      <c r="B1391" t="s">
        <v>13</v>
      </c>
      <c r="C1391" s="25">
        <v>1372</v>
      </c>
      <c r="D1391" t="s">
        <v>67</v>
      </c>
      <c r="E1391">
        <v>91.726010000000002</v>
      </c>
      <c r="F1391">
        <v>52.623350000000002</v>
      </c>
    </row>
    <row r="1392" spans="2:6">
      <c r="B1392" t="s">
        <v>13</v>
      </c>
      <c r="C1392" s="25">
        <v>1373</v>
      </c>
      <c r="D1392" t="s">
        <v>67</v>
      </c>
      <c r="E1392">
        <v>91.73554</v>
      </c>
      <c r="F1392">
        <v>48.970210000000002</v>
      </c>
    </row>
    <row r="1393" spans="2:6">
      <c r="B1393" t="s">
        <v>13</v>
      </c>
      <c r="C1393" s="25">
        <v>1374</v>
      </c>
      <c r="D1393" t="s">
        <v>67</v>
      </c>
      <c r="E1393">
        <v>91.507890000000003</v>
      </c>
      <c r="F1393">
        <v>53.312649999999998</v>
      </c>
    </row>
    <row r="1394" spans="2:6">
      <c r="B1394" t="s">
        <v>13</v>
      </c>
      <c r="C1394" s="25">
        <v>1375</v>
      </c>
      <c r="D1394" t="s">
        <v>67</v>
      </c>
      <c r="E1394">
        <v>88.239000000000004</v>
      </c>
      <c r="F1394">
        <v>31.477429999999998</v>
      </c>
    </row>
    <row r="1395" spans="2:6">
      <c r="B1395" t="s">
        <v>13</v>
      </c>
      <c r="C1395" s="25">
        <v>1376</v>
      </c>
      <c r="D1395" t="s">
        <v>67</v>
      </c>
      <c r="E1395">
        <v>88.530519999999996</v>
      </c>
      <c r="F1395">
        <v>30.476030000000002</v>
      </c>
    </row>
    <row r="1396" spans="2:6">
      <c r="B1396" t="s">
        <v>13</v>
      </c>
      <c r="C1396" s="25">
        <v>1377</v>
      </c>
      <c r="D1396" t="s">
        <v>67</v>
      </c>
      <c r="E1396">
        <v>55.365160000000003</v>
      </c>
      <c r="F1396">
        <v>30.44585</v>
      </c>
    </row>
    <row r="1397" spans="2:6">
      <c r="B1397" t="s">
        <v>13</v>
      </c>
      <c r="C1397" s="25">
        <v>1378</v>
      </c>
      <c r="D1397" t="s">
        <v>67</v>
      </c>
      <c r="E1397">
        <v>62.56026</v>
      </c>
      <c r="F1397">
        <v>30.447140000000001</v>
      </c>
    </row>
    <row r="1398" spans="2:6">
      <c r="B1398" t="s">
        <v>13</v>
      </c>
      <c r="C1398" s="25">
        <v>1379</v>
      </c>
      <c r="D1398" t="s">
        <v>67</v>
      </c>
      <c r="E1398">
        <v>58.00667</v>
      </c>
      <c r="F1398">
        <v>30.253720000000001</v>
      </c>
    </row>
    <row r="1399" spans="2:6">
      <c r="B1399" t="s">
        <v>13</v>
      </c>
      <c r="C1399" s="25">
        <v>1380</v>
      </c>
      <c r="D1399" t="s">
        <v>67</v>
      </c>
      <c r="E1399">
        <v>55.067120000000003</v>
      </c>
      <c r="F1399">
        <v>29.01154</v>
      </c>
    </row>
    <row r="1400" spans="2:6">
      <c r="B1400" t="s">
        <v>13</v>
      </c>
      <c r="C1400" s="25">
        <v>1381</v>
      </c>
      <c r="D1400" t="s">
        <v>67</v>
      </c>
      <c r="E1400">
        <v>61.614780000000003</v>
      </c>
      <c r="F1400">
        <v>29.994389999999999</v>
      </c>
    </row>
    <row r="1401" spans="2:6">
      <c r="B1401" t="s">
        <v>13</v>
      </c>
      <c r="C1401" s="25">
        <v>1382</v>
      </c>
      <c r="D1401" t="s">
        <v>67</v>
      </c>
      <c r="E1401">
        <v>68.543139999999994</v>
      </c>
      <c r="F1401">
        <v>35.657829999999997</v>
      </c>
    </row>
    <row r="1402" spans="2:6">
      <c r="B1402" t="s">
        <v>13</v>
      </c>
      <c r="C1402" s="25">
        <v>1383</v>
      </c>
      <c r="D1402" t="s">
        <v>67</v>
      </c>
      <c r="E1402">
        <v>77.706109999999995</v>
      </c>
      <c r="F1402">
        <v>20.304259999999999</v>
      </c>
    </row>
    <row r="1403" spans="2:6">
      <c r="B1403" t="s">
        <v>13</v>
      </c>
      <c r="C1403" s="25">
        <v>1384</v>
      </c>
      <c r="D1403" t="s">
        <v>67</v>
      </c>
      <c r="E1403">
        <v>68.453050000000005</v>
      </c>
      <c r="F1403">
        <v>13.03553</v>
      </c>
    </row>
    <row r="1404" spans="2:6">
      <c r="B1404" t="s">
        <v>13</v>
      </c>
      <c r="C1404" s="25">
        <v>1385</v>
      </c>
      <c r="D1404" t="s">
        <v>67</v>
      </c>
      <c r="E1404">
        <v>68.257210000000001</v>
      </c>
      <c r="F1404">
        <v>12.384639999999999</v>
      </c>
    </row>
    <row r="1405" spans="2:6">
      <c r="B1405" t="s">
        <v>13</v>
      </c>
      <c r="C1405" s="25">
        <v>1386</v>
      </c>
      <c r="D1405" t="s">
        <v>67</v>
      </c>
      <c r="E1405">
        <v>70.255470000000003</v>
      </c>
      <c r="F1405">
        <v>13.25038</v>
      </c>
    </row>
    <row r="1406" spans="2:6">
      <c r="B1406" t="s">
        <v>13</v>
      </c>
      <c r="C1406" s="25">
        <v>1387</v>
      </c>
      <c r="D1406" t="s">
        <v>67</v>
      </c>
      <c r="E1406">
        <v>65.044330000000002</v>
      </c>
      <c r="F1406">
        <v>11.00084</v>
      </c>
    </row>
    <row r="1407" spans="2:6">
      <c r="B1407" t="s">
        <v>13</v>
      </c>
      <c r="C1407" s="25">
        <v>1388</v>
      </c>
      <c r="D1407" t="s">
        <v>67</v>
      </c>
      <c r="E1407">
        <v>60.09225</v>
      </c>
      <c r="F1407">
        <v>11.872109999999999</v>
      </c>
    </row>
    <row r="1408" spans="2:6">
      <c r="B1408" t="s">
        <v>13</v>
      </c>
      <c r="C1408" s="25">
        <v>1389</v>
      </c>
      <c r="D1408" t="s">
        <v>67</v>
      </c>
      <c r="E1408">
        <v>52.99203</v>
      </c>
      <c r="F1408">
        <v>9.9066679999999998</v>
      </c>
    </row>
    <row r="1409" spans="2:6">
      <c r="B1409" t="s">
        <v>13</v>
      </c>
      <c r="C1409" s="25">
        <v>1390</v>
      </c>
      <c r="D1409" t="s">
        <v>67</v>
      </c>
      <c r="E1409">
        <v>50.144629999999999</v>
      </c>
      <c r="F1409">
        <v>12.211539999999999</v>
      </c>
    </row>
    <row r="1410" spans="2:6">
      <c r="B1410" t="s">
        <v>13</v>
      </c>
      <c r="C1410" s="25">
        <v>1391</v>
      </c>
      <c r="D1410" t="s">
        <v>67</v>
      </c>
      <c r="E1410">
        <v>46.508609999999997</v>
      </c>
      <c r="F1410">
        <v>11.207129999999999</v>
      </c>
    </row>
    <row r="1411" spans="2:6">
      <c r="B1411" t="s">
        <v>13</v>
      </c>
      <c r="C1411" s="25">
        <v>1392</v>
      </c>
      <c r="D1411" t="s">
        <v>67</v>
      </c>
      <c r="E1411">
        <v>43.807029999999997</v>
      </c>
      <c r="F1411">
        <v>11.31894</v>
      </c>
    </row>
    <row r="1412" spans="2:6">
      <c r="B1412" t="s">
        <v>13</v>
      </c>
      <c r="C1412" s="25">
        <v>1393</v>
      </c>
      <c r="D1412" t="s">
        <v>67</v>
      </c>
      <c r="E1412">
        <v>57.81785</v>
      </c>
      <c r="F1412">
        <v>10.94514</v>
      </c>
    </row>
    <row r="1413" spans="2:6">
      <c r="B1413" t="s">
        <v>13</v>
      </c>
      <c r="C1413" s="25">
        <v>1394</v>
      </c>
      <c r="D1413" t="s">
        <v>67</v>
      </c>
      <c r="E1413">
        <v>50.940489999999997</v>
      </c>
      <c r="F1413">
        <v>9.6915469999999999</v>
      </c>
    </row>
    <row r="1414" spans="2:6">
      <c r="B1414" t="s">
        <v>13</v>
      </c>
      <c r="C1414" s="25">
        <v>1395</v>
      </c>
      <c r="D1414" t="s">
        <v>67</v>
      </c>
      <c r="E1414">
        <v>63.497320000000002</v>
      </c>
      <c r="F1414">
        <v>11.914070000000001</v>
      </c>
    </row>
    <row r="1415" spans="2:6">
      <c r="B1415" t="s">
        <v>13</v>
      </c>
      <c r="C1415" s="25">
        <v>1396</v>
      </c>
      <c r="D1415" t="s">
        <v>67</v>
      </c>
      <c r="E1415">
        <v>50.016480000000001</v>
      </c>
      <c r="F1415">
        <v>11.93385</v>
      </c>
    </row>
    <row r="1416" spans="2:6">
      <c r="B1416" t="s">
        <v>13</v>
      </c>
      <c r="C1416" s="25">
        <v>1397</v>
      </c>
      <c r="D1416" t="s">
        <v>67</v>
      </c>
      <c r="E1416">
        <v>58.636769999999999</v>
      </c>
      <c r="F1416">
        <v>11.97472</v>
      </c>
    </row>
    <row r="1417" spans="2:6">
      <c r="B1417" t="s">
        <v>13</v>
      </c>
      <c r="C1417" s="25">
        <v>1398</v>
      </c>
      <c r="D1417" t="s">
        <v>67</v>
      </c>
      <c r="E1417">
        <v>54.730289999999997</v>
      </c>
      <c r="F1417">
        <v>11.412879999999999</v>
      </c>
    </row>
    <row r="1418" spans="2:6">
      <c r="B1418" t="s">
        <v>13</v>
      </c>
      <c r="C1418" s="25">
        <v>1399</v>
      </c>
      <c r="D1418" t="s">
        <v>67</v>
      </c>
      <c r="E1418">
        <v>65.875550000000004</v>
      </c>
      <c r="F1418">
        <v>11.73244</v>
      </c>
    </row>
    <row r="1419" spans="2:6">
      <c r="B1419" t="s">
        <v>13</v>
      </c>
      <c r="C1419" s="25">
        <v>1400</v>
      </c>
      <c r="D1419" t="s">
        <v>67</v>
      </c>
      <c r="E1419">
        <v>57.060980000000001</v>
      </c>
      <c r="F1419">
        <v>9.9205609999999993</v>
      </c>
    </row>
    <row r="1420" spans="2:6">
      <c r="B1420" t="s">
        <v>13</v>
      </c>
      <c r="C1420" s="25">
        <v>1401</v>
      </c>
      <c r="D1420" t="s">
        <v>67</v>
      </c>
      <c r="E1420">
        <v>46.81991</v>
      </c>
      <c r="F1420">
        <v>10.49465</v>
      </c>
    </row>
    <row r="1421" spans="2:6">
      <c r="B1421" t="s">
        <v>13</v>
      </c>
      <c r="C1421" s="25">
        <v>1402</v>
      </c>
      <c r="D1421" t="s">
        <v>67</v>
      </c>
      <c r="E1421">
        <v>38.359389999999998</v>
      </c>
      <c r="F1421">
        <v>13.431319999999999</v>
      </c>
    </row>
    <row r="1422" spans="2:6">
      <c r="B1422" t="s">
        <v>13</v>
      </c>
      <c r="C1422" s="25">
        <v>1403</v>
      </c>
      <c r="D1422" t="s">
        <v>67</v>
      </c>
      <c r="E1422">
        <v>47.315420000000003</v>
      </c>
      <c r="F1422">
        <v>12.85345</v>
      </c>
    </row>
    <row r="1423" spans="2:6">
      <c r="B1423" t="s">
        <v>13</v>
      </c>
      <c r="C1423" s="25">
        <v>1404</v>
      </c>
      <c r="D1423" t="s">
        <v>67</v>
      </c>
      <c r="E1423">
        <v>55.051920000000003</v>
      </c>
      <c r="F1423">
        <v>11.94999</v>
      </c>
    </row>
    <row r="1424" spans="2:6">
      <c r="B1424" t="s">
        <v>13</v>
      </c>
      <c r="C1424" s="25">
        <v>1405</v>
      </c>
      <c r="D1424" t="s">
        <v>67</v>
      </c>
      <c r="E1424">
        <v>50.51596</v>
      </c>
      <c r="F1424">
        <v>9.7655919999999998</v>
      </c>
    </row>
    <row r="1425" spans="2:6">
      <c r="B1425" t="s">
        <v>13</v>
      </c>
      <c r="C1425" s="25">
        <v>1406</v>
      </c>
      <c r="D1425" t="s">
        <v>67</v>
      </c>
      <c r="E1425">
        <v>49.677410000000002</v>
      </c>
      <c r="F1425">
        <v>10.38313</v>
      </c>
    </row>
    <row r="1426" spans="2:6">
      <c r="B1426" t="s">
        <v>13</v>
      </c>
      <c r="C1426" s="25">
        <v>1407</v>
      </c>
      <c r="D1426" t="s">
        <v>67</v>
      </c>
      <c r="E1426">
        <v>67.280659999999997</v>
      </c>
      <c r="F1426">
        <v>14.12865</v>
      </c>
    </row>
    <row r="1427" spans="2:6">
      <c r="B1427" t="s">
        <v>13</v>
      </c>
      <c r="C1427" s="25">
        <v>1408</v>
      </c>
      <c r="D1427" t="s">
        <v>67</v>
      </c>
      <c r="E1427">
        <v>66.173019999999994</v>
      </c>
      <c r="F1427">
        <v>12.03792</v>
      </c>
    </row>
    <row r="1428" spans="2:6">
      <c r="B1428" t="s">
        <v>13</v>
      </c>
      <c r="C1428" s="25">
        <v>1409</v>
      </c>
      <c r="D1428" t="s">
        <v>67</v>
      </c>
      <c r="E1428">
        <v>61.088540000000002</v>
      </c>
      <c r="F1428">
        <v>10.084530000000001</v>
      </c>
    </row>
    <row r="1429" spans="2:6">
      <c r="B1429" t="s">
        <v>13</v>
      </c>
      <c r="C1429" s="25">
        <v>1410</v>
      </c>
      <c r="D1429" t="s">
        <v>67</v>
      </c>
      <c r="E1429">
        <v>66.053089999999997</v>
      </c>
      <c r="F1429">
        <v>13.380229999999999</v>
      </c>
    </row>
    <row r="1430" spans="2:6">
      <c r="B1430" t="s">
        <v>13</v>
      </c>
      <c r="C1430" s="25">
        <v>1411</v>
      </c>
      <c r="D1430" t="s">
        <v>67</v>
      </c>
      <c r="E1430">
        <v>72.669989999999999</v>
      </c>
      <c r="F1430">
        <v>15.23423</v>
      </c>
    </row>
    <row r="1431" spans="2:6">
      <c r="B1431" t="s">
        <v>13</v>
      </c>
      <c r="C1431" s="25">
        <v>1412</v>
      </c>
      <c r="D1431" t="s">
        <v>67</v>
      </c>
      <c r="E1431">
        <v>61.50347</v>
      </c>
      <c r="F1431">
        <v>10.82841</v>
      </c>
    </row>
    <row r="1432" spans="2:6">
      <c r="B1432" t="s">
        <v>13</v>
      </c>
      <c r="C1432" s="25">
        <v>1413</v>
      </c>
      <c r="D1432" t="s">
        <v>67</v>
      </c>
      <c r="E1432">
        <v>68.99503</v>
      </c>
      <c r="F1432">
        <v>13.99431</v>
      </c>
    </row>
    <row r="1433" spans="2:6">
      <c r="B1433" t="s">
        <v>13</v>
      </c>
      <c r="C1433" s="25">
        <v>1414</v>
      </c>
      <c r="D1433" t="s">
        <v>67</v>
      </c>
      <c r="E1433">
        <v>78.249920000000003</v>
      </c>
      <c r="F1433">
        <v>17.883240000000001</v>
      </c>
    </row>
    <row r="1434" spans="2:6">
      <c r="B1434" t="s">
        <v>13</v>
      </c>
      <c r="C1434" s="25">
        <v>1415</v>
      </c>
      <c r="D1434" t="s">
        <v>67</v>
      </c>
      <c r="E1434">
        <v>36.48198</v>
      </c>
      <c r="F1434">
        <v>15.16276</v>
      </c>
    </row>
    <row r="1435" spans="2:6">
      <c r="B1435" t="s">
        <v>13</v>
      </c>
      <c r="C1435" s="25">
        <v>1416</v>
      </c>
      <c r="D1435" t="s">
        <v>67</v>
      </c>
      <c r="E1435">
        <v>50.967750000000002</v>
      </c>
      <c r="F1435">
        <v>29.679770000000001</v>
      </c>
    </row>
    <row r="1436" spans="2:6">
      <c r="B1436" t="s">
        <v>13</v>
      </c>
      <c r="C1436" s="25">
        <v>1417</v>
      </c>
      <c r="D1436" t="s">
        <v>67</v>
      </c>
      <c r="E1436">
        <v>91.191050000000004</v>
      </c>
      <c r="F1436">
        <v>46.674340000000001</v>
      </c>
    </row>
    <row r="1437" spans="2:6">
      <c r="B1437" t="s">
        <v>13</v>
      </c>
      <c r="C1437" s="25">
        <v>1418</v>
      </c>
      <c r="D1437" t="s">
        <v>67</v>
      </c>
      <c r="E1437">
        <v>55.863770000000002</v>
      </c>
      <c r="F1437">
        <v>85.336489999999998</v>
      </c>
    </row>
    <row r="1438" spans="2:6">
      <c r="B1438" t="s">
        <v>13</v>
      </c>
      <c r="C1438" s="25">
        <v>1419</v>
      </c>
      <c r="D1438" t="s">
        <v>67</v>
      </c>
      <c r="E1438">
        <v>49.280589999999997</v>
      </c>
      <c r="F1438">
        <v>84.048820000000006</v>
      </c>
    </row>
    <row r="1439" spans="2:6">
      <c r="B1439" t="s">
        <v>13</v>
      </c>
      <c r="C1439" s="25">
        <v>1420</v>
      </c>
      <c r="D1439" t="s">
        <v>67</v>
      </c>
      <c r="E1439">
        <v>43.368499999999997</v>
      </c>
      <c r="F1439">
        <v>84.332179999999994</v>
      </c>
    </row>
    <row r="1440" spans="2:6">
      <c r="B1440" t="s">
        <v>13</v>
      </c>
      <c r="C1440" s="25">
        <v>1421</v>
      </c>
      <c r="D1440" t="s">
        <v>72</v>
      </c>
      <c r="E1440">
        <v>47.6952</v>
      </c>
      <c r="F1440">
        <v>95.241190000000003</v>
      </c>
    </row>
    <row r="1441" spans="2:6">
      <c r="B1441" t="s">
        <v>13</v>
      </c>
      <c r="C1441" s="25">
        <v>1422</v>
      </c>
      <c r="D1441" t="s">
        <v>72</v>
      </c>
      <c r="E1441">
        <v>44.60998</v>
      </c>
      <c r="F1441">
        <v>93.075839999999999</v>
      </c>
    </row>
    <row r="1442" spans="2:6">
      <c r="B1442" t="s">
        <v>13</v>
      </c>
      <c r="C1442" s="25">
        <v>1423</v>
      </c>
      <c r="D1442" t="s">
        <v>72</v>
      </c>
      <c r="E1442">
        <v>43.856380000000001</v>
      </c>
      <c r="F1442">
        <v>94.08587</v>
      </c>
    </row>
    <row r="1443" spans="2:6">
      <c r="B1443" t="s">
        <v>13</v>
      </c>
      <c r="C1443" s="25">
        <v>1424</v>
      </c>
      <c r="D1443" t="s">
        <v>72</v>
      </c>
      <c r="E1443">
        <v>41.57893</v>
      </c>
      <c r="F1443">
        <v>90.303569999999993</v>
      </c>
    </row>
    <row r="1444" spans="2:6">
      <c r="B1444" t="s">
        <v>13</v>
      </c>
      <c r="C1444" s="25">
        <v>1425</v>
      </c>
      <c r="D1444" t="s">
        <v>72</v>
      </c>
      <c r="E1444">
        <v>49.177419999999998</v>
      </c>
      <c r="F1444">
        <v>96.610529999999997</v>
      </c>
    </row>
    <row r="1445" spans="2:6">
      <c r="B1445" t="s">
        <v>13</v>
      </c>
      <c r="C1445" s="25">
        <v>1426</v>
      </c>
      <c r="D1445" t="s">
        <v>72</v>
      </c>
      <c r="E1445">
        <v>42.652250000000002</v>
      </c>
      <c r="F1445">
        <v>90.560640000000006</v>
      </c>
    </row>
    <row r="1446" spans="2:6">
      <c r="B1446" t="s">
        <v>13</v>
      </c>
      <c r="C1446" s="25">
        <v>1427</v>
      </c>
      <c r="D1446" t="s">
        <v>72</v>
      </c>
      <c r="E1446">
        <v>30.123329999999999</v>
      </c>
      <c r="F1446">
        <v>81.144300000000001</v>
      </c>
    </row>
    <row r="1447" spans="2:6">
      <c r="B1447" t="s">
        <v>13</v>
      </c>
      <c r="C1447" s="25">
        <v>1428</v>
      </c>
      <c r="D1447" t="s">
        <v>72</v>
      </c>
      <c r="E1447">
        <v>31.915520000000001</v>
      </c>
      <c r="F1447">
        <v>79.790409999999994</v>
      </c>
    </row>
    <row r="1448" spans="2:6">
      <c r="B1448" t="s">
        <v>13</v>
      </c>
      <c r="C1448" s="25">
        <v>1429</v>
      </c>
      <c r="D1448" t="s">
        <v>72</v>
      </c>
      <c r="E1448">
        <v>27.887720000000002</v>
      </c>
      <c r="F1448">
        <v>75.445580000000007</v>
      </c>
    </row>
    <row r="1449" spans="2:6">
      <c r="B1449" t="s">
        <v>13</v>
      </c>
      <c r="C1449" s="25">
        <v>1430</v>
      </c>
      <c r="D1449" t="s">
        <v>72</v>
      </c>
      <c r="E1449">
        <v>27.54823</v>
      </c>
      <c r="F1449">
        <v>75.164760000000001</v>
      </c>
    </row>
    <row r="1450" spans="2:6">
      <c r="B1450" t="s">
        <v>13</v>
      </c>
      <c r="C1450" s="25">
        <v>1431</v>
      </c>
      <c r="D1450" t="s">
        <v>72</v>
      </c>
      <c r="E1450">
        <v>20.209779999999999</v>
      </c>
      <c r="F1450">
        <v>67.516639999999995</v>
      </c>
    </row>
    <row r="1451" spans="2:6">
      <c r="B1451" t="s">
        <v>13</v>
      </c>
      <c r="C1451" s="25">
        <v>1432</v>
      </c>
      <c r="D1451" t="s">
        <v>72</v>
      </c>
      <c r="E1451">
        <v>24.443449999999999</v>
      </c>
      <c r="F1451">
        <v>54.473660000000002</v>
      </c>
    </row>
    <row r="1452" spans="2:6">
      <c r="B1452" t="s">
        <v>13</v>
      </c>
      <c r="C1452" s="25">
        <v>1433</v>
      </c>
      <c r="D1452" t="s">
        <v>72</v>
      </c>
      <c r="E1452">
        <v>24.63083</v>
      </c>
      <c r="F1452">
        <v>53.395740000000004</v>
      </c>
    </row>
    <row r="1453" spans="2:6">
      <c r="B1453" t="s">
        <v>13</v>
      </c>
      <c r="C1453" s="25">
        <v>1434</v>
      </c>
      <c r="D1453" t="s">
        <v>72</v>
      </c>
      <c r="E1453">
        <v>21.037970000000001</v>
      </c>
      <c r="F1453">
        <v>49.829300000000003</v>
      </c>
    </row>
    <row r="1454" spans="2:6">
      <c r="B1454" t="s">
        <v>13</v>
      </c>
      <c r="C1454" s="25">
        <v>1435</v>
      </c>
      <c r="D1454" t="s">
        <v>72</v>
      </c>
      <c r="E1454">
        <v>27.10624</v>
      </c>
      <c r="F1454">
        <v>54.719549999999998</v>
      </c>
    </row>
    <row r="1455" spans="2:6">
      <c r="B1455" t="s">
        <v>13</v>
      </c>
      <c r="C1455" s="25">
        <v>1436</v>
      </c>
      <c r="D1455" t="s">
        <v>72</v>
      </c>
      <c r="E1455">
        <v>28.08962</v>
      </c>
      <c r="F1455">
        <v>60.512210000000003</v>
      </c>
    </row>
    <row r="1456" spans="2:6">
      <c r="B1456" t="s">
        <v>13</v>
      </c>
      <c r="C1456" s="25">
        <v>1437</v>
      </c>
      <c r="D1456" t="s">
        <v>72</v>
      </c>
      <c r="E1456">
        <v>31.135729999999999</v>
      </c>
      <c r="F1456">
        <v>61.431910000000002</v>
      </c>
    </row>
    <row r="1457" spans="2:6">
      <c r="B1457" t="s">
        <v>13</v>
      </c>
      <c r="C1457" s="25">
        <v>1438</v>
      </c>
      <c r="D1457" t="s">
        <v>72</v>
      </c>
      <c r="E1457">
        <v>37.700839999999999</v>
      </c>
      <c r="F1457">
        <v>68.418409999999994</v>
      </c>
    </row>
    <row r="1458" spans="2:6">
      <c r="B1458" t="s">
        <v>13</v>
      </c>
      <c r="C1458" s="25">
        <v>1439</v>
      </c>
      <c r="D1458" t="s">
        <v>72</v>
      </c>
      <c r="E1458">
        <v>43.392690000000002</v>
      </c>
      <c r="F1458">
        <v>43.597589999999997</v>
      </c>
    </row>
    <row r="1459" spans="2:6">
      <c r="B1459" t="s">
        <v>13</v>
      </c>
      <c r="C1459" s="25">
        <v>1440</v>
      </c>
      <c r="D1459" t="s">
        <v>72</v>
      </c>
      <c r="E1459">
        <v>51.2624</v>
      </c>
      <c r="F1459">
        <v>49.666510000000002</v>
      </c>
    </row>
    <row r="1460" spans="2:6">
      <c r="B1460" t="s">
        <v>13</v>
      </c>
      <c r="C1460" s="25">
        <v>1441</v>
      </c>
      <c r="D1460" t="s">
        <v>72</v>
      </c>
      <c r="E1460">
        <v>43.286709999999999</v>
      </c>
      <c r="F1460">
        <v>43.05686</v>
      </c>
    </row>
    <row r="1461" spans="2:6">
      <c r="B1461" t="s">
        <v>13</v>
      </c>
      <c r="C1461" s="25">
        <v>1442</v>
      </c>
      <c r="D1461" t="s">
        <v>72</v>
      </c>
      <c r="E1461">
        <v>55.905920000000002</v>
      </c>
      <c r="F1461">
        <v>54.252670000000002</v>
      </c>
    </row>
    <row r="1462" spans="2:6">
      <c r="B1462" t="s">
        <v>13</v>
      </c>
      <c r="C1462" s="25">
        <v>1443</v>
      </c>
      <c r="D1462" t="s">
        <v>72</v>
      </c>
      <c r="E1462">
        <v>50.19896</v>
      </c>
      <c r="F1462">
        <v>52.225029999999997</v>
      </c>
    </row>
    <row r="1463" spans="2:6">
      <c r="B1463" t="s">
        <v>13</v>
      </c>
      <c r="C1463" s="25">
        <v>1444</v>
      </c>
      <c r="D1463" t="s">
        <v>72</v>
      </c>
      <c r="E1463">
        <v>55.761589999999998</v>
      </c>
      <c r="F1463">
        <v>54.030520000000003</v>
      </c>
    </row>
    <row r="1464" spans="2:6">
      <c r="B1464" t="s">
        <v>13</v>
      </c>
      <c r="C1464" s="25">
        <v>1445</v>
      </c>
      <c r="D1464" t="s">
        <v>72</v>
      </c>
      <c r="E1464">
        <v>58.323140000000002</v>
      </c>
      <c r="F1464">
        <v>60.031059999999997</v>
      </c>
    </row>
    <row r="1465" spans="2:6">
      <c r="B1465" t="s">
        <v>13</v>
      </c>
      <c r="C1465" s="25">
        <v>1446</v>
      </c>
      <c r="D1465" t="s">
        <v>72</v>
      </c>
      <c r="E1465">
        <v>70.171459999999996</v>
      </c>
      <c r="F1465">
        <v>70.282219999999995</v>
      </c>
    </row>
    <row r="1466" spans="2:6">
      <c r="B1466" t="s">
        <v>13</v>
      </c>
      <c r="C1466" s="25">
        <v>1447</v>
      </c>
      <c r="D1466" t="s">
        <v>72</v>
      </c>
      <c r="E1466">
        <v>60.600279999999998</v>
      </c>
      <c r="F1466">
        <v>59.753309999999999</v>
      </c>
    </row>
    <row r="1467" spans="2:6">
      <c r="B1467" t="s">
        <v>13</v>
      </c>
      <c r="C1467" s="25">
        <v>1448</v>
      </c>
      <c r="D1467" t="s">
        <v>72</v>
      </c>
      <c r="E1467">
        <v>63.760280000000002</v>
      </c>
      <c r="F1467">
        <v>61.185639999999999</v>
      </c>
    </row>
    <row r="1468" spans="2:6">
      <c r="B1468" t="s">
        <v>13</v>
      </c>
      <c r="C1468" s="25">
        <v>1449</v>
      </c>
      <c r="D1468" t="s">
        <v>72</v>
      </c>
      <c r="E1468">
        <v>54.389499999999998</v>
      </c>
      <c r="F1468">
        <v>53.811900000000001</v>
      </c>
    </row>
    <row r="1469" spans="2:6">
      <c r="B1469" t="s">
        <v>13</v>
      </c>
      <c r="C1469" s="25">
        <v>1450</v>
      </c>
      <c r="D1469" t="s">
        <v>72</v>
      </c>
      <c r="E1469">
        <v>55.241300000000003</v>
      </c>
      <c r="F1469">
        <v>52.59357</v>
      </c>
    </row>
    <row r="1470" spans="2:6">
      <c r="B1470" t="s">
        <v>13</v>
      </c>
      <c r="C1470" s="25">
        <v>1451</v>
      </c>
      <c r="D1470" t="s">
        <v>72</v>
      </c>
      <c r="E1470">
        <v>49.070129999999999</v>
      </c>
      <c r="F1470">
        <v>48.896940000000001</v>
      </c>
    </row>
    <row r="1471" spans="2:6">
      <c r="B1471" t="s">
        <v>13</v>
      </c>
      <c r="C1471" s="25">
        <v>1452</v>
      </c>
      <c r="D1471" t="s">
        <v>72</v>
      </c>
      <c r="E1471">
        <v>46.018120000000003</v>
      </c>
      <c r="F1471">
        <v>46.257719999999999</v>
      </c>
    </row>
    <row r="1472" spans="2:6">
      <c r="B1472" t="s">
        <v>13</v>
      </c>
      <c r="C1472" s="25">
        <v>1453</v>
      </c>
      <c r="D1472" t="s">
        <v>72</v>
      </c>
      <c r="E1472">
        <v>44.759590000000003</v>
      </c>
      <c r="F1472">
        <v>41.974609999999998</v>
      </c>
    </row>
    <row r="1473" spans="2:6">
      <c r="B1473" t="s">
        <v>13</v>
      </c>
      <c r="C1473" s="25">
        <v>1454</v>
      </c>
      <c r="D1473" t="s">
        <v>72</v>
      </c>
      <c r="E1473">
        <v>51.600619999999999</v>
      </c>
      <c r="F1473">
        <v>50.032470000000004</v>
      </c>
    </row>
    <row r="1474" spans="2:6">
      <c r="B1474" t="s">
        <v>13</v>
      </c>
      <c r="C1474" s="25">
        <v>1455</v>
      </c>
      <c r="D1474" t="s">
        <v>72</v>
      </c>
      <c r="E1474">
        <v>36.465879999999999</v>
      </c>
      <c r="F1474">
        <v>35.524189999999997</v>
      </c>
    </row>
    <row r="1475" spans="2:6">
      <c r="B1475" t="s">
        <v>13</v>
      </c>
      <c r="C1475" s="25">
        <v>1456</v>
      </c>
      <c r="D1475" t="s">
        <v>72</v>
      </c>
      <c r="E1475">
        <v>33.394799999999996</v>
      </c>
      <c r="F1475">
        <v>35.016800000000003</v>
      </c>
    </row>
    <row r="1476" spans="2:6">
      <c r="B1476" t="s">
        <v>13</v>
      </c>
      <c r="C1476" s="25">
        <v>1457</v>
      </c>
      <c r="D1476" t="s">
        <v>72</v>
      </c>
      <c r="E1476">
        <v>37.580069999999999</v>
      </c>
      <c r="F1476">
        <v>38.831569999999999</v>
      </c>
    </row>
    <row r="1477" spans="2:6">
      <c r="B1477" t="s">
        <v>13</v>
      </c>
      <c r="C1477" s="25">
        <v>1458</v>
      </c>
      <c r="D1477" t="s">
        <v>72</v>
      </c>
      <c r="E1477">
        <v>36.619720000000001</v>
      </c>
      <c r="F1477">
        <v>36.811410000000002</v>
      </c>
    </row>
    <row r="1478" spans="2:6">
      <c r="B1478" t="s">
        <v>13</v>
      </c>
      <c r="C1478" s="25">
        <v>1459</v>
      </c>
      <c r="D1478" t="s">
        <v>72</v>
      </c>
      <c r="E1478">
        <v>36.163469999999997</v>
      </c>
      <c r="F1478">
        <v>33.819310000000002</v>
      </c>
    </row>
    <row r="1479" spans="2:6">
      <c r="B1479" t="s">
        <v>13</v>
      </c>
      <c r="C1479" s="25">
        <v>1460</v>
      </c>
      <c r="D1479" t="s">
        <v>72</v>
      </c>
      <c r="E1479">
        <v>33.167760000000001</v>
      </c>
      <c r="F1479">
        <v>31.24774</v>
      </c>
    </row>
    <row r="1480" spans="2:6">
      <c r="B1480" t="s">
        <v>13</v>
      </c>
      <c r="C1480" s="25">
        <v>1461</v>
      </c>
      <c r="D1480" t="s">
        <v>72</v>
      </c>
      <c r="E1480">
        <v>42.644979999999997</v>
      </c>
      <c r="F1480">
        <v>40.154319999999998</v>
      </c>
    </row>
    <row r="1481" spans="2:6">
      <c r="B1481" t="s">
        <v>13</v>
      </c>
      <c r="C1481" s="25">
        <v>1462</v>
      </c>
      <c r="D1481" t="s">
        <v>72</v>
      </c>
      <c r="E1481">
        <v>47.225029999999997</v>
      </c>
      <c r="F1481">
        <v>44.575650000000003</v>
      </c>
    </row>
    <row r="1482" spans="2:6">
      <c r="B1482" t="s">
        <v>13</v>
      </c>
      <c r="C1482" s="25">
        <v>1463</v>
      </c>
      <c r="D1482" t="s">
        <v>72</v>
      </c>
      <c r="E1482">
        <v>48.392359999999996</v>
      </c>
      <c r="F1482">
        <v>50.331530000000001</v>
      </c>
    </row>
    <row r="1483" spans="2:6">
      <c r="B1483" t="s">
        <v>13</v>
      </c>
      <c r="C1483" s="25">
        <v>1464</v>
      </c>
      <c r="D1483" t="s">
        <v>72</v>
      </c>
      <c r="E1483">
        <v>27.245190000000001</v>
      </c>
      <c r="F1483">
        <v>29.819510000000001</v>
      </c>
    </row>
    <row r="1484" spans="2:6">
      <c r="B1484" t="s">
        <v>13</v>
      </c>
      <c r="C1484" s="25">
        <v>1465</v>
      </c>
      <c r="D1484" t="s">
        <v>72</v>
      </c>
      <c r="E1484">
        <v>30.404309999999999</v>
      </c>
      <c r="F1484">
        <v>29.079540000000001</v>
      </c>
    </row>
    <row r="1485" spans="2:6">
      <c r="B1485" t="s">
        <v>13</v>
      </c>
      <c r="C1485" s="25">
        <v>1466</v>
      </c>
      <c r="D1485" t="s">
        <v>72</v>
      </c>
      <c r="E1485">
        <v>30.0808</v>
      </c>
      <c r="F1485">
        <v>27.58803</v>
      </c>
    </row>
    <row r="1486" spans="2:6">
      <c r="B1486" t="s">
        <v>13</v>
      </c>
      <c r="C1486" s="25">
        <v>1467</v>
      </c>
      <c r="D1486" t="s">
        <v>72</v>
      </c>
      <c r="E1486">
        <v>33.980629999999998</v>
      </c>
      <c r="F1486">
        <v>35.033059999999999</v>
      </c>
    </row>
    <row r="1487" spans="2:6">
      <c r="B1487" t="s">
        <v>13</v>
      </c>
      <c r="C1487" s="25">
        <v>1468</v>
      </c>
      <c r="D1487" t="s">
        <v>72</v>
      </c>
      <c r="E1487">
        <v>34.250610000000002</v>
      </c>
      <c r="F1487">
        <v>34.441589999999998</v>
      </c>
    </row>
    <row r="1488" spans="2:6">
      <c r="B1488" t="s">
        <v>13</v>
      </c>
      <c r="C1488" s="25">
        <v>1469</v>
      </c>
      <c r="D1488" t="s">
        <v>72</v>
      </c>
      <c r="E1488">
        <v>51.141179999999999</v>
      </c>
      <c r="F1488">
        <v>20.618320000000001</v>
      </c>
    </row>
    <row r="1489" spans="2:6">
      <c r="B1489" t="s">
        <v>13</v>
      </c>
      <c r="C1489" s="25">
        <v>1470</v>
      </c>
      <c r="D1489" t="s">
        <v>72</v>
      </c>
      <c r="E1489">
        <v>49.899590000000003</v>
      </c>
      <c r="F1489">
        <v>19.564080000000001</v>
      </c>
    </row>
    <row r="1490" spans="2:6">
      <c r="B1490" t="s">
        <v>13</v>
      </c>
      <c r="C1490" s="25">
        <v>1471</v>
      </c>
      <c r="D1490" t="s">
        <v>72</v>
      </c>
      <c r="E1490">
        <v>55.589880000000001</v>
      </c>
      <c r="F1490">
        <v>26.299250000000001</v>
      </c>
    </row>
    <row r="1491" spans="2:6">
      <c r="B1491" t="s">
        <v>13</v>
      </c>
      <c r="C1491" s="25">
        <v>1472</v>
      </c>
      <c r="D1491" t="s">
        <v>72</v>
      </c>
      <c r="E1491">
        <v>55.482059999999997</v>
      </c>
      <c r="F1491">
        <v>22.827470000000002</v>
      </c>
    </row>
    <row r="1492" spans="2:6">
      <c r="B1492" t="s">
        <v>13</v>
      </c>
      <c r="C1492" s="25">
        <v>1473</v>
      </c>
      <c r="D1492" t="s">
        <v>72</v>
      </c>
      <c r="E1492">
        <v>63.572940000000003</v>
      </c>
      <c r="F1492">
        <v>32.93862</v>
      </c>
    </row>
    <row r="1493" spans="2:6">
      <c r="B1493" t="s">
        <v>13</v>
      </c>
      <c r="C1493" s="25">
        <v>1474</v>
      </c>
      <c r="D1493" t="s">
        <v>72</v>
      </c>
      <c r="E1493">
        <v>59.025080000000003</v>
      </c>
      <c r="F1493">
        <v>28.322089999999999</v>
      </c>
    </row>
    <row r="1494" spans="2:6">
      <c r="B1494" t="s">
        <v>13</v>
      </c>
      <c r="C1494" s="25">
        <v>1475</v>
      </c>
      <c r="D1494" t="s">
        <v>72</v>
      </c>
      <c r="E1494">
        <v>62.423780000000001</v>
      </c>
      <c r="F1494">
        <v>33.486600000000003</v>
      </c>
    </row>
    <row r="1495" spans="2:6">
      <c r="B1495" t="s">
        <v>13</v>
      </c>
      <c r="C1495" s="25">
        <v>1476</v>
      </c>
      <c r="D1495" t="s">
        <v>72</v>
      </c>
      <c r="E1495">
        <v>47.849910000000001</v>
      </c>
      <c r="F1495">
        <v>48.556620000000002</v>
      </c>
    </row>
    <row r="1496" spans="2:6">
      <c r="B1496" t="s">
        <v>13</v>
      </c>
      <c r="C1496" s="25">
        <v>1477</v>
      </c>
      <c r="D1496" t="s">
        <v>72</v>
      </c>
      <c r="E1496">
        <v>52.268560000000001</v>
      </c>
      <c r="F1496">
        <v>52.805239999999998</v>
      </c>
    </row>
    <row r="1497" spans="2:6">
      <c r="B1497" t="s">
        <v>13</v>
      </c>
      <c r="C1497" s="25">
        <v>1478</v>
      </c>
      <c r="D1497" t="s">
        <v>72</v>
      </c>
      <c r="E1497">
        <v>68.851020000000005</v>
      </c>
      <c r="F1497">
        <v>39.573430000000002</v>
      </c>
    </row>
    <row r="1498" spans="2:6">
      <c r="B1498" t="s">
        <v>13</v>
      </c>
      <c r="C1498" s="25">
        <v>1479</v>
      </c>
      <c r="D1498" t="s">
        <v>72</v>
      </c>
      <c r="E1498">
        <v>65.676400000000001</v>
      </c>
      <c r="F1498">
        <v>35.109319999999997</v>
      </c>
    </row>
    <row r="1499" spans="2:6">
      <c r="B1499" t="s">
        <v>13</v>
      </c>
      <c r="C1499" s="25">
        <v>1480</v>
      </c>
      <c r="D1499" t="s">
        <v>72</v>
      </c>
      <c r="E1499">
        <v>77.746889999999993</v>
      </c>
      <c r="F1499">
        <v>47.37182</v>
      </c>
    </row>
    <row r="1500" spans="2:6">
      <c r="B1500" t="s">
        <v>13</v>
      </c>
      <c r="C1500" s="25">
        <v>1481</v>
      </c>
      <c r="D1500" t="s">
        <v>72</v>
      </c>
      <c r="E1500">
        <v>80.352930000000001</v>
      </c>
      <c r="F1500">
        <v>47.8003</v>
      </c>
    </row>
    <row r="1501" spans="2:6">
      <c r="B1501" t="s">
        <v>13</v>
      </c>
      <c r="C1501" s="25">
        <v>1482</v>
      </c>
      <c r="D1501" t="s">
        <v>72</v>
      </c>
      <c r="E1501">
        <v>60.337589999999999</v>
      </c>
      <c r="F1501">
        <v>63.034959999999998</v>
      </c>
    </row>
    <row r="1502" spans="2:6">
      <c r="B1502" t="s">
        <v>13</v>
      </c>
      <c r="C1502" s="25">
        <v>1483</v>
      </c>
      <c r="D1502" t="s">
        <v>72</v>
      </c>
      <c r="E1502">
        <v>61.658720000000002</v>
      </c>
      <c r="F1502">
        <v>64.100020000000001</v>
      </c>
    </row>
    <row r="1503" spans="2:6">
      <c r="B1503" t="s">
        <v>13</v>
      </c>
      <c r="C1503" s="25">
        <v>1484</v>
      </c>
      <c r="D1503" t="s">
        <v>72</v>
      </c>
      <c r="E1503">
        <v>71.54504</v>
      </c>
      <c r="F1503">
        <v>72.657719999999998</v>
      </c>
    </row>
    <row r="1504" spans="2:6">
      <c r="B1504" t="s">
        <v>13</v>
      </c>
      <c r="C1504" s="25">
        <v>1485</v>
      </c>
      <c r="D1504" t="s">
        <v>72</v>
      </c>
      <c r="E1504">
        <v>49.040959999999998</v>
      </c>
      <c r="F1504">
        <v>77.362579999999994</v>
      </c>
    </row>
    <row r="1505" spans="2:6">
      <c r="B1505" t="s">
        <v>13</v>
      </c>
      <c r="C1505" s="25">
        <v>1486</v>
      </c>
      <c r="D1505" t="s">
        <v>72</v>
      </c>
      <c r="E1505">
        <v>51.886890000000001</v>
      </c>
      <c r="F1505">
        <v>80.113609999999994</v>
      </c>
    </row>
    <row r="1506" spans="2:6">
      <c r="B1506" t="s">
        <v>13</v>
      </c>
      <c r="C1506" s="25">
        <v>1487</v>
      </c>
      <c r="D1506" t="s">
        <v>72</v>
      </c>
      <c r="E1506">
        <v>57.968980000000002</v>
      </c>
      <c r="F1506">
        <v>85.356049999999996</v>
      </c>
    </row>
    <row r="1507" spans="2:6">
      <c r="B1507" t="s">
        <v>13</v>
      </c>
      <c r="C1507" s="25">
        <v>1488</v>
      </c>
      <c r="D1507" t="s">
        <v>72</v>
      </c>
      <c r="E1507">
        <v>54.85566</v>
      </c>
      <c r="F1507">
        <v>83.7834</v>
      </c>
    </row>
    <row r="1508" spans="2:6">
      <c r="B1508" t="s">
        <v>13</v>
      </c>
      <c r="C1508" s="25">
        <v>1489</v>
      </c>
      <c r="D1508" t="s">
        <v>72</v>
      </c>
      <c r="E1508">
        <v>54.133200000000002</v>
      </c>
      <c r="F1508">
        <v>83.793999999999997</v>
      </c>
    </row>
    <row r="1509" spans="2:6">
      <c r="B1509" t="s">
        <v>13</v>
      </c>
      <c r="C1509" s="25">
        <v>1490</v>
      </c>
      <c r="D1509" t="s">
        <v>72</v>
      </c>
      <c r="E1509">
        <v>51.30883</v>
      </c>
      <c r="F1509">
        <v>80.136390000000006</v>
      </c>
    </row>
    <row r="1510" spans="2:6">
      <c r="B1510" t="s">
        <v>13</v>
      </c>
      <c r="C1510" s="25">
        <v>1491</v>
      </c>
      <c r="D1510" t="s">
        <v>72</v>
      </c>
      <c r="E1510">
        <v>61.12039</v>
      </c>
      <c r="F1510">
        <v>88.704049999999995</v>
      </c>
    </row>
    <row r="1511" spans="2:6">
      <c r="B1511" t="s">
        <v>13</v>
      </c>
      <c r="C1511" s="25">
        <v>1492</v>
      </c>
      <c r="D1511" t="s">
        <v>72</v>
      </c>
      <c r="E1511">
        <v>55.563870000000001</v>
      </c>
      <c r="F1511">
        <v>85.810379999999995</v>
      </c>
    </row>
    <row r="1512" spans="2:6">
      <c r="B1512" t="s">
        <v>13</v>
      </c>
      <c r="C1512" s="25">
        <v>1493</v>
      </c>
      <c r="D1512" t="s">
        <v>72</v>
      </c>
      <c r="E1512">
        <v>55.044119999999999</v>
      </c>
      <c r="F1512">
        <v>83.541409999999999</v>
      </c>
    </row>
    <row r="1513" spans="2:6">
      <c r="B1513" t="s">
        <v>13</v>
      </c>
      <c r="C1513" s="25">
        <v>1494</v>
      </c>
      <c r="D1513" t="s">
        <v>72</v>
      </c>
      <c r="E1513">
        <v>50.444189999999999</v>
      </c>
      <c r="F1513">
        <v>78.195890000000006</v>
      </c>
    </row>
    <row r="1514" spans="2:6">
      <c r="B1514" t="s">
        <v>13</v>
      </c>
      <c r="C1514" s="25">
        <v>1495</v>
      </c>
      <c r="D1514" t="s">
        <v>72</v>
      </c>
      <c r="E1514">
        <v>43.827710000000003</v>
      </c>
      <c r="F1514">
        <v>71.047049999999999</v>
      </c>
    </row>
    <row r="1515" spans="2:6">
      <c r="B1515" t="s">
        <v>13</v>
      </c>
      <c r="C1515" s="25">
        <v>1496</v>
      </c>
      <c r="D1515" t="s">
        <v>72</v>
      </c>
      <c r="E1515">
        <v>37.791429999999998</v>
      </c>
      <c r="F1515">
        <v>66.854640000000003</v>
      </c>
    </row>
    <row r="1516" spans="2:6">
      <c r="B1516" t="s">
        <v>13</v>
      </c>
      <c r="C1516" s="25">
        <v>1497</v>
      </c>
      <c r="D1516" t="s">
        <v>72</v>
      </c>
      <c r="E1516">
        <v>29.29278</v>
      </c>
      <c r="F1516">
        <v>59.792000000000002</v>
      </c>
    </row>
    <row r="1517" spans="2:6">
      <c r="B1517" t="s">
        <v>13</v>
      </c>
      <c r="C1517" s="25">
        <v>1498</v>
      </c>
      <c r="D1517" t="s">
        <v>72</v>
      </c>
      <c r="E1517">
        <v>32.192100000000003</v>
      </c>
      <c r="F1517">
        <v>60.200650000000003</v>
      </c>
    </row>
    <row r="1518" spans="2:6">
      <c r="B1518" t="s">
        <v>13</v>
      </c>
      <c r="C1518" s="25">
        <v>1499</v>
      </c>
      <c r="D1518" t="s">
        <v>72</v>
      </c>
      <c r="E1518">
        <v>51.43394</v>
      </c>
      <c r="F1518">
        <v>99.256870000000006</v>
      </c>
    </row>
    <row r="1519" spans="2:6">
      <c r="B1519" t="s">
        <v>13</v>
      </c>
      <c r="C1519" s="25">
        <v>1500</v>
      </c>
      <c r="D1519" t="s">
        <v>72</v>
      </c>
      <c r="E1519">
        <v>67.46414</v>
      </c>
      <c r="F1519">
        <v>95.999960000000002</v>
      </c>
    </row>
    <row r="1520" spans="2:6">
      <c r="B1520" t="s">
        <v>13</v>
      </c>
      <c r="C1520" s="25">
        <v>1501</v>
      </c>
      <c r="D1520" t="s">
        <v>72</v>
      </c>
      <c r="E1520">
        <v>65.150710000000004</v>
      </c>
      <c r="F1520">
        <v>92.502629999999996</v>
      </c>
    </row>
    <row r="1521" spans="2:6">
      <c r="B1521" t="s">
        <v>13</v>
      </c>
      <c r="C1521" s="25">
        <v>1502</v>
      </c>
      <c r="D1521" t="s">
        <v>72</v>
      </c>
      <c r="E1521">
        <v>65.583430000000007</v>
      </c>
      <c r="F1521">
        <v>93.517060000000001</v>
      </c>
    </row>
    <row r="1522" spans="2:6">
      <c r="B1522" t="s">
        <v>13</v>
      </c>
      <c r="C1522" s="25">
        <v>1503</v>
      </c>
      <c r="D1522" t="s">
        <v>72</v>
      </c>
      <c r="E1522">
        <v>69.288970000000006</v>
      </c>
      <c r="F1522">
        <v>99.579589999999996</v>
      </c>
    </row>
    <row r="1523" spans="2:6">
      <c r="B1523" t="s">
        <v>13</v>
      </c>
      <c r="C1523" s="25">
        <v>1504</v>
      </c>
      <c r="D1523" t="s">
        <v>72</v>
      </c>
      <c r="E1523">
        <v>81.269440000000003</v>
      </c>
      <c r="F1523">
        <v>80.635940000000005</v>
      </c>
    </row>
    <row r="1524" spans="2:6">
      <c r="B1524" t="s">
        <v>13</v>
      </c>
      <c r="C1524" s="25">
        <v>1505</v>
      </c>
      <c r="D1524" t="s">
        <v>72</v>
      </c>
      <c r="E1524">
        <v>78.575739999999996</v>
      </c>
      <c r="F1524">
        <v>76.815700000000007</v>
      </c>
    </row>
    <row r="1525" spans="2:6">
      <c r="B1525" t="s">
        <v>13</v>
      </c>
      <c r="C1525" s="25">
        <v>1506</v>
      </c>
      <c r="D1525" t="s">
        <v>72</v>
      </c>
      <c r="E1525">
        <v>74.186769999999996</v>
      </c>
      <c r="F1525">
        <v>74.344200000000001</v>
      </c>
    </row>
    <row r="1526" spans="2:6">
      <c r="B1526" t="s">
        <v>13</v>
      </c>
      <c r="C1526" s="25">
        <v>1507</v>
      </c>
      <c r="D1526" t="s">
        <v>72</v>
      </c>
      <c r="E1526">
        <v>72.622209999999995</v>
      </c>
      <c r="F1526">
        <v>74.526970000000006</v>
      </c>
    </row>
    <row r="1527" spans="2:6">
      <c r="B1527" t="s">
        <v>13</v>
      </c>
      <c r="C1527" s="25">
        <v>1508</v>
      </c>
      <c r="D1527" t="s">
        <v>72</v>
      </c>
      <c r="E1527">
        <v>75.14152</v>
      </c>
      <c r="F1527">
        <v>73.819670000000002</v>
      </c>
    </row>
    <row r="1528" spans="2:6">
      <c r="B1528" t="s">
        <v>13</v>
      </c>
      <c r="C1528" s="25">
        <v>1509</v>
      </c>
      <c r="D1528" t="s">
        <v>72</v>
      </c>
      <c r="E1528">
        <v>75.168670000000006</v>
      </c>
      <c r="F1528">
        <v>73.900440000000003</v>
      </c>
    </row>
    <row r="1529" spans="2:6">
      <c r="B1529" t="s">
        <v>13</v>
      </c>
      <c r="C1529" s="25">
        <v>1510</v>
      </c>
      <c r="D1529" t="s">
        <v>72</v>
      </c>
      <c r="E1529">
        <v>85.324200000000005</v>
      </c>
      <c r="F1529">
        <v>55.388579999999997</v>
      </c>
    </row>
    <row r="1530" spans="2:6">
      <c r="B1530" t="s">
        <v>13</v>
      </c>
      <c r="C1530" s="25">
        <v>1511</v>
      </c>
      <c r="D1530" t="s">
        <v>72</v>
      </c>
      <c r="E1530">
        <v>84.090509999999995</v>
      </c>
      <c r="F1530">
        <v>56.301969999999997</v>
      </c>
    </row>
    <row r="1531" spans="2:6">
      <c r="B1531" t="s">
        <v>13</v>
      </c>
      <c r="C1531" s="25">
        <v>1512</v>
      </c>
      <c r="D1531" t="s">
        <v>72</v>
      </c>
      <c r="E1531">
        <v>86.256219999999999</v>
      </c>
      <c r="F1531">
        <v>55.830930000000002</v>
      </c>
    </row>
    <row r="1532" spans="2:6">
      <c r="B1532" t="s">
        <v>13</v>
      </c>
      <c r="C1532" s="25">
        <v>1513</v>
      </c>
      <c r="D1532" t="s">
        <v>72</v>
      </c>
      <c r="E1532">
        <v>92.548789999999997</v>
      </c>
      <c r="F1532">
        <v>42.901910000000001</v>
      </c>
    </row>
    <row r="1533" spans="2:6">
      <c r="B1533" t="s">
        <v>13</v>
      </c>
      <c r="C1533" s="25">
        <v>1514</v>
      </c>
      <c r="D1533" t="s">
        <v>72</v>
      </c>
      <c r="E1533">
        <v>90.34263</v>
      </c>
      <c r="F1533">
        <v>37.780389999999997</v>
      </c>
    </row>
    <row r="1534" spans="2:6">
      <c r="B1534" t="s">
        <v>13</v>
      </c>
      <c r="C1534" s="25">
        <v>1515</v>
      </c>
      <c r="D1534" t="s">
        <v>72</v>
      </c>
      <c r="E1534">
        <v>85.819159999999997</v>
      </c>
      <c r="F1534">
        <v>37.571390000000001</v>
      </c>
    </row>
    <row r="1535" spans="2:6">
      <c r="B1535" t="s">
        <v>13</v>
      </c>
      <c r="C1535" s="25">
        <v>1516</v>
      </c>
      <c r="D1535" t="s">
        <v>72</v>
      </c>
      <c r="E1535">
        <v>90.441820000000007</v>
      </c>
      <c r="F1535">
        <v>40.133110000000002</v>
      </c>
    </row>
    <row r="1536" spans="2:6">
      <c r="B1536" t="s">
        <v>13</v>
      </c>
      <c r="C1536" s="25">
        <v>1517</v>
      </c>
      <c r="D1536" t="s">
        <v>72</v>
      </c>
      <c r="E1536">
        <v>92.017560000000003</v>
      </c>
      <c r="F1536">
        <v>39.917929999999998</v>
      </c>
    </row>
    <row r="1537" spans="2:6">
      <c r="B1537" t="s">
        <v>13</v>
      </c>
      <c r="C1537" s="25">
        <v>1518</v>
      </c>
      <c r="D1537" t="s">
        <v>72</v>
      </c>
      <c r="E1537">
        <v>95.260530000000003</v>
      </c>
      <c r="F1537">
        <v>46.008830000000003</v>
      </c>
    </row>
    <row r="1538" spans="2:6">
      <c r="B1538" t="s">
        <v>13</v>
      </c>
      <c r="C1538" s="25">
        <v>1519</v>
      </c>
      <c r="D1538" t="s">
        <v>72</v>
      </c>
      <c r="E1538">
        <v>41.290300000000002</v>
      </c>
      <c r="F1538">
        <v>42.311549999999997</v>
      </c>
    </row>
    <row r="1539" spans="2:6">
      <c r="B1539" t="s">
        <v>13</v>
      </c>
      <c r="C1539" s="25">
        <v>1520</v>
      </c>
      <c r="D1539" t="s">
        <v>72</v>
      </c>
      <c r="E1539">
        <v>66.431319999999999</v>
      </c>
      <c r="F1539">
        <v>36.536110000000001</v>
      </c>
    </row>
    <row r="1540" spans="2:6">
      <c r="B1540" t="s">
        <v>13</v>
      </c>
      <c r="C1540" s="25">
        <v>1521</v>
      </c>
      <c r="D1540" t="s">
        <v>72</v>
      </c>
      <c r="E1540">
        <v>63.986350000000002</v>
      </c>
      <c r="F1540">
        <v>32.713430000000002</v>
      </c>
    </row>
    <row r="1541" spans="2:6">
      <c r="B1541" t="s">
        <v>13</v>
      </c>
      <c r="C1541" s="25">
        <v>1522</v>
      </c>
      <c r="D1541" t="s">
        <v>72</v>
      </c>
      <c r="E1541">
        <v>61.269680000000001</v>
      </c>
      <c r="F1541">
        <v>29.385719999999999</v>
      </c>
    </row>
    <row r="1542" spans="2:6">
      <c r="B1542" t="s">
        <v>13</v>
      </c>
      <c r="C1542" s="25">
        <v>1523</v>
      </c>
      <c r="D1542" t="s">
        <v>72</v>
      </c>
      <c r="E1542">
        <v>60.749389999999998</v>
      </c>
      <c r="F1542">
        <v>28.051739999999999</v>
      </c>
    </row>
    <row r="1543" spans="2:6">
      <c r="B1543" t="s">
        <v>13</v>
      </c>
      <c r="C1543" s="25">
        <v>1524</v>
      </c>
      <c r="D1543" t="s">
        <v>72</v>
      </c>
      <c r="E1543">
        <v>64.655230000000003</v>
      </c>
      <c r="F1543">
        <v>16.612279999999998</v>
      </c>
    </row>
    <row r="1544" spans="2:6">
      <c r="B1544" t="s">
        <v>13</v>
      </c>
      <c r="C1544" s="25">
        <v>1525</v>
      </c>
      <c r="D1544" t="s">
        <v>72</v>
      </c>
      <c r="E1544">
        <v>68.638279999999995</v>
      </c>
      <c r="F1544">
        <v>18.508009999999999</v>
      </c>
    </row>
    <row r="1545" spans="2:6">
      <c r="B1545" t="s">
        <v>13</v>
      </c>
      <c r="C1545" s="25">
        <v>1526</v>
      </c>
      <c r="D1545" t="s">
        <v>72</v>
      </c>
      <c r="E1545">
        <v>65.776669999999996</v>
      </c>
      <c r="F1545">
        <v>16.787659999999999</v>
      </c>
    </row>
    <row r="1546" spans="2:6">
      <c r="B1546" t="s">
        <v>13</v>
      </c>
      <c r="C1546" s="25">
        <v>1527</v>
      </c>
      <c r="D1546" t="s">
        <v>72</v>
      </c>
      <c r="E1546">
        <v>71.134129999999999</v>
      </c>
      <c r="F1546">
        <v>19.385960000000001</v>
      </c>
    </row>
    <row r="1547" spans="2:6">
      <c r="B1547" t="s">
        <v>13</v>
      </c>
      <c r="C1547" s="25">
        <v>1528</v>
      </c>
      <c r="D1547" t="s">
        <v>72</v>
      </c>
      <c r="E1547">
        <v>63.723179999999999</v>
      </c>
      <c r="F1547">
        <v>14.521420000000001</v>
      </c>
    </row>
    <row r="1548" spans="2:6">
      <c r="B1548" t="s">
        <v>13</v>
      </c>
      <c r="C1548" s="25">
        <v>1529</v>
      </c>
      <c r="D1548" t="s">
        <v>72</v>
      </c>
      <c r="E1548">
        <v>73.001490000000004</v>
      </c>
      <c r="F1548">
        <v>24.073810000000002</v>
      </c>
    </row>
    <row r="1549" spans="2:6">
      <c r="B1549" t="s">
        <v>13</v>
      </c>
      <c r="C1549" s="25">
        <v>1530</v>
      </c>
      <c r="D1549" t="s">
        <v>72</v>
      </c>
      <c r="E1549">
        <v>72.436660000000003</v>
      </c>
      <c r="F1549">
        <v>20.57835</v>
      </c>
    </row>
    <row r="1550" spans="2:6">
      <c r="B1550" t="s">
        <v>13</v>
      </c>
      <c r="C1550" s="25">
        <v>1531</v>
      </c>
      <c r="D1550" t="s">
        <v>72</v>
      </c>
      <c r="E1550">
        <v>68.412769999999995</v>
      </c>
      <c r="F1550">
        <v>19.913129999999999</v>
      </c>
    </row>
    <row r="1551" spans="2:6">
      <c r="B1551" t="s">
        <v>13</v>
      </c>
      <c r="C1551" s="25">
        <v>1532</v>
      </c>
      <c r="D1551" t="s">
        <v>72</v>
      </c>
      <c r="E1551">
        <v>52.858319999999999</v>
      </c>
      <c r="F1551">
        <v>20.235060000000001</v>
      </c>
    </row>
    <row r="1552" spans="2:6">
      <c r="B1552" t="s">
        <v>13</v>
      </c>
      <c r="C1552" s="25">
        <v>1533</v>
      </c>
      <c r="D1552" t="s">
        <v>72</v>
      </c>
      <c r="E1552">
        <v>53.529949999999999</v>
      </c>
      <c r="F1552">
        <v>24.24192</v>
      </c>
    </row>
    <row r="1553" spans="2:6">
      <c r="B1553" t="s">
        <v>13</v>
      </c>
      <c r="C1553" s="25">
        <v>1534</v>
      </c>
      <c r="D1553" t="s">
        <v>72</v>
      </c>
      <c r="E1553">
        <v>50.759740000000001</v>
      </c>
      <c r="F1553">
        <v>18.089390000000002</v>
      </c>
    </row>
    <row r="1554" spans="2:6">
      <c r="B1554" t="s">
        <v>13</v>
      </c>
      <c r="C1554" s="25">
        <v>1535</v>
      </c>
      <c r="D1554" t="s">
        <v>72</v>
      </c>
      <c r="E1554">
        <v>42.53481</v>
      </c>
      <c r="F1554">
        <v>10.16987</v>
      </c>
    </row>
    <row r="1555" spans="2:6">
      <c r="B1555" t="s">
        <v>13</v>
      </c>
      <c r="C1555" s="25">
        <v>1536</v>
      </c>
      <c r="D1555" t="s">
        <v>72</v>
      </c>
      <c r="E1555">
        <v>41.5304</v>
      </c>
      <c r="F1555">
        <v>13.39629</v>
      </c>
    </row>
    <row r="1556" spans="2:6">
      <c r="B1556" t="s">
        <v>13</v>
      </c>
      <c r="C1556" s="25">
        <v>1537</v>
      </c>
      <c r="D1556" t="s">
        <v>72</v>
      </c>
      <c r="E1556">
        <v>46.71452</v>
      </c>
      <c r="F1556">
        <v>15.61327</v>
      </c>
    </row>
    <row r="1557" spans="2:6">
      <c r="B1557" t="s">
        <v>13</v>
      </c>
      <c r="C1557" s="25">
        <v>1538</v>
      </c>
      <c r="D1557" t="s">
        <v>72</v>
      </c>
      <c r="E1557">
        <v>48.450620000000001</v>
      </c>
      <c r="F1557">
        <v>16.21228</v>
      </c>
    </row>
    <row r="1558" spans="2:6">
      <c r="B1558" t="s">
        <v>13</v>
      </c>
      <c r="C1558" s="25">
        <v>1539</v>
      </c>
      <c r="D1558" t="s">
        <v>72</v>
      </c>
      <c r="E1558">
        <v>59.63261</v>
      </c>
      <c r="F1558">
        <v>7.0580369999999997</v>
      </c>
    </row>
    <row r="1559" spans="2:6">
      <c r="B1559" t="s">
        <v>13</v>
      </c>
      <c r="C1559" s="25">
        <v>1540</v>
      </c>
      <c r="D1559" t="s">
        <v>72</v>
      </c>
      <c r="E1559">
        <v>61.618569999999998</v>
      </c>
      <c r="F1559">
        <v>13.410819999999999</v>
      </c>
    </row>
    <row r="1560" spans="2:6">
      <c r="B1560" t="s">
        <v>13</v>
      </c>
      <c r="C1560" s="25">
        <v>1541</v>
      </c>
      <c r="D1560" t="s">
        <v>72</v>
      </c>
      <c r="E1560">
        <v>48.83399</v>
      </c>
      <c r="F1560">
        <v>17.725960000000001</v>
      </c>
    </row>
    <row r="1561" spans="2:6">
      <c r="B1561" t="s">
        <v>13</v>
      </c>
      <c r="C1561" s="25">
        <v>1542</v>
      </c>
      <c r="D1561" t="s">
        <v>72</v>
      </c>
      <c r="E1561">
        <v>45.342649999999999</v>
      </c>
      <c r="F1561">
        <v>13.908810000000001</v>
      </c>
    </row>
    <row r="1562" spans="2:6">
      <c r="B1562" t="s">
        <v>13</v>
      </c>
      <c r="C1562" s="25">
        <v>1543</v>
      </c>
      <c r="D1562" t="s">
        <v>72</v>
      </c>
      <c r="E1562">
        <v>42.415010000000002</v>
      </c>
      <c r="F1562">
        <v>11.69378</v>
      </c>
    </row>
    <row r="1563" spans="2:6">
      <c r="B1563" t="s">
        <v>13</v>
      </c>
      <c r="C1563" s="25">
        <v>1544</v>
      </c>
      <c r="D1563" t="s">
        <v>72</v>
      </c>
      <c r="E1563">
        <v>58.93477</v>
      </c>
      <c r="F1563">
        <v>9.3692010000000003</v>
      </c>
    </row>
    <row r="1564" spans="2:6">
      <c r="B1564" t="s">
        <v>13</v>
      </c>
      <c r="C1564" s="25">
        <v>1545</v>
      </c>
      <c r="D1564" t="s">
        <v>72</v>
      </c>
      <c r="E1564">
        <v>60.683630000000001</v>
      </c>
      <c r="F1564">
        <v>10.63264</v>
      </c>
    </row>
    <row r="1565" spans="2:6">
      <c r="B1565" t="s">
        <v>13</v>
      </c>
      <c r="C1565" s="25">
        <v>1546</v>
      </c>
      <c r="D1565" t="s">
        <v>72</v>
      </c>
      <c r="E1565">
        <v>54.811799999999998</v>
      </c>
      <c r="F1565">
        <v>6.5696490000000001</v>
      </c>
    </row>
    <row r="1566" spans="2:6">
      <c r="B1566" t="s">
        <v>13</v>
      </c>
      <c r="C1566" s="25">
        <v>1547</v>
      </c>
      <c r="D1566" t="s">
        <v>72</v>
      </c>
      <c r="E1566">
        <v>61.586840000000002</v>
      </c>
      <c r="F1566">
        <v>11.02759</v>
      </c>
    </row>
    <row r="1567" spans="2:6">
      <c r="B1567" t="s">
        <v>13</v>
      </c>
      <c r="C1567" s="25">
        <v>1548</v>
      </c>
      <c r="D1567" t="s">
        <v>72</v>
      </c>
      <c r="E1567">
        <v>59.716009999999997</v>
      </c>
      <c r="F1567">
        <v>11.5191</v>
      </c>
    </row>
    <row r="1568" spans="2:6">
      <c r="B1568" t="s">
        <v>13</v>
      </c>
      <c r="C1568" s="25">
        <v>1549</v>
      </c>
      <c r="D1568" t="s">
        <v>72</v>
      </c>
      <c r="E1568">
        <v>58.416379999999997</v>
      </c>
      <c r="F1568">
        <v>5.6457769999999998</v>
      </c>
    </row>
    <row r="1569" spans="2:6">
      <c r="B1569" t="s">
        <v>13</v>
      </c>
      <c r="C1569" s="25">
        <v>1550</v>
      </c>
      <c r="D1569" t="s">
        <v>72</v>
      </c>
      <c r="E1569">
        <v>59.243810000000003</v>
      </c>
      <c r="F1569">
        <v>10.540139999999999</v>
      </c>
    </row>
    <row r="1570" spans="2:6">
      <c r="B1570" t="s">
        <v>13</v>
      </c>
      <c r="C1570" s="25">
        <v>1551</v>
      </c>
      <c r="D1570" t="s">
        <v>72</v>
      </c>
      <c r="E1570">
        <v>56.594360000000002</v>
      </c>
      <c r="F1570">
        <v>8.9173439999999999</v>
      </c>
    </row>
    <row r="1571" spans="2:6">
      <c r="B1571" t="s">
        <v>13</v>
      </c>
      <c r="C1571" s="25">
        <v>1552</v>
      </c>
      <c r="D1571" t="s">
        <v>72</v>
      </c>
      <c r="E1571">
        <v>68.492509999999996</v>
      </c>
      <c r="F1571">
        <v>17.987359999999999</v>
      </c>
    </row>
    <row r="1572" spans="2:6">
      <c r="B1572" t="s">
        <v>13</v>
      </c>
      <c r="C1572" s="25">
        <v>1553</v>
      </c>
      <c r="D1572" t="s">
        <v>72</v>
      </c>
      <c r="E1572">
        <v>65.005939999999995</v>
      </c>
      <c r="F1572">
        <v>15.91267</v>
      </c>
    </row>
    <row r="1573" spans="2:6">
      <c r="B1573" t="s">
        <v>13</v>
      </c>
      <c r="C1573" s="25">
        <v>1554</v>
      </c>
      <c r="D1573" t="s">
        <v>72</v>
      </c>
      <c r="E1573">
        <v>63.921039999999998</v>
      </c>
      <c r="F1573">
        <v>15.62096</v>
      </c>
    </row>
    <row r="1574" spans="2:6">
      <c r="B1574" t="s">
        <v>13</v>
      </c>
      <c r="C1574" s="25">
        <v>1555</v>
      </c>
      <c r="D1574" t="s">
        <v>72</v>
      </c>
      <c r="E1574">
        <v>53.512970000000003</v>
      </c>
      <c r="F1574">
        <v>5.8751100000000003</v>
      </c>
    </row>
    <row r="1575" spans="2:6">
      <c r="B1575" t="s">
        <v>13</v>
      </c>
      <c r="C1575" s="25">
        <v>1556</v>
      </c>
      <c r="D1575" t="s">
        <v>72</v>
      </c>
      <c r="E1575">
        <v>57.832810000000002</v>
      </c>
      <c r="F1575">
        <v>9.2223849999999992</v>
      </c>
    </row>
    <row r="1576" spans="2:6">
      <c r="B1576" t="s">
        <v>13</v>
      </c>
      <c r="C1576" s="25">
        <v>1557</v>
      </c>
      <c r="D1576" t="s">
        <v>72</v>
      </c>
      <c r="E1576">
        <v>31.032920000000001</v>
      </c>
      <c r="F1576">
        <v>28.928139999999999</v>
      </c>
    </row>
    <row r="1577" spans="2:6">
      <c r="B1577" t="s">
        <v>13</v>
      </c>
      <c r="C1577" s="25">
        <v>1558</v>
      </c>
      <c r="D1577" t="s">
        <v>72</v>
      </c>
      <c r="E1577">
        <v>31.33324</v>
      </c>
      <c r="F1577">
        <v>32.53857</v>
      </c>
    </row>
    <row r="1578" spans="2:6">
      <c r="B1578" t="s">
        <v>13</v>
      </c>
      <c r="C1578" s="25">
        <v>1559</v>
      </c>
      <c r="D1578" t="s">
        <v>72</v>
      </c>
      <c r="E1578">
        <v>86.40155</v>
      </c>
      <c r="F1578">
        <v>38.746929999999999</v>
      </c>
    </row>
    <row r="1579" spans="2:6">
      <c r="B1579" t="s">
        <v>13</v>
      </c>
      <c r="C1579" s="25">
        <v>1560</v>
      </c>
      <c r="D1579" t="s">
        <v>72</v>
      </c>
      <c r="E1579">
        <v>47.44211</v>
      </c>
      <c r="F1579">
        <v>98.184299999999993</v>
      </c>
    </row>
    <row r="1580" spans="2:6">
      <c r="B1580" t="s">
        <v>13</v>
      </c>
      <c r="C1580" s="25">
        <v>1561</v>
      </c>
      <c r="D1580" t="s">
        <v>72</v>
      </c>
      <c r="E1580">
        <v>46.264740000000003</v>
      </c>
      <c r="F1580">
        <v>94.116190000000003</v>
      </c>
    </row>
    <row r="1581" spans="2:6">
      <c r="B1581" t="s">
        <v>13</v>
      </c>
      <c r="C1581" s="25">
        <v>1562</v>
      </c>
      <c r="D1581" t="s">
        <v>72</v>
      </c>
      <c r="E1581">
        <v>40.163820000000001</v>
      </c>
      <c r="F1581">
        <v>87.448670000000007</v>
      </c>
    </row>
    <row r="1582" spans="2:6">
      <c r="B1582" t="s">
        <v>13</v>
      </c>
      <c r="C1582" s="25">
        <v>1563</v>
      </c>
      <c r="D1582" t="s">
        <v>71</v>
      </c>
      <c r="E1582">
        <v>52.872019999999999</v>
      </c>
      <c r="F1582">
        <v>97.343220000000002</v>
      </c>
    </row>
    <row r="1583" spans="2:6">
      <c r="B1583" t="s">
        <v>13</v>
      </c>
      <c r="C1583" s="25">
        <v>1564</v>
      </c>
      <c r="D1583" t="s">
        <v>71</v>
      </c>
      <c r="E1583">
        <v>59.014139999999998</v>
      </c>
      <c r="F1583">
        <v>93.574870000000004</v>
      </c>
    </row>
    <row r="1584" spans="2:6">
      <c r="B1584" t="s">
        <v>13</v>
      </c>
      <c r="C1584" s="25">
        <v>1565</v>
      </c>
      <c r="D1584" t="s">
        <v>71</v>
      </c>
      <c r="E1584">
        <v>56.375109999999999</v>
      </c>
      <c r="F1584">
        <v>96.305149999999998</v>
      </c>
    </row>
    <row r="1585" spans="2:6">
      <c r="B1585" t="s">
        <v>13</v>
      </c>
      <c r="C1585" s="25">
        <v>1566</v>
      </c>
      <c r="D1585" t="s">
        <v>71</v>
      </c>
      <c r="E1585">
        <v>37.839199999999998</v>
      </c>
      <c r="F1585">
        <v>94.359440000000006</v>
      </c>
    </row>
    <row r="1586" spans="2:6">
      <c r="B1586" t="s">
        <v>13</v>
      </c>
      <c r="C1586" s="25">
        <v>1567</v>
      </c>
      <c r="D1586" t="s">
        <v>71</v>
      </c>
      <c r="E1586">
        <v>39.885370000000002</v>
      </c>
      <c r="F1586">
        <v>90.634659999999997</v>
      </c>
    </row>
    <row r="1587" spans="2:6">
      <c r="B1587" t="s">
        <v>13</v>
      </c>
      <c r="C1587" s="25">
        <v>1568</v>
      </c>
      <c r="D1587" t="s">
        <v>71</v>
      </c>
      <c r="E1587">
        <v>44.07741</v>
      </c>
      <c r="F1587">
        <v>84.12585</v>
      </c>
    </row>
    <row r="1588" spans="2:6">
      <c r="B1588" t="s">
        <v>13</v>
      </c>
      <c r="C1588" s="25">
        <v>1569</v>
      </c>
      <c r="D1588" t="s">
        <v>71</v>
      </c>
      <c r="E1588">
        <v>31.497029999999999</v>
      </c>
      <c r="F1588">
        <v>67.912559999999999</v>
      </c>
    </row>
    <row r="1589" spans="2:6">
      <c r="B1589" t="s">
        <v>13</v>
      </c>
      <c r="C1589" s="25">
        <v>1570</v>
      </c>
      <c r="D1589" t="s">
        <v>71</v>
      </c>
      <c r="E1589">
        <v>25.9526</v>
      </c>
      <c r="F1589">
        <v>73.033180000000002</v>
      </c>
    </row>
    <row r="1590" spans="2:6">
      <c r="B1590" t="s">
        <v>13</v>
      </c>
      <c r="C1590" s="25">
        <v>1571</v>
      </c>
      <c r="D1590" t="s">
        <v>71</v>
      </c>
      <c r="E1590">
        <v>36.434719999999999</v>
      </c>
      <c r="F1590">
        <v>62.294049999999999</v>
      </c>
    </row>
    <row r="1591" spans="2:6">
      <c r="B1591" t="s">
        <v>13</v>
      </c>
      <c r="C1591" s="25">
        <v>1572</v>
      </c>
      <c r="D1591" t="s">
        <v>71</v>
      </c>
      <c r="E1591">
        <v>24.997479999999999</v>
      </c>
      <c r="F1591">
        <v>75.441559999999996</v>
      </c>
    </row>
    <row r="1592" spans="2:6">
      <c r="B1592" t="s">
        <v>13</v>
      </c>
      <c r="C1592" s="25">
        <v>1573</v>
      </c>
      <c r="D1592" t="s">
        <v>71</v>
      </c>
      <c r="E1592">
        <v>32.246279999999999</v>
      </c>
      <c r="F1592">
        <v>70.110590000000002</v>
      </c>
    </row>
    <row r="1593" spans="2:6">
      <c r="B1593" t="s">
        <v>13</v>
      </c>
      <c r="C1593" s="25">
        <v>1574</v>
      </c>
      <c r="D1593" t="s">
        <v>71</v>
      </c>
      <c r="E1593">
        <v>18.109470000000002</v>
      </c>
      <c r="F1593">
        <v>53.708109999999998</v>
      </c>
    </row>
    <row r="1594" spans="2:6">
      <c r="B1594" t="s">
        <v>13</v>
      </c>
      <c r="C1594" s="25">
        <v>1575</v>
      </c>
      <c r="D1594" t="s">
        <v>71</v>
      </c>
      <c r="E1594">
        <v>21.796099999999999</v>
      </c>
      <c r="F1594">
        <v>49.49953</v>
      </c>
    </row>
    <row r="1595" spans="2:6">
      <c r="B1595" t="s">
        <v>13</v>
      </c>
      <c r="C1595" s="25">
        <v>1576</v>
      </c>
      <c r="D1595" t="s">
        <v>71</v>
      </c>
      <c r="E1595">
        <v>24.150490000000001</v>
      </c>
      <c r="F1595">
        <v>47.18853</v>
      </c>
    </row>
    <row r="1596" spans="2:6">
      <c r="B1596" t="s">
        <v>13</v>
      </c>
      <c r="C1596" s="25">
        <v>1577</v>
      </c>
      <c r="D1596" t="s">
        <v>71</v>
      </c>
      <c r="E1596">
        <v>28.603200000000001</v>
      </c>
      <c r="F1596">
        <v>44.22372</v>
      </c>
    </row>
    <row r="1597" spans="2:6">
      <c r="B1597" t="s">
        <v>13</v>
      </c>
      <c r="C1597" s="25">
        <v>1578</v>
      </c>
      <c r="D1597" t="s">
        <v>71</v>
      </c>
      <c r="E1597">
        <v>20.931999999999999</v>
      </c>
      <c r="F1597">
        <v>51.646239999999999</v>
      </c>
    </row>
    <row r="1598" spans="2:6">
      <c r="B1598" t="s">
        <v>13</v>
      </c>
      <c r="C1598" s="25">
        <v>1579</v>
      </c>
      <c r="D1598" t="s">
        <v>71</v>
      </c>
      <c r="E1598">
        <v>35.43553</v>
      </c>
      <c r="F1598">
        <v>34.961039999999997</v>
      </c>
    </row>
    <row r="1599" spans="2:6">
      <c r="B1599" t="s">
        <v>13</v>
      </c>
      <c r="C1599" s="25">
        <v>1580</v>
      </c>
      <c r="D1599" t="s">
        <v>71</v>
      </c>
      <c r="E1599">
        <v>44.377380000000002</v>
      </c>
      <c r="F1599">
        <v>57.684739999999998</v>
      </c>
    </row>
    <row r="1600" spans="2:6">
      <c r="B1600" t="s">
        <v>13</v>
      </c>
      <c r="C1600" s="25">
        <v>1581</v>
      </c>
      <c r="D1600" t="s">
        <v>71</v>
      </c>
      <c r="E1600">
        <v>46.313690000000001</v>
      </c>
      <c r="F1600">
        <v>55.685589999999998</v>
      </c>
    </row>
    <row r="1601" spans="2:6">
      <c r="B1601" t="s">
        <v>13</v>
      </c>
      <c r="C1601" s="25">
        <v>1582</v>
      </c>
      <c r="D1601" t="s">
        <v>71</v>
      </c>
      <c r="E1601">
        <v>46.386069999999997</v>
      </c>
      <c r="F1601">
        <v>51.002160000000003</v>
      </c>
    </row>
    <row r="1602" spans="2:6">
      <c r="B1602" t="s">
        <v>13</v>
      </c>
      <c r="C1602" s="25">
        <v>1583</v>
      </c>
      <c r="D1602" t="s">
        <v>71</v>
      </c>
      <c r="E1602">
        <v>42.495440000000002</v>
      </c>
      <c r="F1602">
        <v>56.903680000000001</v>
      </c>
    </row>
    <row r="1603" spans="2:6">
      <c r="B1603" t="s">
        <v>13</v>
      </c>
      <c r="C1603" s="25">
        <v>1584</v>
      </c>
      <c r="D1603" t="s">
        <v>71</v>
      </c>
      <c r="E1603">
        <v>44.300519999999999</v>
      </c>
      <c r="F1603">
        <v>58.132959999999997</v>
      </c>
    </row>
    <row r="1604" spans="2:6">
      <c r="B1604" t="s">
        <v>13</v>
      </c>
      <c r="C1604" s="25">
        <v>1585</v>
      </c>
      <c r="D1604" t="s">
        <v>71</v>
      </c>
      <c r="E1604">
        <v>46.988280000000003</v>
      </c>
      <c r="F1604">
        <v>55.420639999999999</v>
      </c>
    </row>
    <row r="1605" spans="2:6">
      <c r="B1605" t="s">
        <v>13</v>
      </c>
      <c r="C1605" s="25">
        <v>1586</v>
      </c>
      <c r="D1605" t="s">
        <v>71</v>
      </c>
      <c r="E1605">
        <v>52.421520000000001</v>
      </c>
      <c r="F1605">
        <v>47.867010000000001</v>
      </c>
    </row>
    <row r="1606" spans="2:6">
      <c r="B1606" t="s">
        <v>13</v>
      </c>
      <c r="C1606" s="25">
        <v>1587</v>
      </c>
      <c r="D1606" t="s">
        <v>71</v>
      </c>
      <c r="E1606">
        <v>64.090999999999994</v>
      </c>
      <c r="F1606">
        <v>68.650989999999993</v>
      </c>
    </row>
    <row r="1607" spans="2:6">
      <c r="B1607" t="s">
        <v>13</v>
      </c>
      <c r="C1607" s="25">
        <v>1588</v>
      </c>
      <c r="D1607" t="s">
        <v>71</v>
      </c>
      <c r="E1607">
        <v>63.016869999999997</v>
      </c>
      <c r="F1607">
        <v>68.225260000000006</v>
      </c>
    </row>
    <row r="1608" spans="2:6">
      <c r="B1608" t="s">
        <v>13</v>
      </c>
      <c r="C1608" s="25">
        <v>1589</v>
      </c>
      <c r="D1608" t="s">
        <v>71</v>
      </c>
      <c r="E1608">
        <v>67.302580000000006</v>
      </c>
      <c r="F1608">
        <v>64.413460000000001</v>
      </c>
    </row>
    <row r="1609" spans="2:6">
      <c r="B1609" t="s">
        <v>13</v>
      </c>
      <c r="C1609" s="25">
        <v>1590</v>
      </c>
      <c r="D1609" t="s">
        <v>71</v>
      </c>
      <c r="E1609">
        <v>67.225960000000001</v>
      </c>
      <c r="F1609">
        <v>62.476410000000001</v>
      </c>
    </row>
    <row r="1610" spans="2:6">
      <c r="B1610" t="s">
        <v>13</v>
      </c>
      <c r="C1610" s="25">
        <v>1591</v>
      </c>
      <c r="D1610" t="s">
        <v>71</v>
      </c>
      <c r="E1610">
        <v>50.309989999999999</v>
      </c>
      <c r="F1610">
        <v>47.267879999999998</v>
      </c>
    </row>
    <row r="1611" spans="2:6">
      <c r="B1611" t="s">
        <v>13</v>
      </c>
      <c r="C1611" s="25">
        <v>1592</v>
      </c>
      <c r="D1611" t="s">
        <v>71</v>
      </c>
      <c r="E1611">
        <v>45.412640000000003</v>
      </c>
      <c r="F1611">
        <v>53.870800000000003</v>
      </c>
    </row>
    <row r="1612" spans="2:6">
      <c r="B1612" t="s">
        <v>13</v>
      </c>
      <c r="C1612" s="25">
        <v>1593</v>
      </c>
      <c r="D1612" t="s">
        <v>71</v>
      </c>
      <c r="E1612">
        <v>54.020609999999998</v>
      </c>
      <c r="F1612">
        <v>47.2699</v>
      </c>
    </row>
    <row r="1613" spans="2:6">
      <c r="B1613" t="s">
        <v>13</v>
      </c>
      <c r="C1613" s="25">
        <v>1594</v>
      </c>
      <c r="D1613" t="s">
        <v>71</v>
      </c>
      <c r="E1613">
        <v>49.842019999999998</v>
      </c>
      <c r="F1613">
        <v>50.576549999999997</v>
      </c>
    </row>
    <row r="1614" spans="2:6">
      <c r="B1614" t="s">
        <v>13</v>
      </c>
      <c r="C1614" s="25">
        <v>1595</v>
      </c>
      <c r="D1614" t="s">
        <v>71</v>
      </c>
      <c r="E1614">
        <v>50.713299999999997</v>
      </c>
      <c r="F1614">
        <v>48.772289999999998</v>
      </c>
    </row>
    <row r="1615" spans="2:6">
      <c r="B1615" t="s">
        <v>13</v>
      </c>
      <c r="C1615" s="25">
        <v>1596</v>
      </c>
      <c r="D1615" t="s">
        <v>71</v>
      </c>
      <c r="E1615">
        <v>55.045549999999999</v>
      </c>
      <c r="F1615">
        <v>45.986269999999998</v>
      </c>
    </row>
    <row r="1616" spans="2:6">
      <c r="B1616" t="s">
        <v>13</v>
      </c>
      <c r="C1616" s="25">
        <v>1597</v>
      </c>
      <c r="D1616" t="s">
        <v>71</v>
      </c>
      <c r="E1616">
        <v>37.543700000000001</v>
      </c>
      <c r="F1616">
        <v>32.88402</v>
      </c>
    </row>
    <row r="1617" spans="2:6">
      <c r="B1617" t="s">
        <v>13</v>
      </c>
      <c r="C1617" s="25">
        <v>1598</v>
      </c>
      <c r="D1617" t="s">
        <v>71</v>
      </c>
      <c r="E1617">
        <v>39.795900000000003</v>
      </c>
      <c r="F1617">
        <v>28.44322</v>
      </c>
    </row>
    <row r="1618" spans="2:6">
      <c r="B1618" t="s">
        <v>13</v>
      </c>
      <c r="C1618" s="25">
        <v>1599</v>
      </c>
      <c r="D1618" t="s">
        <v>71</v>
      </c>
      <c r="E1618">
        <v>28.523389999999999</v>
      </c>
      <c r="F1618">
        <v>39.796669999999999</v>
      </c>
    </row>
    <row r="1619" spans="2:6">
      <c r="B1619" t="s">
        <v>13</v>
      </c>
      <c r="C1619" s="25">
        <v>1600</v>
      </c>
      <c r="D1619" t="s">
        <v>71</v>
      </c>
      <c r="E1619">
        <v>31.399650000000001</v>
      </c>
      <c r="F1619">
        <v>39.265259999999998</v>
      </c>
    </row>
    <row r="1620" spans="2:6">
      <c r="B1620" t="s">
        <v>13</v>
      </c>
      <c r="C1620" s="25">
        <v>1601</v>
      </c>
      <c r="D1620" t="s">
        <v>71</v>
      </c>
      <c r="E1620">
        <v>39.241570000000003</v>
      </c>
      <c r="F1620">
        <v>33.361420000000003</v>
      </c>
    </row>
    <row r="1621" spans="2:6">
      <c r="B1621" t="s">
        <v>13</v>
      </c>
      <c r="C1621" s="25">
        <v>1602</v>
      </c>
      <c r="D1621" t="s">
        <v>71</v>
      </c>
      <c r="E1621">
        <v>27.71406</v>
      </c>
      <c r="F1621">
        <v>42.250050000000002</v>
      </c>
    </row>
    <row r="1622" spans="2:6">
      <c r="B1622" t="s">
        <v>13</v>
      </c>
      <c r="C1622" s="25">
        <v>1603</v>
      </c>
      <c r="D1622" t="s">
        <v>71</v>
      </c>
      <c r="E1622">
        <v>32.960700000000003</v>
      </c>
      <c r="F1622">
        <v>35.82311</v>
      </c>
    </row>
    <row r="1623" spans="2:6">
      <c r="B1623" t="s">
        <v>13</v>
      </c>
      <c r="C1623" s="25">
        <v>1604</v>
      </c>
      <c r="D1623" t="s">
        <v>71</v>
      </c>
      <c r="E1623">
        <v>35.404739999999997</v>
      </c>
      <c r="F1623">
        <v>31.939160000000001</v>
      </c>
    </row>
    <row r="1624" spans="2:6">
      <c r="B1624" t="s">
        <v>13</v>
      </c>
      <c r="C1624" s="25">
        <v>1605</v>
      </c>
      <c r="D1624" t="s">
        <v>71</v>
      </c>
      <c r="E1624">
        <v>51.642229999999998</v>
      </c>
      <c r="F1624">
        <v>50.838340000000002</v>
      </c>
    </row>
    <row r="1625" spans="2:6">
      <c r="B1625" t="s">
        <v>13</v>
      </c>
      <c r="C1625" s="25">
        <v>1606</v>
      </c>
      <c r="D1625" t="s">
        <v>71</v>
      </c>
      <c r="E1625">
        <v>34.207619999999999</v>
      </c>
      <c r="F1625">
        <v>33.593809999999998</v>
      </c>
    </row>
    <row r="1626" spans="2:6">
      <c r="B1626" t="s">
        <v>13</v>
      </c>
      <c r="C1626" s="25">
        <v>1607</v>
      </c>
      <c r="D1626" t="s">
        <v>71</v>
      </c>
      <c r="E1626">
        <v>36.523490000000002</v>
      </c>
      <c r="F1626">
        <v>35.671050000000001</v>
      </c>
    </row>
    <row r="1627" spans="2:6">
      <c r="B1627" t="s">
        <v>13</v>
      </c>
      <c r="C1627" s="25">
        <v>1608</v>
      </c>
      <c r="D1627" t="s">
        <v>71</v>
      </c>
      <c r="E1627">
        <v>28.4192</v>
      </c>
      <c r="F1627">
        <v>21.315750000000001</v>
      </c>
    </row>
    <row r="1628" spans="2:6">
      <c r="B1628" t="s">
        <v>13</v>
      </c>
      <c r="C1628" s="25">
        <v>1609</v>
      </c>
      <c r="D1628" t="s">
        <v>71</v>
      </c>
      <c r="E1628">
        <v>26.160499999999999</v>
      </c>
      <c r="F1628">
        <v>23.04223</v>
      </c>
    </row>
    <row r="1629" spans="2:6">
      <c r="B1629" t="s">
        <v>13</v>
      </c>
      <c r="C1629" s="25">
        <v>1610</v>
      </c>
      <c r="D1629" t="s">
        <v>71</v>
      </c>
      <c r="E1629">
        <v>40.43533</v>
      </c>
      <c r="F1629">
        <v>27.640070000000001</v>
      </c>
    </row>
    <row r="1630" spans="2:6">
      <c r="B1630" t="s">
        <v>13</v>
      </c>
      <c r="C1630" s="25">
        <v>1611</v>
      </c>
      <c r="D1630" t="s">
        <v>71</v>
      </c>
      <c r="E1630">
        <v>44.544960000000003</v>
      </c>
      <c r="F1630">
        <v>27.36224</v>
      </c>
    </row>
    <row r="1631" spans="2:6">
      <c r="B1631" t="s">
        <v>13</v>
      </c>
      <c r="C1631" s="25">
        <v>1612</v>
      </c>
      <c r="D1631" t="s">
        <v>71</v>
      </c>
      <c r="E1631">
        <v>40.123730000000002</v>
      </c>
      <c r="F1631">
        <v>30.073160000000001</v>
      </c>
    </row>
    <row r="1632" spans="2:6">
      <c r="B1632" t="s">
        <v>13</v>
      </c>
      <c r="C1632" s="25">
        <v>1613</v>
      </c>
      <c r="D1632" t="s">
        <v>71</v>
      </c>
      <c r="E1632">
        <v>42.184809999999999</v>
      </c>
      <c r="F1632">
        <v>28.57367</v>
      </c>
    </row>
    <row r="1633" spans="2:6">
      <c r="B1633" t="s">
        <v>13</v>
      </c>
      <c r="C1633" s="25">
        <v>1614</v>
      </c>
      <c r="D1633" t="s">
        <v>71</v>
      </c>
      <c r="E1633">
        <v>40.002659999999999</v>
      </c>
      <c r="F1633">
        <v>27.48751</v>
      </c>
    </row>
    <row r="1634" spans="2:6">
      <c r="B1634" t="s">
        <v>13</v>
      </c>
      <c r="C1634" s="25">
        <v>1615</v>
      </c>
      <c r="D1634" t="s">
        <v>71</v>
      </c>
      <c r="E1634">
        <v>57.125230000000002</v>
      </c>
      <c r="F1634">
        <v>42.739019999999996</v>
      </c>
    </row>
    <row r="1635" spans="2:6">
      <c r="B1635" t="s">
        <v>13</v>
      </c>
      <c r="C1635" s="25">
        <v>1616</v>
      </c>
      <c r="D1635" t="s">
        <v>71</v>
      </c>
      <c r="E1635">
        <v>60.37574</v>
      </c>
      <c r="F1635">
        <v>41.356459999999998</v>
      </c>
    </row>
    <row r="1636" spans="2:6">
      <c r="B1636" t="s">
        <v>13</v>
      </c>
      <c r="C1636" s="25">
        <v>1617</v>
      </c>
      <c r="D1636" t="s">
        <v>71</v>
      </c>
      <c r="E1636">
        <v>55.105899999999998</v>
      </c>
      <c r="F1636">
        <v>46.149050000000003</v>
      </c>
    </row>
    <row r="1637" spans="2:6">
      <c r="B1637" t="s">
        <v>13</v>
      </c>
      <c r="C1637" s="25">
        <v>1618</v>
      </c>
      <c r="D1637" t="s">
        <v>71</v>
      </c>
      <c r="E1637">
        <v>61.737270000000002</v>
      </c>
      <c r="F1637">
        <v>38.58484</v>
      </c>
    </row>
    <row r="1638" spans="2:6">
      <c r="B1638" t="s">
        <v>13</v>
      </c>
      <c r="C1638" s="25">
        <v>1619</v>
      </c>
      <c r="D1638" t="s">
        <v>71</v>
      </c>
      <c r="E1638">
        <v>55.741239999999998</v>
      </c>
      <c r="F1638">
        <v>46.653579999999998</v>
      </c>
    </row>
    <row r="1639" spans="2:6">
      <c r="B1639" t="s">
        <v>13</v>
      </c>
      <c r="C1639" s="25">
        <v>1620</v>
      </c>
      <c r="D1639" t="s">
        <v>71</v>
      </c>
      <c r="E1639">
        <v>58.296410000000002</v>
      </c>
      <c r="F1639">
        <v>41.583199999999998</v>
      </c>
    </row>
    <row r="1640" spans="2:6">
      <c r="B1640" t="s">
        <v>13</v>
      </c>
      <c r="C1640" s="25">
        <v>1621</v>
      </c>
      <c r="D1640" t="s">
        <v>71</v>
      </c>
      <c r="E1640">
        <v>57.042549999999999</v>
      </c>
      <c r="F1640">
        <v>42.418759999999999</v>
      </c>
    </row>
    <row r="1641" spans="2:6">
      <c r="B1641" t="s">
        <v>13</v>
      </c>
      <c r="C1641" s="25">
        <v>1622</v>
      </c>
      <c r="D1641" t="s">
        <v>71</v>
      </c>
      <c r="E1641">
        <v>76.77561</v>
      </c>
      <c r="F1641">
        <v>55.254600000000003</v>
      </c>
    </row>
    <row r="1642" spans="2:6">
      <c r="B1642" t="s">
        <v>13</v>
      </c>
      <c r="C1642" s="25">
        <v>1623</v>
      </c>
      <c r="D1642" t="s">
        <v>71</v>
      </c>
      <c r="E1642">
        <v>71.887079999999997</v>
      </c>
      <c r="F1642">
        <v>59.26699</v>
      </c>
    </row>
    <row r="1643" spans="2:6">
      <c r="B1643" t="s">
        <v>13</v>
      </c>
      <c r="C1643" s="25">
        <v>1624</v>
      </c>
      <c r="D1643" t="s">
        <v>71</v>
      </c>
      <c r="E1643">
        <v>73.78837</v>
      </c>
      <c r="F1643">
        <v>58.620809999999999</v>
      </c>
    </row>
    <row r="1644" spans="2:6">
      <c r="B1644" t="s">
        <v>13</v>
      </c>
      <c r="C1644" s="25">
        <v>1625</v>
      </c>
      <c r="D1644" t="s">
        <v>71</v>
      </c>
      <c r="E1644">
        <v>75.139679999999998</v>
      </c>
      <c r="F1644">
        <v>54.244549999999997</v>
      </c>
    </row>
    <row r="1645" spans="2:6">
      <c r="B1645" t="s">
        <v>13</v>
      </c>
      <c r="C1645" s="25">
        <v>1626</v>
      </c>
      <c r="D1645" t="s">
        <v>71</v>
      </c>
      <c r="E1645">
        <v>64.596320000000006</v>
      </c>
      <c r="F1645">
        <v>65.952510000000004</v>
      </c>
    </row>
    <row r="1646" spans="2:6">
      <c r="B1646" t="s">
        <v>13</v>
      </c>
      <c r="C1646" s="25">
        <v>1627</v>
      </c>
      <c r="D1646" t="s">
        <v>71</v>
      </c>
      <c r="E1646">
        <v>46.90954</v>
      </c>
      <c r="F1646">
        <v>85.602260000000001</v>
      </c>
    </row>
    <row r="1647" spans="2:6">
      <c r="B1647" t="s">
        <v>13</v>
      </c>
      <c r="C1647" s="25">
        <v>1628</v>
      </c>
      <c r="D1647" t="s">
        <v>71</v>
      </c>
      <c r="E1647">
        <v>46.905099999999997</v>
      </c>
      <c r="F1647">
        <v>81.565640000000002</v>
      </c>
    </row>
    <row r="1648" spans="2:6">
      <c r="B1648" t="s">
        <v>13</v>
      </c>
      <c r="C1648" s="25">
        <v>1629</v>
      </c>
      <c r="D1648" t="s">
        <v>71</v>
      </c>
      <c r="E1648">
        <v>49.806989999999999</v>
      </c>
      <c r="F1648">
        <v>82.085030000000003</v>
      </c>
    </row>
    <row r="1649" spans="2:6">
      <c r="B1649" t="s">
        <v>13</v>
      </c>
      <c r="C1649" s="25">
        <v>1630</v>
      </c>
      <c r="D1649" t="s">
        <v>71</v>
      </c>
      <c r="E1649">
        <v>48.863239999999998</v>
      </c>
      <c r="F1649">
        <v>83.158360000000002</v>
      </c>
    </row>
    <row r="1650" spans="2:6">
      <c r="B1650" t="s">
        <v>13</v>
      </c>
      <c r="C1650" s="25">
        <v>1631</v>
      </c>
      <c r="D1650" t="s">
        <v>71</v>
      </c>
      <c r="E1650">
        <v>66.748189999999994</v>
      </c>
      <c r="F1650">
        <v>84.004829999999998</v>
      </c>
    </row>
    <row r="1651" spans="2:6">
      <c r="B1651" t="s">
        <v>13</v>
      </c>
      <c r="C1651" s="25">
        <v>1632</v>
      </c>
      <c r="D1651" t="s">
        <v>71</v>
      </c>
      <c r="E1651">
        <v>62.359769999999997</v>
      </c>
      <c r="F1651">
        <v>90.243660000000006</v>
      </c>
    </row>
    <row r="1652" spans="2:6">
      <c r="B1652" t="s">
        <v>13</v>
      </c>
      <c r="C1652" s="25">
        <v>1633</v>
      </c>
      <c r="D1652" t="s">
        <v>71</v>
      </c>
      <c r="E1652">
        <v>47.374899999999997</v>
      </c>
      <c r="F1652">
        <v>83.471559999999997</v>
      </c>
    </row>
    <row r="1653" spans="2:6">
      <c r="B1653" t="s">
        <v>13</v>
      </c>
      <c r="C1653" s="25">
        <v>1634</v>
      </c>
      <c r="D1653" t="s">
        <v>71</v>
      </c>
      <c r="E1653">
        <v>47.446469999999998</v>
      </c>
      <c r="F1653">
        <v>82.622119999999995</v>
      </c>
    </row>
    <row r="1654" spans="2:6">
      <c r="B1654" t="s">
        <v>13</v>
      </c>
      <c r="C1654" s="25">
        <v>1635</v>
      </c>
      <c r="D1654" t="s">
        <v>71</v>
      </c>
      <c r="E1654">
        <v>53.385280000000002</v>
      </c>
      <c r="F1654">
        <v>78.871139999999997</v>
      </c>
    </row>
    <row r="1655" spans="2:6">
      <c r="B1655" t="s">
        <v>13</v>
      </c>
      <c r="C1655" s="25">
        <v>1636</v>
      </c>
      <c r="D1655" t="s">
        <v>71</v>
      </c>
      <c r="E1655">
        <v>49.452710000000003</v>
      </c>
      <c r="F1655">
        <v>79.930599999999998</v>
      </c>
    </row>
    <row r="1656" spans="2:6">
      <c r="B1656" t="s">
        <v>13</v>
      </c>
      <c r="C1656" s="25">
        <v>1637</v>
      </c>
      <c r="D1656" t="s">
        <v>71</v>
      </c>
      <c r="E1656">
        <v>54.802680000000002</v>
      </c>
      <c r="F1656">
        <v>75.363979999999998</v>
      </c>
    </row>
    <row r="1657" spans="2:6">
      <c r="B1657" t="s">
        <v>13</v>
      </c>
      <c r="C1657" s="25">
        <v>1638</v>
      </c>
      <c r="D1657" t="s">
        <v>71</v>
      </c>
      <c r="E1657">
        <v>37.088250000000002</v>
      </c>
      <c r="F1657">
        <v>60.857230000000001</v>
      </c>
    </row>
    <row r="1658" spans="2:6">
      <c r="B1658" t="s">
        <v>13</v>
      </c>
      <c r="C1658" s="25">
        <v>1639</v>
      </c>
      <c r="D1658" t="s">
        <v>71</v>
      </c>
      <c r="E1658">
        <v>32.375959999999999</v>
      </c>
      <c r="F1658">
        <v>68.510819999999995</v>
      </c>
    </row>
    <row r="1659" spans="2:6">
      <c r="B1659" t="s">
        <v>13</v>
      </c>
      <c r="C1659" s="25">
        <v>1640</v>
      </c>
      <c r="D1659" t="s">
        <v>71</v>
      </c>
      <c r="E1659">
        <v>37.47701</v>
      </c>
      <c r="F1659">
        <v>63.788690000000003</v>
      </c>
    </row>
    <row r="1660" spans="2:6">
      <c r="B1660" t="s">
        <v>13</v>
      </c>
      <c r="C1660" s="25">
        <v>1641</v>
      </c>
      <c r="D1660" t="s">
        <v>71</v>
      </c>
      <c r="E1660">
        <v>52.406649999999999</v>
      </c>
      <c r="F1660">
        <v>96.425420000000003</v>
      </c>
    </row>
    <row r="1661" spans="2:6">
      <c r="B1661" t="s">
        <v>13</v>
      </c>
      <c r="C1661" s="25">
        <v>1642</v>
      </c>
      <c r="D1661" t="s">
        <v>71</v>
      </c>
      <c r="E1661">
        <v>50.297040000000003</v>
      </c>
      <c r="F1661">
        <v>99.644180000000006</v>
      </c>
    </row>
    <row r="1662" spans="2:6">
      <c r="B1662" t="s">
        <v>13</v>
      </c>
      <c r="C1662" s="25">
        <v>1643</v>
      </c>
      <c r="D1662" t="s">
        <v>71</v>
      </c>
      <c r="E1662">
        <v>61.563319999999997</v>
      </c>
      <c r="F1662">
        <v>89.864140000000006</v>
      </c>
    </row>
    <row r="1663" spans="2:6">
      <c r="B1663" t="s">
        <v>13</v>
      </c>
      <c r="C1663" s="25">
        <v>1644</v>
      </c>
      <c r="D1663" t="s">
        <v>71</v>
      </c>
      <c r="E1663">
        <v>61.086559999999999</v>
      </c>
      <c r="F1663">
        <v>89.224360000000004</v>
      </c>
    </row>
    <row r="1664" spans="2:6">
      <c r="B1664" t="s">
        <v>13</v>
      </c>
      <c r="C1664" s="25">
        <v>1645</v>
      </c>
      <c r="D1664" t="s">
        <v>71</v>
      </c>
      <c r="E1664">
        <v>59.236490000000003</v>
      </c>
      <c r="F1664">
        <v>91.481099999999998</v>
      </c>
    </row>
    <row r="1665" spans="2:6">
      <c r="B1665" t="s">
        <v>13</v>
      </c>
      <c r="C1665" s="25">
        <v>1646</v>
      </c>
      <c r="D1665" t="s">
        <v>71</v>
      </c>
      <c r="E1665">
        <v>66.15401</v>
      </c>
      <c r="F1665">
        <v>84.111940000000004</v>
      </c>
    </row>
    <row r="1666" spans="2:6">
      <c r="B1666" t="s">
        <v>13</v>
      </c>
      <c r="C1666" s="25">
        <v>1647</v>
      </c>
      <c r="D1666" t="s">
        <v>71</v>
      </c>
      <c r="E1666">
        <v>67.23133</v>
      </c>
      <c r="F1666">
        <v>85.055639999999997</v>
      </c>
    </row>
    <row r="1667" spans="2:6">
      <c r="B1667" t="s">
        <v>13</v>
      </c>
      <c r="C1667" s="25">
        <v>1648</v>
      </c>
      <c r="D1667" t="s">
        <v>71</v>
      </c>
      <c r="E1667">
        <v>73.709909999999994</v>
      </c>
      <c r="F1667">
        <v>78.270610000000005</v>
      </c>
    </row>
    <row r="1668" spans="2:6">
      <c r="B1668" t="s">
        <v>13</v>
      </c>
      <c r="C1668" s="25">
        <v>1649</v>
      </c>
      <c r="D1668" t="s">
        <v>71</v>
      </c>
      <c r="E1668">
        <v>76.580449999999999</v>
      </c>
      <c r="F1668">
        <v>72.891530000000003</v>
      </c>
    </row>
    <row r="1669" spans="2:6">
      <c r="B1669" t="s">
        <v>13</v>
      </c>
      <c r="C1669" s="25">
        <v>1650</v>
      </c>
      <c r="D1669" t="s">
        <v>71</v>
      </c>
      <c r="E1669">
        <v>78.876580000000004</v>
      </c>
      <c r="F1669">
        <v>71.562529999999995</v>
      </c>
    </row>
    <row r="1670" spans="2:6">
      <c r="B1670" t="s">
        <v>13</v>
      </c>
      <c r="C1670" s="25">
        <v>1651</v>
      </c>
      <c r="D1670" t="s">
        <v>71</v>
      </c>
      <c r="E1670">
        <v>77.448999999999998</v>
      </c>
      <c r="F1670">
        <v>72.447310000000002</v>
      </c>
    </row>
    <row r="1671" spans="2:6">
      <c r="B1671" t="s">
        <v>13</v>
      </c>
      <c r="C1671" s="25">
        <v>1652</v>
      </c>
      <c r="D1671" t="s">
        <v>71</v>
      </c>
      <c r="E1671">
        <v>86.853710000000007</v>
      </c>
      <c r="F1671">
        <v>65.543319999999994</v>
      </c>
    </row>
    <row r="1672" spans="2:6">
      <c r="B1672" t="s">
        <v>13</v>
      </c>
      <c r="C1672" s="25">
        <v>1653</v>
      </c>
      <c r="D1672" t="s">
        <v>71</v>
      </c>
      <c r="E1672">
        <v>79.806529999999995</v>
      </c>
      <c r="F1672">
        <v>52.723179999999999</v>
      </c>
    </row>
    <row r="1673" spans="2:6">
      <c r="B1673" t="s">
        <v>13</v>
      </c>
      <c r="C1673" s="25">
        <v>1654</v>
      </c>
      <c r="D1673" t="s">
        <v>71</v>
      </c>
      <c r="E1673">
        <v>76.98827</v>
      </c>
      <c r="F1673">
        <v>54.202779999999997</v>
      </c>
    </row>
    <row r="1674" spans="2:6">
      <c r="B1674" t="s">
        <v>13</v>
      </c>
      <c r="C1674" s="25">
        <v>1655</v>
      </c>
      <c r="D1674" t="s">
        <v>71</v>
      </c>
      <c r="E1674">
        <v>79.47936</v>
      </c>
      <c r="F1674">
        <v>49.141019999999997</v>
      </c>
    </row>
    <row r="1675" spans="2:6">
      <c r="B1675" t="s">
        <v>13</v>
      </c>
      <c r="C1675" s="25">
        <v>1656</v>
      </c>
      <c r="D1675" t="s">
        <v>71</v>
      </c>
      <c r="E1675">
        <v>82.304159999999996</v>
      </c>
      <c r="F1675">
        <v>46.990900000000003</v>
      </c>
    </row>
    <row r="1676" spans="2:6">
      <c r="B1676" t="s">
        <v>13</v>
      </c>
      <c r="C1676" s="25">
        <v>1657</v>
      </c>
      <c r="D1676" t="s">
        <v>71</v>
      </c>
      <c r="E1676">
        <v>90.700689999999994</v>
      </c>
      <c r="F1676">
        <v>41.466700000000003</v>
      </c>
    </row>
    <row r="1677" spans="2:6">
      <c r="B1677" t="s">
        <v>13</v>
      </c>
      <c r="C1677" s="25">
        <v>1658</v>
      </c>
      <c r="D1677" t="s">
        <v>71</v>
      </c>
      <c r="E1677">
        <v>95.443489999999997</v>
      </c>
      <c r="F1677">
        <v>36.189700000000002</v>
      </c>
    </row>
    <row r="1678" spans="2:6">
      <c r="B1678" t="s">
        <v>13</v>
      </c>
      <c r="C1678" s="25">
        <v>1659</v>
      </c>
      <c r="D1678" t="s">
        <v>71</v>
      </c>
      <c r="E1678">
        <v>94.997489999999999</v>
      </c>
      <c r="F1678">
        <v>35.095300000000002</v>
      </c>
    </row>
    <row r="1679" spans="2:6">
      <c r="B1679" t="s">
        <v>13</v>
      </c>
      <c r="C1679" s="25">
        <v>1660</v>
      </c>
      <c r="D1679" t="s">
        <v>71</v>
      </c>
      <c r="E1679">
        <v>91.517849999999996</v>
      </c>
      <c r="F1679">
        <v>36.890259999999998</v>
      </c>
    </row>
    <row r="1680" spans="2:6">
      <c r="B1680" t="s">
        <v>13</v>
      </c>
      <c r="C1680" s="25">
        <v>1661</v>
      </c>
      <c r="D1680" t="s">
        <v>71</v>
      </c>
      <c r="E1680">
        <v>62.292639999999999</v>
      </c>
      <c r="F1680">
        <v>40.029530000000001</v>
      </c>
    </row>
    <row r="1681" spans="2:6">
      <c r="B1681" t="s">
        <v>13</v>
      </c>
      <c r="C1681" s="25">
        <v>1662</v>
      </c>
      <c r="D1681" t="s">
        <v>71</v>
      </c>
      <c r="E1681">
        <v>59.203479999999999</v>
      </c>
      <c r="F1681">
        <v>41.270679999999999</v>
      </c>
    </row>
    <row r="1682" spans="2:6">
      <c r="B1682" t="s">
        <v>13</v>
      </c>
      <c r="C1682" s="25">
        <v>1663</v>
      </c>
      <c r="D1682" t="s">
        <v>71</v>
      </c>
      <c r="E1682">
        <v>65.256389999999996</v>
      </c>
      <c r="F1682">
        <v>32.854100000000003</v>
      </c>
    </row>
    <row r="1683" spans="2:6">
      <c r="B1683" t="s">
        <v>13</v>
      </c>
      <c r="C1683" s="25">
        <v>1664</v>
      </c>
      <c r="D1683" t="s">
        <v>71</v>
      </c>
      <c r="E1683">
        <v>62.444740000000003</v>
      </c>
      <c r="F1683">
        <v>35.414999999999999</v>
      </c>
    </row>
    <row r="1684" spans="2:6">
      <c r="B1684" t="s">
        <v>13</v>
      </c>
      <c r="C1684" s="25">
        <v>1665</v>
      </c>
      <c r="D1684" t="s">
        <v>71</v>
      </c>
      <c r="E1684">
        <v>72.462410000000006</v>
      </c>
      <c r="F1684">
        <v>27.62426</v>
      </c>
    </row>
    <row r="1685" spans="2:6">
      <c r="B1685" t="s">
        <v>13</v>
      </c>
      <c r="C1685" s="25">
        <v>1666</v>
      </c>
      <c r="D1685" t="s">
        <v>71</v>
      </c>
      <c r="E1685">
        <v>69.919430000000006</v>
      </c>
      <c r="F1685">
        <v>29.31109</v>
      </c>
    </row>
    <row r="1686" spans="2:6">
      <c r="B1686" t="s">
        <v>13</v>
      </c>
      <c r="C1686" s="25">
        <v>1667</v>
      </c>
      <c r="D1686" t="s">
        <v>71</v>
      </c>
      <c r="E1686">
        <v>77.762860000000003</v>
      </c>
      <c r="F1686">
        <v>23.49137</v>
      </c>
    </row>
    <row r="1687" spans="2:6">
      <c r="B1687" t="s">
        <v>13</v>
      </c>
      <c r="C1687" s="25">
        <v>1668</v>
      </c>
      <c r="D1687" t="s">
        <v>71</v>
      </c>
      <c r="E1687">
        <v>72.778409999999994</v>
      </c>
      <c r="F1687">
        <v>26.900539999999999</v>
      </c>
    </row>
    <row r="1688" spans="2:6">
      <c r="B1688" t="s">
        <v>13</v>
      </c>
      <c r="C1688" s="25">
        <v>1669</v>
      </c>
      <c r="D1688" t="s">
        <v>71</v>
      </c>
      <c r="E1688">
        <v>65.198319999999995</v>
      </c>
      <c r="F1688">
        <v>33.027169999999998</v>
      </c>
    </row>
    <row r="1689" spans="2:6">
      <c r="B1689" t="s">
        <v>13</v>
      </c>
      <c r="C1689" s="25">
        <v>1670</v>
      </c>
      <c r="D1689" t="s">
        <v>71</v>
      </c>
      <c r="E1689">
        <v>69.459860000000006</v>
      </c>
      <c r="F1689">
        <v>30.197030000000002</v>
      </c>
    </row>
    <row r="1690" spans="2:6">
      <c r="B1690" t="s">
        <v>13</v>
      </c>
      <c r="C1690" s="25">
        <v>1671</v>
      </c>
      <c r="D1690" t="s">
        <v>71</v>
      </c>
      <c r="E1690">
        <v>59.315060000000003</v>
      </c>
      <c r="F1690">
        <v>12.35431</v>
      </c>
    </row>
    <row r="1691" spans="2:6">
      <c r="B1691" t="s">
        <v>13</v>
      </c>
      <c r="C1691" s="25">
        <v>1672</v>
      </c>
      <c r="D1691" t="s">
        <v>71</v>
      </c>
      <c r="E1691">
        <v>51.48771</v>
      </c>
      <c r="F1691">
        <v>20.843610000000002</v>
      </c>
    </row>
    <row r="1692" spans="2:6">
      <c r="B1692" t="s">
        <v>13</v>
      </c>
      <c r="C1692" s="25">
        <v>1673</v>
      </c>
      <c r="D1692" t="s">
        <v>71</v>
      </c>
      <c r="E1692">
        <v>57.112450000000003</v>
      </c>
      <c r="F1692">
        <v>15.32179</v>
      </c>
    </row>
    <row r="1693" spans="2:6">
      <c r="B1693" t="s">
        <v>13</v>
      </c>
      <c r="C1693" s="25">
        <v>1674</v>
      </c>
      <c r="D1693" t="s">
        <v>71</v>
      </c>
      <c r="E1693">
        <v>50.224420000000002</v>
      </c>
      <c r="F1693">
        <v>19.170970000000001</v>
      </c>
    </row>
    <row r="1694" spans="2:6">
      <c r="B1694" t="s">
        <v>13</v>
      </c>
      <c r="C1694" s="25">
        <v>1675</v>
      </c>
      <c r="D1694" t="s">
        <v>71</v>
      </c>
      <c r="E1694">
        <v>50.433860000000003</v>
      </c>
      <c r="F1694">
        <v>18.534870000000002</v>
      </c>
    </row>
    <row r="1695" spans="2:6">
      <c r="B1695" t="s">
        <v>13</v>
      </c>
      <c r="C1695" s="25">
        <v>1676</v>
      </c>
      <c r="D1695" t="s">
        <v>71</v>
      </c>
      <c r="E1695">
        <v>56.380310000000001</v>
      </c>
      <c r="F1695">
        <v>14.788460000000001</v>
      </c>
    </row>
    <row r="1696" spans="2:6">
      <c r="B1696" t="s">
        <v>13</v>
      </c>
      <c r="C1696" s="25">
        <v>1677</v>
      </c>
      <c r="D1696" t="s">
        <v>71</v>
      </c>
      <c r="E1696">
        <v>54.863500000000002</v>
      </c>
      <c r="F1696">
        <v>14.00961</v>
      </c>
    </row>
    <row r="1697" spans="2:6">
      <c r="B1697" t="s">
        <v>13</v>
      </c>
      <c r="C1697" s="25">
        <v>1678</v>
      </c>
      <c r="D1697" t="s">
        <v>71</v>
      </c>
      <c r="E1697">
        <v>45.499859999999998</v>
      </c>
      <c r="F1697">
        <v>3.9854259999999999</v>
      </c>
    </row>
    <row r="1698" spans="2:6">
      <c r="B1698" t="s">
        <v>13</v>
      </c>
      <c r="C1698" s="25">
        <v>1679</v>
      </c>
      <c r="D1698" t="s">
        <v>71</v>
      </c>
      <c r="E1698">
        <v>49.936750000000004</v>
      </c>
      <c r="F1698">
        <v>21.5901</v>
      </c>
    </row>
    <row r="1699" spans="2:6">
      <c r="B1699" t="s">
        <v>13</v>
      </c>
      <c r="C1699" s="25">
        <v>1680</v>
      </c>
      <c r="D1699" t="s">
        <v>71</v>
      </c>
      <c r="E1699">
        <v>53.809869999999997</v>
      </c>
      <c r="F1699">
        <v>17.76641</v>
      </c>
    </row>
    <row r="1700" spans="2:6">
      <c r="B1700" t="s">
        <v>13</v>
      </c>
      <c r="C1700" s="25">
        <v>1681</v>
      </c>
      <c r="D1700" t="s">
        <v>71</v>
      </c>
      <c r="E1700">
        <v>59.852679999999999</v>
      </c>
      <c r="F1700">
        <v>9.0399499999999993</v>
      </c>
    </row>
    <row r="1701" spans="2:6">
      <c r="B1701" t="s">
        <v>13</v>
      </c>
      <c r="C1701" s="25">
        <v>1682</v>
      </c>
      <c r="D1701" t="s">
        <v>71</v>
      </c>
      <c r="E1701">
        <v>48.175660000000001</v>
      </c>
      <c r="F1701">
        <v>19.52122</v>
      </c>
    </row>
    <row r="1702" spans="2:6">
      <c r="B1702" t="s">
        <v>13</v>
      </c>
      <c r="C1702" s="25">
        <v>1683</v>
      </c>
      <c r="D1702" t="s">
        <v>71</v>
      </c>
      <c r="E1702">
        <v>50.741720000000001</v>
      </c>
      <c r="F1702">
        <v>17.83841</v>
      </c>
    </row>
    <row r="1703" spans="2:6">
      <c r="B1703" t="s">
        <v>13</v>
      </c>
      <c r="C1703" s="25">
        <v>1684</v>
      </c>
      <c r="D1703" t="s">
        <v>71</v>
      </c>
      <c r="E1703">
        <v>58.459760000000003</v>
      </c>
      <c r="F1703">
        <v>14.14866</v>
      </c>
    </row>
    <row r="1704" spans="2:6">
      <c r="B1704" t="s">
        <v>13</v>
      </c>
      <c r="C1704" s="25">
        <v>1685</v>
      </c>
      <c r="D1704" t="s">
        <v>71</v>
      </c>
      <c r="E1704">
        <v>50.114600000000003</v>
      </c>
      <c r="F1704">
        <v>1.7414620000000001</v>
      </c>
    </row>
    <row r="1705" spans="2:6">
      <c r="B1705" t="s">
        <v>13</v>
      </c>
      <c r="C1705" s="25">
        <v>1686</v>
      </c>
      <c r="D1705" t="s">
        <v>71</v>
      </c>
      <c r="E1705">
        <v>45.420380000000002</v>
      </c>
      <c r="F1705">
        <v>5.3724090000000002</v>
      </c>
    </row>
    <row r="1706" spans="2:6">
      <c r="B1706" t="s">
        <v>13</v>
      </c>
      <c r="C1706" s="25">
        <v>1687</v>
      </c>
      <c r="D1706" t="s">
        <v>71</v>
      </c>
      <c r="E1706">
        <v>51.353270000000002</v>
      </c>
      <c r="F1706">
        <v>0.30387199999999998</v>
      </c>
    </row>
    <row r="1707" spans="2:6">
      <c r="B1707" t="s">
        <v>13</v>
      </c>
      <c r="C1707" s="25">
        <v>1688</v>
      </c>
      <c r="D1707" t="s">
        <v>71</v>
      </c>
      <c r="E1707">
        <v>53.091700000000003</v>
      </c>
      <c r="F1707">
        <v>19.290030000000002</v>
      </c>
    </row>
    <row r="1708" spans="2:6">
      <c r="B1708" t="s">
        <v>13</v>
      </c>
      <c r="C1708" s="25">
        <v>1689</v>
      </c>
      <c r="D1708" t="s">
        <v>71</v>
      </c>
      <c r="E1708">
        <v>58.943170000000002</v>
      </c>
      <c r="F1708">
        <v>11.612880000000001</v>
      </c>
    </row>
    <row r="1709" spans="2:6">
      <c r="B1709" t="s">
        <v>13</v>
      </c>
      <c r="C1709" s="25">
        <v>1690</v>
      </c>
      <c r="D1709" t="s">
        <v>71</v>
      </c>
      <c r="E1709">
        <v>59.310989999999997</v>
      </c>
      <c r="F1709">
        <v>10.572139999999999</v>
      </c>
    </row>
    <row r="1710" spans="2:6">
      <c r="B1710" t="s">
        <v>13</v>
      </c>
      <c r="C1710" s="25">
        <v>1691</v>
      </c>
      <c r="D1710" t="s">
        <v>71</v>
      </c>
      <c r="E1710">
        <v>68.222200000000001</v>
      </c>
      <c r="F1710">
        <v>1.13388</v>
      </c>
    </row>
    <row r="1711" spans="2:6">
      <c r="B1711" t="s">
        <v>13</v>
      </c>
      <c r="C1711" s="25">
        <v>1692</v>
      </c>
      <c r="D1711" t="s">
        <v>71</v>
      </c>
      <c r="E1711">
        <v>62.511769999999999</v>
      </c>
      <c r="F1711">
        <v>7.4912320000000001</v>
      </c>
    </row>
    <row r="1712" spans="2:6">
      <c r="B1712" t="s">
        <v>13</v>
      </c>
      <c r="C1712" s="25">
        <v>1693</v>
      </c>
      <c r="D1712" t="s">
        <v>71</v>
      </c>
      <c r="E1712">
        <v>69.38006</v>
      </c>
      <c r="F1712">
        <v>1.488132</v>
      </c>
    </row>
    <row r="1713" spans="2:6">
      <c r="B1713" t="s">
        <v>13</v>
      </c>
      <c r="C1713" s="25">
        <v>1694</v>
      </c>
      <c r="D1713" t="s">
        <v>71</v>
      </c>
      <c r="E1713">
        <v>82.800250000000005</v>
      </c>
      <c r="F1713">
        <v>18.52938</v>
      </c>
    </row>
    <row r="1714" spans="2:6">
      <c r="B1714" t="s">
        <v>13</v>
      </c>
      <c r="C1714" s="25">
        <v>1695</v>
      </c>
      <c r="D1714" t="s">
        <v>71</v>
      </c>
      <c r="E1714">
        <v>85.160330000000002</v>
      </c>
      <c r="F1714">
        <v>15.018370000000001</v>
      </c>
    </row>
    <row r="1715" spans="2:6">
      <c r="B1715" t="s">
        <v>13</v>
      </c>
      <c r="C1715" s="25">
        <v>1696</v>
      </c>
      <c r="D1715" t="s">
        <v>71</v>
      </c>
      <c r="E1715">
        <v>67.095849999999999</v>
      </c>
      <c r="F1715">
        <v>0.601491</v>
      </c>
    </row>
    <row r="1716" spans="2:6">
      <c r="B1716" t="s">
        <v>13</v>
      </c>
      <c r="C1716" s="25">
        <v>1697</v>
      </c>
      <c r="D1716" t="s">
        <v>71</v>
      </c>
      <c r="E1716">
        <v>62.307749999999999</v>
      </c>
      <c r="F1716">
        <v>5.7499750000000001</v>
      </c>
    </row>
    <row r="1717" spans="2:6">
      <c r="B1717" t="s">
        <v>13</v>
      </c>
      <c r="C1717" s="25">
        <v>1698</v>
      </c>
      <c r="D1717" t="s">
        <v>71</v>
      </c>
      <c r="E1717">
        <v>59.970419999999997</v>
      </c>
      <c r="F1717">
        <v>7.9133100000000001</v>
      </c>
    </row>
    <row r="1718" spans="2:6">
      <c r="B1718" t="s">
        <v>13</v>
      </c>
      <c r="C1718" s="25">
        <v>1699</v>
      </c>
      <c r="D1718" t="s">
        <v>71</v>
      </c>
      <c r="E1718">
        <v>39.911639999999998</v>
      </c>
      <c r="F1718">
        <v>32.144019999999998</v>
      </c>
    </row>
    <row r="1719" spans="2:6">
      <c r="B1719" t="s">
        <v>13</v>
      </c>
      <c r="C1719" s="25">
        <v>1700</v>
      </c>
      <c r="D1719" t="s">
        <v>71</v>
      </c>
      <c r="E1719">
        <v>39.596499999999999</v>
      </c>
      <c r="F1719">
        <v>32.136130000000001</v>
      </c>
    </row>
    <row r="1720" spans="2:6">
      <c r="B1720" t="s">
        <v>13</v>
      </c>
      <c r="C1720" s="25">
        <v>1701</v>
      </c>
      <c r="D1720" t="s">
        <v>71</v>
      </c>
      <c r="E1720">
        <v>95.593419999999995</v>
      </c>
      <c r="F1720">
        <v>33.23413</v>
      </c>
    </row>
    <row r="1721" spans="2:6">
      <c r="B1721" t="s">
        <v>13</v>
      </c>
      <c r="C1721" s="25">
        <v>1702</v>
      </c>
      <c r="D1721" t="s">
        <v>71</v>
      </c>
      <c r="E1721">
        <v>52.772289999999998</v>
      </c>
      <c r="F1721">
        <v>99.613470000000007</v>
      </c>
    </row>
    <row r="1722" spans="2:6">
      <c r="B1722" t="s">
        <v>13</v>
      </c>
      <c r="C1722" s="25">
        <v>1703</v>
      </c>
      <c r="D1722" t="s">
        <v>71</v>
      </c>
      <c r="E1722">
        <v>53.178609999999999</v>
      </c>
      <c r="F1722">
        <v>98.603859999999997</v>
      </c>
    </row>
    <row r="1723" spans="2:6">
      <c r="B1723" t="s">
        <v>13</v>
      </c>
      <c r="C1723" s="25">
        <v>1704</v>
      </c>
      <c r="D1723" t="s">
        <v>71</v>
      </c>
      <c r="E1723">
        <v>37.627049999999997</v>
      </c>
      <c r="F1723">
        <v>93.060670000000002</v>
      </c>
    </row>
    <row r="1724" spans="2:6">
      <c r="B1724" t="s">
        <v>13</v>
      </c>
      <c r="C1724" s="25">
        <v>1705</v>
      </c>
      <c r="D1724" t="s">
        <v>74</v>
      </c>
      <c r="E1724">
        <v>65.815539999999999</v>
      </c>
      <c r="F1724">
        <v>95.588369999999998</v>
      </c>
    </row>
    <row r="1725" spans="2:6">
      <c r="B1725" t="s">
        <v>13</v>
      </c>
      <c r="C1725" s="25">
        <v>1706</v>
      </c>
      <c r="D1725" t="s">
        <v>74</v>
      </c>
      <c r="E1725">
        <v>65.672269999999997</v>
      </c>
      <c r="F1725">
        <v>91.933400000000006</v>
      </c>
    </row>
    <row r="1726" spans="2:6">
      <c r="B1726" t="s">
        <v>13</v>
      </c>
      <c r="C1726" s="25">
        <v>1707</v>
      </c>
      <c r="D1726" t="s">
        <v>74</v>
      </c>
      <c r="E1726">
        <v>39.002719999999997</v>
      </c>
      <c r="F1726">
        <v>92.261840000000007</v>
      </c>
    </row>
    <row r="1727" spans="2:6">
      <c r="B1727" t="s">
        <v>13</v>
      </c>
      <c r="C1727" s="25">
        <v>1708</v>
      </c>
      <c r="D1727" t="s">
        <v>74</v>
      </c>
      <c r="E1727">
        <v>37.795299999999997</v>
      </c>
      <c r="F1727">
        <v>93.53246</v>
      </c>
    </row>
    <row r="1728" spans="2:6">
      <c r="B1728" t="s">
        <v>13</v>
      </c>
      <c r="C1728" s="25">
        <v>1709</v>
      </c>
      <c r="D1728" t="s">
        <v>74</v>
      </c>
      <c r="E1728">
        <v>35.5139</v>
      </c>
      <c r="F1728">
        <v>89.599189999999993</v>
      </c>
    </row>
    <row r="1729" spans="2:6">
      <c r="B1729" t="s">
        <v>13</v>
      </c>
      <c r="C1729" s="25">
        <v>1710</v>
      </c>
      <c r="D1729" t="s">
        <v>74</v>
      </c>
      <c r="E1729">
        <v>39.219450000000002</v>
      </c>
      <c r="F1729">
        <v>83.543480000000002</v>
      </c>
    </row>
    <row r="1730" spans="2:6">
      <c r="B1730" t="s">
        <v>13</v>
      </c>
      <c r="C1730" s="25">
        <v>1711</v>
      </c>
      <c r="D1730" t="s">
        <v>74</v>
      </c>
      <c r="E1730">
        <v>31.588200000000001</v>
      </c>
      <c r="F1730">
        <v>77.028049999999993</v>
      </c>
    </row>
    <row r="1731" spans="2:6">
      <c r="B1731" t="s">
        <v>13</v>
      </c>
      <c r="C1731" s="25">
        <v>1712</v>
      </c>
      <c r="D1731" t="s">
        <v>74</v>
      </c>
      <c r="E1731">
        <v>32.657780000000002</v>
      </c>
      <c r="F1731">
        <v>80.113860000000003</v>
      </c>
    </row>
    <row r="1732" spans="2:6">
      <c r="B1732" t="s">
        <v>13</v>
      </c>
      <c r="C1732" s="25">
        <v>1713</v>
      </c>
      <c r="D1732" t="s">
        <v>74</v>
      </c>
      <c r="E1732">
        <v>31.6416</v>
      </c>
      <c r="F1732">
        <v>77.610830000000007</v>
      </c>
    </row>
    <row r="1733" spans="2:6">
      <c r="B1733" t="s">
        <v>13</v>
      </c>
      <c r="C1733" s="25">
        <v>1714</v>
      </c>
      <c r="D1733" t="s">
        <v>74</v>
      </c>
      <c r="E1733">
        <v>30.98714</v>
      </c>
      <c r="F1733">
        <v>63.944029999999998</v>
      </c>
    </row>
    <row r="1734" spans="2:6">
      <c r="B1734" t="s">
        <v>13</v>
      </c>
      <c r="C1734" s="25">
        <v>1715</v>
      </c>
      <c r="D1734" t="s">
        <v>74</v>
      </c>
      <c r="E1734">
        <v>27.439630000000001</v>
      </c>
      <c r="F1734">
        <v>65.744460000000004</v>
      </c>
    </row>
    <row r="1735" spans="2:6">
      <c r="B1735" t="s">
        <v>13</v>
      </c>
      <c r="C1735" s="25">
        <v>1716</v>
      </c>
      <c r="D1735" t="s">
        <v>74</v>
      </c>
      <c r="E1735">
        <v>30.57837</v>
      </c>
      <c r="F1735">
        <v>65.521950000000004</v>
      </c>
    </row>
    <row r="1736" spans="2:6">
      <c r="B1736" t="s">
        <v>13</v>
      </c>
      <c r="C1736" s="25">
        <v>1717</v>
      </c>
      <c r="D1736" t="s">
        <v>74</v>
      </c>
      <c r="E1736">
        <v>28.8094</v>
      </c>
      <c r="F1736">
        <v>59.621000000000002</v>
      </c>
    </row>
    <row r="1737" spans="2:6">
      <c r="B1737" t="s">
        <v>13</v>
      </c>
      <c r="C1737" s="25">
        <v>1718</v>
      </c>
      <c r="D1737" t="s">
        <v>74</v>
      </c>
      <c r="E1737">
        <v>27.939520000000002</v>
      </c>
      <c r="F1737">
        <v>50.985059999999997</v>
      </c>
    </row>
    <row r="1738" spans="2:6">
      <c r="B1738" t="s">
        <v>13</v>
      </c>
      <c r="C1738" s="25">
        <v>1719</v>
      </c>
      <c r="D1738" t="s">
        <v>74</v>
      </c>
      <c r="E1738">
        <v>33.84995</v>
      </c>
      <c r="F1738">
        <v>46.284469999999999</v>
      </c>
    </row>
    <row r="1739" spans="2:6">
      <c r="B1739" t="s">
        <v>13</v>
      </c>
      <c r="C1739" s="25">
        <v>1720</v>
      </c>
      <c r="D1739" t="s">
        <v>74</v>
      </c>
      <c r="E1739">
        <v>32.628459999999997</v>
      </c>
      <c r="F1739">
        <v>54.063720000000004</v>
      </c>
    </row>
    <row r="1740" spans="2:6">
      <c r="B1740" t="s">
        <v>13</v>
      </c>
      <c r="C1740" s="25">
        <v>1721</v>
      </c>
      <c r="D1740" t="s">
        <v>74</v>
      </c>
      <c r="E1740">
        <v>32.438650000000003</v>
      </c>
      <c r="F1740">
        <v>49.903019999999998</v>
      </c>
    </row>
    <row r="1741" spans="2:6">
      <c r="B1741" t="s">
        <v>13</v>
      </c>
      <c r="C1741" s="25">
        <v>1722</v>
      </c>
      <c r="D1741" t="s">
        <v>74</v>
      </c>
      <c r="E1741">
        <v>35.838290000000001</v>
      </c>
      <c r="F1741">
        <v>53.351489999999998</v>
      </c>
    </row>
    <row r="1742" spans="2:6">
      <c r="B1742" t="s">
        <v>13</v>
      </c>
      <c r="C1742" s="25">
        <v>1723</v>
      </c>
      <c r="D1742" t="s">
        <v>74</v>
      </c>
      <c r="E1742">
        <v>37.142040000000001</v>
      </c>
      <c r="F1742">
        <v>49.741990000000001</v>
      </c>
    </row>
    <row r="1743" spans="2:6">
      <c r="B1743" t="s">
        <v>13</v>
      </c>
      <c r="C1743" s="25">
        <v>1724</v>
      </c>
      <c r="D1743" t="s">
        <v>74</v>
      </c>
      <c r="E1743">
        <v>34.644550000000002</v>
      </c>
      <c r="F1743">
        <v>54.444110000000002</v>
      </c>
    </row>
    <row r="1744" spans="2:6">
      <c r="B1744" t="s">
        <v>13</v>
      </c>
      <c r="C1744" s="25">
        <v>1725</v>
      </c>
      <c r="D1744" t="s">
        <v>74</v>
      </c>
      <c r="E1744">
        <v>35.675400000000003</v>
      </c>
      <c r="F1744">
        <v>49.625639999999997</v>
      </c>
    </row>
    <row r="1745" spans="2:6">
      <c r="B1745" t="s">
        <v>13</v>
      </c>
      <c r="C1745" s="25">
        <v>1726</v>
      </c>
      <c r="D1745" t="s">
        <v>74</v>
      </c>
      <c r="E1745">
        <v>64.994590000000002</v>
      </c>
      <c r="F1745">
        <v>49.46217</v>
      </c>
    </row>
    <row r="1746" spans="2:6">
      <c r="B1746" t="s">
        <v>13</v>
      </c>
      <c r="C1746" s="25">
        <v>1727</v>
      </c>
      <c r="D1746" t="s">
        <v>74</v>
      </c>
      <c r="E1746">
        <v>66.129149999999996</v>
      </c>
      <c r="F1746">
        <v>61.643720000000002</v>
      </c>
    </row>
    <row r="1747" spans="2:6">
      <c r="B1747" t="s">
        <v>13</v>
      </c>
      <c r="C1747" s="25">
        <v>1728</v>
      </c>
      <c r="D1747" t="s">
        <v>74</v>
      </c>
      <c r="E1747">
        <v>65.790649999999999</v>
      </c>
      <c r="F1747">
        <v>55.945369999999997</v>
      </c>
    </row>
    <row r="1748" spans="2:6">
      <c r="B1748" t="s">
        <v>13</v>
      </c>
      <c r="C1748" s="25">
        <v>1729</v>
      </c>
      <c r="D1748" t="s">
        <v>74</v>
      </c>
      <c r="E1748">
        <v>67.501779999999997</v>
      </c>
      <c r="F1748">
        <v>60.850230000000003</v>
      </c>
    </row>
    <row r="1749" spans="2:6">
      <c r="B1749" t="s">
        <v>13</v>
      </c>
      <c r="C1749" s="25">
        <v>1730</v>
      </c>
      <c r="D1749" t="s">
        <v>74</v>
      </c>
      <c r="E1749">
        <v>67.629509999999996</v>
      </c>
      <c r="F1749">
        <v>61.429110000000001</v>
      </c>
    </row>
    <row r="1750" spans="2:6">
      <c r="B1750" t="s">
        <v>13</v>
      </c>
      <c r="C1750" s="25">
        <v>1731</v>
      </c>
      <c r="D1750" t="s">
        <v>74</v>
      </c>
      <c r="E1750">
        <v>63.910060000000001</v>
      </c>
      <c r="F1750">
        <v>62.972329999999999</v>
      </c>
    </row>
    <row r="1751" spans="2:6">
      <c r="B1751" t="s">
        <v>13</v>
      </c>
      <c r="C1751" s="25">
        <v>1732</v>
      </c>
      <c r="D1751" t="s">
        <v>74</v>
      </c>
      <c r="E1751">
        <v>66.549359999999993</v>
      </c>
      <c r="F1751">
        <v>67.725589999999997</v>
      </c>
    </row>
    <row r="1752" spans="2:6">
      <c r="B1752" t="s">
        <v>13</v>
      </c>
      <c r="C1752" s="25">
        <v>1733</v>
      </c>
      <c r="D1752" t="s">
        <v>74</v>
      </c>
      <c r="E1752">
        <v>64.051540000000003</v>
      </c>
      <c r="F1752">
        <v>48.82009</v>
      </c>
    </row>
    <row r="1753" spans="2:6">
      <c r="B1753" t="s">
        <v>13</v>
      </c>
      <c r="C1753" s="25">
        <v>1734</v>
      </c>
      <c r="D1753" t="s">
        <v>74</v>
      </c>
      <c r="E1753">
        <v>68.193290000000005</v>
      </c>
      <c r="F1753">
        <v>46.54354</v>
      </c>
    </row>
    <row r="1754" spans="2:6">
      <c r="B1754" t="s">
        <v>13</v>
      </c>
      <c r="C1754" s="25">
        <v>1735</v>
      </c>
      <c r="D1754" t="s">
        <v>74</v>
      </c>
      <c r="E1754">
        <v>65.278390000000002</v>
      </c>
      <c r="F1754">
        <v>44.820349999999998</v>
      </c>
    </row>
    <row r="1755" spans="2:6">
      <c r="B1755" t="s">
        <v>13</v>
      </c>
      <c r="C1755" s="25">
        <v>1736</v>
      </c>
      <c r="D1755" t="s">
        <v>74</v>
      </c>
      <c r="E1755">
        <v>34.997660000000003</v>
      </c>
      <c r="F1755">
        <v>28.632989999999999</v>
      </c>
    </row>
    <row r="1756" spans="2:6">
      <c r="B1756" t="s">
        <v>13</v>
      </c>
      <c r="C1756" s="25">
        <v>1737</v>
      </c>
      <c r="D1756" t="s">
        <v>74</v>
      </c>
      <c r="E1756">
        <v>33.923769999999998</v>
      </c>
      <c r="F1756">
        <v>53.558689999999999</v>
      </c>
    </row>
    <row r="1757" spans="2:6">
      <c r="B1757" t="s">
        <v>13</v>
      </c>
      <c r="C1757" s="25">
        <v>1738</v>
      </c>
      <c r="D1757" t="s">
        <v>74</v>
      </c>
      <c r="E1757">
        <v>66.004450000000006</v>
      </c>
      <c r="F1757">
        <v>52.684669999999997</v>
      </c>
    </row>
    <row r="1758" spans="2:6">
      <c r="B1758" t="s">
        <v>13</v>
      </c>
      <c r="C1758" s="25">
        <v>1739</v>
      </c>
      <c r="D1758" t="s">
        <v>74</v>
      </c>
      <c r="E1758">
        <v>37.023260000000001</v>
      </c>
      <c r="F1758">
        <v>32.118479999999998</v>
      </c>
    </row>
    <row r="1759" spans="2:6">
      <c r="B1759" t="s">
        <v>13</v>
      </c>
      <c r="C1759" s="25">
        <v>1740</v>
      </c>
      <c r="D1759" t="s">
        <v>74</v>
      </c>
      <c r="E1759">
        <v>34.698270000000001</v>
      </c>
      <c r="F1759">
        <v>36.475349999999999</v>
      </c>
    </row>
    <row r="1760" spans="2:6">
      <c r="B1760" t="s">
        <v>13</v>
      </c>
      <c r="C1760" s="25">
        <v>1741</v>
      </c>
      <c r="D1760" t="s">
        <v>74</v>
      </c>
      <c r="E1760">
        <v>34.863439999999997</v>
      </c>
      <c r="F1760">
        <v>30.93927</v>
      </c>
    </row>
    <row r="1761" spans="2:6">
      <c r="B1761" t="s">
        <v>13</v>
      </c>
      <c r="C1761" s="25">
        <v>1742</v>
      </c>
      <c r="D1761" t="s">
        <v>74</v>
      </c>
      <c r="E1761">
        <v>31.090070000000001</v>
      </c>
      <c r="F1761">
        <v>32.383749999999999</v>
      </c>
    </row>
    <row r="1762" spans="2:6">
      <c r="B1762" t="s">
        <v>13</v>
      </c>
      <c r="C1762" s="25">
        <v>1743</v>
      </c>
      <c r="D1762" t="s">
        <v>74</v>
      </c>
      <c r="E1762">
        <v>34.921309999999998</v>
      </c>
      <c r="F1762">
        <v>35.418439999999997</v>
      </c>
    </row>
    <row r="1763" spans="2:6">
      <c r="B1763" t="s">
        <v>13</v>
      </c>
      <c r="C1763" s="25">
        <v>1744</v>
      </c>
      <c r="D1763" t="s">
        <v>74</v>
      </c>
      <c r="E1763">
        <v>30.343360000000001</v>
      </c>
      <c r="F1763">
        <v>32.524560000000001</v>
      </c>
    </row>
    <row r="1764" spans="2:6">
      <c r="B1764" t="s">
        <v>13</v>
      </c>
      <c r="C1764" s="25">
        <v>1745</v>
      </c>
      <c r="D1764" t="s">
        <v>74</v>
      </c>
      <c r="E1764">
        <v>35.483330000000002</v>
      </c>
      <c r="F1764">
        <v>44.491630000000001</v>
      </c>
    </row>
    <row r="1765" spans="2:6">
      <c r="B1765" t="s">
        <v>13</v>
      </c>
      <c r="C1765" s="25">
        <v>1746</v>
      </c>
      <c r="D1765" t="s">
        <v>74</v>
      </c>
      <c r="E1765">
        <v>33.234909999999999</v>
      </c>
      <c r="F1765">
        <v>38.502479999999998</v>
      </c>
    </row>
    <row r="1766" spans="2:6">
      <c r="B1766" t="s">
        <v>13</v>
      </c>
      <c r="C1766" s="25">
        <v>1747</v>
      </c>
      <c r="D1766" t="s">
        <v>74</v>
      </c>
      <c r="E1766">
        <v>35.43994</v>
      </c>
      <c r="F1766">
        <v>47.797519999999999</v>
      </c>
    </row>
    <row r="1767" spans="2:6">
      <c r="B1767" t="s">
        <v>13</v>
      </c>
      <c r="C1767" s="25">
        <v>1748</v>
      </c>
      <c r="D1767" t="s">
        <v>74</v>
      </c>
      <c r="E1767">
        <v>33.873510000000003</v>
      </c>
      <c r="F1767">
        <v>37.05603</v>
      </c>
    </row>
    <row r="1768" spans="2:6">
      <c r="B1768" t="s">
        <v>13</v>
      </c>
      <c r="C1768" s="25">
        <v>1749</v>
      </c>
      <c r="D1768" t="s">
        <v>74</v>
      </c>
      <c r="E1768">
        <v>28.564139999999998</v>
      </c>
      <c r="F1768">
        <v>34.626399999999997</v>
      </c>
    </row>
    <row r="1769" spans="2:6">
      <c r="B1769" t="s">
        <v>13</v>
      </c>
      <c r="C1769" s="25">
        <v>1750</v>
      </c>
      <c r="D1769" t="s">
        <v>74</v>
      </c>
      <c r="E1769">
        <v>31.31955</v>
      </c>
      <c r="F1769">
        <v>31.663989999999998</v>
      </c>
    </row>
    <row r="1770" spans="2:6">
      <c r="B1770" t="s">
        <v>13</v>
      </c>
      <c r="C1770" s="25">
        <v>1751</v>
      </c>
      <c r="D1770" t="s">
        <v>74</v>
      </c>
      <c r="E1770">
        <v>30.79617</v>
      </c>
      <c r="F1770">
        <v>23.519030000000001</v>
      </c>
    </row>
    <row r="1771" spans="2:6">
      <c r="B1771" t="s">
        <v>13</v>
      </c>
      <c r="C1771" s="25">
        <v>1752</v>
      </c>
      <c r="D1771" t="s">
        <v>74</v>
      </c>
      <c r="E1771">
        <v>34.233359999999998</v>
      </c>
      <c r="F1771">
        <v>22.495909999999999</v>
      </c>
    </row>
    <row r="1772" spans="2:6">
      <c r="B1772" t="s">
        <v>13</v>
      </c>
      <c r="C1772" s="25">
        <v>1753</v>
      </c>
      <c r="D1772" t="s">
        <v>74</v>
      </c>
      <c r="E1772">
        <v>36.630789999999998</v>
      </c>
      <c r="F1772">
        <v>31.47683</v>
      </c>
    </row>
    <row r="1773" spans="2:6">
      <c r="B1773" t="s">
        <v>13</v>
      </c>
      <c r="C1773" s="25">
        <v>1754</v>
      </c>
      <c r="D1773" t="s">
        <v>74</v>
      </c>
      <c r="E1773">
        <v>34.54862</v>
      </c>
      <c r="F1773">
        <v>26.111090000000001</v>
      </c>
    </row>
    <row r="1774" spans="2:6">
      <c r="B1774" t="s">
        <v>13</v>
      </c>
      <c r="C1774" s="25">
        <v>1755</v>
      </c>
      <c r="D1774" t="s">
        <v>74</v>
      </c>
      <c r="E1774">
        <v>37.519640000000003</v>
      </c>
      <c r="F1774">
        <v>29.267610000000001</v>
      </c>
    </row>
    <row r="1775" spans="2:6">
      <c r="B1775" t="s">
        <v>13</v>
      </c>
      <c r="C1775" s="25">
        <v>1756</v>
      </c>
      <c r="D1775" t="s">
        <v>74</v>
      </c>
      <c r="E1775">
        <v>62.425699999999999</v>
      </c>
      <c r="F1775">
        <v>34.04421</v>
      </c>
    </row>
    <row r="1776" spans="2:6">
      <c r="B1776" t="s">
        <v>13</v>
      </c>
      <c r="C1776" s="25">
        <v>1757</v>
      </c>
      <c r="D1776" t="s">
        <v>74</v>
      </c>
      <c r="E1776">
        <v>64.32038</v>
      </c>
      <c r="F1776">
        <v>31.785630000000001</v>
      </c>
    </row>
    <row r="1777" spans="2:6">
      <c r="B1777" t="s">
        <v>13</v>
      </c>
      <c r="C1777" s="25">
        <v>1758</v>
      </c>
      <c r="D1777" t="s">
        <v>74</v>
      </c>
      <c r="E1777">
        <v>65.445530000000005</v>
      </c>
      <c r="F1777">
        <v>43.273499999999999</v>
      </c>
    </row>
    <row r="1778" spans="2:6">
      <c r="B1778" t="s">
        <v>13</v>
      </c>
      <c r="C1778" s="25">
        <v>1759</v>
      </c>
      <c r="D1778" t="s">
        <v>74</v>
      </c>
      <c r="E1778">
        <v>64.325630000000004</v>
      </c>
      <c r="F1778">
        <v>41.61598</v>
      </c>
    </row>
    <row r="1779" spans="2:6">
      <c r="B1779" t="s">
        <v>13</v>
      </c>
      <c r="C1779" s="25">
        <v>1760</v>
      </c>
      <c r="D1779" t="s">
        <v>74</v>
      </c>
      <c r="E1779">
        <v>65.264340000000004</v>
      </c>
      <c r="F1779">
        <v>35.71754</v>
      </c>
    </row>
    <row r="1780" spans="2:6">
      <c r="B1780" t="s">
        <v>13</v>
      </c>
      <c r="C1780" s="25">
        <v>1761</v>
      </c>
      <c r="D1780" t="s">
        <v>74</v>
      </c>
      <c r="E1780">
        <v>66.3887</v>
      </c>
      <c r="F1780">
        <v>38.844740000000002</v>
      </c>
    </row>
    <row r="1781" spans="2:6">
      <c r="B1781" t="s">
        <v>13</v>
      </c>
      <c r="C1781" s="25">
        <v>1762</v>
      </c>
      <c r="D1781" t="s">
        <v>74</v>
      </c>
      <c r="E1781">
        <v>68.191419999999994</v>
      </c>
      <c r="F1781">
        <v>45.169490000000003</v>
      </c>
    </row>
    <row r="1782" spans="2:6">
      <c r="B1782" t="s">
        <v>13</v>
      </c>
      <c r="C1782" s="25">
        <v>1763</v>
      </c>
      <c r="D1782" t="s">
        <v>74</v>
      </c>
      <c r="E1782">
        <v>68.540660000000003</v>
      </c>
      <c r="F1782">
        <v>48.43853</v>
      </c>
    </row>
    <row r="1783" spans="2:6">
      <c r="B1783" t="s">
        <v>13</v>
      </c>
      <c r="C1783" s="25">
        <v>1764</v>
      </c>
      <c r="D1783" t="s">
        <v>74</v>
      </c>
      <c r="E1783">
        <v>67.661429999999996</v>
      </c>
      <c r="F1783">
        <v>51.068579999999997</v>
      </c>
    </row>
    <row r="1784" spans="2:6">
      <c r="B1784" t="s">
        <v>13</v>
      </c>
      <c r="C1784" s="25">
        <v>1765</v>
      </c>
      <c r="D1784" t="s">
        <v>74</v>
      </c>
      <c r="E1784">
        <v>68.675520000000006</v>
      </c>
      <c r="F1784">
        <v>50.465229999999998</v>
      </c>
    </row>
    <row r="1785" spans="2:6">
      <c r="B1785" t="s">
        <v>13</v>
      </c>
      <c r="C1785" s="25">
        <v>1766</v>
      </c>
      <c r="D1785" t="s">
        <v>74</v>
      </c>
      <c r="E1785">
        <v>69.081710000000001</v>
      </c>
      <c r="F1785">
        <v>55.474049999999998</v>
      </c>
    </row>
    <row r="1786" spans="2:6">
      <c r="B1786" t="s">
        <v>13</v>
      </c>
      <c r="C1786" s="25">
        <v>1767</v>
      </c>
      <c r="D1786" t="s">
        <v>74</v>
      </c>
      <c r="E1786">
        <v>69.048720000000003</v>
      </c>
      <c r="F1786">
        <v>66.366050000000001</v>
      </c>
    </row>
    <row r="1787" spans="2:6">
      <c r="B1787" t="s">
        <v>13</v>
      </c>
      <c r="C1787" s="25">
        <v>1768</v>
      </c>
      <c r="D1787" t="s">
        <v>74</v>
      </c>
      <c r="E1787">
        <v>67.308220000000006</v>
      </c>
      <c r="F1787">
        <v>71.590299999999999</v>
      </c>
    </row>
    <row r="1788" spans="2:6">
      <c r="B1788" t="s">
        <v>13</v>
      </c>
      <c r="C1788" s="25">
        <v>1769</v>
      </c>
      <c r="D1788" t="s">
        <v>74</v>
      </c>
      <c r="E1788">
        <v>38.7149</v>
      </c>
      <c r="F1788">
        <v>76.396979999999999</v>
      </c>
    </row>
    <row r="1789" spans="2:6">
      <c r="B1789" t="s">
        <v>13</v>
      </c>
      <c r="C1789" s="25">
        <v>1770</v>
      </c>
      <c r="D1789" t="s">
        <v>74</v>
      </c>
      <c r="E1789">
        <v>35.548090000000002</v>
      </c>
      <c r="F1789">
        <v>89.30498</v>
      </c>
    </row>
    <row r="1790" spans="2:6">
      <c r="B1790" t="s">
        <v>13</v>
      </c>
      <c r="C1790" s="25">
        <v>1771</v>
      </c>
      <c r="D1790" t="s">
        <v>74</v>
      </c>
      <c r="E1790">
        <v>36.71067</v>
      </c>
      <c r="F1790">
        <v>86.074969999999993</v>
      </c>
    </row>
    <row r="1791" spans="2:6">
      <c r="B1791" t="s">
        <v>13</v>
      </c>
      <c r="C1791" s="25">
        <v>1772</v>
      </c>
      <c r="D1791" t="s">
        <v>74</v>
      </c>
      <c r="E1791">
        <v>64.912660000000002</v>
      </c>
      <c r="F1791">
        <v>87.645799999999994</v>
      </c>
    </row>
    <row r="1792" spans="2:6">
      <c r="B1792" t="s">
        <v>13</v>
      </c>
      <c r="C1792" s="25">
        <v>1773</v>
      </c>
      <c r="D1792" t="s">
        <v>74</v>
      </c>
      <c r="E1792">
        <v>66.064139999999995</v>
      </c>
      <c r="F1792">
        <v>89.208669999999998</v>
      </c>
    </row>
    <row r="1793" spans="2:6">
      <c r="B1793" t="s">
        <v>13</v>
      </c>
      <c r="C1793" s="25">
        <v>1774</v>
      </c>
      <c r="D1793" t="s">
        <v>74</v>
      </c>
      <c r="E1793">
        <v>64.935929999999999</v>
      </c>
      <c r="F1793">
        <v>87.072140000000005</v>
      </c>
    </row>
    <row r="1794" spans="2:6">
      <c r="B1794" t="s">
        <v>13</v>
      </c>
      <c r="C1794" s="25">
        <v>1775</v>
      </c>
      <c r="D1794" t="s">
        <v>74</v>
      </c>
      <c r="E1794">
        <v>67.02655</v>
      </c>
      <c r="F1794">
        <v>76.222520000000003</v>
      </c>
    </row>
    <row r="1795" spans="2:6">
      <c r="B1795" t="s">
        <v>13</v>
      </c>
      <c r="C1795" s="25">
        <v>1776</v>
      </c>
      <c r="D1795" t="s">
        <v>74</v>
      </c>
      <c r="E1795">
        <v>65.314030000000002</v>
      </c>
      <c r="F1795">
        <v>77.938739999999996</v>
      </c>
    </row>
    <row r="1796" spans="2:6">
      <c r="B1796" t="s">
        <v>13</v>
      </c>
      <c r="C1796" s="25">
        <v>1777</v>
      </c>
      <c r="D1796" t="s">
        <v>74</v>
      </c>
      <c r="E1796">
        <v>64.29522</v>
      </c>
      <c r="F1796">
        <v>84.125860000000003</v>
      </c>
    </row>
    <row r="1797" spans="2:6">
      <c r="B1797" t="s">
        <v>13</v>
      </c>
      <c r="C1797" s="25">
        <v>1778</v>
      </c>
      <c r="D1797" t="s">
        <v>74</v>
      </c>
      <c r="E1797">
        <v>38.798009999999998</v>
      </c>
      <c r="F1797">
        <v>74.61063</v>
      </c>
    </row>
    <row r="1798" spans="2:6">
      <c r="B1798" t="s">
        <v>13</v>
      </c>
      <c r="C1798" s="25">
        <v>1779</v>
      </c>
      <c r="D1798" t="s">
        <v>74</v>
      </c>
      <c r="E1798">
        <v>34.675759999999997</v>
      </c>
      <c r="F1798">
        <v>79.637600000000006</v>
      </c>
    </row>
    <row r="1799" spans="2:6">
      <c r="B1799" t="s">
        <v>13</v>
      </c>
      <c r="C1799" s="25">
        <v>1780</v>
      </c>
      <c r="D1799" t="s">
        <v>74</v>
      </c>
      <c r="E1799">
        <v>30.719259999999998</v>
      </c>
      <c r="F1799">
        <v>58.812060000000002</v>
      </c>
    </row>
    <row r="1800" spans="2:6">
      <c r="B1800" t="s">
        <v>13</v>
      </c>
      <c r="C1800" s="25">
        <v>1781</v>
      </c>
      <c r="D1800" t="s">
        <v>74</v>
      </c>
      <c r="E1800">
        <v>34.105150000000002</v>
      </c>
      <c r="F1800">
        <v>64.129199999999997</v>
      </c>
    </row>
    <row r="1801" spans="2:6">
      <c r="B1801" t="s">
        <v>13</v>
      </c>
      <c r="C1801" s="25">
        <v>1782</v>
      </c>
      <c r="D1801" t="s">
        <v>74</v>
      </c>
      <c r="E1801">
        <v>33.423369999999998</v>
      </c>
      <c r="F1801">
        <v>67.095740000000006</v>
      </c>
    </row>
    <row r="1802" spans="2:6">
      <c r="B1802" t="s">
        <v>13</v>
      </c>
      <c r="C1802" s="25">
        <v>1783</v>
      </c>
      <c r="D1802" t="s">
        <v>74</v>
      </c>
      <c r="E1802">
        <v>66.313810000000004</v>
      </c>
      <c r="F1802">
        <v>98.931030000000007</v>
      </c>
    </row>
    <row r="1803" spans="2:6">
      <c r="B1803" t="s">
        <v>13</v>
      </c>
      <c r="C1803" s="25">
        <v>1784</v>
      </c>
      <c r="D1803" t="s">
        <v>74</v>
      </c>
      <c r="E1803">
        <v>65.309629999999999</v>
      </c>
      <c r="F1803">
        <v>98.16516</v>
      </c>
    </row>
    <row r="1804" spans="2:6">
      <c r="B1804" t="s">
        <v>13</v>
      </c>
      <c r="C1804" s="25">
        <v>1785</v>
      </c>
      <c r="D1804" t="s">
        <v>74</v>
      </c>
      <c r="E1804">
        <v>65.714079999999996</v>
      </c>
      <c r="F1804">
        <v>99.283760000000001</v>
      </c>
    </row>
    <row r="1805" spans="2:6">
      <c r="B1805" t="s">
        <v>13</v>
      </c>
      <c r="C1805" s="25">
        <v>1786</v>
      </c>
      <c r="D1805" t="s">
        <v>74</v>
      </c>
      <c r="E1805">
        <v>67.593450000000004</v>
      </c>
      <c r="F1805">
        <v>90.951909999999998</v>
      </c>
    </row>
    <row r="1806" spans="2:6">
      <c r="B1806" t="s">
        <v>13</v>
      </c>
      <c r="C1806" s="25">
        <v>1787</v>
      </c>
      <c r="D1806" t="s">
        <v>74</v>
      </c>
      <c r="E1806">
        <v>66.388019999999997</v>
      </c>
      <c r="F1806">
        <v>89.281229999999994</v>
      </c>
    </row>
    <row r="1807" spans="2:6">
      <c r="B1807" t="s">
        <v>13</v>
      </c>
      <c r="C1807" s="25">
        <v>1788</v>
      </c>
      <c r="D1807" t="s">
        <v>74</v>
      </c>
      <c r="E1807">
        <v>67.806190000000001</v>
      </c>
      <c r="F1807">
        <v>91.688180000000003</v>
      </c>
    </row>
    <row r="1808" spans="2:6">
      <c r="B1808" t="s">
        <v>13</v>
      </c>
      <c r="C1808" s="25">
        <v>1789</v>
      </c>
      <c r="D1808" t="s">
        <v>74</v>
      </c>
      <c r="E1808">
        <v>70.962609999999998</v>
      </c>
      <c r="F1808">
        <v>86.518119999999996</v>
      </c>
    </row>
    <row r="1809" spans="2:6">
      <c r="B1809" t="s">
        <v>13</v>
      </c>
      <c r="C1809" s="25">
        <v>1790</v>
      </c>
      <c r="D1809" t="s">
        <v>74</v>
      </c>
      <c r="E1809">
        <v>71.993639999999999</v>
      </c>
      <c r="F1809">
        <v>78.820949999999996</v>
      </c>
    </row>
    <row r="1810" spans="2:6">
      <c r="B1810" t="s">
        <v>13</v>
      </c>
      <c r="C1810" s="25">
        <v>1791</v>
      </c>
      <c r="D1810" t="s">
        <v>74</v>
      </c>
      <c r="E1810">
        <v>72.479830000000007</v>
      </c>
      <c r="F1810">
        <v>80.80068</v>
      </c>
    </row>
    <row r="1811" spans="2:6">
      <c r="B1811" t="s">
        <v>13</v>
      </c>
      <c r="C1811" s="25">
        <v>1792</v>
      </c>
      <c r="D1811" t="s">
        <v>74</v>
      </c>
      <c r="E1811">
        <v>74.078429999999997</v>
      </c>
      <c r="F1811">
        <v>72.951530000000005</v>
      </c>
    </row>
    <row r="1812" spans="2:6">
      <c r="B1812" t="s">
        <v>13</v>
      </c>
      <c r="C1812" s="25">
        <v>1793</v>
      </c>
      <c r="D1812" t="s">
        <v>74</v>
      </c>
      <c r="E1812">
        <v>72.036289999999994</v>
      </c>
      <c r="F1812">
        <v>69.716049999999996</v>
      </c>
    </row>
    <row r="1813" spans="2:6">
      <c r="B1813" t="s">
        <v>13</v>
      </c>
      <c r="C1813" s="25">
        <v>1794</v>
      </c>
      <c r="D1813" t="s">
        <v>74</v>
      </c>
      <c r="E1813">
        <v>72.998189999999994</v>
      </c>
      <c r="F1813">
        <v>59.665640000000003</v>
      </c>
    </row>
    <row r="1814" spans="2:6">
      <c r="B1814" t="s">
        <v>13</v>
      </c>
      <c r="C1814" s="25">
        <v>1795</v>
      </c>
      <c r="D1814" t="s">
        <v>74</v>
      </c>
      <c r="E1814">
        <v>74.812129999999996</v>
      </c>
      <c r="F1814">
        <v>57.589880000000001</v>
      </c>
    </row>
    <row r="1815" spans="2:6">
      <c r="B1815" t="s">
        <v>13</v>
      </c>
      <c r="C1815" s="25">
        <v>1796</v>
      </c>
      <c r="D1815" t="s">
        <v>74</v>
      </c>
      <c r="E1815">
        <v>73.02731</v>
      </c>
      <c r="F1815">
        <v>46.274189999999997</v>
      </c>
    </row>
    <row r="1816" spans="2:6">
      <c r="B1816" t="s">
        <v>13</v>
      </c>
      <c r="C1816" s="25">
        <v>1797</v>
      </c>
      <c r="D1816" t="s">
        <v>74</v>
      </c>
      <c r="E1816">
        <v>77.06711</v>
      </c>
      <c r="F1816">
        <v>51.486919999999998</v>
      </c>
    </row>
    <row r="1817" spans="2:6">
      <c r="B1817" t="s">
        <v>13</v>
      </c>
      <c r="C1817" s="25">
        <v>1798</v>
      </c>
      <c r="D1817" t="s">
        <v>74</v>
      </c>
      <c r="E1817">
        <v>75.017139999999998</v>
      </c>
      <c r="F1817">
        <v>46.622439999999997</v>
      </c>
    </row>
    <row r="1818" spans="2:6">
      <c r="B1818" t="s">
        <v>13</v>
      </c>
      <c r="C1818" s="25">
        <v>1799</v>
      </c>
      <c r="D1818" t="s">
        <v>74</v>
      </c>
      <c r="E1818">
        <v>76.665310000000005</v>
      </c>
      <c r="F1818">
        <v>38.440249999999999</v>
      </c>
    </row>
    <row r="1819" spans="2:6">
      <c r="B1819" t="s">
        <v>13</v>
      </c>
      <c r="C1819" s="25">
        <v>1800</v>
      </c>
      <c r="D1819" t="s">
        <v>74</v>
      </c>
      <c r="E1819">
        <v>77.915869999999998</v>
      </c>
      <c r="F1819">
        <v>45.926839999999999</v>
      </c>
    </row>
    <row r="1820" spans="2:6">
      <c r="B1820" t="s">
        <v>13</v>
      </c>
      <c r="C1820" s="25">
        <v>1801</v>
      </c>
      <c r="D1820" t="s">
        <v>74</v>
      </c>
      <c r="E1820">
        <v>73.742050000000006</v>
      </c>
      <c r="F1820">
        <v>39.120989999999999</v>
      </c>
    </row>
    <row r="1821" spans="2:6">
      <c r="B1821" t="s">
        <v>13</v>
      </c>
      <c r="C1821" s="25">
        <v>1802</v>
      </c>
      <c r="D1821" t="s">
        <v>74</v>
      </c>
      <c r="E1821">
        <v>75.329819999999998</v>
      </c>
      <c r="F1821">
        <v>32.830350000000003</v>
      </c>
    </row>
    <row r="1822" spans="2:6">
      <c r="B1822" t="s">
        <v>13</v>
      </c>
      <c r="C1822" s="25">
        <v>1803</v>
      </c>
      <c r="D1822" t="s">
        <v>74</v>
      </c>
      <c r="E1822">
        <v>63.410440000000001</v>
      </c>
      <c r="F1822">
        <v>38.377740000000003</v>
      </c>
    </row>
    <row r="1823" spans="2:6">
      <c r="B1823" t="s">
        <v>13</v>
      </c>
      <c r="C1823" s="25">
        <v>1804</v>
      </c>
      <c r="D1823" t="s">
        <v>74</v>
      </c>
      <c r="E1823">
        <v>68.856489999999994</v>
      </c>
      <c r="F1823">
        <v>43.084150000000001</v>
      </c>
    </row>
    <row r="1824" spans="2:6">
      <c r="B1824" t="s">
        <v>13</v>
      </c>
      <c r="C1824" s="25">
        <v>1805</v>
      </c>
      <c r="D1824" t="s">
        <v>74</v>
      </c>
      <c r="E1824">
        <v>66.337789999999998</v>
      </c>
      <c r="F1824">
        <v>33.306510000000003</v>
      </c>
    </row>
    <row r="1825" spans="2:6">
      <c r="B1825" t="s">
        <v>13</v>
      </c>
      <c r="C1825" s="25">
        <v>1806</v>
      </c>
      <c r="D1825" t="s">
        <v>74</v>
      </c>
      <c r="E1825">
        <v>64.203720000000004</v>
      </c>
      <c r="F1825">
        <v>26.644110000000001</v>
      </c>
    </row>
    <row r="1826" spans="2:6">
      <c r="B1826" t="s">
        <v>13</v>
      </c>
      <c r="C1826" s="25">
        <v>1807</v>
      </c>
      <c r="D1826" t="s">
        <v>74</v>
      </c>
      <c r="E1826">
        <v>64.498630000000006</v>
      </c>
      <c r="F1826">
        <v>22.863499999999998</v>
      </c>
    </row>
    <row r="1827" spans="2:6">
      <c r="B1827" t="s">
        <v>13</v>
      </c>
      <c r="C1827" s="25">
        <v>1808</v>
      </c>
      <c r="D1827" t="s">
        <v>74</v>
      </c>
      <c r="E1827">
        <v>68.890990000000002</v>
      </c>
      <c r="F1827">
        <v>27.296209999999999</v>
      </c>
    </row>
    <row r="1828" spans="2:6">
      <c r="B1828" t="s">
        <v>13</v>
      </c>
      <c r="C1828" s="25">
        <v>1809</v>
      </c>
      <c r="D1828" t="s">
        <v>74</v>
      </c>
      <c r="E1828">
        <v>72.371520000000004</v>
      </c>
      <c r="F1828">
        <v>21.961639999999999</v>
      </c>
    </row>
    <row r="1829" spans="2:6">
      <c r="B1829" t="s">
        <v>13</v>
      </c>
      <c r="C1829" s="25">
        <v>1810</v>
      </c>
      <c r="D1829" t="s">
        <v>74</v>
      </c>
      <c r="E1829">
        <v>69.765420000000006</v>
      </c>
      <c r="F1829">
        <v>19.999849999999999</v>
      </c>
    </row>
    <row r="1830" spans="2:6">
      <c r="B1830" t="s">
        <v>13</v>
      </c>
      <c r="C1830" s="25">
        <v>1811</v>
      </c>
      <c r="D1830" t="s">
        <v>74</v>
      </c>
      <c r="E1830">
        <v>68.621309999999994</v>
      </c>
      <c r="F1830">
        <v>18.915679999999998</v>
      </c>
    </row>
    <row r="1831" spans="2:6">
      <c r="B1831" t="s">
        <v>13</v>
      </c>
      <c r="C1831" s="25">
        <v>1812</v>
      </c>
      <c r="D1831" t="s">
        <v>74</v>
      </c>
      <c r="E1831">
        <v>64.297740000000005</v>
      </c>
      <c r="F1831">
        <v>20.428750000000001</v>
      </c>
    </row>
    <row r="1832" spans="2:6">
      <c r="B1832" t="s">
        <v>13</v>
      </c>
      <c r="C1832" s="25">
        <v>1813</v>
      </c>
      <c r="D1832" t="s">
        <v>74</v>
      </c>
      <c r="E1832">
        <v>66.699269999999999</v>
      </c>
      <c r="F1832">
        <v>18.591090000000001</v>
      </c>
    </row>
    <row r="1833" spans="2:6">
      <c r="B1833" t="s">
        <v>13</v>
      </c>
      <c r="C1833" s="25">
        <v>1814</v>
      </c>
      <c r="D1833" t="s">
        <v>74</v>
      </c>
      <c r="E1833">
        <v>67.544529999999995</v>
      </c>
      <c r="F1833">
        <v>16.447939999999999</v>
      </c>
    </row>
    <row r="1834" spans="2:6">
      <c r="B1834" t="s">
        <v>13</v>
      </c>
      <c r="C1834" s="25">
        <v>1815</v>
      </c>
      <c r="D1834" t="s">
        <v>74</v>
      </c>
      <c r="E1834">
        <v>63.946950000000001</v>
      </c>
      <c r="F1834">
        <v>18.69285</v>
      </c>
    </row>
    <row r="1835" spans="2:6">
      <c r="B1835" t="s">
        <v>13</v>
      </c>
      <c r="C1835" s="25">
        <v>1816</v>
      </c>
      <c r="D1835" t="s">
        <v>74</v>
      </c>
      <c r="E1835">
        <v>64.388189999999994</v>
      </c>
      <c r="F1835">
        <v>15.77281</v>
      </c>
    </row>
    <row r="1836" spans="2:6">
      <c r="B1836" t="s">
        <v>13</v>
      </c>
      <c r="C1836" s="25">
        <v>1817</v>
      </c>
      <c r="D1836" t="s">
        <v>74</v>
      </c>
      <c r="E1836">
        <v>65.570049999999995</v>
      </c>
      <c r="F1836">
        <v>23.76576</v>
      </c>
    </row>
    <row r="1837" spans="2:6">
      <c r="B1837" t="s">
        <v>13</v>
      </c>
      <c r="C1837" s="25">
        <v>1818</v>
      </c>
      <c r="D1837" t="s">
        <v>74</v>
      </c>
      <c r="E1837">
        <v>38.402839999999998</v>
      </c>
      <c r="F1837">
        <v>19.046859999999999</v>
      </c>
    </row>
    <row r="1838" spans="2:6">
      <c r="B1838" t="s">
        <v>13</v>
      </c>
      <c r="C1838" s="25">
        <v>1819</v>
      </c>
      <c r="D1838" t="s">
        <v>74</v>
      </c>
      <c r="E1838">
        <v>37.832360000000001</v>
      </c>
      <c r="F1838">
        <v>14.46949</v>
      </c>
    </row>
    <row r="1839" spans="2:6">
      <c r="B1839" t="s">
        <v>13</v>
      </c>
      <c r="C1839" s="25">
        <v>1820</v>
      </c>
      <c r="D1839" t="s">
        <v>74</v>
      </c>
      <c r="E1839">
        <v>36.904159999999997</v>
      </c>
      <c r="F1839">
        <v>13.583819999999999</v>
      </c>
    </row>
    <row r="1840" spans="2:6">
      <c r="B1840" t="s">
        <v>13</v>
      </c>
      <c r="C1840" s="25">
        <v>1821</v>
      </c>
      <c r="D1840" t="s">
        <v>74</v>
      </c>
      <c r="E1840">
        <v>36.286140000000003</v>
      </c>
      <c r="F1840">
        <v>17.10577</v>
      </c>
    </row>
    <row r="1841" spans="2:6">
      <c r="B1841" t="s">
        <v>13</v>
      </c>
      <c r="C1841" s="25">
        <v>1822</v>
      </c>
      <c r="D1841" t="s">
        <v>74</v>
      </c>
      <c r="E1841">
        <v>62.786630000000002</v>
      </c>
      <c r="F1841">
        <v>13.918990000000001</v>
      </c>
    </row>
    <row r="1842" spans="2:6">
      <c r="B1842" t="s">
        <v>13</v>
      </c>
      <c r="C1842" s="25">
        <v>1823</v>
      </c>
      <c r="D1842" t="s">
        <v>74</v>
      </c>
      <c r="E1842">
        <v>66.817679999999996</v>
      </c>
      <c r="F1842">
        <v>11.4125</v>
      </c>
    </row>
    <row r="1843" spans="2:6">
      <c r="B1843" t="s">
        <v>13</v>
      </c>
      <c r="C1843" s="25">
        <v>1824</v>
      </c>
      <c r="D1843" t="s">
        <v>74</v>
      </c>
      <c r="E1843">
        <v>66.755020000000002</v>
      </c>
      <c r="F1843">
        <v>18.08531</v>
      </c>
    </row>
    <row r="1844" spans="2:6">
      <c r="B1844" t="s">
        <v>13</v>
      </c>
      <c r="C1844" s="25">
        <v>1825</v>
      </c>
      <c r="D1844" t="s">
        <v>74</v>
      </c>
      <c r="E1844">
        <v>65.415530000000004</v>
      </c>
      <c r="F1844">
        <v>10.463509999999999</v>
      </c>
    </row>
    <row r="1845" spans="2:6">
      <c r="B1845" t="s">
        <v>13</v>
      </c>
      <c r="C1845" s="25">
        <v>1826</v>
      </c>
      <c r="D1845" t="s">
        <v>74</v>
      </c>
      <c r="E1845">
        <v>36.946330000000003</v>
      </c>
      <c r="F1845">
        <v>13.514379999999999</v>
      </c>
    </row>
    <row r="1846" spans="2:6">
      <c r="B1846" t="s">
        <v>13</v>
      </c>
      <c r="C1846" s="25">
        <v>1827</v>
      </c>
      <c r="D1846" t="s">
        <v>74</v>
      </c>
      <c r="E1846">
        <v>37.825429999999997</v>
      </c>
      <c r="F1846">
        <v>9.6010340000000003</v>
      </c>
    </row>
    <row r="1847" spans="2:6">
      <c r="B1847" t="s">
        <v>13</v>
      </c>
      <c r="C1847" s="25">
        <v>1828</v>
      </c>
      <c r="D1847" t="s">
        <v>74</v>
      </c>
      <c r="E1847">
        <v>36.722839999999998</v>
      </c>
      <c r="F1847">
        <v>9.3333019999999998</v>
      </c>
    </row>
    <row r="1848" spans="2:6">
      <c r="B1848" t="s">
        <v>13</v>
      </c>
      <c r="C1848" s="25">
        <v>1829</v>
      </c>
      <c r="D1848" t="s">
        <v>74</v>
      </c>
      <c r="E1848">
        <v>67.073319999999995</v>
      </c>
      <c r="F1848">
        <v>6.0492150000000002</v>
      </c>
    </row>
    <row r="1849" spans="2:6">
      <c r="B1849" t="s">
        <v>13</v>
      </c>
      <c r="C1849" s="25">
        <v>1830</v>
      </c>
      <c r="D1849" t="s">
        <v>74</v>
      </c>
      <c r="E1849">
        <v>64.601820000000004</v>
      </c>
      <c r="F1849">
        <v>12.00192</v>
      </c>
    </row>
    <row r="1850" spans="2:6">
      <c r="B1850" t="s">
        <v>13</v>
      </c>
      <c r="C1850" s="25">
        <v>1831</v>
      </c>
      <c r="D1850" t="s">
        <v>74</v>
      </c>
      <c r="E1850">
        <v>65.437280000000001</v>
      </c>
      <c r="F1850">
        <v>15.545389999999999</v>
      </c>
    </row>
    <row r="1851" spans="2:6">
      <c r="B1851" t="s">
        <v>13</v>
      </c>
      <c r="C1851" s="25">
        <v>1832</v>
      </c>
      <c r="D1851" t="s">
        <v>74</v>
      </c>
      <c r="E1851">
        <v>67.004019999999997</v>
      </c>
      <c r="F1851">
        <v>15.345829999999999</v>
      </c>
    </row>
    <row r="1852" spans="2:6">
      <c r="B1852" t="s">
        <v>13</v>
      </c>
      <c r="C1852" s="25">
        <v>1833</v>
      </c>
      <c r="D1852" t="s">
        <v>74</v>
      </c>
      <c r="E1852">
        <v>66.724189999999993</v>
      </c>
      <c r="F1852">
        <v>5.2498050000000003</v>
      </c>
    </row>
    <row r="1853" spans="2:6">
      <c r="B1853" t="s">
        <v>13</v>
      </c>
      <c r="C1853" s="25">
        <v>1834</v>
      </c>
      <c r="D1853" t="s">
        <v>74</v>
      </c>
      <c r="E1853">
        <v>68.30762</v>
      </c>
      <c r="F1853">
        <v>13.28092</v>
      </c>
    </row>
    <row r="1854" spans="2:6">
      <c r="B1854" t="s">
        <v>13</v>
      </c>
      <c r="C1854" s="25">
        <v>1835</v>
      </c>
      <c r="D1854" t="s">
        <v>74</v>
      </c>
      <c r="E1854">
        <v>68.768050000000002</v>
      </c>
      <c r="F1854">
        <v>13.521459999999999</v>
      </c>
    </row>
    <row r="1855" spans="2:6">
      <c r="B1855" t="s">
        <v>13</v>
      </c>
      <c r="C1855" s="25">
        <v>1836</v>
      </c>
      <c r="D1855" t="s">
        <v>74</v>
      </c>
      <c r="E1855">
        <v>74.167270000000002</v>
      </c>
      <c r="F1855">
        <v>5.3498809999999999</v>
      </c>
    </row>
    <row r="1856" spans="2:6">
      <c r="B1856" t="s">
        <v>13</v>
      </c>
      <c r="C1856" s="25">
        <v>1837</v>
      </c>
      <c r="D1856" t="s">
        <v>74</v>
      </c>
      <c r="E1856">
        <v>64.900360000000006</v>
      </c>
      <c r="F1856">
        <v>16.245259999999998</v>
      </c>
    </row>
    <row r="1857" spans="2:6">
      <c r="B1857" t="s">
        <v>13</v>
      </c>
      <c r="C1857" s="25">
        <v>1838</v>
      </c>
      <c r="D1857" t="s">
        <v>74</v>
      </c>
      <c r="E1857">
        <v>68.76343</v>
      </c>
      <c r="F1857">
        <v>8.7005730000000003</v>
      </c>
    </row>
    <row r="1858" spans="2:6">
      <c r="B1858" t="s">
        <v>13</v>
      </c>
      <c r="C1858" s="25">
        <v>1839</v>
      </c>
      <c r="D1858" t="s">
        <v>74</v>
      </c>
      <c r="E1858">
        <v>66.816909999999993</v>
      </c>
      <c r="F1858">
        <v>12.273289999999999</v>
      </c>
    </row>
    <row r="1859" spans="2:6">
      <c r="B1859" t="s">
        <v>13</v>
      </c>
      <c r="C1859" s="25">
        <v>1840</v>
      </c>
      <c r="D1859" t="s">
        <v>74</v>
      </c>
      <c r="E1859">
        <v>67.309349999999995</v>
      </c>
      <c r="F1859">
        <v>0.217006</v>
      </c>
    </row>
    <row r="1860" spans="2:6">
      <c r="B1860" t="s">
        <v>13</v>
      </c>
      <c r="C1860" s="25">
        <v>1841</v>
      </c>
      <c r="D1860" t="s">
        <v>74</v>
      </c>
      <c r="E1860">
        <v>34.731830000000002</v>
      </c>
      <c r="F1860">
        <v>19.601800000000001</v>
      </c>
    </row>
    <row r="1861" spans="2:6">
      <c r="B1861" t="s">
        <v>13</v>
      </c>
      <c r="C1861" s="25">
        <v>1842</v>
      </c>
      <c r="D1861" t="s">
        <v>74</v>
      </c>
      <c r="E1861">
        <v>33.674439999999997</v>
      </c>
      <c r="F1861">
        <v>26.090489999999999</v>
      </c>
    </row>
    <row r="1862" spans="2:6">
      <c r="B1862" t="s">
        <v>13</v>
      </c>
      <c r="C1862" s="25">
        <v>1843</v>
      </c>
      <c r="D1862" t="s">
        <v>74</v>
      </c>
      <c r="E1862">
        <v>75.627260000000007</v>
      </c>
      <c r="F1862">
        <v>37.128749999999997</v>
      </c>
    </row>
    <row r="1863" spans="2:6">
      <c r="B1863" t="s">
        <v>13</v>
      </c>
      <c r="C1863" s="25">
        <v>1844</v>
      </c>
      <c r="D1863" t="s">
        <v>74</v>
      </c>
      <c r="E1863">
        <v>40.610129999999998</v>
      </c>
      <c r="F1863">
        <v>89.136240000000001</v>
      </c>
    </row>
    <row r="1864" spans="2:6">
      <c r="B1864" t="s">
        <v>13</v>
      </c>
      <c r="C1864" s="25">
        <v>1845</v>
      </c>
      <c r="D1864" t="s">
        <v>74</v>
      </c>
      <c r="E1864">
        <v>39.114370000000001</v>
      </c>
      <c r="F1864">
        <v>96.481750000000005</v>
      </c>
    </row>
    <row r="1865" spans="2:6">
      <c r="B1865" t="s">
        <v>13</v>
      </c>
      <c r="C1865" s="25">
        <v>1846</v>
      </c>
      <c r="D1865" t="s">
        <v>74</v>
      </c>
      <c r="E1865">
        <v>34.583829999999999</v>
      </c>
      <c r="F1865">
        <v>89.588899999999995</v>
      </c>
    </row>
    <row r="1866" spans="2:6">
      <c r="B1866" t="s">
        <v>14</v>
      </c>
      <c r="C1866" s="25">
        <v>1847</v>
      </c>
      <c r="D1866" t="s">
        <v>15</v>
      </c>
      <c r="E1866">
        <v>10</v>
      </c>
      <c r="F1866">
        <v>8.0399999999999991</v>
      </c>
    </row>
    <row r="1867" spans="2:6">
      <c r="B1867" t="s">
        <v>14</v>
      </c>
      <c r="C1867" s="25">
        <v>1848</v>
      </c>
      <c r="D1867" t="s">
        <v>15</v>
      </c>
      <c r="E1867">
        <v>8</v>
      </c>
      <c r="F1867">
        <v>6.95</v>
      </c>
    </row>
    <row r="1868" spans="2:6">
      <c r="B1868" t="s">
        <v>14</v>
      </c>
      <c r="C1868" s="25">
        <v>1849</v>
      </c>
      <c r="D1868" t="s">
        <v>15</v>
      </c>
      <c r="E1868">
        <v>13</v>
      </c>
      <c r="F1868">
        <v>7.58</v>
      </c>
    </row>
    <row r="1869" spans="2:6">
      <c r="B1869" t="s">
        <v>14</v>
      </c>
      <c r="C1869" s="25">
        <v>1850</v>
      </c>
      <c r="D1869" t="s">
        <v>15</v>
      </c>
      <c r="E1869">
        <v>9</v>
      </c>
      <c r="F1869">
        <v>8.81</v>
      </c>
    </row>
    <row r="1870" spans="2:6">
      <c r="B1870" t="s">
        <v>14</v>
      </c>
      <c r="C1870" s="25">
        <v>1851</v>
      </c>
      <c r="D1870" t="s">
        <v>15</v>
      </c>
      <c r="E1870">
        <v>11</v>
      </c>
      <c r="F1870">
        <v>8.33</v>
      </c>
    </row>
    <row r="1871" spans="2:6">
      <c r="B1871" t="s">
        <v>14</v>
      </c>
      <c r="C1871" s="25">
        <v>1852</v>
      </c>
      <c r="D1871" t="s">
        <v>15</v>
      </c>
      <c r="E1871">
        <v>14</v>
      </c>
      <c r="F1871">
        <v>9.9600000000000009</v>
      </c>
    </row>
    <row r="1872" spans="2:6">
      <c r="B1872" t="s">
        <v>14</v>
      </c>
      <c r="C1872" s="25">
        <v>1853</v>
      </c>
      <c r="D1872" t="s">
        <v>15</v>
      </c>
      <c r="E1872">
        <v>6</v>
      </c>
      <c r="F1872">
        <v>7.24</v>
      </c>
    </row>
    <row r="1873" spans="2:6">
      <c r="B1873" t="s">
        <v>14</v>
      </c>
      <c r="C1873" s="25">
        <v>1854</v>
      </c>
      <c r="D1873" t="s">
        <v>15</v>
      </c>
      <c r="E1873">
        <v>4</v>
      </c>
      <c r="F1873">
        <v>4.26</v>
      </c>
    </row>
    <row r="1874" spans="2:6">
      <c r="B1874" t="s">
        <v>14</v>
      </c>
      <c r="C1874" s="25">
        <v>1855</v>
      </c>
      <c r="D1874" t="s">
        <v>15</v>
      </c>
      <c r="E1874">
        <v>12</v>
      </c>
      <c r="F1874">
        <v>10.84</v>
      </c>
    </row>
    <row r="1875" spans="2:6">
      <c r="B1875" t="s">
        <v>14</v>
      </c>
      <c r="C1875" s="25">
        <v>1856</v>
      </c>
      <c r="D1875" t="s">
        <v>15</v>
      </c>
      <c r="E1875">
        <v>7</v>
      </c>
      <c r="F1875">
        <v>4.82</v>
      </c>
    </row>
    <row r="1876" spans="2:6">
      <c r="B1876" t="s">
        <v>14</v>
      </c>
      <c r="C1876" s="25">
        <v>1857</v>
      </c>
      <c r="D1876" t="s">
        <v>15</v>
      </c>
      <c r="E1876">
        <v>5</v>
      </c>
      <c r="F1876">
        <v>5.68</v>
      </c>
    </row>
    <row r="1877" spans="2:6">
      <c r="B1877" t="s">
        <v>14</v>
      </c>
      <c r="C1877" s="25">
        <v>1858</v>
      </c>
      <c r="D1877" t="s">
        <v>16</v>
      </c>
      <c r="E1877">
        <v>10</v>
      </c>
      <c r="F1877">
        <v>9.14</v>
      </c>
    </row>
    <row r="1878" spans="2:6">
      <c r="B1878" t="s">
        <v>14</v>
      </c>
      <c r="C1878" s="25">
        <v>1859</v>
      </c>
      <c r="D1878" t="s">
        <v>16</v>
      </c>
      <c r="E1878">
        <v>8</v>
      </c>
      <c r="F1878">
        <v>8.14</v>
      </c>
    </row>
    <row r="1879" spans="2:6">
      <c r="B1879" t="s">
        <v>14</v>
      </c>
      <c r="C1879" s="25">
        <v>1860</v>
      </c>
      <c r="D1879" t="s">
        <v>16</v>
      </c>
      <c r="E1879">
        <v>13</v>
      </c>
      <c r="F1879">
        <v>8.74</v>
      </c>
    </row>
    <row r="1880" spans="2:6">
      <c r="B1880" t="s">
        <v>14</v>
      </c>
      <c r="C1880" s="25">
        <v>1861</v>
      </c>
      <c r="D1880" t="s">
        <v>16</v>
      </c>
      <c r="E1880">
        <v>9</v>
      </c>
      <c r="F1880">
        <v>8.77</v>
      </c>
    </row>
    <row r="1881" spans="2:6">
      <c r="B1881" t="s">
        <v>14</v>
      </c>
      <c r="C1881" s="25">
        <v>1862</v>
      </c>
      <c r="D1881" t="s">
        <v>16</v>
      </c>
      <c r="E1881">
        <v>11</v>
      </c>
      <c r="F1881">
        <v>9.26</v>
      </c>
    </row>
    <row r="1882" spans="2:6">
      <c r="B1882" t="s">
        <v>14</v>
      </c>
      <c r="C1882" s="25">
        <v>1863</v>
      </c>
      <c r="D1882" t="s">
        <v>16</v>
      </c>
      <c r="E1882">
        <v>14</v>
      </c>
      <c r="F1882">
        <v>8.1</v>
      </c>
    </row>
    <row r="1883" spans="2:6">
      <c r="B1883" t="s">
        <v>14</v>
      </c>
      <c r="C1883" s="25">
        <v>1864</v>
      </c>
      <c r="D1883" t="s">
        <v>16</v>
      </c>
      <c r="E1883">
        <v>6</v>
      </c>
      <c r="F1883">
        <v>6.13</v>
      </c>
    </row>
    <row r="1884" spans="2:6">
      <c r="B1884" t="s">
        <v>14</v>
      </c>
      <c r="C1884" s="25">
        <v>1865</v>
      </c>
      <c r="D1884" t="s">
        <v>16</v>
      </c>
      <c r="E1884">
        <v>4</v>
      </c>
      <c r="F1884">
        <v>3.1</v>
      </c>
    </row>
    <row r="1885" spans="2:6">
      <c r="B1885" t="s">
        <v>14</v>
      </c>
      <c r="C1885" s="25">
        <v>1866</v>
      </c>
      <c r="D1885" t="s">
        <v>16</v>
      </c>
      <c r="E1885">
        <v>12</v>
      </c>
      <c r="F1885">
        <v>9.1300000000000008</v>
      </c>
    </row>
    <row r="1886" spans="2:6">
      <c r="B1886" t="s">
        <v>14</v>
      </c>
      <c r="C1886" s="25">
        <v>1867</v>
      </c>
      <c r="D1886" t="s">
        <v>16</v>
      </c>
      <c r="E1886">
        <v>7</v>
      </c>
      <c r="F1886">
        <v>7.26</v>
      </c>
    </row>
    <row r="1887" spans="2:6">
      <c r="B1887" t="s">
        <v>14</v>
      </c>
      <c r="C1887" s="25">
        <v>1868</v>
      </c>
      <c r="D1887" t="s">
        <v>16</v>
      </c>
      <c r="E1887">
        <v>5</v>
      </c>
      <c r="F1887">
        <v>4.74</v>
      </c>
    </row>
    <row r="1888" spans="2:6">
      <c r="B1888" t="s">
        <v>14</v>
      </c>
      <c r="C1888" s="25">
        <v>1869</v>
      </c>
      <c r="D1888" t="s">
        <v>17</v>
      </c>
      <c r="E1888">
        <v>10</v>
      </c>
      <c r="F1888">
        <v>7.46</v>
      </c>
    </row>
    <row r="1889" spans="2:6">
      <c r="B1889" t="s">
        <v>14</v>
      </c>
      <c r="C1889" s="25">
        <v>1870</v>
      </c>
      <c r="D1889" t="s">
        <v>17</v>
      </c>
      <c r="E1889">
        <v>8</v>
      </c>
      <c r="F1889">
        <v>6.77</v>
      </c>
    </row>
    <row r="1890" spans="2:6">
      <c r="B1890" t="s">
        <v>14</v>
      </c>
      <c r="C1890" s="25">
        <v>1871</v>
      </c>
      <c r="D1890" t="s">
        <v>17</v>
      </c>
      <c r="E1890">
        <v>13</v>
      </c>
      <c r="F1890">
        <v>12.74</v>
      </c>
    </row>
    <row r="1891" spans="2:6">
      <c r="B1891" t="s">
        <v>14</v>
      </c>
      <c r="C1891" s="25">
        <v>1872</v>
      </c>
      <c r="D1891" t="s">
        <v>17</v>
      </c>
      <c r="E1891">
        <v>9</v>
      </c>
      <c r="F1891">
        <v>7.11</v>
      </c>
    </row>
    <row r="1892" spans="2:6">
      <c r="B1892" t="s">
        <v>14</v>
      </c>
      <c r="C1892" s="25">
        <v>1873</v>
      </c>
      <c r="D1892" t="s">
        <v>17</v>
      </c>
      <c r="E1892">
        <v>11</v>
      </c>
      <c r="F1892">
        <v>7.81</v>
      </c>
    </row>
    <row r="1893" spans="2:6">
      <c r="B1893" t="s">
        <v>14</v>
      </c>
      <c r="C1893" s="25">
        <v>1874</v>
      </c>
      <c r="D1893" t="s">
        <v>17</v>
      </c>
      <c r="E1893">
        <v>14</v>
      </c>
      <c r="F1893">
        <v>8.84</v>
      </c>
    </row>
    <row r="1894" spans="2:6">
      <c r="B1894" t="s">
        <v>14</v>
      </c>
      <c r="C1894" s="25">
        <v>1875</v>
      </c>
      <c r="D1894" t="s">
        <v>17</v>
      </c>
      <c r="E1894">
        <v>6</v>
      </c>
      <c r="F1894">
        <v>6.08</v>
      </c>
    </row>
    <row r="1895" spans="2:6">
      <c r="B1895" t="s">
        <v>14</v>
      </c>
      <c r="C1895" s="25">
        <v>1876</v>
      </c>
      <c r="D1895" t="s">
        <v>17</v>
      </c>
      <c r="E1895">
        <v>4</v>
      </c>
      <c r="F1895">
        <v>5.39</v>
      </c>
    </row>
    <row r="1896" spans="2:6">
      <c r="B1896" t="s">
        <v>14</v>
      </c>
      <c r="C1896" s="25">
        <v>1877</v>
      </c>
      <c r="D1896" t="s">
        <v>17</v>
      </c>
      <c r="E1896">
        <v>12</v>
      </c>
      <c r="F1896">
        <v>8.15</v>
      </c>
    </row>
    <row r="1897" spans="2:6">
      <c r="B1897" t="s">
        <v>14</v>
      </c>
      <c r="C1897" s="25">
        <v>1878</v>
      </c>
      <c r="D1897" t="s">
        <v>17</v>
      </c>
      <c r="E1897">
        <v>7</v>
      </c>
      <c r="F1897">
        <v>6.42</v>
      </c>
    </row>
    <row r="1898" spans="2:6">
      <c r="B1898" t="s">
        <v>14</v>
      </c>
      <c r="C1898" s="25">
        <v>1879</v>
      </c>
      <c r="D1898" t="s">
        <v>17</v>
      </c>
      <c r="E1898">
        <v>5</v>
      </c>
      <c r="F1898">
        <v>5.73</v>
      </c>
    </row>
    <row r="1899" spans="2:6">
      <c r="B1899" t="s">
        <v>14</v>
      </c>
      <c r="C1899" s="25">
        <v>1880</v>
      </c>
      <c r="D1899" t="s">
        <v>18</v>
      </c>
      <c r="E1899">
        <v>8</v>
      </c>
      <c r="F1899">
        <v>6.58</v>
      </c>
    </row>
    <row r="1900" spans="2:6">
      <c r="B1900" t="s">
        <v>14</v>
      </c>
      <c r="C1900" s="25">
        <v>1881</v>
      </c>
      <c r="D1900" t="s">
        <v>18</v>
      </c>
      <c r="E1900">
        <v>8</v>
      </c>
      <c r="F1900">
        <v>5.76</v>
      </c>
    </row>
    <row r="1901" spans="2:6">
      <c r="B1901" t="s">
        <v>14</v>
      </c>
      <c r="C1901" s="25">
        <v>1882</v>
      </c>
      <c r="D1901" t="s">
        <v>18</v>
      </c>
      <c r="E1901">
        <v>8</v>
      </c>
      <c r="F1901">
        <v>7.71</v>
      </c>
    </row>
    <row r="1902" spans="2:6">
      <c r="B1902" t="s">
        <v>14</v>
      </c>
      <c r="C1902" s="25">
        <v>1883</v>
      </c>
      <c r="D1902" t="s">
        <v>18</v>
      </c>
      <c r="E1902">
        <v>8</v>
      </c>
      <c r="F1902">
        <v>8.84</v>
      </c>
    </row>
    <row r="1903" spans="2:6">
      <c r="B1903" t="s">
        <v>14</v>
      </c>
      <c r="C1903" s="25">
        <v>1884</v>
      </c>
      <c r="D1903" t="s">
        <v>18</v>
      </c>
      <c r="E1903">
        <v>8</v>
      </c>
      <c r="F1903">
        <v>8.4700000000000006</v>
      </c>
    </row>
    <row r="1904" spans="2:6">
      <c r="B1904" t="s">
        <v>14</v>
      </c>
      <c r="C1904" s="25">
        <v>1885</v>
      </c>
      <c r="D1904" t="s">
        <v>18</v>
      </c>
      <c r="E1904">
        <v>8</v>
      </c>
      <c r="F1904">
        <v>7.04</v>
      </c>
    </row>
    <row r="1905" spans="2:6">
      <c r="B1905" t="s">
        <v>14</v>
      </c>
      <c r="C1905" s="25">
        <v>1886</v>
      </c>
      <c r="D1905" t="s">
        <v>18</v>
      </c>
      <c r="E1905">
        <v>8</v>
      </c>
      <c r="F1905">
        <v>5.25</v>
      </c>
    </row>
    <row r="1906" spans="2:6">
      <c r="B1906" t="s">
        <v>14</v>
      </c>
      <c r="C1906" s="25">
        <v>1887</v>
      </c>
      <c r="D1906" t="s">
        <v>18</v>
      </c>
      <c r="E1906">
        <v>19</v>
      </c>
      <c r="F1906">
        <v>12.5</v>
      </c>
    </row>
    <row r="1907" spans="2:6">
      <c r="B1907" t="s">
        <v>14</v>
      </c>
      <c r="C1907" s="25">
        <v>1888</v>
      </c>
      <c r="D1907" t="s">
        <v>18</v>
      </c>
      <c r="E1907">
        <v>8</v>
      </c>
      <c r="F1907">
        <v>5.56</v>
      </c>
    </row>
    <row r="1908" spans="2:6">
      <c r="B1908" t="s">
        <v>14</v>
      </c>
      <c r="C1908" s="25">
        <v>1889</v>
      </c>
      <c r="D1908" t="s">
        <v>18</v>
      </c>
      <c r="E1908">
        <v>8</v>
      </c>
      <c r="F1908">
        <v>7.91</v>
      </c>
    </row>
    <row r="1909" spans="2:6">
      <c r="B1909" t="s">
        <v>14</v>
      </c>
      <c r="C1909" s="25">
        <v>1890</v>
      </c>
      <c r="D1909" t="s">
        <v>18</v>
      </c>
      <c r="E1909">
        <v>8</v>
      </c>
      <c r="F1909">
        <v>6.89</v>
      </c>
    </row>
    <row r="1910" spans="2:6">
      <c r="B1910" t="s">
        <v>63</v>
      </c>
      <c r="C1910" s="25">
        <v>1891</v>
      </c>
      <c r="D1910" t="s">
        <v>19</v>
      </c>
      <c r="E1910">
        <v>6.1538000000000004</v>
      </c>
      <c r="F1910">
        <v>60.307699999999997</v>
      </c>
    </row>
    <row r="1911" spans="2:6">
      <c r="B1911" t="s">
        <v>63</v>
      </c>
      <c r="C1911" s="25">
        <v>1892</v>
      </c>
      <c r="D1911" t="s">
        <v>19</v>
      </c>
      <c r="E1911">
        <v>7.4359000000000002</v>
      </c>
      <c r="F1911">
        <v>59.923099999999998</v>
      </c>
    </row>
    <row r="1912" spans="2:6">
      <c r="B1912" t="s">
        <v>63</v>
      </c>
      <c r="C1912" s="25">
        <v>1893</v>
      </c>
      <c r="D1912" t="s">
        <v>19</v>
      </c>
      <c r="E1912">
        <v>10.256399999999999</v>
      </c>
      <c r="F1912">
        <v>59.923099999999998</v>
      </c>
    </row>
    <row r="1913" spans="2:6">
      <c r="B1913" t="s">
        <v>63</v>
      </c>
      <c r="C1913" s="25">
        <v>1894</v>
      </c>
      <c r="D1913" t="s">
        <v>19</v>
      </c>
      <c r="E1913">
        <v>11.7949</v>
      </c>
      <c r="F1913">
        <v>61.461500000000001</v>
      </c>
    </row>
    <row r="1914" spans="2:6">
      <c r="B1914" t="s">
        <v>63</v>
      </c>
      <c r="C1914" s="25">
        <v>1895</v>
      </c>
      <c r="D1914" t="s">
        <v>19</v>
      </c>
      <c r="E1914">
        <v>13.333299999999999</v>
      </c>
      <c r="F1914">
        <v>65.307699999999997</v>
      </c>
    </row>
    <row r="1915" spans="2:6">
      <c r="B1915" t="s">
        <v>63</v>
      </c>
      <c r="C1915" s="25">
        <v>1896</v>
      </c>
      <c r="D1915" t="s">
        <v>19</v>
      </c>
      <c r="E1915">
        <v>14.8718</v>
      </c>
      <c r="F1915">
        <v>71.076899999999995</v>
      </c>
    </row>
    <row r="1916" spans="2:6">
      <c r="B1916" t="s">
        <v>63</v>
      </c>
      <c r="C1916" s="25">
        <v>1897</v>
      </c>
      <c r="D1916" t="s">
        <v>19</v>
      </c>
      <c r="E1916">
        <v>15.897399999999999</v>
      </c>
      <c r="F1916">
        <v>79.153899999999993</v>
      </c>
    </row>
    <row r="1917" spans="2:6">
      <c r="B1917" t="s">
        <v>63</v>
      </c>
      <c r="C1917" s="25">
        <v>1898</v>
      </c>
      <c r="D1917" t="s">
        <v>19</v>
      </c>
      <c r="E1917">
        <v>17.692299999999999</v>
      </c>
      <c r="F1917">
        <v>86.076899999999995</v>
      </c>
    </row>
    <row r="1918" spans="2:6">
      <c r="B1918" t="s">
        <v>63</v>
      </c>
      <c r="C1918" s="25">
        <v>1899</v>
      </c>
      <c r="D1918" t="s">
        <v>19</v>
      </c>
      <c r="E1918">
        <v>19.487200000000001</v>
      </c>
      <c r="F1918">
        <v>93.384600000000006</v>
      </c>
    </row>
    <row r="1919" spans="2:6">
      <c r="B1919" t="s">
        <v>63</v>
      </c>
      <c r="C1919" s="25">
        <v>1900</v>
      </c>
      <c r="D1919" t="s">
        <v>19</v>
      </c>
      <c r="E1919">
        <v>24.102599999999999</v>
      </c>
      <c r="F1919">
        <v>98.384600000000006</v>
      </c>
    </row>
    <row r="1920" spans="2:6">
      <c r="B1920" t="s">
        <v>63</v>
      </c>
      <c r="C1920" s="25">
        <v>1901</v>
      </c>
      <c r="D1920" t="s">
        <v>19</v>
      </c>
      <c r="E1920">
        <v>30</v>
      </c>
      <c r="F1920">
        <v>100.3077</v>
      </c>
    </row>
    <row r="1921" spans="2:6">
      <c r="B1921" t="s">
        <v>63</v>
      </c>
      <c r="C1921" s="25">
        <v>1902</v>
      </c>
      <c r="D1921" t="s">
        <v>19</v>
      </c>
      <c r="E1921">
        <v>38.7179</v>
      </c>
      <c r="F1921">
        <v>98</v>
      </c>
    </row>
    <row r="1922" spans="2:6">
      <c r="B1922" t="s">
        <v>63</v>
      </c>
      <c r="C1922" s="25">
        <v>1903</v>
      </c>
      <c r="D1922" t="s">
        <v>19</v>
      </c>
      <c r="E1922">
        <v>35.384599999999999</v>
      </c>
      <c r="F1922">
        <v>99.923100000000005</v>
      </c>
    </row>
    <row r="1923" spans="2:6">
      <c r="B1923" t="s">
        <v>63</v>
      </c>
      <c r="C1923" s="25">
        <v>1904</v>
      </c>
      <c r="D1923" t="s">
        <v>19</v>
      </c>
      <c r="E1923">
        <v>38.974400000000003</v>
      </c>
      <c r="F1923">
        <v>99.923100000000005</v>
      </c>
    </row>
    <row r="1924" spans="2:6">
      <c r="B1924" t="s">
        <v>63</v>
      </c>
      <c r="C1924" s="25">
        <v>1905</v>
      </c>
      <c r="D1924" t="s">
        <v>19</v>
      </c>
      <c r="E1924">
        <v>41.794899999999998</v>
      </c>
      <c r="F1924">
        <v>98.384600000000006</v>
      </c>
    </row>
    <row r="1925" spans="2:6">
      <c r="B1925" t="s">
        <v>63</v>
      </c>
      <c r="C1925" s="25">
        <v>1906</v>
      </c>
      <c r="D1925" t="s">
        <v>19</v>
      </c>
      <c r="E1925">
        <v>46.923099999999998</v>
      </c>
      <c r="F1925">
        <v>96.461500000000001</v>
      </c>
    </row>
    <row r="1926" spans="2:6">
      <c r="B1926" t="s">
        <v>63</v>
      </c>
      <c r="C1926" s="25">
        <v>1907</v>
      </c>
      <c r="D1926" t="s">
        <v>19</v>
      </c>
      <c r="E1926">
        <v>51.025599999999997</v>
      </c>
      <c r="F1926">
        <v>92.230800000000002</v>
      </c>
    </row>
    <row r="1927" spans="2:6">
      <c r="B1927" t="s">
        <v>63</v>
      </c>
      <c r="C1927" s="25">
        <v>1908</v>
      </c>
      <c r="D1927" t="s">
        <v>19</v>
      </c>
      <c r="E1927">
        <v>56.153799999999997</v>
      </c>
      <c r="F1927">
        <v>88</v>
      </c>
    </row>
    <row r="1928" spans="2:6">
      <c r="B1928" t="s">
        <v>63</v>
      </c>
      <c r="C1928" s="25">
        <v>1909</v>
      </c>
      <c r="D1928" t="s">
        <v>19</v>
      </c>
      <c r="E1928">
        <v>60</v>
      </c>
      <c r="F1928">
        <v>84.923100000000005</v>
      </c>
    </row>
    <row r="1929" spans="2:6">
      <c r="B1929" t="s">
        <v>63</v>
      </c>
      <c r="C1929" s="25">
        <v>1910</v>
      </c>
      <c r="D1929" t="s">
        <v>19</v>
      </c>
      <c r="E1929">
        <v>65.384600000000006</v>
      </c>
      <c r="F1929">
        <v>81.076899999999995</v>
      </c>
    </row>
    <row r="1930" spans="2:6">
      <c r="B1930" t="s">
        <v>63</v>
      </c>
      <c r="C1930" s="25">
        <v>1911</v>
      </c>
      <c r="D1930" t="s">
        <v>19</v>
      </c>
      <c r="E1930">
        <v>69.743600000000001</v>
      </c>
      <c r="F1930">
        <v>80.307699999999997</v>
      </c>
    </row>
    <row r="1931" spans="2:6">
      <c r="B1931" t="s">
        <v>63</v>
      </c>
      <c r="C1931" s="25">
        <v>1912</v>
      </c>
      <c r="D1931" t="s">
        <v>19</v>
      </c>
      <c r="E1931">
        <v>71.794899999999998</v>
      </c>
      <c r="F1931">
        <v>79.923100000000005</v>
      </c>
    </row>
    <row r="1932" spans="2:6">
      <c r="B1932" t="s">
        <v>63</v>
      </c>
      <c r="C1932" s="25">
        <v>1913</v>
      </c>
      <c r="D1932" t="s">
        <v>19</v>
      </c>
      <c r="E1932">
        <v>76.410300000000007</v>
      </c>
      <c r="F1932">
        <v>79.153899999999993</v>
      </c>
    </row>
    <row r="1933" spans="2:6">
      <c r="B1933" t="s">
        <v>63</v>
      </c>
      <c r="C1933" s="25">
        <v>1914</v>
      </c>
      <c r="D1933" t="s">
        <v>19</v>
      </c>
      <c r="E1933">
        <v>81.794899999999998</v>
      </c>
      <c r="F1933">
        <v>79.923100000000005</v>
      </c>
    </row>
    <row r="1934" spans="2:6">
      <c r="B1934" t="s">
        <v>63</v>
      </c>
      <c r="C1934" s="25">
        <v>1915</v>
      </c>
      <c r="D1934" t="s">
        <v>19</v>
      </c>
      <c r="E1934">
        <v>87.948700000000002</v>
      </c>
      <c r="F1934">
        <v>81.076899999999995</v>
      </c>
    </row>
    <row r="1935" spans="2:6">
      <c r="B1935" t="s">
        <v>63</v>
      </c>
      <c r="C1935" s="25">
        <v>1916</v>
      </c>
      <c r="D1935" t="s">
        <v>19</v>
      </c>
      <c r="E1935">
        <v>92.051299999999998</v>
      </c>
      <c r="F1935">
        <v>82.230800000000002</v>
      </c>
    </row>
    <row r="1936" spans="2:6">
      <c r="B1936" t="s">
        <v>63</v>
      </c>
      <c r="C1936" s="25">
        <v>1917</v>
      </c>
      <c r="D1936" t="s">
        <v>19</v>
      </c>
      <c r="E1936">
        <v>86.923100000000005</v>
      </c>
      <c r="F1936">
        <v>79.153899999999993</v>
      </c>
    </row>
    <row r="1937" spans="2:6">
      <c r="B1937" t="s">
        <v>63</v>
      </c>
      <c r="C1937" s="25">
        <v>1918</v>
      </c>
      <c r="D1937" t="s">
        <v>19</v>
      </c>
      <c r="E1937">
        <v>81.794899999999998</v>
      </c>
      <c r="F1937">
        <v>77.615399999999994</v>
      </c>
    </row>
    <row r="1938" spans="2:6">
      <c r="B1938" t="s">
        <v>63</v>
      </c>
      <c r="C1938" s="25">
        <v>1919</v>
      </c>
      <c r="D1938" t="s">
        <v>19</v>
      </c>
      <c r="E1938">
        <v>72.051299999999998</v>
      </c>
      <c r="F1938">
        <v>76.076899999999995</v>
      </c>
    </row>
    <row r="1939" spans="2:6">
      <c r="B1939" t="s">
        <v>63</v>
      </c>
      <c r="C1939" s="25">
        <v>1920</v>
      </c>
      <c r="D1939" t="s">
        <v>19</v>
      </c>
      <c r="E1939">
        <v>64.871799999999993</v>
      </c>
      <c r="F1939">
        <v>76.461500000000001</v>
      </c>
    </row>
    <row r="1940" spans="2:6">
      <c r="B1940" t="s">
        <v>63</v>
      </c>
      <c r="C1940" s="25">
        <v>1921</v>
      </c>
      <c r="D1940" t="s">
        <v>19</v>
      </c>
      <c r="E1940">
        <v>60.256399999999999</v>
      </c>
      <c r="F1940">
        <v>78.384600000000006</v>
      </c>
    </row>
    <row r="1941" spans="2:6">
      <c r="B1941" t="s">
        <v>63</v>
      </c>
      <c r="C1941" s="25">
        <v>1922</v>
      </c>
      <c r="D1941" t="s">
        <v>19</v>
      </c>
      <c r="E1941">
        <v>51.2821</v>
      </c>
      <c r="F1941">
        <v>79.923100000000005</v>
      </c>
    </row>
    <row r="1942" spans="2:6">
      <c r="B1942" t="s">
        <v>63</v>
      </c>
      <c r="C1942" s="25">
        <v>1923</v>
      </c>
      <c r="D1942" t="s">
        <v>19</v>
      </c>
      <c r="E1942">
        <v>45.897399999999998</v>
      </c>
      <c r="F1942">
        <v>80.692300000000003</v>
      </c>
    </row>
    <row r="1943" spans="2:6">
      <c r="B1943" t="s">
        <v>63</v>
      </c>
      <c r="C1943" s="25">
        <v>1924</v>
      </c>
      <c r="D1943" t="s">
        <v>19</v>
      </c>
      <c r="E1943">
        <v>41.2821</v>
      </c>
      <c r="F1943">
        <v>79.923100000000005</v>
      </c>
    </row>
    <row r="1944" spans="2:6">
      <c r="B1944" t="s">
        <v>63</v>
      </c>
      <c r="C1944" s="25">
        <v>1925</v>
      </c>
      <c r="D1944" t="s">
        <v>19</v>
      </c>
      <c r="E1944">
        <v>38.7179</v>
      </c>
      <c r="F1944">
        <v>75.692300000000003</v>
      </c>
    </row>
    <row r="1945" spans="2:6">
      <c r="B1945" t="s">
        <v>63</v>
      </c>
      <c r="C1945" s="25">
        <v>1926</v>
      </c>
      <c r="D1945" t="s">
        <v>19</v>
      </c>
      <c r="E1945">
        <v>36.923099999999998</v>
      </c>
      <c r="F1945">
        <v>68</v>
      </c>
    </row>
    <row r="1946" spans="2:6">
      <c r="B1946" t="s">
        <v>63</v>
      </c>
      <c r="C1946" s="25">
        <v>1927</v>
      </c>
      <c r="D1946" t="s">
        <v>19</v>
      </c>
      <c r="E1946">
        <v>33.333300000000001</v>
      </c>
      <c r="F1946">
        <v>64.538499999999999</v>
      </c>
    </row>
    <row r="1947" spans="2:6">
      <c r="B1947" t="s">
        <v>63</v>
      </c>
      <c r="C1947" s="25">
        <v>1928</v>
      </c>
      <c r="D1947" t="s">
        <v>19</v>
      </c>
      <c r="E1947">
        <v>28.7179</v>
      </c>
      <c r="F1947">
        <v>64.538499999999999</v>
      </c>
    </row>
    <row r="1948" spans="2:6">
      <c r="B1948" t="s">
        <v>63</v>
      </c>
      <c r="C1948" s="25">
        <v>1929</v>
      </c>
      <c r="D1948" t="s">
        <v>19</v>
      </c>
      <c r="E1948">
        <v>26.1538</v>
      </c>
      <c r="F1948">
        <v>64.923100000000005</v>
      </c>
    </row>
    <row r="1949" spans="2:6">
      <c r="B1949" t="s">
        <v>63</v>
      </c>
      <c r="C1949" s="25">
        <v>1930</v>
      </c>
      <c r="D1949" t="s">
        <v>19</v>
      </c>
      <c r="E1949">
        <v>22.307700000000001</v>
      </c>
      <c r="F1949">
        <v>63.384599999999999</v>
      </c>
    </row>
    <row r="1950" spans="2:6">
      <c r="B1950" t="s">
        <v>63</v>
      </c>
      <c r="C1950" s="25">
        <v>1931</v>
      </c>
      <c r="D1950" t="s">
        <v>19</v>
      </c>
      <c r="E1950">
        <v>18.205100000000002</v>
      </c>
      <c r="F1950">
        <v>60.307699999999997</v>
      </c>
    </row>
    <row r="1951" spans="2:6">
      <c r="B1951" t="s">
        <v>63</v>
      </c>
      <c r="C1951" s="25">
        <v>1932</v>
      </c>
      <c r="D1951" t="s">
        <v>19</v>
      </c>
      <c r="E1951">
        <v>16.1538</v>
      </c>
      <c r="F1951">
        <v>56.846200000000003</v>
      </c>
    </row>
    <row r="1952" spans="2:6">
      <c r="B1952" t="s">
        <v>63</v>
      </c>
      <c r="C1952" s="25">
        <v>1933</v>
      </c>
      <c r="D1952" t="s">
        <v>19</v>
      </c>
      <c r="E1952">
        <v>35.640999999999998</v>
      </c>
      <c r="F1952">
        <v>61.076900000000002</v>
      </c>
    </row>
    <row r="1953" spans="2:6">
      <c r="B1953" t="s">
        <v>63</v>
      </c>
      <c r="C1953" s="25">
        <v>1934</v>
      </c>
      <c r="D1953" t="s">
        <v>19</v>
      </c>
      <c r="E1953">
        <v>33.333300000000001</v>
      </c>
      <c r="F1953">
        <v>63</v>
      </c>
    </row>
    <row r="1954" spans="2:6">
      <c r="B1954" t="s">
        <v>63</v>
      </c>
      <c r="C1954" s="25">
        <v>1935</v>
      </c>
      <c r="D1954" t="s">
        <v>19</v>
      </c>
      <c r="E1954">
        <v>29.487200000000001</v>
      </c>
      <c r="F1954">
        <v>63.769199999999998</v>
      </c>
    </row>
    <row r="1955" spans="2:6">
      <c r="B1955" t="s">
        <v>63</v>
      </c>
      <c r="C1955" s="25">
        <v>1936</v>
      </c>
      <c r="D1955" t="s">
        <v>19</v>
      </c>
      <c r="E1955">
        <v>25.640999999999998</v>
      </c>
      <c r="F1955">
        <v>61.461500000000001</v>
      </c>
    </row>
    <row r="1956" spans="2:6">
      <c r="B1956" t="s">
        <v>63</v>
      </c>
      <c r="C1956" s="25">
        <v>1937</v>
      </c>
      <c r="D1956" t="s">
        <v>19</v>
      </c>
      <c r="E1956">
        <v>25.640999999999998</v>
      </c>
      <c r="F1956">
        <v>57.230800000000002</v>
      </c>
    </row>
    <row r="1957" spans="2:6">
      <c r="B1957" t="s">
        <v>63</v>
      </c>
      <c r="C1957" s="25">
        <v>1938</v>
      </c>
      <c r="D1957" t="s">
        <v>19</v>
      </c>
      <c r="E1957">
        <v>26.410299999999999</v>
      </c>
      <c r="F1957">
        <v>52.615400000000001</v>
      </c>
    </row>
    <row r="1958" spans="2:6">
      <c r="B1958" t="s">
        <v>63</v>
      </c>
      <c r="C1958" s="25">
        <v>1939</v>
      </c>
      <c r="D1958" t="s">
        <v>19</v>
      </c>
      <c r="E1958">
        <v>27.948699999999999</v>
      </c>
      <c r="F1958">
        <v>49.1539</v>
      </c>
    </row>
    <row r="1959" spans="2:6">
      <c r="B1959" t="s">
        <v>63</v>
      </c>
      <c r="C1959" s="25">
        <v>1940</v>
      </c>
      <c r="D1959" t="s">
        <v>19</v>
      </c>
      <c r="E1959">
        <v>30.512799999999999</v>
      </c>
      <c r="F1959">
        <v>43.769199999999998</v>
      </c>
    </row>
    <row r="1960" spans="2:6">
      <c r="B1960" t="s">
        <v>63</v>
      </c>
      <c r="C1960" s="25">
        <v>1941</v>
      </c>
      <c r="D1960" t="s">
        <v>19</v>
      </c>
      <c r="E1960">
        <v>33.846200000000003</v>
      </c>
      <c r="F1960">
        <v>39.923099999999998</v>
      </c>
    </row>
    <row r="1961" spans="2:6">
      <c r="B1961" t="s">
        <v>63</v>
      </c>
      <c r="C1961" s="25">
        <v>1942</v>
      </c>
      <c r="D1961" t="s">
        <v>19</v>
      </c>
      <c r="E1961">
        <v>38.461500000000001</v>
      </c>
      <c r="F1961">
        <v>39.1539</v>
      </c>
    </row>
    <row r="1962" spans="2:6">
      <c r="B1962" t="s">
        <v>63</v>
      </c>
      <c r="C1962" s="25">
        <v>1943</v>
      </c>
      <c r="D1962" t="s">
        <v>19</v>
      </c>
      <c r="E1962">
        <v>40.256399999999999</v>
      </c>
      <c r="F1962">
        <v>43.384599999999999</v>
      </c>
    </row>
    <row r="1963" spans="2:6">
      <c r="B1963" t="s">
        <v>63</v>
      </c>
      <c r="C1963" s="25">
        <v>1944</v>
      </c>
      <c r="D1963" t="s">
        <v>19</v>
      </c>
      <c r="E1963">
        <v>39.487200000000001</v>
      </c>
      <c r="F1963">
        <v>49.538499999999999</v>
      </c>
    </row>
    <row r="1964" spans="2:6">
      <c r="B1964" t="s">
        <v>63</v>
      </c>
      <c r="C1964" s="25">
        <v>1945</v>
      </c>
      <c r="D1964" t="s">
        <v>19</v>
      </c>
      <c r="E1964">
        <v>23.8462</v>
      </c>
      <c r="F1964">
        <v>51.461500000000001</v>
      </c>
    </row>
    <row r="1965" spans="2:6">
      <c r="B1965" t="s">
        <v>63</v>
      </c>
      <c r="C1965" s="25">
        <v>1946</v>
      </c>
      <c r="D1965" t="s">
        <v>19</v>
      </c>
      <c r="E1965">
        <v>22.307700000000001</v>
      </c>
      <c r="F1965">
        <v>49.1539</v>
      </c>
    </row>
    <row r="1966" spans="2:6">
      <c r="B1966" t="s">
        <v>63</v>
      </c>
      <c r="C1966" s="25">
        <v>1947</v>
      </c>
      <c r="D1966" t="s">
        <v>19</v>
      </c>
      <c r="E1966">
        <v>16.410299999999999</v>
      </c>
      <c r="F1966">
        <v>48.384599999999999</v>
      </c>
    </row>
    <row r="1967" spans="2:6">
      <c r="B1967" t="s">
        <v>63</v>
      </c>
      <c r="C1967" s="25">
        <v>1948</v>
      </c>
      <c r="D1967" t="s">
        <v>19</v>
      </c>
      <c r="E1967">
        <v>11.025600000000001</v>
      </c>
      <c r="F1967">
        <v>49.1539</v>
      </c>
    </row>
    <row r="1968" spans="2:6">
      <c r="B1968" t="s">
        <v>63</v>
      </c>
      <c r="C1968" s="25">
        <v>1949</v>
      </c>
      <c r="D1968" t="s">
        <v>19</v>
      </c>
      <c r="E1968">
        <v>7.9486999999999997</v>
      </c>
      <c r="F1968">
        <v>51.461500000000001</v>
      </c>
    </row>
    <row r="1969" spans="2:6">
      <c r="B1969" t="s">
        <v>63</v>
      </c>
      <c r="C1969" s="25">
        <v>1950</v>
      </c>
      <c r="D1969" t="s">
        <v>19</v>
      </c>
      <c r="E1969">
        <v>5.8974000000000002</v>
      </c>
      <c r="F1969">
        <v>54.1539</v>
      </c>
    </row>
    <row r="1970" spans="2:6">
      <c r="B1970" t="s">
        <v>63</v>
      </c>
      <c r="C1970" s="25">
        <v>1951</v>
      </c>
      <c r="D1970" t="s">
        <v>19</v>
      </c>
      <c r="E1970">
        <v>4.8718000000000004</v>
      </c>
      <c r="F1970">
        <v>57.230800000000002</v>
      </c>
    </row>
    <row r="1971" spans="2:6">
      <c r="B1971" t="s">
        <v>63</v>
      </c>
      <c r="C1971" s="25">
        <v>1952</v>
      </c>
      <c r="D1971" t="s">
        <v>19</v>
      </c>
      <c r="E1971">
        <v>63.333300000000001</v>
      </c>
      <c r="F1971">
        <v>76.846199999999996</v>
      </c>
    </row>
    <row r="1972" spans="2:6">
      <c r="B1972" t="s">
        <v>63</v>
      </c>
      <c r="C1972" s="25">
        <v>1953</v>
      </c>
      <c r="D1972" t="s">
        <v>19</v>
      </c>
      <c r="E1972">
        <v>65.641000000000005</v>
      </c>
      <c r="F1972">
        <v>71.076899999999995</v>
      </c>
    </row>
    <row r="1973" spans="2:6">
      <c r="B1973" t="s">
        <v>63</v>
      </c>
      <c r="C1973" s="25">
        <v>1954</v>
      </c>
      <c r="D1973" t="s">
        <v>19</v>
      </c>
      <c r="E1973">
        <v>65.128200000000007</v>
      </c>
      <c r="F1973">
        <v>68</v>
      </c>
    </row>
    <row r="1974" spans="2:6">
      <c r="B1974" t="s">
        <v>63</v>
      </c>
      <c r="C1974" s="25">
        <v>1955</v>
      </c>
      <c r="D1974" t="s">
        <v>19</v>
      </c>
      <c r="E1974">
        <v>62.307699999999997</v>
      </c>
      <c r="F1974">
        <v>65.307699999999997</v>
      </c>
    </row>
    <row r="1975" spans="2:6">
      <c r="B1975" t="s">
        <v>63</v>
      </c>
      <c r="C1975" s="25">
        <v>1956</v>
      </c>
      <c r="D1975" t="s">
        <v>19</v>
      </c>
      <c r="E1975">
        <v>64.102599999999995</v>
      </c>
      <c r="F1975">
        <v>60.692300000000003</v>
      </c>
    </row>
    <row r="1976" spans="2:6">
      <c r="B1976" t="s">
        <v>63</v>
      </c>
      <c r="C1976" s="25">
        <v>1957</v>
      </c>
      <c r="D1976" t="s">
        <v>19</v>
      </c>
      <c r="E1976">
        <v>66.923100000000005</v>
      </c>
      <c r="F1976">
        <v>56.076900000000002</v>
      </c>
    </row>
    <row r="1977" spans="2:6">
      <c r="B1977" t="s">
        <v>63</v>
      </c>
      <c r="C1977" s="25">
        <v>1958</v>
      </c>
      <c r="D1977" t="s">
        <v>19</v>
      </c>
      <c r="E1977">
        <v>69.487200000000001</v>
      </c>
      <c r="F1977">
        <v>51.076900000000002</v>
      </c>
    </row>
    <row r="1978" spans="2:6">
      <c r="B1978" t="s">
        <v>63</v>
      </c>
      <c r="C1978" s="25">
        <v>1959</v>
      </c>
      <c r="D1978" t="s">
        <v>19</v>
      </c>
      <c r="E1978">
        <v>67.179500000000004</v>
      </c>
      <c r="F1978">
        <v>50.307699999999997</v>
      </c>
    </row>
    <row r="1979" spans="2:6">
      <c r="B1979" t="s">
        <v>63</v>
      </c>
      <c r="C1979" s="25">
        <v>1960</v>
      </c>
      <c r="D1979" t="s">
        <v>19</v>
      </c>
      <c r="E1979">
        <v>63.846200000000003</v>
      </c>
      <c r="F1979">
        <v>49.923099999999998</v>
      </c>
    </row>
    <row r="1980" spans="2:6">
      <c r="B1980" t="s">
        <v>63</v>
      </c>
      <c r="C1980" s="25">
        <v>1961</v>
      </c>
      <c r="D1980" t="s">
        <v>19</v>
      </c>
      <c r="E1980">
        <v>62.307699999999997</v>
      </c>
      <c r="F1980">
        <v>48.384599999999999</v>
      </c>
    </row>
    <row r="1981" spans="2:6">
      <c r="B1981" t="s">
        <v>63</v>
      </c>
      <c r="C1981" s="25">
        <v>1962</v>
      </c>
      <c r="D1981" t="s">
        <v>19</v>
      </c>
      <c r="E1981">
        <v>62.820500000000003</v>
      </c>
      <c r="F1981">
        <v>44.1539</v>
      </c>
    </row>
    <row r="1982" spans="2:6">
      <c r="B1982" t="s">
        <v>63</v>
      </c>
      <c r="C1982" s="25">
        <v>1963</v>
      </c>
      <c r="D1982" t="s">
        <v>19</v>
      </c>
      <c r="E1982">
        <v>65.128200000000007</v>
      </c>
      <c r="F1982">
        <v>43.384599999999999</v>
      </c>
    </row>
    <row r="1983" spans="2:6">
      <c r="B1983" t="s">
        <v>63</v>
      </c>
      <c r="C1983" s="25">
        <v>1964</v>
      </c>
      <c r="D1983" t="s">
        <v>19</v>
      </c>
      <c r="E1983">
        <v>67.692300000000003</v>
      </c>
      <c r="F1983">
        <v>43</v>
      </c>
    </row>
    <row r="1984" spans="2:6">
      <c r="B1984" t="s">
        <v>63</v>
      </c>
      <c r="C1984" s="25">
        <v>1965</v>
      </c>
      <c r="D1984" t="s">
        <v>19</v>
      </c>
      <c r="E1984">
        <v>67.692300000000003</v>
      </c>
      <c r="F1984">
        <v>39.923099999999998</v>
      </c>
    </row>
    <row r="1985" spans="2:6">
      <c r="B1985" t="s">
        <v>63</v>
      </c>
      <c r="C1985" s="25">
        <v>1966</v>
      </c>
      <c r="D1985" t="s">
        <v>19</v>
      </c>
      <c r="E1985">
        <v>65.897400000000005</v>
      </c>
      <c r="F1985">
        <v>37.230800000000002</v>
      </c>
    </row>
    <row r="1986" spans="2:6">
      <c r="B1986" t="s">
        <v>63</v>
      </c>
      <c r="C1986" s="25">
        <v>1967</v>
      </c>
      <c r="D1986" t="s">
        <v>19</v>
      </c>
      <c r="E1986">
        <v>62.820500000000003</v>
      </c>
      <c r="F1986">
        <v>36.846200000000003</v>
      </c>
    </row>
    <row r="1987" spans="2:6">
      <c r="B1987" t="s">
        <v>63</v>
      </c>
      <c r="C1987" s="25">
        <v>1968</v>
      </c>
      <c r="D1987" t="s">
        <v>19</v>
      </c>
      <c r="E1987">
        <v>62.051299999999998</v>
      </c>
      <c r="F1987">
        <v>32.230800000000002</v>
      </c>
    </row>
    <row r="1988" spans="2:6">
      <c r="B1988" t="s">
        <v>63</v>
      </c>
      <c r="C1988" s="25">
        <v>1969</v>
      </c>
      <c r="D1988" t="s">
        <v>19</v>
      </c>
      <c r="E1988">
        <v>62.820500000000003</v>
      </c>
      <c r="F1988">
        <v>29.923100000000002</v>
      </c>
    </row>
    <row r="1989" spans="2:6">
      <c r="B1989" t="s">
        <v>63</v>
      </c>
      <c r="C1989" s="25">
        <v>1970</v>
      </c>
      <c r="D1989" t="s">
        <v>19</v>
      </c>
      <c r="E1989">
        <v>64.871799999999993</v>
      </c>
      <c r="F1989">
        <v>26.8462</v>
      </c>
    </row>
    <row r="1990" spans="2:6">
      <c r="B1990" t="s">
        <v>63</v>
      </c>
      <c r="C1990" s="25">
        <v>1971</v>
      </c>
      <c r="D1990" t="s">
        <v>19</v>
      </c>
      <c r="E1990">
        <v>62.820500000000003</v>
      </c>
      <c r="F1990">
        <v>24.538499999999999</v>
      </c>
    </row>
    <row r="1991" spans="2:6">
      <c r="B1991" t="s">
        <v>63</v>
      </c>
      <c r="C1991" s="25">
        <v>1972</v>
      </c>
      <c r="D1991" t="s">
        <v>19</v>
      </c>
      <c r="E1991">
        <v>60.512799999999999</v>
      </c>
      <c r="F1991">
        <v>24.538499999999999</v>
      </c>
    </row>
    <row r="1992" spans="2:6">
      <c r="B1992" t="s">
        <v>63</v>
      </c>
      <c r="C1992" s="25">
        <v>1973</v>
      </c>
      <c r="D1992" t="s">
        <v>19</v>
      </c>
      <c r="E1992">
        <v>59.743600000000001</v>
      </c>
      <c r="F1992">
        <v>22.230799999999999</v>
      </c>
    </row>
    <row r="1993" spans="2:6">
      <c r="B1993" t="s">
        <v>63</v>
      </c>
      <c r="C1993" s="25">
        <v>1974</v>
      </c>
      <c r="D1993" t="s">
        <v>19</v>
      </c>
      <c r="E1993">
        <v>61.2821</v>
      </c>
      <c r="F1993">
        <v>20.307700000000001</v>
      </c>
    </row>
    <row r="1994" spans="2:6">
      <c r="B1994" t="s">
        <v>63</v>
      </c>
      <c r="C1994" s="25">
        <v>1975</v>
      </c>
      <c r="D1994" t="s">
        <v>19</v>
      </c>
      <c r="E1994">
        <v>60.512799999999999</v>
      </c>
      <c r="F1994">
        <v>16.461500000000001</v>
      </c>
    </row>
    <row r="1995" spans="2:6">
      <c r="B1995" t="s">
        <v>63</v>
      </c>
      <c r="C1995" s="25">
        <v>1976</v>
      </c>
      <c r="D1995" t="s">
        <v>19</v>
      </c>
      <c r="E1995">
        <v>58.205100000000002</v>
      </c>
      <c r="F1995">
        <v>16.076899999999998</v>
      </c>
    </row>
    <row r="1996" spans="2:6">
      <c r="B1996" t="s">
        <v>63</v>
      </c>
      <c r="C1996" s="25">
        <v>1977</v>
      </c>
      <c r="D1996" t="s">
        <v>19</v>
      </c>
      <c r="E1996">
        <v>55.384599999999999</v>
      </c>
      <c r="F1996">
        <v>16.461500000000001</v>
      </c>
    </row>
    <row r="1997" spans="2:6">
      <c r="B1997" t="s">
        <v>63</v>
      </c>
      <c r="C1997" s="25">
        <v>1978</v>
      </c>
      <c r="D1997" t="s">
        <v>19</v>
      </c>
      <c r="E1997">
        <v>54.359000000000002</v>
      </c>
      <c r="F1997">
        <v>17.230799999999999</v>
      </c>
    </row>
    <row r="1998" spans="2:6">
      <c r="B1998" t="s">
        <v>63</v>
      </c>
      <c r="C1998" s="25">
        <v>1979</v>
      </c>
      <c r="D1998" t="s">
        <v>19</v>
      </c>
      <c r="E1998">
        <v>51.794899999999998</v>
      </c>
      <c r="F1998">
        <v>19.1539</v>
      </c>
    </row>
    <row r="1999" spans="2:6">
      <c r="B1999" t="s">
        <v>63</v>
      </c>
      <c r="C1999" s="25">
        <v>1980</v>
      </c>
      <c r="D1999" t="s">
        <v>19</v>
      </c>
      <c r="E1999">
        <v>56.153799999999997</v>
      </c>
      <c r="F1999">
        <v>15.307700000000001</v>
      </c>
    </row>
    <row r="2000" spans="2:6">
      <c r="B2000" t="s">
        <v>63</v>
      </c>
      <c r="C2000" s="25">
        <v>1981</v>
      </c>
      <c r="D2000" t="s">
        <v>19</v>
      </c>
      <c r="E2000">
        <v>54.102600000000002</v>
      </c>
      <c r="F2000">
        <v>10.307700000000001</v>
      </c>
    </row>
    <row r="2001" spans="2:6">
      <c r="B2001" t="s">
        <v>63</v>
      </c>
      <c r="C2001" s="25">
        <v>1982</v>
      </c>
      <c r="D2001" t="s">
        <v>19</v>
      </c>
      <c r="E2001">
        <v>50.512799999999999</v>
      </c>
      <c r="F2001">
        <v>8.3846000000000007</v>
      </c>
    </row>
    <row r="2002" spans="2:6">
      <c r="B2002" t="s">
        <v>63</v>
      </c>
      <c r="C2002" s="25">
        <v>1983</v>
      </c>
      <c r="D2002" t="s">
        <v>19</v>
      </c>
      <c r="E2002">
        <v>46.153799999999997</v>
      </c>
      <c r="F2002">
        <v>6.8461999999999996</v>
      </c>
    </row>
    <row r="2003" spans="2:6">
      <c r="B2003" t="s">
        <v>63</v>
      </c>
      <c r="C2003" s="25">
        <v>1984</v>
      </c>
      <c r="D2003" t="s">
        <v>19</v>
      </c>
      <c r="E2003">
        <v>41.2821</v>
      </c>
      <c r="F2003">
        <v>6.8461999999999996</v>
      </c>
    </row>
    <row r="2004" spans="2:6">
      <c r="B2004" t="s">
        <v>63</v>
      </c>
      <c r="C2004" s="25">
        <v>1985</v>
      </c>
      <c r="D2004" t="s">
        <v>19</v>
      </c>
      <c r="E2004">
        <v>36.666699999999999</v>
      </c>
      <c r="F2004">
        <v>5.6923000000000004</v>
      </c>
    </row>
    <row r="2005" spans="2:6">
      <c r="B2005" t="s">
        <v>63</v>
      </c>
      <c r="C2005" s="25">
        <v>1986</v>
      </c>
      <c r="D2005" t="s">
        <v>19</v>
      </c>
      <c r="E2005">
        <v>53.846200000000003</v>
      </c>
      <c r="F2005">
        <v>64.538499999999999</v>
      </c>
    </row>
    <row r="2006" spans="2:6">
      <c r="B2006" t="s">
        <v>63</v>
      </c>
      <c r="C2006" s="25">
        <v>1987</v>
      </c>
      <c r="D2006" t="s">
        <v>19</v>
      </c>
      <c r="E2006">
        <v>56.923099999999998</v>
      </c>
      <c r="F2006">
        <v>64.538499999999999</v>
      </c>
    </row>
    <row r="2007" spans="2:6">
      <c r="B2007" t="s">
        <v>63</v>
      </c>
      <c r="C2007" s="25">
        <v>1988</v>
      </c>
      <c r="D2007" t="s">
        <v>19</v>
      </c>
      <c r="E2007">
        <v>59.487200000000001</v>
      </c>
      <c r="F2007">
        <v>63.769199999999998</v>
      </c>
    </row>
    <row r="2008" spans="2:6">
      <c r="B2008" t="s">
        <v>63</v>
      </c>
      <c r="C2008" s="25">
        <v>1989</v>
      </c>
      <c r="D2008" t="s">
        <v>19</v>
      </c>
      <c r="E2008">
        <v>55.384599999999999</v>
      </c>
      <c r="F2008">
        <v>70.692300000000003</v>
      </c>
    </row>
    <row r="2009" spans="2:6">
      <c r="B2009" t="s">
        <v>63</v>
      </c>
      <c r="C2009" s="25">
        <v>1990</v>
      </c>
      <c r="D2009" t="s">
        <v>19</v>
      </c>
      <c r="E2009">
        <v>58.974400000000003</v>
      </c>
      <c r="F2009">
        <v>70.307699999999997</v>
      </c>
    </row>
    <row r="2010" spans="2:6">
      <c r="B2010" t="s">
        <v>63</v>
      </c>
      <c r="C2010" s="25">
        <v>1991</v>
      </c>
      <c r="D2010" t="s">
        <v>19</v>
      </c>
      <c r="E2010">
        <v>59.743600000000001</v>
      </c>
      <c r="F2010">
        <v>66.846199999999996</v>
      </c>
    </row>
    <row r="2011" spans="2:6">
      <c r="B2011" t="s">
        <v>63</v>
      </c>
      <c r="C2011" s="25">
        <v>1992</v>
      </c>
      <c r="D2011" t="s">
        <v>19</v>
      </c>
      <c r="E2011">
        <v>59.743600000000001</v>
      </c>
      <c r="F2011">
        <v>64.153899999999993</v>
      </c>
    </row>
    <row r="2012" spans="2:6">
      <c r="B2012" t="s">
        <v>63</v>
      </c>
      <c r="C2012" s="25">
        <v>1993</v>
      </c>
      <c r="D2012" t="s">
        <v>19</v>
      </c>
      <c r="E2012">
        <v>59.743600000000001</v>
      </c>
      <c r="F2012">
        <v>63</v>
      </c>
    </row>
    <row r="2013" spans="2:6">
      <c r="B2013" t="s">
        <v>63</v>
      </c>
      <c r="C2013" s="25">
        <v>1994</v>
      </c>
      <c r="D2013" t="s">
        <v>19</v>
      </c>
      <c r="E2013">
        <v>58.461500000000001</v>
      </c>
      <c r="F2013">
        <v>59.1539</v>
      </c>
    </row>
    <row r="2014" spans="2:6">
      <c r="B2014" t="s">
        <v>63</v>
      </c>
      <c r="C2014" s="25">
        <v>1995</v>
      </c>
      <c r="D2014" t="s">
        <v>19</v>
      </c>
      <c r="E2014">
        <v>56.923099999999998</v>
      </c>
      <c r="F2014">
        <v>58.769199999999998</v>
      </c>
    </row>
    <row r="2015" spans="2:6">
      <c r="B2015" t="s">
        <v>63</v>
      </c>
      <c r="C2015" s="25">
        <v>1996</v>
      </c>
      <c r="D2015" t="s">
        <v>19</v>
      </c>
      <c r="E2015">
        <v>54.615400000000001</v>
      </c>
      <c r="F2015">
        <v>58.769199999999998</v>
      </c>
    </row>
    <row r="2016" spans="2:6">
      <c r="B2016" t="s">
        <v>63</v>
      </c>
      <c r="C2016" s="25">
        <v>1997</v>
      </c>
      <c r="D2016" t="s">
        <v>19</v>
      </c>
      <c r="E2016">
        <v>27.692299999999999</v>
      </c>
      <c r="F2016">
        <v>56.461500000000001</v>
      </c>
    </row>
    <row r="2017" spans="2:6">
      <c r="B2017" t="s">
        <v>63</v>
      </c>
      <c r="C2017" s="25">
        <v>1998</v>
      </c>
      <c r="D2017" t="s">
        <v>19</v>
      </c>
      <c r="E2017">
        <v>30.512799999999999</v>
      </c>
      <c r="F2017">
        <v>57.615400000000001</v>
      </c>
    </row>
    <row r="2018" spans="2:6">
      <c r="B2018" t="s">
        <v>63</v>
      </c>
      <c r="C2018" s="25">
        <v>1999</v>
      </c>
      <c r="D2018" t="s">
        <v>19</v>
      </c>
      <c r="E2018">
        <v>33.589700000000001</v>
      </c>
      <c r="F2018">
        <v>57.615400000000001</v>
      </c>
    </row>
    <row r="2019" spans="2:6">
      <c r="B2019" t="s">
        <v>63</v>
      </c>
      <c r="C2019" s="25">
        <v>2000</v>
      </c>
      <c r="D2019" t="s">
        <v>19</v>
      </c>
      <c r="E2019">
        <v>34.102600000000002</v>
      </c>
      <c r="F2019">
        <v>55.692300000000003</v>
      </c>
    </row>
    <row r="2020" spans="2:6">
      <c r="B2020" t="s">
        <v>63</v>
      </c>
      <c r="C2020" s="25">
        <v>2001</v>
      </c>
      <c r="D2020" t="s">
        <v>19</v>
      </c>
      <c r="E2020">
        <v>35.384599999999999</v>
      </c>
      <c r="F2020">
        <v>50.307699999999997</v>
      </c>
    </row>
    <row r="2021" spans="2:6">
      <c r="B2021" t="s">
        <v>63</v>
      </c>
      <c r="C2021" s="25">
        <v>2002</v>
      </c>
      <c r="D2021" t="s">
        <v>19</v>
      </c>
      <c r="E2021">
        <v>33.846200000000003</v>
      </c>
      <c r="F2021">
        <v>49.538499999999999</v>
      </c>
    </row>
    <row r="2022" spans="2:6">
      <c r="B2022" t="s">
        <v>63</v>
      </c>
      <c r="C2022" s="25">
        <v>2003</v>
      </c>
      <c r="D2022" t="s">
        <v>19</v>
      </c>
      <c r="E2022">
        <v>57.692300000000003</v>
      </c>
      <c r="F2022">
        <v>48.769199999999998</v>
      </c>
    </row>
    <row r="2023" spans="2:6">
      <c r="B2023" t="s">
        <v>63</v>
      </c>
      <c r="C2023" s="25">
        <v>2004</v>
      </c>
      <c r="D2023" t="s">
        <v>19</v>
      </c>
      <c r="E2023">
        <v>58.461500000000001</v>
      </c>
      <c r="F2023">
        <v>42.615400000000001</v>
      </c>
    </row>
    <row r="2024" spans="2:6">
      <c r="B2024" t="s">
        <v>63</v>
      </c>
      <c r="C2024" s="25">
        <v>2005</v>
      </c>
      <c r="D2024" t="s">
        <v>19</v>
      </c>
      <c r="E2024">
        <v>58.461500000000001</v>
      </c>
      <c r="F2024">
        <v>39.923099999999998</v>
      </c>
    </row>
    <row r="2025" spans="2:6">
      <c r="B2025" t="s">
        <v>63</v>
      </c>
      <c r="C2025" s="25">
        <v>2006</v>
      </c>
      <c r="D2025" t="s">
        <v>19</v>
      </c>
      <c r="E2025">
        <v>57.948700000000002</v>
      </c>
      <c r="F2025">
        <v>37.230800000000002</v>
      </c>
    </row>
    <row r="2026" spans="2:6">
      <c r="B2026" t="s">
        <v>63</v>
      </c>
      <c r="C2026" s="25">
        <v>2007</v>
      </c>
      <c r="D2026" t="s">
        <v>19</v>
      </c>
      <c r="E2026">
        <v>56.666699999999999</v>
      </c>
      <c r="F2026">
        <v>34.538499999999999</v>
      </c>
    </row>
    <row r="2027" spans="2:6">
      <c r="B2027" t="s">
        <v>63</v>
      </c>
      <c r="C2027" s="25">
        <v>2008</v>
      </c>
      <c r="D2027" t="s">
        <v>19</v>
      </c>
      <c r="E2027">
        <v>54.8718</v>
      </c>
      <c r="F2027">
        <v>33</v>
      </c>
    </row>
    <row r="2028" spans="2:6">
      <c r="B2028" t="s">
        <v>63</v>
      </c>
      <c r="C2028" s="25">
        <v>2009</v>
      </c>
      <c r="D2028" t="s">
        <v>19</v>
      </c>
      <c r="E2028">
        <v>54.102600000000002</v>
      </c>
      <c r="F2028">
        <v>63.384599999999999</v>
      </c>
    </row>
    <row r="2029" spans="2:6">
      <c r="B2029" t="s">
        <v>63</v>
      </c>
      <c r="C2029" s="25">
        <v>2010</v>
      </c>
      <c r="D2029" t="s">
        <v>19</v>
      </c>
      <c r="E2029">
        <v>53.076900000000002</v>
      </c>
      <c r="F2029">
        <v>61.461500000000001</v>
      </c>
    </row>
    <row r="2030" spans="2:6">
      <c r="B2030" t="s">
        <v>63</v>
      </c>
      <c r="C2030" s="25">
        <v>2011</v>
      </c>
      <c r="D2030" t="s">
        <v>19</v>
      </c>
      <c r="E2030">
        <v>60</v>
      </c>
      <c r="F2030">
        <v>53.384599999999999</v>
      </c>
    </row>
    <row r="2031" spans="2:6">
      <c r="B2031" t="s">
        <v>63</v>
      </c>
      <c r="C2031" s="25">
        <v>2012</v>
      </c>
      <c r="D2031" t="s">
        <v>19</v>
      </c>
      <c r="E2031">
        <v>60</v>
      </c>
      <c r="F2031">
        <v>51.076900000000002</v>
      </c>
    </row>
    <row r="2032" spans="2:6">
      <c r="B2032" t="s">
        <v>63</v>
      </c>
      <c r="C2032" s="25">
        <v>2013</v>
      </c>
      <c r="D2032" t="s">
        <v>19</v>
      </c>
      <c r="E2032">
        <v>61.2821</v>
      </c>
      <c r="F2032">
        <v>49.923099999999998</v>
      </c>
    </row>
    <row r="2033" spans="2:6">
      <c r="B2033" t="s">
        <v>63</v>
      </c>
      <c r="C2033" s="25">
        <v>2014</v>
      </c>
      <c r="D2033" t="s">
        <v>19</v>
      </c>
      <c r="E2033">
        <v>62.564100000000003</v>
      </c>
      <c r="F2033">
        <v>36.461500000000001</v>
      </c>
    </row>
    <row r="2034" spans="2:6">
      <c r="B2034" t="s">
        <v>63</v>
      </c>
      <c r="C2034" s="25">
        <v>2015</v>
      </c>
      <c r="D2034" t="s">
        <v>19</v>
      </c>
      <c r="E2034">
        <v>61.794899999999998</v>
      </c>
      <c r="F2034">
        <v>34.1539</v>
      </c>
    </row>
    <row r="2035" spans="2:6">
      <c r="B2035" t="s">
        <v>63</v>
      </c>
      <c r="C2035" s="25">
        <v>2016</v>
      </c>
      <c r="D2035" t="s">
        <v>19</v>
      </c>
      <c r="E2035">
        <v>63.589700000000001</v>
      </c>
      <c r="F2035">
        <v>36.846200000000003</v>
      </c>
    </row>
    <row r="2036" spans="2:6">
      <c r="B2036" t="s">
        <v>63</v>
      </c>
      <c r="C2036" s="25">
        <v>2017</v>
      </c>
      <c r="D2036" t="s">
        <v>19</v>
      </c>
      <c r="E2036">
        <v>65.384600000000006</v>
      </c>
      <c r="F2036">
        <v>36.846200000000003</v>
      </c>
    </row>
    <row r="2037" spans="2:6">
      <c r="B2037" t="s">
        <v>63</v>
      </c>
      <c r="C2037" s="25">
        <v>2018</v>
      </c>
      <c r="D2037" t="s">
        <v>19</v>
      </c>
      <c r="E2037">
        <v>64.102599999999995</v>
      </c>
      <c r="F2037">
        <v>26.8462</v>
      </c>
    </row>
    <row r="2038" spans="2:6">
      <c r="B2038" t="s">
        <v>63</v>
      </c>
      <c r="C2038" s="25">
        <v>2019</v>
      </c>
      <c r="D2038" t="s">
        <v>19</v>
      </c>
      <c r="E2038">
        <v>61.794899999999998</v>
      </c>
      <c r="F2038">
        <v>46.846200000000003</v>
      </c>
    </row>
    <row r="2039" spans="2:6">
      <c r="B2039" t="s">
        <v>63</v>
      </c>
      <c r="C2039" s="25">
        <v>2020</v>
      </c>
      <c r="D2039" t="s">
        <v>19</v>
      </c>
      <c r="E2039">
        <v>64.358999999999995</v>
      </c>
      <c r="F2039">
        <v>49.923099999999998</v>
      </c>
    </row>
    <row r="2040" spans="2:6">
      <c r="B2040" t="s">
        <v>63</v>
      </c>
      <c r="C2040" s="25">
        <v>2021</v>
      </c>
      <c r="D2040" t="s">
        <v>19</v>
      </c>
      <c r="E2040">
        <v>65.384600000000006</v>
      </c>
      <c r="F2040">
        <v>50.307699999999997</v>
      </c>
    </row>
    <row r="2041" spans="2:6">
      <c r="B2041" t="s">
        <v>63</v>
      </c>
      <c r="C2041" s="25">
        <v>2022</v>
      </c>
      <c r="D2041" t="s">
        <v>19</v>
      </c>
      <c r="E2041">
        <v>67.948700000000002</v>
      </c>
      <c r="F2041">
        <v>51.461500000000001</v>
      </c>
    </row>
    <row r="2042" spans="2:6">
      <c r="B2042" t="s">
        <v>63</v>
      </c>
      <c r="C2042" s="25">
        <v>2023</v>
      </c>
      <c r="D2042" t="s">
        <v>19</v>
      </c>
      <c r="E2042">
        <v>67.692300000000003</v>
      </c>
      <c r="F2042">
        <v>55.307699999999997</v>
      </c>
    </row>
    <row r="2043" spans="2:6">
      <c r="B2043" t="s">
        <v>63</v>
      </c>
      <c r="C2043" s="25">
        <v>2024</v>
      </c>
      <c r="D2043" t="s">
        <v>19</v>
      </c>
      <c r="E2043">
        <v>65.897400000000005</v>
      </c>
      <c r="F2043">
        <v>57.615400000000001</v>
      </c>
    </row>
    <row r="2044" spans="2:6">
      <c r="B2044" t="s">
        <v>63</v>
      </c>
      <c r="C2044" s="25">
        <v>2025</v>
      </c>
      <c r="D2044" t="s">
        <v>19</v>
      </c>
      <c r="E2044">
        <v>64.358999999999995</v>
      </c>
      <c r="F2044">
        <v>60.692300000000003</v>
      </c>
    </row>
    <row r="2045" spans="2:6">
      <c r="B2045" t="s">
        <v>63</v>
      </c>
      <c r="C2045" s="25">
        <v>2026</v>
      </c>
      <c r="D2045" t="s">
        <v>19</v>
      </c>
      <c r="E2045">
        <v>63.076900000000002</v>
      </c>
      <c r="F2045">
        <v>63.384599999999999</v>
      </c>
    </row>
    <row r="2046" spans="2:6">
      <c r="B2046" t="s">
        <v>63</v>
      </c>
      <c r="C2046" s="25">
        <v>2027</v>
      </c>
      <c r="D2046" t="s">
        <v>19</v>
      </c>
      <c r="E2046">
        <v>63.333300000000001</v>
      </c>
      <c r="F2046">
        <v>65.692300000000003</v>
      </c>
    </row>
    <row r="2047" spans="2:6">
      <c r="B2047" t="s">
        <v>63</v>
      </c>
      <c r="C2047" s="25">
        <v>2028</v>
      </c>
      <c r="D2047" t="s">
        <v>19</v>
      </c>
      <c r="E2047">
        <v>64.871799999999993</v>
      </c>
      <c r="F2047">
        <v>67.615399999999994</v>
      </c>
    </row>
    <row r="2048" spans="2:6">
      <c r="B2048" t="s">
        <v>63</v>
      </c>
      <c r="C2048" s="25">
        <v>2029</v>
      </c>
      <c r="D2048" t="s">
        <v>19</v>
      </c>
      <c r="E2048">
        <v>65.384600000000006</v>
      </c>
      <c r="F2048">
        <v>71.076899999999995</v>
      </c>
    </row>
    <row r="2049" spans="2:6">
      <c r="B2049" t="s">
        <v>63</v>
      </c>
      <c r="C2049" s="25">
        <v>2030</v>
      </c>
      <c r="D2049" t="s">
        <v>19</v>
      </c>
      <c r="E2049">
        <v>65.384600000000006</v>
      </c>
      <c r="F2049">
        <v>73.769199999999998</v>
      </c>
    </row>
    <row r="2050" spans="2:6">
      <c r="B2050" t="s">
        <v>63</v>
      </c>
      <c r="C2050" s="25">
        <v>2031</v>
      </c>
      <c r="D2050" t="s">
        <v>19</v>
      </c>
      <c r="E2050">
        <v>65.384600000000006</v>
      </c>
      <c r="F2050">
        <v>75.692300000000003</v>
      </c>
    </row>
    <row r="2051" spans="2:6">
      <c r="B2051" t="s">
        <v>63</v>
      </c>
      <c r="C2051" s="25">
        <v>2032</v>
      </c>
      <c r="D2051" t="s">
        <v>19</v>
      </c>
      <c r="E2051">
        <v>55.640999999999998</v>
      </c>
      <c r="F2051">
        <v>14.1539</v>
      </c>
    </row>
    <row r="2052" spans="2:6">
      <c r="B2052" t="s">
        <v>63</v>
      </c>
      <c r="C2052" s="25">
        <v>2033</v>
      </c>
      <c r="D2052" t="s">
        <v>19</v>
      </c>
      <c r="E2052">
        <v>54.102600000000002</v>
      </c>
      <c r="F2052">
        <v>9.9230999999999998</v>
      </c>
    </row>
    <row r="2053" spans="2:6">
      <c r="B2053" t="s">
        <v>63</v>
      </c>
      <c r="C2053" s="25">
        <v>2034</v>
      </c>
      <c r="D2053" t="s">
        <v>19</v>
      </c>
      <c r="E2053">
        <v>52.051299999999998</v>
      </c>
      <c r="F2053">
        <v>8.7691999999999997</v>
      </c>
    </row>
    <row r="2054" spans="2:6">
      <c r="B2054" t="s">
        <v>63</v>
      </c>
      <c r="C2054" s="25">
        <v>2035</v>
      </c>
      <c r="D2054" t="s">
        <v>19</v>
      </c>
      <c r="E2054">
        <v>49.743600000000001</v>
      </c>
      <c r="F2054">
        <v>8.3846000000000007</v>
      </c>
    </row>
    <row r="2055" spans="2:6">
      <c r="B2055" t="s">
        <v>63</v>
      </c>
      <c r="C2055" s="25">
        <v>2036</v>
      </c>
      <c r="D2055" t="s">
        <v>19</v>
      </c>
      <c r="E2055">
        <v>46.923099999999998</v>
      </c>
      <c r="F2055">
        <v>7.2308000000000003</v>
      </c>
    </row>
    <row r="2056" spans="2:6">
      <c r="B2056" t="s">
        <v>63</v>
      </c>
      <c r="C2056" s="25">
        <v>2037</v>
      </c>
      <c r="D2056" t="s">
        <v>19</v>
      </c>
      <c r="E2056">
        <v>43.846200000000003</v>
      </c>
      <c r="F2056">
        <v>7.2308000000000003</v>
      </c>
    </row>
    <row r="2057" spans="2:6">
      <c r="B2057" t="s">
        <v>63</v>
      </c>
      <c r="C2057" s="25">
        <v>2038</v>
      </c>
      <c r="D2057" t="s">
        <v>19</v>
      </c>
      <c r="E2057">
        <v>42.051299999999998</v>
      </c>
      <c r="F2057">
        <v>7.2308000000000003</v>
      </c>
    </row>
    <row r="2058" spans="2:6">
      <c r="B2058" t="s">
        <v>63</v>
      </c>
      <c r="C2058" s="25">
        <v>2039</v>
      </c>
      <c r="D2058" t="s">
        <v>19</v>
      </c>
      <c r="E2058">
        <v>38.461500000000001</v>
      </c>
      <c r="F2058">
        <v>5.3076999999999996</v>
      </c>
    </row>
    <row r="2059" spans="2:6">
      <c r="B2059" t="s">
        <v>63</v>
      </c>
      <c r="C2059" s="25">
        <v>2040</v>
      </c>
      <c r="D2059" t="s">
        <v>19</v>
      </c>
      <c r="E2059">
        <v>36.153799999999997</v>
      </c>
      <c r="F2059">
        <v>4.9230999999999998</v>
      </c>
    </row>
    <row r="2060" spans="2:6">
      <c r="B2060" t="s">
        <v>63</v>
      </c>
      <c r="C2060" s="25">
        <v>2041</v>
      </c>
      <c r="D2060" t="s">
        <v>19</v>
      </c>
      <c r="E2060">
        <v>34.359000000000002</v>
      </c>
      <c r="F2060">
        <v>3</v>
      </c>
    </row>
    <row r="2061" spans="2:6">
      <c r="B2061" t="s">
        <v>63</v>
      </c>
      <c r="C2061" s="25">
        <v>2042</v>
      </c>
      <c r="D2061" t="s">
        <v>19</v>
      </c>
      <c r="E2061">
        <v>16.410299999999999</v>
      </c>
      <c r="F2061">
        <v>41.846200000000003</v>
      </c>
    </row>
    <row r="2062" spans="2:6">
      <c r="B2062" t="s">
        <v>63</v>
      </c>
      <c r="C2062" s="25">
        <v>2043</v>
      </c>
      <c r="D2062" t="s">
        <v>19</v>
      </c>
      <c r="E2062">
        <v>19.743600000000001</v>
      </c>
      <c r="F2062">
        <v>39.538499999999999</v>
      </c>
    </row>
    <row r="2063" spans="2:6">
      <c r="B2063" t="s">
        <v>63</v>
      </c>
      <c r="C2063" s="25">
        <v>2044</v>
      </c>
      <c r="D2063" t="s">
        <v>19</v>
      </c>
      <c r="E2063">
        <v>21.794899999999998</v>
      </c>
      <c r="F2063">
        <v>37.230800000000002</v>
      </c>
    </row>
    <row r="2064" spans="2:6">
      <c r="B2064" t="s">
        <v>63</v>
      </c>
      <c r="C2064" s="25">
        <v>2045</v>
      </c>
      <c r="D2064" t="s">
        <v>19</v>
      </c>
      <c r="E2064">
        <v>24.102599999999999</v>
      </c>
      <c r="F2064">
        <v>32.615400000000001</v>
      </c>
    </row>
    <row r="2065" spans="2:6">
      <c r="B2065" t="s">
        <v>63</v>
      </c>
      <c r="C2065" s="25">
        <v>2046</v>
      </c>
      <c r="D2065" t="s">
        <v>19</v>
      </c>
      <c r="E2065">
        <v>25.897400000000001</v>
      </c>
      <c r="F2065">
        <v>29.538499999999999</v>
      </c>
    </row>
    <row r="2066" spans="2:6">
      <c r="B2066" t="s">
        <v>63</v>
      </c>
      <c r="C2066" s="25">
        <v>2047</v>
      </c>
      <c r="D2066" t="s">
        <v>19</v>
      </c>
      <c r="E2066">
        <v>26.923100000000002</v>
      </c>
      <c r="F2066">
        <v>26.461500000000001</v>
      </c>
    </row>
    <row r="2067" spans="2:6">
      <c r="B2067" t="s">
        <v>63</v>
      </c>
      <c r="C2067" s="25">
        <v>2048</v>
      </c>
      <c r="D2067" t="s">
        <v>19</v>
      </c>
      <c r="E2067">
        <v>28.7179</v>
      </c>
      <c r="F2067">
        <v>21.8462</v>
      </c>
    </row>
    <row r="2068" spans="2:6">
      <c r="B2068" t="s">
        <v>63</v>
      </c>
      <c r="C2068" s="25">
        <v>2049</v>
      </c>
      <c r="D2068" t="s">
        <v>19</v>
      </c>
      <c r="E2068">
        <v>29.743600000000001</v>
      </c>
      <c r="F2068">
        <v>18</v>
      </c>
    </row>
    <row r="2069" spans="2:6">
      <c r="B2069" t="s">
        <v>63</v>
      </c>
      <c r="C2069" s="25">
        <v>2050</v>
      </c>
      <c r="D2069" t="s">
        <v>19</v>
      </c>
      <c r="E2069">
        <v>30.512799999999999</v>
      </c>
      <c r="F2069">
        <v>14.538500000000001</v>
      </c>
    </row>
    <row r="2070" spans="2:6">
      <c r="B2070" t="s">
        <v>63</v>
      </c>
      <c r="C2070" s="25">
        <v>2051</v>
      </c>
      <c r="D2070" t="s">
        <v>19</v>
      </c>
      <c r="E2070">
        <v>32.564100000000003</v>
      </c>
      <c r="F2070">
        <v>8</v>
      </c>
    </row>
    <row r="2071" spans="2:6">
      <c r="B2071" t="s">
        <v>63</v>
      </c>
      <c r="C2071" s="25">
        <v>2052</v>
      </c>
      <c r="D2071" t="s">
        <v>19</v>
      </c>
      <c r="E2071">
        <v>33.846200000000003</v>
      </c>
      <c r="F2071">
        <v>5.6923000000000004</v>
      </c>
    </row>
    <row r="2072" spans="2:6">
      <c r="B2072" t="s">
        <v>63</v>
      </c>
      <c r="C2072" s="25">
        <v>2053</v>
      </c>
      <c r="D2072" t="s">
        <v>19</v>
      </c>
      <c r="E2072">
        <v>12.5641</v>
      </c>
      <c r="F2072">
        <v>45.692300000000003</v>
      </c>
    </row>
    <row r="2073" spans="2:6">
      <c r="B2073" t="s">
        <v>63</v>
      </c>
      <c r="C2073" s="25">
        <v>2054</v>
      </c>
      <c r="D2073" t="s">
        <v>19</v>
      </c>
      <c r="E2073">
        <v>10</v>
      </c>
      <c r="F2073">
        <v>44.923099999999998</v>
      </c>
    </row>
    <row r="2074" spans="2:6">
      <c r="B2074" t="s">
        <v>63</v>
      </c>
      <c r="C2074" s="25">
        <v>2055</v>
      </c>
      <c r="D2074" t="s">
        <v>19</v>
      </c>
      <c r="E2074">
        <v>13.589700000000001</v>
      </c>
      <c r="F2074">
        <v>68.769199999999998</v>
      </c>
    </row>
    <row r="2075" spans="2:6">
      <c r="B2075" t="s">
        <v>63</v>
      </c>
      <c r="C2075" s="25">
        <v>2056</v>
      </c>
      <c r="D2075" t="s">
        <v>19</v>
      </c>
      <c r="E2075">
        <v>14.615399999999999</v>
      </c>
      <c r="F2075">
        <v>72.615399999999994</v>
      </c>
    </row>
    <row r="2076" spans="2:6">
      <c r="B2076" t="s">
        <v>63</v>
      </c>
      <c r="C2076" s="25">
        <v>2057</v>
      </c>
      <c r="D2076" t="s">
        <v>19</v>
      </c>
      <c r="E2076">
        <v>14.8718</v>
      </c>
      <c r="F2076">
        <v>75.692300000000003</v>
      </c>
    </row>
    <row r="2077" spans="2:6">
      <c r="B2077" t="s">
        <v>63</v>
      </c>
      <c r="C2077" s="25">
        <v>2058</v>
      </c>
      <c r="D2077" t="s">
        <v>19</v>
      </c>
      <c r="E2077">
        <v>15.641</v>
      </c>
      <c r="F2077">
        <v>78.769199999999998</v>
      </c>
    </row>
    <row r="2078" spans="2:6">
      <c r="B2078" t="s">
        <v>63</v>
      </c>
      <c r="C2078" s="25">
        <v>2059</v>
      </c>
      <c r="D2078" t="s">
        <v>19</v>
      </c>
      <c r="E2078">
        <v>16.410299999999999</v>
      </c>
      <c r="F2078">
        <v>82.615399999999994</v>
      </c>
    </row>
    <row r="2079" spans="2:6">
      <c r="B2079" t="s">
        <v>63</v>
      </c>
      <c r="C2079" s="25">
        <v>2060</v>
      </c>
      <c r="D2079" t="s">
        <v>19</v>
      </c>
      <c r="E2079">
        <v>17.692299999999999</v>
      </c>
      <c r="F2079">
        <v>86.846199999999996</v>
      </c>
    </row>
    <row r="2080" spans="2:6">
      <c r="B2080" t="s">
        <v>63</v>
      </c>
      <c r="C2080" s="25">
        <v>2061</v>
      </c>
      <c r="D2080" t="s">
        <v>19</v>
      </c>
      <c r="E2080">
        <v>18.205100000000002</v>
      </c>
      <c r="F2080">
        <v>91.076899999999995</v>
      </c>
    </row>
    <row r="2081" spans="2:6">
      <c r="B2081" t="s">
        <v>63</v>
      </c>
      <c r="C2081" s="25">
        <v>2062</v>
      </c>
      <c r="D2081" t="s">
        <v>19</v>
      </c>
      <c r="E2081">
        <v>19.743600000000001</v>
      </c>
      <c r="F2081">
        <v>93.769199999999998</v>
      </c>
    </row>
    <row r="2082" spans="2:6">
      <c r="B2082" t="s">
        <v>63</v>
      </c>
      <c r="C2082" s="25">
        <v>2063</v>
      </c>
      <c r="D2082" t="s">
        <v>19</v>
      </c>
      <c r="E2082">
        <v>21.794899999999998</v>
      </c>
      <c r="F2082">
        <v>96.846199999999996</v>
      </c>
    </row>
    <row r="2083" spans="2:6">
      <c r="B2083" t="s">
        <v>63</v>
      </c>
      <c r="C2083" s="25">
        <v>2064</v>
      </c>
      <c r="D2083" t="s">
        <v>19</v>
      </c>
      <c r="E2083">
        <v>24.359000000000002</v>
      </c>
      <c r="F2083">
        <v>98.769199999999998</v>
      </c>
    </row>
    <row r="2084" spans="2:6">
      <c r="B2084" t="s">
        <v>63</v>
      </c>
      <c r="C2084" s="25">
        <v>2065</v>
      </c>
      <c r="D2084" t="s">
        <v>19</v>
      </c>
      <c r="E2084">
        <v>25.897400000000001</v>
      </c>
      <c r="F2084">
        <v>99.153899999999993</v>
      </c>
    </row>
    <row r="2085" spans="2:6">
      <c r="B2085" t="s">
        <v>63</v>
      </c>
      <c r="C2085" s="25">
        <v>2066</v>
      </c>
      <c r="D2085" t="s">
        <v>19</v>
      </c>
      <c r="E2085">
        <v>27.948699999999999</v>
      </c>
      <c r="F2085">
        <v>100.6923</v>
      </c>
    </row>
    <row r="2086" spans="2:6">
      <c r="B2086" t="s">
        <v>63</v>
      </c>
      <c r="C2086" s="25">
        <v>2067</v>
      </c>
      <c r="D2086" t="s">
        <v>19</v>
      </c>
      <c r="E2086">
        <v>31.2821</v>
      </c>
      <c r="F2086">
        <v>100.6923</v>
      </c>
    </row>
    <row r="2087" spans="2:6">
      <c r="B2087" t="s">
        <v>63</v>
      </c>
      <c r="C2087" s="25">
        <v>2068</v>
      </c>
      <c r="D2087" t="s">
        <v>19</v>
      </c>
      <c r="E2087">
        <v>35.1282</v>
      </c>
      <c r="F2087">
        <v>100.6923</v>
      </c>
    </row>
    <row r="2088" spans="2:6">
      <c r="B2088" t="s">
        <v>63</v>
      </c>
      <c r="C2088" s="25">
        <v>2069</v>
      </c>
      <c r="D2088" t="s">
        <v>19</v>
      </c>
      <c r="E2088">
        <v>38.461500000000001</v>
      </c>
      <c r="F2088">
        <v>101.07689999999999</v>
      </c>
    </row>
    <row r="2089" spans="2:6">
      <c r="B2089" t="s">
        <v>63</v>
      </c>
      <c r="C2089" s="25">
        <v>2070</v>
      </c>
      <c r="D2089" t="s">
        <v>19</v>
      </c>
      <c r="E2089">
        <v>41.2821</v>
      </c>
      <c r="F2089">
        <v>100.6923</v>
      </c>
    </row>
    <row r="2090" spans="2:6">
      <c r="B2090" t="s">
        <v>63</v>
      </c>
      <c r="C2090" s="25">
        <v>2071</v>
      </c>
      <c r="D2090" t="s">
        <v>19</v>
      </c>
      <c r="E2090">
        <v>44.102600000000002</v>
      </c>
      <c r="F2090">
        <v>99.538499999999999</v>
      </c>
    </row>
    <row r="2091" spans="2:6">
      <c r="B2091" t="s">
        <v>63</v>
      </c>
      <c r="C2091" s="25">
        <v>2072</v>
      </c>
      <c r="D2091" t="s">
        <v>19</v>
      </c>
      <c r="E2091">
        <v>45.640999999999998</v>
      </c>
      <c r="F2091">
        <v>98.384600000000006</v>
      </c>
    </row>
    <row r="2092" spans="2:6">
      <c r="B2092" t="s">
        <v>63</v>
      </c>
      <c r="C2092" s="25">
        <v>2073</v>
      </c>
      <c r="D2092" t="s">
        <v>19</v>
      </c>
      <c r="E2092">
        <v>46.410299999999999</v>
      </c>
      <c r="F2092">
        <v>97.615399999999994</v>
      </c>
    </row>
    <row r="2093" spans="2:6">
      <c r="B2093" t="s">
        <v>63</v>
      </c>
      <c r="C2093" s="25">
        <v>2074</v>
      </c>
      <c r="D2093" t="s">
        <v>19</v>
      </c>
      <c r="E2093">
        <v>36.666699999999999</v>
      </c>
      <c r="F2093">
        <v>101.8462</v>
      </c>
    </row>
    <row r="2094" spans="2:6">
      <c r="B2094" t="s">
        <v>63</v>
      </c>
      <c r="C2094" s="25">
        <v>2075</v>
      </c>
      <c r="D2094" t="s">
        <v>19</v>
      </c>
      <c r="E2094">
        <v>34.359000000000002</v>
      </c>
      <c r="F2094">
        <v>101.4615</v>
      </c>
    </row>
    <row r="2095" spans="2:6">
      <c r="B2095" t="s">
        <v>63</v>
      </c>
      <c r="C2095" s="25">
        <v>2076</v>
      </c>
      <c r="D2095" t="s">
        <v>19</v>
      </c>
      <c r="E2095">
        <v>33.333300000000001</v>
      </c>
      <c r="F2095">
        <v>101.4615</v>
      </c>
    </row>
    <row r="2096" spans="2:6">
      <c r="B2096" t="s">
        <v>63</v>
      </c>
      <c r="C2096" s="25">
        <v>2077</v>
      </c>
      <c r="D2096" t="s">
        <v>19</v>
      </c>
      <c r="E2096">
        <v>47.692300000000003</v>
      </c>
      <c r="F2096">
        <v>96.076899999999995</v>
      </c>
    </row>
    <row r="2097" spans="2:6">
      <c r="B2097" t="s">
        <v>63</v>
      </c>
      <c r="C2097" s="25">
        <v>2078</v>
      </c>
      <c r="D2097" t="s">
        <v>19</v>
      </c>
      <c r="E2097">
        <v>50</v>
      </c>
      <c r="F2097">
        <v>94.153899999999993</v>
      </c>
    </row>
    <row r="2098" spans="2:6">
      <c r="B2098" t="s">
        <v>63</v>
      </c>
      <c r="C2098" s="25">
        <v>2079</v>
      </c>
      <c r="D2098" t="s">
        <v>19</v>
      </c>
      <c r="E2098">
        <v>53.076900000000002</v>
      </c>
      <c r="F2098">
        <v>91.461500000000001</v>
      </c>
    </row>
    <row r="2099" spans="2:6">
      <c r="B2099" t="s">
        <v>63</v>
      </c>
      <c r="C2099" s="25">
        <v>2080</v>
      </c>
      <c r="D2099" t="s">
        <v>19</v>
      </c>
      <c r="E2099">
        <v>54.615400000000001</v>
      </c>
      <c r="F2099">
        <v>90.307699999999997</v>
      </c>
    </row>
    <row r="2100" spans="2:6">
      <c r="B2100" t="s">
        <v>63</v>
      </c>
      <c r="C2100" s="25">
        <v>2081</v>
      </c>
      <c r="D2100" t="s">
        <v>19</v>
      </c>
      <c r="E2100">
        <v>57.179499999999997</v>
      </c>
      <c r="F2100">
        <v>87.615399999999994</v>
      </c>
    </row>
    <row r="2101" spans="2:6">
      <c r="B2101" t="s">
        <v>63</v>
      </c>
      <c r="C2101" s="25">
        <v>2082</v>
      </c>
      <c r="D2101" t="s">
        <v>19</v>
      </c>
      <c r="E2101">
        <v>59.743600000000001</v>
      </c>
      <c r="F2101">
        <v>86.461500000000001</v>
      </c>
    </row>
    <row r="2102" spans="2:6">
      <c r="B2102" t="s">
        <v>63</v>
      </c>
      <c r="C2102" s="25">
        <v>2083</v>
      </c>
      <c r="D2102" t="s">
        <v>19</v>
      </c>
      <c r="E2102">
        <v>62.820500000000003</v>
      </c>
      <c r="F2102">
        <v>83.769199999999998</v>
      </c>
    </row>
    <row r="2103" spans="2:6">
      <c r="B2103" t="s">
        <v>63</v>
      </c>
      <c r="C2103" s="25">
        <v>2084</v>
      </c>
      <c r="D2103" t="s">
        <v>19</v>
      </c>
      <c r="E2103">
        <v>65.384600000000006</v>
      </c>
      <c r="F2103">
        <v>82.230800000000002</v>
      </c>
    </row>
    <row r="2104" spans="2:6">
      <c r="B2104" t="s">
        <v>63</v>
      </c>
      <c r="C2104" s="25">
        <v>2085</v>
      </c>
      <c r="D2104" t="s">
        <v>19</v>
      </c>
      <c r="E2104">
        <v>69.230800000000002</v>
      </c>
      <c r="F2104">
        <v>80.307699999999997</v>
      </c>
    </row>
    <row r="2105" spans="2:6">
      <c r="B2105" t="s">
        <v>63</v>
      </c>
      <c r="C2105" s="25">
        <v>2086</v>
      </c>
      <c r="D2105" t="s">
        <v>19</v>
      </c>
      <c r="E2105">
        <v>74.871799999999993</v>
      </c>
      <c r="F2105">
        <v>80.307699999999997</v>
      </c>
    </row>
    <row r="2106" spans="2:6">
      <c r="B2106" t="s">
        <v>63</v>
      </c>
      <c r="C2106" s="25">
        <v>2087</v>
      </c>
      <c r="D2106" t="s">
        <v>19</v>
      </c>
      <c r="E2106">
        <v>79.487200000000001</v>
      </c>
      <c r="F2106">
        <v>80.307699999999997</v>
      </c>
    </row>
    <row r="2107" spans="2:6">
      <c r="B2107" t="s">
        <v>63</v>
      </c>
      <c r="C2107" s="25">
        <v>2088</v>
      </c>
      <c r="D2107" t="s">
        <v>19</v>
      </c>
      <c r="E2107">
        <v>13.0769</v>
      </c>
      <c r="F2107">
        <v>46.076900000000002</v>
      </c>
    </row>
    <row r="2108" spans="2:6">
      <c r="B2108" t="s">
        <v>63</v>
      </c>
      <c r="C2108" s="25">
        <v>2089</v>
      </c>
      <c r="D2108" t="s">
        <v>19</v>
      </c>
      <c r="E2108">
        <v>15.1282</v>
      </c>
      <c r="F2108">
        <v>46.461500000000001</v>
      </c>
    </row>
    <row r="2109" spans="2:6">
      <c r="B2109" t="s">
        <v>63</v>
      </c>
      <c r="C2109" s="25">
        <v>2090</v>
      </c>
      <c r="D2109" t="s">
        <v>19</v>
      </c>
      <c r="E2109">
        <v>17.692299999999999</v>
      </c>
      <c r="F2109">
        <v>46.846200000000003</v>
      </c>
    </row>
    <row r="2110" spans="2:6">
      <c r="B2110" t="s">
        <v>63</v>
      </c>
      <c r="C2110" s="25">
        <v>2091</v>
      </c>
      <c r="D2110" t="s">
        <v>19</v>
      </c>
      <c r="E2110">
        <v>21.794899999999998</v>
      </c>
      <c r="F2110">
        <v>47.615400000000001</v>
      </c>
    </row>
    <row r="2111" spans="2:6">
      <c r="B2111" t="s">
        <v>63</v>
      </c>
      <c r="C2111" s="25">
        <v>2092</v>
      </c>
      <c r="D2111" t="s">
        <v>19</v>
      </c>
      <c r="E2111">
        <v>24.102599999999999</v>
      </c>
      <c r="F2111">
        <v>50.692300000000003</v>
      </c>
    </row>
    <row r="2112" spans="2:6">
      <c r="B2112" t="s">
        <v>63</v>
      </c>
      <c r="C2112" s="25">
        <v>2093</v>
      </c>
      <c r="D2112" t="s">
        <v>19</v>
      </c>
      <c r="E2112">
        <v>24.359000000000002</v>
      </c>
      <c r="F2112">
        <v>54.1539</v>
      </c>
    </row>
    <row r="2113" spans="2:6">
      <c r="B2113" t="s">
        <v>63</v>
      </c>
      <c r="C2113" s="25">
        <v>2094</v>
      </c>
      <c r="D2113" t="s">
        <v>19</v>
      </c>
      <c r="E2113">
        <v>25.384599999999999</v>
      </c>
      <c r="F2113">
        <v>59.923099999999998</v>
      </c>
    </row>
    <row r="2114" spans="2:6">
      <c r="B2114" t="s">
        <v>63</v>
      </c>
      <c r="C2114" s="25">
        <v>2095</v>
      </c>
      <c r="D2114" t="s">
        <v>19</v>
      </c>
      <c r="E2114">
        <v>26.410299999999999</v>
      </c>
      <c r="F2114">
        <v>66.461500000000001</v>
      </c>
    </row>
    <row r="2115" spans="2:6">
      <c r="B2115" t="s">
        <v>63</v>
      </c>
      <c r="C2115" s="25">
        <v>2096</v>
      </c>
      <c r="D2115" t="s">
        <v>19</v>
      </c>
      <c r="E2115">
        <v>24.8718</v>
      </c>
      <c r="F2115">
        <v>55.307699999999997</v>
      </c>
    </row>
    <row r="2116" spans="2:6">
      <c r="B2116" t="s">
        <v>63</v>
      </c>
      <c r="C2116" s="25">
        <v>2097</v>
      </c>
      <c r="D2116" t="s">
        <v>19</v>
      </c>
      <c r="E2116">
        <v>26.410299999999999</v>
      </c>
      <c r="F2116">
        <v>63.769199999999998</v>
      </c>
    </row>
    <row r="2117" spans="2:6">
      <c r="B2117" t="s">
        <v>63</v>
      </c>
      <c r="C2117" s="25">
        <v>2098</v>
      </c>
      <c r="D2117" t="s">
        <v>19</v>
      </c>
      <c r="E2117">
        <v>27.948699999999999</v>
      </c>
      <c r="F2117">
        <v>63.769199999999998</v>
      </c>
    </row>
    <row r="2118" spans="2:6">
      <c r="B2118" t="s">
        <v>63</v>
      </c>
      <c r="C2118" s="25">
        <v>2099</v>
      </c>
      <c r="D2118" t="s">
        <v>19</v>
      </c>
      <c r="E2118">
        <v>30.769200000000001</v>
      </c>
      <c r="F2118">
        <v>63.769199999999998</v>
      </c>
    </row>
    <row r="2119" spans="2:6">
      <c r="B2119" t="s">
        <v>63</v>
      </c>
      <c r="C2119" s="25">
        <v>2100</v>
      </c>
      <c r="D2119" t="s">
        <v>19</v>
      </c>
      <c r="E2119">
        <v>31.538499999999999</v>
      </c>
      <c r="F2119">
        <v>63.769199999999998</v>
      </c>
    </row>
    <row r="2120" spans="2:6">
      <c r="B2120" t="s">
        <v>63</v>
      </c>
      <c r="C2120" s="25">
        <v>2101</v>
      </c>
      <c r="D2120" t="s">
        <v>19</v>
      </c>
      <c r="E2120">
        <v>33.589700000000001</v>
      </c>
      <c r="F2120">
        <v>62.230800000000002</v>
      </c>
    </row>
    <row r="2121" spans="2:6">
      <c r="B2121" t="s">
        <v>63</v>
      </c>
      <c r="C2121" s="25">
        <v>2102</v>
      </c>
      <c r="D2121" t="s">
        <v>19</v>
      </c>
      <c r="E2121">
        <v>34.615400000000001</v>
      </c>
      <c r="F2121">
        <v>61.461500000000001</v>
      </c>
    </row>
    <row r="2122" spans="2:6">
      <c r="B2122" t="s">
        <v>63</v>
      </c>
      <c r="C2122" s="25">
        <v>2103</v>
      </c>
      <c r="D2122" t="s">
        <v>19</v>
      </c>
      <c r="E2122">
        <v>26.1538</v>
      </c>
      <c r="F2122">
        <v>56.846200000000003</v>
      </c>
    </row>
    <row r="2123" spans="2:6">
      <c r="B2123" t="s">
        <v>63</v>
      </c>
      <c r="C2123" s="25">
        <v>2104</v>
      </c>
      <c r="D2123" t="s">
        <v>19</v>
      </c>
      <c r="E2123">
        <v>26.1538</v>
      </c>
      <c r="F2123">
        <v>52.615400000000001</v>
      </c>
    </row>
    <row r="2124" spans="2:6">
      <c r="B2124" t="s">
        <v>63</v>
      </c>
      <c r="C2124" s="25">
        <v>2105</v>
      </c>
      <c r="D2124" t="s">
        <v>19</v>
      </c>
      <c r="E2124">
        <v>26.923100000000002</v>
      </c>
      <c r="F2124">
        <v>50.307699999999997</v>
      </c>
    </row>
    <row r="2125" spans="2:6">
      <c r="B2125" t="s">
        <v>63</v>
      </c>
      <c r="C2125" s="25">
        <v>2106</v>
      </c>
      <c r="D2125" t="s">
        <v>19</v>
      </c>
      <c r="E2125">
        <v>27.948699999999999</v>
      </c>
      <c r="F2125">
        <v>48</v>
      </c>
    </row>
    <row r="2126" spans="2:6">
      <c r="B2126" t="s">
        <v>63</v>
      </c>
      <c r="C2126" s="25">
        <v>2107</v>
      </c>
      <c r="D2126" t="s">
        <v>19</v>
      </c>
      <c r="E2126">
        <v>28.461500000000001</v>
      </c>
      <c r="F2126">
        <v>47.230800000000002</v>
      </c>
    </row>
    <row r="2127" spans="2:6">
      <c r="B2127" t="s">
        <v>63</v>
      </c>
      <c r="C2127" s="25">
        <v>2108</v>
      </c>
      <c r="D2127" t="s">
        <v>19</v>
      </c>
      <c r="E2127">
        <v>29.487200000000001</v>
      </c>
      <c r="F2127">
        <v>44.923099999999998</v>
      </c>
    </row>
    <row r="2128" spans="2:6">
      <c r="B2128" t="s">
        <v>63</v>
      </c>
      <c r="C2128" s="25">
        <v>2109</v>
      </c>
      <c r="D2128" t="s">
        <v>19</v>
      </c>
      <c r="E2128">
        <v>32.820500000000003</v>
      </c>
      <c r="F2128">
        <v>41.461500000000001</v>
      </c>
    </row>
    <row r="2129" spans="2:6">
      <c r="B2129" t="s">
        <v>63</v>
      </c>
      <c r="C2129" s="25">
        <v>2110</v>
      </c>
      <c r="D2129" t="s">
        <v>19</v>
      </c>
      <c r="E2129">
        <v>34.8718</v>
      </c>
      <c r="F2129">
        <v>40.307699999999997</v>
      </c>
    </row>
    <row r="2130" spans="2:6">
      <c r="B2130" t="s">
        <v>63</v>
      </c>
      <c r="C2130" s="25">
        <v>2111</v>
      </c>
      <c r="D2130" t="s">
        <v>19</v>
      </c>
      <c r="E2130">
        <v>36.666699999999999</v>
      </c>
      <c r="F2130">
        <v>40.307699999999997</v>
      </c>
    </row>
    <row r="2131" spans="2:6">
      <c r="B2131" t="s">
        <v>63</v>
      </c>
      <c r="C2131" s="25">
        <v>2112</v>
      </c>
      <c r="D2131" t="s">
        <v>19</v>
      </c>
      <c r="E2131">
        <v>38.7179</v>
      </c>
      <c r="F2131">
        <v>41.846200000000003</v>
      </c>
    </row>
    <row r="2132" spans="2:6">
      <c r="B2132" t="s">
        <v>63</v>
      </c>
      <c r="C2132" s="25">
        <v>2113</v>
      </c>
      <c r="D2132" t="s">
        <v>19</v>
      </c>
      <c r="E2132">
        <v>38.974400000000003</v>
      </c>
      <c r="F2132">
        <v>45.307699999999997</v>
      </c>
    </row>
    <row r="2133" spans="2:6">
      <c r="B2133" t="s">
        <v>63</v>
      </c>
      <c r="C2133" s="25">
        <v>2114</v>
      </c>
      <c r="D2133" t="s">
        <v>19</v>
      </c>
      <c r="E2133">
        <v>28.974399999999999</v>
      </c>
      <c r="F2133">
        <v>58</v>
      </c>
    </row>
    <row r="2134" spans="2:6">
      <c r="B2134" t="s">
        <v>63</v>
      </c>
      <c r="C2134" s="25">
        <v>2115</v>
      </c>
      <c r="D2134" t="s">
        <v>19</v>
      </c>
      <c r="E2134">
        <v>30.769200000000001</v>
      </c>
      <c r="F2134">
        <v>58.769199999999998</v>
      </c>
    </row>
    <row r="2135" spans="2:6">
      <c r="B2135" t="s">
        <v>63</v>
      </c>
      <c r="C2135" s="25">
        <v>2116</v>
      </c>
      <c r="D2135" t="s">
        <v>19</v>
      </c>
      <c r="E2135">
        <v>32.307699999999997</v>
      </c>
      <c r="F2135">
        <v>58</v>
      </c>
    </row>
    <row r="2136" spans="2:6">
      <c r="B2136" t="s">
        <v>63</v>
      </c>
      <c r="C2136" s="25">
        <v>2117</v>
      </c>
      <c r="D2136" t="s">
        <v>19</v>
      </c>
      <c r="E2136">
        <v>33.846200000000003</v>
      </c>
      <c r="F2136">
        <v>56.076900000000002</v>
      </c>
    </row>
    <row r="2137" spans="2:6">
      <c r="B2137" t="s">
        <v>63</v>
      </c>
      <c r="C2137" s="25">
        <v>2118</v>
      </c>
      <c r="D2137" t="s">
        <v>19</v>
      </c>
      <c r="E2137">
        <v>34.615400000000001</v>
      </c>
      <c r="F2137">
        <v>54.1539</v>
      </c>
    </row>
    <row r="2138" spans="2:6">
      <c r="B2138" t="s">
        <v>63</v>
      </c>
      <c r="C2138" s="25">
        <v>2119</v>
      </c>
      <c r="D2138" t="s">
        <v>19</v>
      </c>
      <c r="E2138">
        <v>35.1282</v>
      </c>
      <c r="F2138">
        <v>50.692300000000003</v>
      </c>
    </row>
    <row r="2139" spans="2:6">
      <c r="B2139" t="s">
        <v>63</v>
      </c>
      <c r="C2139" s="25">
        <v>2120</v>
      </c>
      <c r="D2139" t="s">
        <v>19</v>
      </c>
      <c r="E2139">
        <v>34.8718</v>
      </c>
      <c r="F2139">
        <v>46.846200000000003</v>
      </c>
    </row>
    <row r="2140" spans="2:6">
      <c r="B2140" t="s">
        <v>63</v>
      </c>
      <c r="C2140" s="25">
        <v>2121</v>
      </c>
      <c r="D2140" t="s">
        <v>19</v>
      </c>
      <c r="E2140">
        <v>34.102600000000002</v>
      </c>
      <c r="F2140">
        <v>44.923099999999998</v>
      </c>
    </row>
    <row r="2141" spans="2:6">
      <c r="B2141" t="s">
        <v>63</v>
      </c>
      <c r="C2141" s="25">
        <v>2122</v>
      </c>
      <c r="D2141" t="s">
        <v>19</v>
      </c>
      <c r="E2141">
        <v>35.384599999999999</v>
      </c>
      <c r="F2141">
        <v>64.538499999999999</v>
      </c>
    </row>
    <row r="2142" spans="2:6">
      <c r="B2142" t="s">
        <v>63</v>
      </c>
      <c r="C2142" s="25">
        <v>2123</v>
      </c>
      <c r="D2142" t="s">
        <v>19</v>
      </c>
      <c r="E2142">
        <v>35.897399999999998</v>
      </c>
      <c r="F2142">
        <v>67.615399999999994</v>
      </c>
    </row>
    <row r="2143" spans="2:6">
      <c r="B2143" t="s">
        <v>63</v>
      </c>
      <c r="C2143" s="25">
        <v>2124</v>
      </c>
      <c r="D2143" t="s">
        <v>19</v>
      </c>
      <c r="E2143">
        <v>36.666699999999999</v>
      </c>
      <c r="F2143">
        <v>71.461500000000001</v>
      </c>
    </row>
    <row r="2144" spans="2:6">
      <c r="B2144" t="s">
        <v>63</v>
      </c>
      <c r="C2144" s="25">
        <v>2125</v>
      </c>
      <c r="D2144" t="s">
        <v>19</v>
      </c>
      <c r="E2144">
        <v>37.692300000000003</v>
      </c>
      <c r="F2144">
        <v>75.307699999999997</v>
      </c>
    </row>
    <row r="2145" spans="2:6">
      <c r="B2145" t="s">
        <v>63</v>
      </c>
      <c r="C2145" s="25">
        <v>2126</v>
      </c>
      <c r="D2145" t="s">
        <v>19</v>
      </c>
      <c r="E2145">
        <v>39.230800000000002</v>
      </c>
      <c r="F2145">
        <v>77.615399999999994</v>
      </c>
    </row>
    <row r="2146" spans="2:6">
      <c r="B2146" t="s">
        <v>63</v>
      </c>
      <c r="C2146" s="25">
        <v>2127</v>
      </c>
      <c r="D2146" t="s">
        <v>19</v>
      </c>
      <c r="E2146">
        <v>42.307699999999997</v>
      </c>
      <c r="F2146">
        <v>80.307699999999997</v>
      </c>
    </row>
    <row r="2147" spans="2:6">
      <c r="B2147" t="s">
        <v>63</v>
      </c>
      <c r="C2147" s="25">
        <v>2128</v>
      </c>
      <c r="D2147" t="s">
        <v>19</v>
      </c>
      <c r="E2147">
        <v>45.640999999999998</v>
      </c>
      <c r="F2147">
        <v>80.307699999999997</v>
      </c>
    </row>
    <row r="2148" spans="2:6">
      <c r="B2148" t="s">
        <v>63</v>
      </c>
      <c r="C2148" s="25">
        <v>2129</v>
      </c>
      <c r="D2148" t="s">
        <v>19</v>
      </c>
      <c r="E2148">
        <v>48.461500000000001</v>
      </c>
      <c r="F2148">
        <v>79.923100000000005</v>
      </c>
    </row>
    <row r="2149" spans="2:6">
      <c r="B2149" t="s">
        <v>63</v>
      </c>
      <c r="C2149" s="25">
        <v>2130</v>
      </c>
      <c r="D2149" t="s">
        <v>19</v>
      </c>
      <c r="E2149">
        <v>52.051299999999998</v>
      </c>
      <c r="F2149">
        <v>79.153899999999993</v>
      </c>
    </row>
    <row r="2150" spans="2:6">
      <c r="B2150" t="s">
        <v>63</v>
      </c>
      <c r="C2150" s="25">
        <v>2131</v>
      </c>
      <c r="D2150" t="s">
        <v>19</v>
      </c>
      <c r="E2150">
        <v>56.153799999999997</v>
      </c>
      <c r="F2150">
        <v>78.769199999999998</v>
      </c>
    </row>
    <row r="2151" spans="2:6">
      <c r="B2151" t="s">
        <v>63</v>
      </c>
      <c r="C2151" s="25">
        <v>2132</v>
      </c>
      <c r="D2151" t="s">
        <v>19</v>
      </c>
      <c r="E2151">
        <v>59.743600000000001</v>
      </c>
      <c r="F2151">
        <v>78.769199999999998</v>
      </c>
    </row>
    <row r="2152" spans="2:6">
      <c r="B2152" t="s">
        <v>63</v>
      </c>
      <c r="C2152" s="25">
        <v>2133</v>
      </c>
      <c r="D2152" t="s">
        <v>19</v>
      </c>
      <c r="E2152">
        <v>63.333300000000001</v>
      </c>
      <c r="F2152">
        <v>77.230800000000002</v>
      </c>
    </row>
    <row r="2153" spans="2:6">
      <c r="B2153" t="s">
        <v>63</v>
      </c>
      <c r="C2153" s="25">
        <v>2134</v>
      </c>
      <c r="D2153" t="s">
        <v>19</v>
      </c>
      <c r="E2153">
        <v>65.897400000000005</v>
      </c>
      <c r="F2153">
        <v>76.076899999999995</v>
      </c>
    </row>
    <row r="2154" spans="2:6">
      <c r="B2154" t="s">
        <v>63</v>
      </c>
      <c r="C2154" s="25">
        <v>2135</v>
      </c>
      <c r="D2154" t="s">
        <v>19</v>
      </c>
      <c r="E2154">
        <v>67.692300000000003</v>
      </c>
      <c r="F2154">
        <v>75.692300000000003</v>
      </c>
    </row>
    <row r="2155" spans="2:6">
      <c r="B2155" t="s">
        <v>63</v>
      </c>
      <c r="C2155" s="25">
        <v>2136</v>
      </c>
      <c r="D2155" t="s">
        <v>19</v>
      </c>
      <c r="E2155">
        <v>69.230800000000002</v>
      </c>
      <c r="F2155">
        <v>75.692300000000003</v>
      </c>
    </row>
    <row r="2156" spans="2:6">
      <c r="B2156" t="s">
        <v>63</v>
      </c>
      <c r="C2156" s="25">
        <v>2137</v>
      </c>
      <c r="D2156" t="s">
        <v>19</v>
      </c>
      <c r="E2156">
        <v>71.2821</v>
      </c>
      <c r="F2156">
        <v>75.692300000000003</v>
      </c>
    </row>
    <row r="2157" spans="2:6">
      <c r="B2157" t="s">
        <v>63</v>
      </c>
      <c r="C2157" s="25">
        <v>2138</v>
      </c>
      <c r="D2157" t="s">
        <v>19</v>
      </c>
      <c r="E2157">
        <v>73.589699999999993</v>
      </c>
      <c r="F2157">
        <v>75.692300000000003</v>
      </c>
    </row>
    <row r="2158" spans="2:6">
      <c r="B2158" t="s">
        <v>63</v>
      </c>
      <c r="C2158" s="25">
        <v>2139</v>
      </c>
      <c r="D2158" t="s">
        <v>19</v>
      </c>
      <c r="E2158">
        <v>76.153800000000004</v>
      </c>
      <c r="F2158">
        <v>75.692300000000003</v>
      </c>
    </row>
    <row r="2159" spans="2:6">
      <c r="B2159" t="s">
        <v>63</v>
      </c>
      <c r="C2159" s="25">
        <v>2140</v>
      </c>
      <c r="D2159" t="s">
        <v>19</v>
      </c>
      <c r="E2159">
        <v>79.230800000000002</v>
      </c>
      <c r="F2159">
        <v>76.076899999999995</v>
      </c>
    </row>
    <row r="2160" spans="2:6">
      <c r="B2160" t="s">
        <v>63</v>
      </c>
      <c r="C2160" s="25">
        <v>2141</v>
      </c>
      <c r="D2160" t="s">
        <v>19</v>
      </c>
      <c r="E2160">
        <v>81.794899999999998</v>
      </c>
      <c r="F2160">
        <v>77.230800000000002</v>
      </c>
    </row>
    <row r="2161" spans="2:6">
      <c r="B2161" t="s">
        <v>63</v>
      </c>
      <c r="C2161" s="25">
        <v>2142</v>
      </c>
      <c r="D2161" t="s">
        <v>19</v>
      </c>
      <c r="E2161">
        <v>82.820499999999996</v>
      </c>
      <c r="F2161">
        <v>78</v>
      </c>
    </row>
    <row r="2162" spans="2:6">
      <c r="B2162" t="s">
        <v>63</v>
      </c>
      <c r="C2162" s="25">
        <v>2143</v>
      </c>
      <c r="D2162" t="s">
        <v>19</v>
      </c>
      <c r="E2162">
        <v>73.076899999999995</v>
      </c>
      <c r="F2162">
        <v>74.923100000000005</v>
      </c>
    </row>
    <row r="2163" spans="2:6">
      <c r="B2163" t="s">
        <v>63</v>
      </c>
      <c r="C2163" s="25">
        <v>2144</v>
      </c>
      <c r="D2163" t="s">
        <v>19</v>
      </c>
      <c r="E2163">
        <v>70</v>
      </c>
      <c r="F2163">
        <v>73.769199999999998</v>
      </c>
    </row>
    <row r="2164" spans="2:6">
      <c r="B2164" t="s">
        <v>63</v>
      </c>
      <c r="C2164" s="25">
        <v>2145</v>
      </c>
      <c r="D2164" t="s">
        <v>19</v>
      </c>
      <c r="E2164">
        <v>69.487200000000001</v>
      </c>
      <c r="F2164">
        <v>73.769199999999998</v>
      </c>
    </row>
    <row r="2165" spans="2:6">
      <c r="B2165" t="s">
        <v>63</v>
      </c>
      <c r="C2165" s="25">
        <v>2146</v>
      </c>
      <c r="D2165" t="s">
        <v>19</v>
      </c>
      <c r="E2165">
        <v>67.435900000000004</v>
      </c>
      <c r="F2165">
        <v>73</v>
      </c>
    </row>
    <row r="2166" spans="2:6">
      <c r="B2166" t="s">
        <v>63</v>
      </c>
      <c r="C2166" s="25">
        <v>2147</v>
      </c>
      <c r="D2166" t="s">
        <v>19</v>
      </c>
      <c r="E2166">
        <v>66.410300000000007</v>
      </c>
      <c r="F2166">
        <v>73</v>
      </c>
    </row>
    <row r="2167" spans="2:6">
      <c r="B2167" t="s">
        <v>63</v>
      </c>
      <c r="C2167" s="25">
        <v>2148</v>
      </c>
      <c r="D2167" t="s">
        <v>19</v>
      </c>
      <c r="E2167">
        <v>55.1282</v>
      </c>
      <c r="F2167">
        <v>62.230800000000002</v>
      </c>
    </row>
    <row r="2168" spans="2:6">
      <c r="B2168" t="s">
        <v>63</v>
      </c>
      <c r="C2168" s="25">
        <v>2149</v>
      </c>
      <c r="D2168" t="s">
        <v>19</v>
      </c>
      <c r="E2168">
        <v>55.897399999999998</v>
      </c>
      <c r="F2168">
        <v>62.230800000000002</v>
      </c>
    </row>
    <row r="2169" spans="2:6">
      <c r="B2169" t="s">
        <v>63</v>
      </c>
      <c r="C2169" s="25">
        <v>2150</v>
      </c>
      <c r="D2169" t="s">
        <v>19</v>
      </c>
      <c r="E2169">
        <v>57.179499999999997</v>
      </c>
      <c r="F2169">
        <v>62.230800000000002</v>
      </c>
    </row>
    <row r="2170" spans="2:6">
      <c r="B2170" t="s">
        <v>63</v>
      </c>
      <c r="C2170" s="25">
        <v>2151</v>
      </c>
      <c r="D2170" t="s">
        <v>19</v>
      </c>
      <c r="E2170">
        <v>57.179499999999997</v>
      </c>
      <c r="F2170">
        <v>62.230800000000002</v>
      </c>
    </row>
    <row r="2171" spans="2:6">
      <c r="B2171" t="s">
        <v>63</v>
      </c>
      <c r="C2171" s="25">
        <v>2152</v>
      </c>
      <c r="D2171" t="s">
        <v>19</v>
      </c>
      <c r="E2171">
        <v>57.692300000000003</v>
      </c>
      <c r="F2171">
        <v>45.692300000000003</v>
      </c>
    </row>
    <row r="2172" spans="2:6">
      <c r="B2172" t="s">
        <v>63</v>
      </c>
      <c r="C2172" s="25">
        <v>2153</v>
      </c>
      <c r="D2172" t="s">
        <v>19</v>
      </c>
      <c r="E2172">
        <v>61.2821</v>
      </c>
      <c r="F2172">
        <v>35.307699999999997</v>
      </c>
    </row>
    <row r="2173" spans="2:6">
      <c r="B2173" t="s">
        <v>63</v>
      </c>
      <c r="C2173" s="25">
        <v>2154</v>
      </c>
      <c r="D2173" t="s">
        <v>19</v>
      </c>
      <c r="E2173">
        <v>23.8462</v>
      </c>
      <c r="F2173">
        <v>65.192300000000003</v>
      </c>
    </row>
    <row r="2174" spans="2:6">
      <c r="B2174" t="s">
        <v>63</v>
      </c>
      <c r="C2174" s="25">
        <v>2155</v>
      </c>
      <c r="D2174" t="s">
        <v>19</v>
      </c>
      <c r="E2174">
        <v>21.794899999999998</v>
      </c>
      <c r="F2174">
        <v>63.269199999999998</v>
      </c>
    </row>
    <row r="2175" spans="2:6">
      <c r="B2175" t="s">
        <v>63</v>
      </c>
      <c r="C2175" s="25">
        <v>2156</v>
      </c>
      <c r="D2175" t="s">
        <v>19</v>
      </c>
      <c r="E2175">
        <v>19.743600000000001</v>
      </c>
      <c r="F2175">
        <v>62.115400000000001</v>
      </c>
    </row>
    <row r="2176" spans="2:6">
      <c r="B2176" t="s">
        <v>63</v>
      </c>
      <c r="C2176" s="25">
        <v>2157</v>
      </c>
      <c r="D2176" t="s">
        <v>19</v>
      </c>
      <c r="E2176">
        <v>17.4359</v>
      </c>
      <c r="F2176">
        <v>60.192300000000003</v>
      </c>
    </row>
    <row r="2177" spans="2:6">
      <c r="B2177" t="s">
        <v>63</v>
      </c>
      <c r="C2177" s="25">
        <v>2158</v>
      </c>
      <c r="D2177" t="s">
        <v>19</v>
      </c>
      <c r="E2177">
        <v>10.256399999999999</v>
      </c>
      <c r="F2177">
        <v>45.961500000000001</v>
      </c>
    </row>
    <row r="2178" spans="2:6">
      <c r="B2178" t="s">
        <v>63</v>
      </c>
      <c r="C2178" s="25">
        <v>2159</v>
      </c>
      <c r="D2178" t="s">
        <v>19</v>
      </c>
      <c r="E2178">
        <v>8.4614999999999991</v>
      </c>
      <c r="F2178">
        <v>45.961500000000001</v>
      </c>
    </row>
    <row r="2179" spans="2:6">
      <c r="B2179" t="s">
        <v>63</v>
      </c>
      <c r="C2179" s="25">
        <v>2160</v>
      </c>
      <c r="D2179" t="s">
        <v>19</v>
      </c>
      <c r="E2179">
        <v>7.4359000000000002</v>
      </c>
      <c r="F2179">
        <v>45.961500000000001</v>
      </c>
    </row>
    <row r="2180" spans="2:6">
      <c r="B2180" t="s">
        <v>63</v>
      </c>
      <c r="C2180" s="25">
        <v>2161</v>
      </c>
      <c r="D2180" t="s">
        <v>19</v>
      </c>
      <c r="E2180">
        <v>4.1025999999999998</v>
      </c>
      <c r="F2180">
        <v>45.961500000000001</v>
      </c>
    </row>
    <row r="2181" spans="2:6">
      <c r="B2181" t="s">
        <v>63</v>
      </c>
      <c r="C2181" s="25">
        <v>2162</v>
      </c>
      <c r="D2181" t="s">
        <v>19</v>
      </c>
      <c r="E2181">
        <v>2.0512999999999999</v>
      </c>
      <c r="F2181">
        <v>45.576900000000002</v>
      </c>
    </row>
    <row r="2182" spans="2:6">
      <c r="B2182" t="s">
        <v>63</v>
      </c>
      <c r="C2182" s="25">
        <v>2163</v>
      </c>
      <c r="D2182" t="s">
        <v>19</v>
      </c>
      <c r="E2182">
        <v>0.76919999999999999</v>
      </c>
      <c r="F2182">
        <v>43.653799999999997</v>
      </c>
    </row>
    <row r="2183" spans="2:6">
      <c r="B2183" t="s">
        <v>63</v>
      </c>
      <c r="C2183" s="25">
        <v>2164</v>
      </c>
      <c r="D2183" t="s">
        <v>19</v>
      </c>
      <c r="E2183">
        <v>31.2821</v>
      </c>
      <c r="F2183">
        <v>12.884600000000001</v>
      </c>
    </row>
    <row r="2184" spans="2:6">
      <c r="B2184" t="s">
        <v>63</v>
      </c>
      <c r="C2184" s="25">
        <v>2165</v>
      </c>
      <c r="D2184" t="s">
        <v>19</v>
      </c>
      <c r="E2184">
        <v>28.461500000000001</v>
      </c>
      <c r="F2184">
        <v>20.192299999999999</v>
      </c>
    </row>
    <row r="2185" spans="2:6">
      <c r="B2185" t="s">
        <v>63</v>
      </c>
      <c r="C2185" s="25">
        <v>2166</v>
      </c>
      <c r="D2185" t="s">
        <v>19</v>
      </c>
      <c r="E2185">
        <v>25.640999999999998</v>
      </c>
      <c r="F2185">
        <v>27.5</v>
      </c>
    </row>
    <row r="2186" spans="2:6">
      <c r="B2186" t="s">
        <v>63</v>
      </c>
      <c r="C2186" s="25">
        <v>2167</v>
      </c>
      <c r="D2186" t="s">
        <v>19</v>
      </c>
      <c r="E2186">
        <v>35.384599999999999</v>
      </c>
      <c r="F2186">
        <v>2.5</v>
      </c>
    </row>
    <row r="2187" spans="2:6">
      <c r="B2187" t="s">
        <v>63</v>
      </c>
      <c r="C2187" s="25">
        <v>2168</v>
      </c>
      <c r="D2187" t="s">
        <v>19</v>
      </c>
      <c r="E2187">
        <v>37.435899999999997</v>
      </c>
      <c r="F2187">
        <v>1.3462000000000001</v>
      </c>
    </row>
    <row r="2188" spans="2:6">
      <c r="B2188" t="s">
        <v>63</v>
      </c>
      <c r="C2188" s="25">
        <v>2169</v>
      </c>
      <c r="D2188" t="s">
        <v>19</v>
      </c>
      <c r="E2188">
        <v>66.923100000000005</v>
      </c>
      <c r="F2188">
        <v>42.115400000000001</v>
      </c>
    </row>
    <row r="2189" spans="2:6">
      <c r="B2189" t="s">
        <v>63</v>
      </c>
      <c r="C2189" s="25">
        <v>2170</v>
      </c>
      <c r="D2189" t="s">
        <v>19</v>
      </c>
      <c r="E2189">
        <v>53.333300000000001</v>
      </c>
      <c r="F2189">
        <v>29.423100000000002</v>
      </c>
    </row>
    <row r="2190" spans="2:6">
      <c r="B2190" t="s">
        <v>63</v>
      </c>
      <c r="C2190" s="25">
        <v>2171</v>
      </c>
      <c r="D2190" t="s">
        <v>19</v>
      </c>
      <c r="E2190">
        <v>52.307699999999997</v>
      </c>
      <c r="F2190">
        <v>27.115400000000001</v>
      </c>
    </row>
    <row r="2191" spans="2:6">
      <c r="B2191" t="s">
        <v>63</v>
      </c>
      <c r="C2191" s="25">
        <v>2172</v>
      </c>
      <c r="D2191" t="s">
        <v>19</v>
      </c>
      <c r="E2191">
        <v>36.410299999999999</v>
      </c>
      <c r="F2191">
        <v>37.115400000000001</v>
      </c>
    </row>
    <row r="2192" spans="2:6">
      <c r="B2192" t="s">
        <v>63</v>
      </c>
      <c r="C2192" s="25">
        <v>2173</v>
      </c>
      <c r="D2192" t="s">
        <v>19</v>
      </c>
      <c r="E2192">
        <v>36.923099999999998</v>
      </c>
      <c r="F2192">
        <v>34.423099999999998</v>
      </c>
    </row>
    <row r="2193" spans="2:6">
      <c r="B2193" t="s">
        <v>63</v>
      </c>
      <c r="C2193" s="25">
        <v>2174</v>
      </c>
      <c r="D2193" t="s">
        <v>19</v>
      </c>
      <c r="E2193">
        <v>37.692300000000003</v>
      </c>
      <c r="F2193">
        <v>32.884599999999999</v>
      </c>
    </row>
    <row r="2194" spans="2:6">
      <c r="B2194" t="s">
        <v>63</v>
      </c>
      <c r="C2194" s="25">
        <v>2175</v>
      </c>
      <c r="D2194" t="s">
        <v>19</v>
      </c>
      <c r="E2194">
        <v>38.974400000000003</v>
      </c>
      <c r="F2194">
        <v>30.576899999999998</v>
      </c>
    </row>
    <row r="2195" spans="2:6">
      <c r="B2195" t="s">
        <v>63</v>
      </c>
      <c r="C2195" s="25">
        <v>2176</v>
      </c>
      <c r="D2195" t="s">
        <v>19</v>
      </c>
      <c r="E2195">
        <v>41.2821</v>
      </c>
      <c r="F2195">
        <v>28.269200000000001</v>
      </c>
    </row>
    <row r="2196" spans="2:6">
      <c r="B2196" t="s">
        <v>63</v>
      </c>
      <c r="C2196" s="25">
        <v>2177</v>
      </c>
      <c r="D2196" t="s">
        <v>19</v>
      </c>
      <c r="E2196">
        <v>38.7179</v>
      </c>
      <c r="F2196">
        <v>12.5</v>
      </c>
    </row>
    <row r="2197" spans="2:6">
      <c r="B2197" t="s">
        <v>63</v>
      </c>
      <c r="C2197" s="25">
        <v>2178</v>
      </c>
      <c r="D2197" t="s">
        <v>19</v>
      </c>
      <c r="E2197">
        <v>40.256399999999999</v>
      </c>
      <c r="F2197">
        <v>10.961499999999999</v>
      </c>
    </row>
    <row r="2198" spans="2:6">
      <c r="B2198" t="s">
        <v>63</v>
      </c>
      <c r="C2198" s="25">
        <v>2179</v>
      </c>
      <c r="D2198" t="s">
        <v>19</v>
      </c>
      <c r="E2198">
        <v>41.794899999999998</v>
      </c>
      <c r="F2198">
        <v>10.192299999999999</v>
      </c>
    </row>
    <row r="2199" spans="2:6">
      <c r="B2199" t="s">
        <v>63</v>
      </c>
      <c r="C2199" s="25">
        <v>2180</v>
      </c>
      <c r="D2199" t="s">
        <v>19</v>
      </c>
      <c r="E2199">
        <v>44.359000000000002</v>
      </c>
      <c r="F2199">
        <v>9.8077000000000005</v>
      </c>
    </row>
    <row r="2200" spans="2:6">
      <c r="B2200" t="s">
        <v>63</v>
      </c>
      <c r="C2200" s="25">
        <v>2181</v>
      </c>
      <c r="D2200" t="s">
        <v>19</v>
      </c>
      <c r="E2200">
        <v>47.435899999999997</v>
      </c>
      <c r="F2200">
        <v>9.0385000000000009</v>
      </c>
    </row>
    <row r="2201" spans="2:6">
      <c r="B2201" t="s">
        <v>63</v>
      </c>
      <c r="C2201" s="25">
        <v>2182</v>
      </c>
      <c r="D2201" t="s">
        <v>19</v>
      </c>
      <c r="E2201">
        <v>50</v>
      </c>
      <c r="F2201">
        <v>8.6538000000000004</v>
      </c>
    </row>
    <row r="2202" spans="2:6">
      <c r="B2202" t="s">
        <v>63</v>
      </c>
      <c r="C2202" s="25">
        <v>2183</v>
      </c>
      <c r="D2202" t="s">
        <v>19</v>
      </c>
      <c r="E2202">
        <v>36.666699999999999</v>
      </c>
      <c r="F2202">
        <v>15.5769</v>
      </c>
    </row>
    <row r="2203" spans="2:6">
      <c r="B2203" t="s">
        <v>63</v>
      </c>
      <c r="C2203" s="25">
        <v>2184</v>
      </c>
      <c r="D2203" t="s">
        <v>19</v>
      </c>
      <c r="E2203">
        <v>36.666699999999999</v>
      </c>
      <c r="F2203">
        <v>15.5769</v>
      </c>
    </row>
    <row r="2204" spans="2:6">
      <c r="B2204" t="s">
        <v>63</v>
      </c>
      <c r="C2204" s="25">
        <v>2185</v>
      </c>
      <c r="D2204" t="s">
        <v>19</v>
      </c>
      <c r="E2204">
        <v>34.8718</v>
      </c>
      <c r="F2204">
        <v>17.5</v>
      </c>
    </row>
    <row r="2205" spans="2:6">
      <c r="B2205" t="s">
        <v>63</v>
      </c>
      <c r="C2205" s="25">
        <v>2186</v>
      </c>
      <c r="D2205" t="s">
        <v>19</v>
      </c>
      <c r="E2205">
        <v>53.589700000000001</v>
      </c>
      <c r="F2205">
        <v>80.576899999999995</v>
      </c>
    </row>
    <row r="2206" spans="2:6">
      <c r="B2206" t="s">
        <v>63</v>
      </c>
      <c r="C2206" s="25">
        <v>2187</v>
      </c>
      <c r="D2206" t="s">
        <v>19</v>
      </c>
      <c r="E2206">
        <v>55.640999999999998</v>
      </c>
      <c r="F2206">
        <v>78.653800000000004</v>
      </c>
    </row>
    <row r="2207" spans="2:6">
      <c r="B2207" t="s">
        <v>63</v>
      </c>
      <c r="C2207" s="25">
        <v>2188</v>
      </c>
      <c r="D2207" t="s">
        <v>19</v>
      </c>
      <c r="E2207">
        <v>57.435899999999997</v>
      </c>
      <c r="F2207">
        <v>78.653800000000004</v>
      </c>
    </row>
    <row r="2208" spans="2:6">
      <c r="B2208" t="s">
        <v>63</v>
      </c>
      <c r="C2208" s="25">
        <v>2189</v>
      </c>
      <c r="D2208" t="s">
        <v>19</v>
      </c>
      <c r="E2208">
        <v>47.948700000000002</v>
      </c>
      <c r="F2208">
        <v>79.807699999999997</v>
      </c>
    </row>
    <row r="2209" spans="2:6">
      <c r="B2209" t="s">
        <v>63</v>
      </c>
      <c r="C2209" s="25">
        <v>2190</v>
      </c>
      <c r="D2209" t="s">
        <v>19</v>
      </c>
      <c r="E2209">
        <v>42.564100000000003</v>
      </c>
      <c r="F2209">
        <v>79.423100000000005</v>
      </c>
    </row>
    <row r="2210" spans="2:6">
      <c r="B2210" t="s">
        <v>63</v>
      </c>
      <c r="C2210" s="25">
        <v>2191</v>
      </c>
      <c r="D2210" t="s">
        <v>19</v>
      </c>
      <c r="E2210">
        <v>24.359000000000002</v>
      </c>
      <c r="F2210">
        <v>74.423100000000005</v>
      </c>
    </row>
    <row r="2211" spans="2:6">
      <c r="B2211" t="s">
        <v>63</v>
      </c>
      <c r="C2211" s="25">
        <v>2192</v>
      </c>
      <c r="D2211" t="s">
        <v>19</v>
      </c>
      <c r="E2211">
        <v>26.666699999999999</v>
      </c>
      <c r="F2211">
        <v>74.423100000000005</v>
      </c>
    </row>
    <row r="2212" spans="2:6">
      <c r="B2212" t="s">
        <v>63</v>
      </c>
      <c r="C2212" s="25">
        <v>2193</v>
      </c>
      <c r="D2212" t="s">
        <v>19</v>
      </c>
      <c r="E2212">
        <v>28.205100000000002</v>
      </c>
      <c r="F2212">
        <v>75.192300000000003</v>
      </c>
    </row>
    <row r="2213" spans="2:6">
      <c r="B2213" t="s">
        <v>63</v>
      </c>
      <c r="C2213" s="25">
        <v>2194</v>
      </c>
      <c r="D2213" t="s">
        <v>19</v>
      </c>
      <c r="E2213">
        <v>30.512799999999999</v>
      </c>
      <c r="F2213">
        <v>77.115399999999994</v>
      </c>
    </row>
    <row r="2214" spans="2:6">
      <c r="B2214" t="s">
        <v>63</v>
      </c>
      <c r="C2214" s="25">
        <v>2195</v>
      </c>
      <c r="D2214" t="s">
        <v>19</v>
      </c>
      <c r="E2214">
        <v>32.307699999999997</v>
      </c>
      <c r="F2214">
        <v>78.269199999999998</v>
      </c>
    </row>
    <row r="2215" spans="2:6">
      <c r="B2215" t="s">
        <v>63</v>
      </c>
      <c r="C2215" s="25">
        <v>2196</v>
      </c>
      <c r="D2215" t="s">
        <v>19</v>
      </c>
      <c r="E2215">
        <v>33.846200000000003</v>
      </c>
      <c r="F2215">
        <v>79.038499999999999</v>
      </c>
    </row>
    <row r="2216" spans="2:6">
      <c r="B2216" t="s">
        <v>63</v>
      </c>
      <c r="C2216" s="25">
        <v>2197</v>
      </c>
      <c r="D2216" t="s">
        <v>19</v>
      </c>
      <c r="E2216">
        <v>35.384599999999999</v>
      </c>
      <c r="F2216">
        <v>79.807699999999997</v>
      </c>
    </row>
    <row r="2217" spans="2:6">
      <c r="B2217" t="s">
        <v>63</v>
      </c>
      <c r="C2217" s="25">
        <v>2198</v>
      </c>
      <c r="D2217" t="s">
        <v>19</v>
      </c>
      <c r="E2217">
        <v>38.205100000000002</v>
      </c>
      <c r="F2217">
        <v>80.961500000000001</v>
      </c>
    </row>
    <row r="2218" spans="2:6">
      <c r="B2218" t="s">
        <v>63</v>
      </c>
      <c r="C2218" s="25">
        <v>2199</v>
      </c>
      <c r="D2218" t="s">
        <v>19</v>
      </c>
      <c r="E2218">
        <v>40.512799999999999</v>
      </c>
      <c r="F2218">
        <v>80.961500000000001</v>
      </c>
    </row>
    <row r="2219" spans="2:6">
      <c r="B2219" t="s">
        <v>63</v>
      </c>
      <c r="C2219" s="25">
        <v>2200</v>
      </c>
      <c r="D2219" t="s">
        <v>19</v>
      </c>
      <c r="E2219">
        <v>43.076900000000002</v>
      </c>
      <c r="F2219">
        <v>80.961500000000001</v>
      </c>
    </row>
    <row r="2220" spans="2:6">
      <c r="B2220" t="s">
        <v>63</v>
      </c>
      <c r="C2220" s="25">
        <v>2201</v>
      </c>
      <c r="D2220" t="s">
        <v>19</v>
      </c>
      <c r="E2220">
        <v>57.179499999999997</v>
      </c>
      <c r="F2220">
        <v>23.6538</v>
      </c>
    </row>
    <row r="2221" spans="2:6">
      <c r="B2221" t="s">
        <v>63</v>
      </c>
      <c r="C2221" s="25">
        <v>2202</v>
      </c>
      <c r="D2221" t="s">
        <v>19</v>
      </c>
      <c r="E2221">
        <v>58.461500000000001</v>
      </c>
      <c r="F2221">
        <v>23.6538</v>
      </c>
    </row>
    <row r="2222" spans="2:6">
      <c r="B2222" t="s">
        <v>63</v>
      </c>
      <c r="C2222" s="25">
        <v>2203</v>
      </c>
      <c r="D2222" t="s">
        <v>19</v>
      </c>
      <c r="E2222">
        <v>60.769199999999998</v>
      </c>
      <c r="F2222">
        <v>35.576900000000002</v>
      </c>
    </row>
    <row r="2223" spans="2:6">
      <c r="B2223" t="s">
        <v>63</v>
      </c>
      <c r="C2223" s="25">
        <v>2204</v>
      </c>
      <c r="D2223" t="s">
        <v>19</v>
      </c>
      <c r="E2223">
        <v>60</v>
      </c>
      <c r="F2223">
        <v>35.576900000000002</v>
      </c>
    </row>
    <row r="2224" spans="2:6">
      <c r="B2224" t="s">
        <v>63</v>
      </c>
      <c r="C2224" s="25">
        <v>2205</v>
      </c>
      <c r="D2224" t="s">
        <v>19</v>
      </c>
      <c r="E2224">
        <v>59.230800000000002</v>
      </c>
      <c r="F2224">
        <v>35.576900000000002</v>
      </c>
    </row>
    <row r="2225" spans="2:6">
      <c r="B2225" t="s">
        <v>63</v>
      </c>
      <c r="C2225" s="25">
        <v>2206</v>
      </c>
      <c r="D2225" t="s">
        <v>19</v>
      </c>
      <c r="E2225">
        <v>64.615399999999994</v>
      </c>
      <c r="F2225">
        <v>26.730799999999999</v>
      </c>
    </row>
    <row r="2226" spans="2:6">
      <c r="B2226" t="s">
        <v>63</v>
      </c>
      <c r="C2226" s="25">
        <v>2207</v>
      </c>
      <c r="D2226" t="s">
        <v>19</v>
      </c>
      <c r="E2226">
        <v>55.1282</v>
      </c>
      <c r="F2226">
        <v>77.5</v>
      </c>
    </row>
    <row r="2227" spans="2:6">
      <c r="B2227" t="s">
        <v>63</v>
      </c>
      <c r="C2227" s="25">
        <v>2208</v>
      </c>
      <c r="D2227" t="s">
        <v>19</v>
      </c>
      <c r="E2227">
        <v>52.564100000000003</v>
      </c>
      <c r="F2227">
        <v>76.346199999999996</v>
      </c>
    </row>
    <row r="2228" spans="2:6">
      <c r="B2228" t="s">
        <v>63</v>
      </c>
      <c r="C2228" s="25">
        <v>2209</v>
      </c>
      <c r="D2228" t="s">
        <v>19</v>
      </c>
      <c r="E2228">
        <v>50.512799999999999</v>
      </c>
      <c r="F2228">
        <v>75.576899999999995</v>
      </c>
    </row>
    <row r="2229" spans="2:6">
      <c r="B2229" t="s">
        <v>63</v>
      </c>
      <c r="C2229" s="25">
        <v>2210</v>
      </c>
      <c r="D2229" t="s">
        <v>19</v>
      </c>
      <c r="E2229">
        <v>47.435899999999997</v>
      </c>
      <c r="F2229">
        <v>74.807699999999997</v>
      </c>
    </row>
    <row r="2230" spans="2:6">
      <c r="B2230" t="s">
        <v>63</v>
      </c>
      <c r="C2230" s="25">
        <v>2211</v>
      </c>
      <c r="D2230" t="s">
        <v>19</v>
      </c>
      <c r="E2230">
        <v>44.359000000000002</v>
      </c>
      <c r="F2230">
        <v>74.423100000000005</v>
      </c>
    </row>
    <row r="2231" spans="2:6">
      <c r="B2231" t="s">
        <v>63</v>
      </c>
      <c r="C2231" s="25">
        <v>2212</v>
      </c>
      <c r="D2231" t="s">
        <v>19</v>
      </c>
      <c r="E2231">
        <v>42.051299999999998</v>
      </c>
      <c r="F2231">
        <v>74.423100000000005</v>
      </c>
    </row>
    <row r="2232" spans="2:6">
      <c r="B2232" t="s">
        <v>63</v>
      </c>
      <c r="C2232" s="25">
        <v>2213</v>
      </c>
      <c r="D2232" t="s">
        <v>19</v>
      </c>
      <c r="E2232">
        <v>40.256399999999999</v>
      </c>
      <c r="F2232">
        <v>74.423100000000005</v>
      </c>
    </row>
    <row r="2233" spans="2:6">
      <c r="B2233" t="s">
        <v>63</v>
      </c>
      <c r="C2233" s="25">
        <v>2214</v>
      </c>
      <c r="D2233" t="s">
        <v>19</v>
      </c>
      <c r="E2233">
        <v>67.948700000000002</v>
      </c>
      <c r="F2233">
        <v>1.3462000000000001</v>
      </c>
    </row>
    <row r="2234" spans="2:6">
      <c r="B2234" t="s">
        <v>63</v>
      </c>
      <c r="C2234" s="25">
        <v>2215</v>
      </c>
      <c r="D2234" t="s">
        <v>19</v>
      </c>
      <c r="E2234">
        <v>67.948700000000002</v>
      </c>
      <c r="F2234">
        <v>4.8076999999999996</v>
      </c>
    </row>
    <row r="2235" spans="2:6">
      <c r="B2235" t="s">
        <v>63</v>
      </c>
      <c r="C2235" s="25">
        <v>2216</v>
      </c>
      <c r="D2235" t="s">
        <v>19</v>
      </c>
      <c r="E2235">
        <v>68.205100000000002</v>
      </c>
      <c r="F2235">
        <v>7.8845999999999998</v>
      </c>
    </row>
    <row r="2236" spans="2:6">
      <c r="B2236" t="s">
        <v>63</v>
      </c>
      <c r="C2236" s="25">
        <v>2217</v>
      </c>
      <c r="D2236" t="s">
        <v>19</v>
      </c>
      <c r="E2236">
        <v>68.461500000000001</v>
      </c>
      <c r="F2236">
        <v>10.961499999999999</v>
      </c>
    </row>
    <row r="2237" spans="2:6">
      <c r="B2237" t="s">
        <v>63</v>
      </c>
      <c r="C2237" s="25">
        <v>2218</v>
      </c>
      <c r="D2237" t="s">
        <v>19</v>
      </c>
      <c r="E2237">
        <v>69.743600000000001</v>
      </c>
      <c r="F2237">
        <v>13.6538</v>
      </c>
    </row>
    <row r="2238" spans="2:6">
      <c r="B2238" t="s">
        <v>63</v>
      </c>
      <c r="C2238" s="25">
        <v>2219</v>
      </c>
      <c r="D2238" t="s">
        <v>19</v>
      </c>
      <c r="E2238">
        <v>71.538499999999999</v>
      </c>
      <c r="F2238">
        <v>14.807700000000001</v>
      </c>
    </row>
    <row r="2239" spans="2:6">
      <c r="B2239" t="s">
        <v>63</v>
      </c>
      <c r="C2239" s="25">
        <v>2220</v>
      </c>
      <c r="D2239" t="s">
        <v>19</v>
      </c>
      <c r="E2239">
        <v>72.564099999999996</v>
      </c>
      <c r="F2239">
        <v>15.5769</v>
      </c>
    </row>
    <row r="2240" spans="2:6">
      <c r="B2240" t="s">
        <v>63</v>
      </c>
      <c r="C2240" s="25">
        <v>2221</v>
      </c>
      <c r="D2240" t="s">
        <v>19</v>
      </c>
      <c r="E2240">
        <v>75.384600000000006</v>
      </c>
      <c r="F2240">
        <v>15.5769</v>
      </c>
    </row>
    <row r="2241" spans="2:6">
      <c r="B2241" t="s">
        <v>63</v>
      </c>
      <c r="C2241" s="25">
        <v>2222</v>
      </c>
      <c r="D2241" t="s">
        <v>19</v>
      </c>
      <c r="E2241">
        <v>76.923100000000005</v>
      </c>
      <c r="F2241">
        <v>15.5769</v>
      </c>
    </row>
    <row r="2242" spans="2:6">
      <c r="B2242" t="s">
        <v>63</v>
      </c>
      <c r="C2242" s="25">
        <v>2223</v>
      </c>
      <c r="D2242" t="s">
        <v>19</v>
      </c>
      <c r="E2242">
        <v>78.461500000000001</v>
      </c>
      <c r="F2242">
        <v>14.4231</v>
      </c>
    </row>
    <row r="2243" spans="2:6">
      <c r="B2243" t="s">
        <v>63</v>
      </c>
      <c r="C2243" s="25">
        <v>2224</v>
      </c>
      <c r="D2243" t="s">
        <v>19</v>
      </c>
      <c r="E2243">
        <v>78.7179</v>
      </c>
      <c r="F2243">
        <v>13.6538</v>
      </c>
    </row>
    <row r="2244" spans="2:6">
      <c r="B2244" t="s">
        <v>63</v>
      </c>
      <c r="C2244" s="25">
        <v>2225</v>
      </c>
      <c r="D2244" t="s">
        <v>19</v>
      </c>
      <c r="E2244">
        <v>78.7179</v>
      </c>
      <c r="F2244">
        <v>10.961499999999999</v>
      </c>
    </row>
    <row r="2245" spans="2:6">
      <c r="B2245" t="s">
        <v>63</v>
      </c>
      <c r="C2245" s="25">
        <v>2226</v>
      </c>
      <c r="D2245" t="s">
        <v>19</v>
      </c>
      <c r="E2245">
        <v>77.692300000000003</v>
      </c>
      <c r="F2245">
        <v>10.5769</v>
      </c>
    </row>
    <row r="2246" spans="2:6">
      <c r="B2246" t="s">
        <v>63</v>
      </c>
      <c r="C2246" s="25">
        <v>2227</v>
      </c>
      <c r="D2246" t="s">
        <v>19</v>
      </c>
      <c r="E2246">
        <v>75.897400000000005</v>
      </c>
      <c r="F2246">
        <v>10.5769</v>
      </c>
    </row>
    <row r="2247" spans="2:6">
      <c r="B2247" t="s">
        <v>63</v>
      </c>
      <c r="C2247" s="25">
        <v>2228</v>
      </c>
      <c r="D2247" t="s">
        <v>19</v>
      </c>
      <c r="E2247">
        <v>73.846199999999996</v>
      </c>
      <c r="F2247">
        <v>9.8077000000000005</v>
      </c>
    </row>
    <row r="2248" spans="2:6">
      <c r="B2248" t="s">
        <v>63</v>
      </c>
      <c r="C2248" s="25">
        <v>2229</v>
      </c>
      <c r="D2248" t="s">
        <v>19</v>
      </c>
      <c r="E2248">
        <v>75.128200000000007</v>
      </c>
      <c r="F2248">
        <v>9.4230999999999998</v>
      </c>
    </row>
    <row r="2249" spans="2:6">
      <c r="B2249" t="s">
        <v>63</v>
      </c>
      <c r="C2249" s="25">
        <v>2230</v>
      </c>
      <c r="D2249" t="s">
        <v>19</v>
      </c>
      <c r="E2249">
        <v>77.179500000000004</v>
      </c>
      <c r="F2249">
        <v>8.2691999999999997</v>
      </c>
    </row>
    <row r="2250" spans="2:6">
      <c r="B2250" t="s">
        <v>63</v>
      </c>
      <c r="C2250" s="25">
        <v>2231</v>
      </c>
      <c r="D2250" t="s">
        <v>19</v>
      </c>
      <c r="E2250">
        <v>78.7179</v>
      </c>
      <c r="F2250">
        <v>5.9615</v>
      </c>
    </row>
    <row r="2251" spans="2:6">
      <c r="B2251" t="s">
        <v>63</v>
      </c>
      <c r="C2251" s="25">
        <v>2232</v>
      </c>
      <c r="D2251" t="s">
        <v>19</v>
      </c>
      <c r="E2251">
        <v>78.7179</v>
      </c>
      <c r="F2251">
        <v>5.9615</v>
      </c>
    </row>
    <row r="2252" spans="2:6">
      <c r="B2252" t="s">
        <v>63</v>
      </c>
      <c r="C2252" s="25">
        <v>2233</v>
      </c>
      <c r="D2252" t="s">
        <v>19</v>
      </c>
      <c r="E2252">
        <v>73.333299999999994</v>
      </c>
      <c r="F2252">
        <v>17.884599999999999</v>
      </c>
    </row>
    <row r="2253" spans="2:6">
      <c r="B2253" t="s">
        <v>63</v>
      </c>
      <c r="C2253" s="25">
        <v>2234</v>
      </c>
      <c r="D2253" t="s">
        <v>19</v>
      </c>
      <c r="E2253">
        <v>75.384600000000006</v>
      </c>
      <c r="F2253">
        <v>22.115400000000001</v>
      </c>
    </row>
    <row r="2254" spans="2:6">
      <c r="B2254" t="s">
        <v>63</v>
      </c>
      <c r="C2254" s="25">
        <v>2235</v>
      </c>
      <c r="D2254" t="s">
        <v>19</v>
      </c>
      <c r="E2254">
        <v>76.923100000000005</v>
      </c>
      <c r="F2254">
        <v>24.423100000000002</v>
      </c>
    </row>
    <row r="2255" spans="2:6">
      <c r="B2255" t="s">
        <v>63</v>
      </c>
      <c r="C2255" s="25">
        <v>2236</v>
      </c>
      <c r="D2255" t="s">
        <v>19</v>
      </c>
      <c r="E2255">
        <v>78.7179</v>
      </c>
      <c r="F2255">
        <v>29.038499999999999</v>
      </c>
    </row>
    <row r="2256" spans="2:6">
      <c r="B2256" t="s">
        <v>63</v>
      </c>
      <c r="C2256" s="25">
        <v>2237</v>
      </c>
      <c r="D2256" t="s">
        <v>19</v>
      </c>
      <c r="E2256">
        <v>79.743600000000001</v>
      </c>
      <c r="F2256">
        <v>31.730799999999999</v>
      </c>
    </row>
    <row r="2257" spans="2:6">
      <c r="B2257" t="s">
        <v>63</v>
      </c>
      <c r="C2257" s="25">
        <v>2238</v>
      </c>
      <c r="D2257" t="s">
        <v>19</v>
      </c>
      <c r="E2257">
        <v>81.2821</v>
      </c>
      <c r="F2257">
        <v>35.576900000000002</v>
      </c>
    </row>
    <row r="2258" spans="2:6">
      <c r="B2258" t="s">
        <v>63</v>
      </c>
      <c r="C2258" s="25">
        <v>2239</v>
      </c>
      <c r="D2258" t="s">
        <v>19</v>
      </c>
      <c r="E2258">
        <v>82.820499999999996</v>
      </c>
      <c r="F2258">
        <v>38.269199999999998</v>
      </c>
    </row>
    <row r="2259" spans="2:6">
      <c r="B2259" t="s">
        <v>63</v>
      </c>
      <c r="C2259" s="25">
        <v>2240</v>
      </c>
      <c r="D2259" t="s">
        <v>19</v>
      </c>
      <c r="E2259">
        <v>84.102599999999995</v>
      </c>
      <c r="F2259">
        <v>38.269199999999998</v>
      </c>
    </row>
    <row r="2260" spans="2:6">
      <c r="B2260" t="s">
        <v>63</v>
      </c>
      <c r="C2260" s="25">
        <v>2241</v>
      </c>
      <c r="D2260" t="s">
        <v>19</v>
      </c>
      <c r="E2260">
        <v>84.102599999999995</v>
      </c>
      <c r="F2260">
        <v>34.807699999999997</v>
      </c>
    </row>
    <row r="2261" spans="2:6">
      <c r="B2261" t="s">
        <v>63</v>
      </c>
      <c r="C2261" s="25">
        <v>2242</v>
      </c>
      <c r="D2261" t="s">
        <v>19</v>
      </c>
      <c r="E2261">
        <v>83.589699999999993</v>
      </c>
      <c r="F2261">
        <v>32.115400000000001</v>
      </c>
    </row>
    <row r="2262" spans="2:6">
      <c r="B2262" t="s">
        <v>63</v>
      </c>
      <c r="C2262" s="25">
        <v>2243</v>
      </c>
      <c r="D2262" t="s">
        <v>19</v>
      </c>
      <c r="E2262">
        <v>82.564099999999996</v>
      </c>
      <c r="F2262">
        <v>29.423100000000002</v>
      </c>
    </row>
    <row r="2263" spans="2:6">
      <c r="B2263" t="s">
        <v>63</v>
      </c>
      <c r="C2263" s="25">
        <v>2244</v>
      </c>
      <c r="D2263" t="s">
        <v>19</v>
      </c>
      <c r="E2263">
        <v>82.051299999999998</v>
      </c>
      <c r="F2263">
        <v>26.730799999999999</v>
      </c>
    </row>
    <row r="2264" spans="2:6">
      <c r="B2264" t="s">
        <v>63</v>
      </c>
      <c r="C2264" s="25">
        <v>2245</v>
      </c>
      <c r="D2264" t="s">
        <v>19</v>
      </c>
      <c r="E2264">
        <v>81.2821</v>
      </c>
      <c r="F2264">
        <v>24.423100000000002</v>
      </c>
    </row>
    <row r="2265" spans="2:6">
      <c r="B2265" t="s">
        <v>63</v>
      </c>
      <c r="C2265" s="25">
        <v>2246</v>
      </c>
      <c r="D2265" t="s">
        <v>19</v>
      </c>
      <c r="E2265">
        <v>80.256399999999999</v>
      </c>
      <c r="F2265">
        <v>21.730799999999999</v>
      </c>
    </row>
    <row r="2266" spans="2:6">
      <c r="B2266" t="s">
        <v>63</v>
      </c>
      <c r="C2266" s="25">
        <v>2247</v>
      </c>
      <c r="D2266" t="s">
        <v>19</v>
      </c>
      <c r="E2266">
        <v>81.794899999999998</v>
      </c>
      <c r="F2266">
        <v>22.5</v>
      </c>
    </row>
    <row r="2267" spans="2:6">
      <c r="B2267" t="s">
        <v>63</v>
      </c>
      <c r="C2267" s="25">
        <v>2248</v>
      </c>
      <c r="D2267" t="s">
        <v>19</v>
      </c>
      <c r="E2267">
        <v>84.102599999999995</v>
      </c>
      <c r="F2267">
        <v>21.730799999999999</v>
      </c>
    </row>
    <row r="2268" spans="2:6">
      <c r="B2268" t="s">
        <v>63</v>
      </c>
      <c r="C2268" s="25">
        <v>2249</v>
      </c>
      <c r="D2268" t="s">
        <v>19</v>
      </c>
      <c r="E2268">
        <v>84.615399999999994</v>
      </c>
      <c r="F2268">
        <v>19.423100000000002</v>
      </c>
    </row>
    <row r="2269" spans="2:6">
      <c r="B2269" t="s">
        <v>63</v>
      </c>
      <c r="C2269" s="25">
        <v>2250</v>
      </c>
      <c r="D2269" t="s">
        <v>19</v>
      </c>
      <c r="E2269">
        <v>84.358999999999995</v>
      </c>
      <c r="F2269">
        <v>14.4231</v>
      </c>
    </row>
    <row r="2270" spans="2:6">
      <c r="B2270" t="s">
        <v>63</v>
      </c>
      <c r="C2270" s="25">
        <v>2251</v>
      </c>
      <c r="D2270" t="s">
        <v>19</v>
      </c>
      <c r="E2270">
        <v>83.589699999999993</v>
      </c>
      <c r="F2270">
        <v>12.5</v>
      </c>
    </row>
    <row r="2271" spans="2:6">
      <c r="B2271" t="s">
        <v>63</v>
      </c>
      <c r="C2271" s="25">
        <v>2252</v>
      </c>
      <c r="D2271" t="s">
        <v>19</v>
      </c>
      <c r="E2271">
        <v>82.820499999999996</v>
      </c>
      <c r="F2271">
        <v>9.4230999999999998</v>
      </c>
    </row>
    <row r="2272" spans="2:6">
      <c r="B2272" t="s">
        <v>63</v>
      </c>
      <c r="C2272" s="25">
        <v>2253</v>
      </c>
      <c r="D2272" t="s">
        <v>19</v>
      </c>
      <c r="E2272">
        <v>80.256399999999999</v>
      </c>
      <c r="F2272">
        <v>9.4230999999999998</v>
      </c>
    </row>
    <row r="2273" spans="2:6">
      <c r="B2273" t="s">
        <v>63</v>
      </c>
      <c r="C2273" s="25">
        <v>2254</v>
      </c>
      <c r="D2273" t="s">
        <v>19</v>
      </c>
      <c r="E2273">
        <v>80</v>
      </c>
      <c r="F2273">
        <v>11.3462</v>
      </c>
    </row>
    <row r="2274" spans="2:6">
      <c r="B2274" t="s">
        <v>63</v>
      </c>
      <c r="C2274" s="25">
        <v>2255</v>
      </c>
      <c r="D2274" t="s">
        <v>19</v>
      </c>
      <c r="E2274">
        <v>80</v>
      </c>
      <c r="F2274">
        <v>15.5769</v>
      </c>
    </row>
    <row r="2275" spans="2:6">
      <c r="B2275" t="s">
        <v>63</v>
      </c>
      <c r="C2275" s="25">
        <v>2256</v>
      </c>
      <c r="D2275" t="s">
        <v>19</v>
      </c>
      <c r="E2275">
        <v>80.256399999999999</v>
      </c>
      <c r="F2275">
        <v>17.5</v>
      </c>
    </row>
    <row r="2276" spans="2:6">
      <c r="B2276" t="s">
        <v>63</v>
      </c>
      <c r="C2276" s="25">
        <v>2257</v>
      </c>
      <c r="D2276" t="s">
        <v>19</v>
      </c>
      <c r="E2276">
        <v>76.666700000000006</v>
      </c>
      <c r="F2276">
        <v>27.884599999999999</v>
      </c>
    </row>
    <row r="2277" spans="2:6">
      <c r="B2277" t="s">
        <v>63</v>
      </c>
      <c r="C2277" s="25">
        <v>2258</v>
      </c>
      <c r="D2277" t="s">
        <v>19</v>
      </c>
      <c r="E2277">
        <v>85.641000000000005</v>
      </c>
      <c r="F2277">
        <v>17.884599999999999</v>
      </c>
    </row>
    <row r="2278" spans="2:6">
      <c r="B2278" t="s">
        <v>63</v>
      </c>
      <c r="C2278" s="25">
        <v>2259</v>
      </c>
      <c r="D2278" t="s">
        <v>19</v>
      </c>
      <c r="E2278">
        <v>87.692300000000003</v>
      </c>
      <c r="F2278">
        <v>17.884599999999999</v>
      </c>
    </row>
    <row r="2279" spans="2:6">
      <c r="B2279" t="s">
        <v>63</v>
      </c>
      <c r="C2279" s="25">
        <v>2260</v>
      </c>
      <c r="D2279" t="s">
        <v>19</v>
      </c>
      <c r="E2279">
        <v>88.7179</v>
      </c>
      <c r="F2279">
        <v>15.192299999999999</v>
      </c>
    </row>
    <row r="2280" spans="2:6">
      <c r="B2280" t="s">
        <v>63</v>
      </c>
      <c r="C2280" s="25">
        <v>2261</v>
      </c>
      <c r="D2280" t="s">
        <v>19</v>
      </c>
      <c r="E2280">
        <v>88.7179</v>
      </c>
      <c r="F2280">
        <v>12.5</v>
      </c>
    </row>
    <row r="2281" spans="2:6">
      <c r="B2281" t="s">
        <v>63</v>
      </c>
      <c r="C2281" s="25">
        <v>2262</v>
      </c>
      <c r="D2281" t="s">
        <v>19</v>
      </c>
      <c r="E2281">
        <v>87.179500000000004</v>
      </c>
      <c r="F2281">
        <v>9.0385000000000009</v>
      </c>
    </row>
    <row r="2282" spans="2:6">
      <c r="B2282" t="s">
        <v>63</v>
      </c>
      <c r="C2282" s="25">
        <v>2263</v>
      </c>
      <c r="D2282" t="s">
        <v>19</v>
      </c>
      <c r="E2282">
        <v>85.897400000000005</v>
      </c>
      <c r="F2282">
        <v>7.1154000000000002</v>
      </c>
    </row>
    <row r="2283" spans="2:6">
      <c r="B2283" t="s">
        <v>63</v>
      </c>
      <c r="C2283" s="25">
        <v>2264</v>
      </c>
      <c r="D2283" t="s">
        <v>19</v>
      </c>
      <c r="E2283">
        <v>83.846199999999996</v>
      </c>
      <c r="F2283">
        <v>5.5769000000000002</v>
      </c>
    </row>
    <row r="2284" spans="2:6">
      <c r="B2284" t="s">
        <v>63</v>
      </c>
      <c r="C2284" s="25">
        <v>2265</v>
      </c>
      <c r="D2284" t="s">
        <v>19</v>
      </c>
      <c r="E2284">
        <v>82.564099999999996</v>
      </c>
      <c r="F2284">
        <v>5.1923000000000004</v>
      </c>
    </row>
    <row r="2285" spans="2:6">
      <c r="B2285" t="s">
        <v>63</v>
      </c>
      <c r="C2285" s="25">
        <v>2266</v>
      </c>
      <c r="D2285" t="s">
        <v>19</v>
      </c>
      <c r="E2285">
        <v>89.487200000000001</v>
      </c>
      <c r="F2285">
        <v>13.6538</v>
      </c>
    </row>
    <row r="2286" spans="2:6">
      <c r="B2286" t="s">
        <v>63</v>
      </c>
      <c r="C2286" s="25">
        <v>2267</v>
      </c>
      <c r="D2286" t="s">
        <v>19</v>
      </c>
      <c r="E2286">
        <v>90.512799999999999</v>
      </c>
      <c r="F2286">
        <v>10.192299999999999</v>
      </c>
    </row>
    <row r="2287" spans="2:6">
      <c r="B2287" t="s">
        <v>63</v>
      </c>
      <c r="C2287" s="25">
        <v>2268</v>
      </c>
      <c r="D2287" t="s">
        <v>19</v>
      </c>
      <c r="E2287">
        <v>90.512799999999999</v>
      </c>
      <c r="F2287">
        <v>7.1154000000000002</v>
      </c>
    </row>
    <row r="2288" spans="2:6">
      <c r="B2288" t="s">
        <v>63</v>
      </c>
      <c r="C2288" s="25">
        <v>2269</v>
      </c>
      <c r="D2288" t="s">
        <v>19</v>
      </c>
      <c r="E2288">
        <v>90</v>
      </c>
      <c r="F2288">
        <v>5.9615</v>
      </c>
    </row>
    <row r="2289" spans="2:6">
      <c r="B2289" t="s">
        <v>63</v>
      </c>
      <c r="C2289" s="25">
        <v>2270</v>
      </c>
      <c r="D2289" t="s">
        <v>19</v>
      </c>
      <c r="E2289">
        <v>88.461500000000001</v>
      </c>
      <c r="F2289">
        <v>3.6537999999999999</v>
      </c>
    </row>
    <row r="2290" spans="2:6">
      <c r="B2290" t="s">
        <v>63</v>
      </c>
      <c r="C2290" s="25">
        <v>2271</v>
      </c>
      <c r="D2290" t="s">
        <v>19</v>
      </c>
      <c r="E2290">
        <v>86.923100000000005</v>
      </c>
      <c r="F2290">
        <v>1.7307999999999999</v>
      </c>
    </row>
    <row r="2291" spans="2:6">
      <c r="B2291" t="s">
        <v>63</v>
      </c>
      <c r="C2291" s="25">
        <v>2272</v>
      </c>
      <c r="D2291" t="s">
        <v>19</v>
      </c>
      <c r="E2291">
        <v>74.102599999999995</v>
      </c>
      <c r="F2291">
        <v>21.3462</v>
      </c>
    </row>
    <row r="2292" spans="2:6">
      <c r="B2292" t="s">
        <v>63</v>
      </c>
      <c r="C2292" s="25">
        <v>2273</v>
      </c>
      <c r="D2292" t="s">
        <v>19</v>
      </c>
      <c r="E2292">
        <v>14.102600000000001</v>
      </c>
      <c r="F2292">
        <v>43.269199999999998</v>
      </c>
    </row>
    <row r="2293" spans="2:6"/>
    <row r="2294" spans="2:6"/>
    <row r="2295" spans="2:6"/>
    <row r="2296" spans="2:6"/>
    <row r="2297" spans="2:6"/>
    <row r="2298" spans="2:6"/>
    <row r="2299" spans="2:6"/>
    <row r="2300" spans="2:6"/>
  </sheetData>
  <hyperlinks>
    <hyperlink ref="N56" r:id="rId2" xr:uid="{F5374E27-28DA-40F5-A3DE-5CE1942F4479}"/>
    <hyperlink ref="N59" r:id="rId3" xr:uid="{F5C5FEE5-6C39-4CBD-8E9D-FEC8C02BFEE3}"/>
    <hyperlink ref="N62" r:id="rId4" xr:uid="{BA3AE2DF-8079-4260-A20F-67171910089B}"/>
  </hyperlinks>
  <pageMargins left="0.7" right="0.7" top="0.75" bottom="0.75" header="0.3" footer="0.3"/>
  <pageSetup paperSize="9" orientation="portrait" horizontalDpi="4294967293" r:id="rId5"/>
  <drawing r:id="rId6"/>
  <legacyDrawing r:id="rId7"/>
  <mc:AlternateContent xmlns:mc="http://schemas.openxmlformats.org/markup-compatibility/2006">
    <mc:Choice Requires="x14">
      <controls>
        <mc:AlternateContent xmlns:mc="http://schemas.openxmlformats.org/markup-compatibility/2006">
          <mc:Choice Requires="x14">
            <control shapeId="3073" r:id="rId8" name="Check Box 1">
              <controlPr defaultSize="0" autoFill="0" autoLine="0" autoPict="0">
                <anchor moveWithCells="1">
                  <from>
                    <xdr:col>26</xdr:col>
                    <xdr:colOff>167640</xdr:colOff>
                    <xdr:row>15</xdr:row>
                    <xdr:rowOff>68580</xdr:rowOff>
                  </from>
                  <to>
                    <xdr:col>30</xdr:col>
                    <xdr:colOff>304800</xdr:colOff>
                    <xdr:row>17</xdr:row>
                    <xdr:rowOff>68580</xdr:rowOff>
                  </to>
                </anchor>
              </controlPr>
            </control>
          </mc:Choice>
        </mc:AlternateContent>
        <mc:AlternateContent xmlns:mc="http://schemas.openxmlformats.org/markup-compatibility/2006">
          <mc:Choice Requires="x14">
            <control shapeId="3074" r:id="rId9" name="Check Box 2">
              <controlPr defaultSize="0" autoFill="0" autoLine="0" autoPict="0">
                <anchor moveWithCells="1">
                  <from>
                    <xdr:col>32</xdr:col>
                    <xdr:colOff>190500</xdr:colOff>
                    <xdr:row>15</xdr:row>
                    <xdr:rowOff>68580</xdr:rowOff>
                  </from>
                  <to>
                    <xdr:col>36</xdr:col>
                    <xdr:colOff>243840</xdr:colOff>
                    <xdr:row>17</xdr:row>
                    <xdr:rowOff>60960</xdr:rowOff>
                  </to>
                </anchor>
              </controlPr>
            </control>
          </mc:Choice>
        </mc:AlternateContent>
      </controls>
    </mc:Choice>
  </mc:AlternateContent>
  <tableParts count="1">
    <tablePart r:id="rId10"/>
  </tableParts>
  <extLst>
    <ext xmlns:x14="http://schemas.microsoft.com/office/spreadsheetml/2009/9/main" uri="{A8765BA9-456A-4dab-B4F3-ACF838C121DE}">
      <x14:slicerList>
        <x14:slicer r:id="rId11"/>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6D69D-4AEF-468E-AA47-7DAE27C0D536}">
  <dimension ref="A1:L34"/>
  <sheetViews>
    <sheetView showGridLines="0" tabSelected="1" zoomScale="80" zoomScaleNormal="80" workbookViewId="0"/>
  </sheetViews>
  <sheetFormatPr defaultColWidth="0" defaultRowHeight="14.4" customHeight="1" zeroHeight="1"/>
  <cols>
    <col min="1" max="2" width="14.86328125" style="7" customWidth="1"/>
    <col min="3" max="3" width="8.73046875" style="7" customWidth="1"/>
    <col min="4" max="12" width="14.86328125" style="7" customWidth="1"/>
    <col min="13" max="16384" width="14.86328125" style="7" hidden="1"/>
  </cols>
  <sheetData>
    <row r="1" s="7" customFormat="1" ht="14.4" customHeight="1"/>
    <row r="2" s="7" customFormat="1" ht="14.4" customHeight="1"/>
    <row r="3" s="7" customFormat="1" ht="14.4" customHeight="1"/>
    <row r="4" s="7" customFormat="1"/>
    <row r="5" s="7" customFormat="1"/>
    <row r="6" s="7" customFormat="1"/>
    <row r="7" s="7" customFormat="1"/>
    <row r="8" s="7" customFormat="1"/>
    <row r="9" s="7" customFormat="1"/>
    <row r="10" s="7" customFormat="1"/>
    <row r="11" s="7" customFormat="1"/>
    <row r="12" s="7" customFormat="1"/>
    <row r="13" s="7" customFormat="1"/>
    <row r="14" s="7" customFormat="1"/>
    <row r="15" s="7" customFormat="1"/>
    <row r="16" s="7" customFormat="1"/>
    <row r="17" spans="6:7"/>
    <row r="18" spans="6:7"/>
    <row r="19" spans="6:7"/>
    <row r="20" spans="6:7"/>
    <row r="21" spans="6:7"/>
    <row r="22" spans="6:7"/>
    <row r="23" spans="6:7"/>
    <row r="24" spans="6:7"/>
    <row r="25" spans="6:7"/>
    <row r="26" spans="6:7"/>
    <row r="27" spans="6:7"/>
    <row r="28" spans="6:7"/>
    <row r="29" spans="6:7">
      <c r="F29" s="9" t="s">
        <v>21</v>
      </c>
      <c r="G29" s="12" t="s">
        <v>20</v>
      </c>
    </row>
    <row r="30" spans="6:7">
      <c r="F30" s="9"/>
      <c r="G30" s="12"/>
    </row>
    <row r="31" spans="6:7">
      <c r="F31" s="9"/>
      <c r="G31" s="11"/>
    </row>
    <row r="32" spans="6:7">
      <c r="F32" s="9"/>
      <c r="G32" s="10"/>
    </row>
    <row r="33" spans="6:7">
      <c r="F33" s="9"/>
      <c r="G33" s="8"/>
    </row>
    <row r="34" spans="6:7"/>
  </sheetData>
  <hyperlinks>
    <hyperlink ref="G29" r:id="rId1" display="https://www.linkedin.com/in/ca-bc" xr:uid="{BF11B2A6-5CAE-4665-8CA5-4BD67C59EB7B}"/>
  </hyperlinks>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trump_photo</vt:lpstr>
      <vt:lpstr>Anscombe's Quartet</vt:lpstr>
      <vt:lpstr>example</vt:lpstr>
      <vt:lpstr>thank you!</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cabc</dc:creator>
  <cp:lastModifiedBy>Carlos Barboza</cp:lastModifiedBy>
  <dcterms:created xsi:type="dcterms:W3CDTF">2020-11-23T01:32:52Z</dcterms:created>
  <dcterms:modified xsi:type="dcterms:W3CDTF">2023-01-22T21:30:55Z</dcterms:modified>
</cp:coreProperties>
</file>