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08AF9642-1957-47DF-87DA-1896E80442E9}" xr6:coauthVersionLast="47" xr6:coauthVersionMax="47" xr10:uidLastSave="{00000000-0000-0000-0000-000000000000}"/>
  <bookViews>
    <workbookView xWindow="-96" yWindow="-96" windowWidth="23232" windowHeight="13872" activeTab="3" xr2:uid="{34B87F71-98EA-4DA2-9FEA-F8F5A6F8DF02}"/>
  </bookViews>
  <sheets>
    <sheet name="original" sheetId="7" r:id="rId1"/>
    <sheet name="before &amp; after" sheetId="8" r:id="rId2"/>
    <sheet name="example" sheetId="4" r:id="rId3"/>
    <sheet name="thank you!" sheetId="1" r:id="rId4"/>
  </sheets>
  <definedNames>
    <definedName name="_03_item_slicer">#N/A</definedName>
    <definedName name="_05_labels_slicer">#N/A</definedName>
    <definedName name="_06_items">_xlfn.ANCHORARRAY(example!$K$15)</definedName>
    <definedName name="_07_values">_xlfn.ANCHORARRAY(example!$L$15)</definedName>
    <definedName name="_08_last_marker">_xlfn.ANCHORARRAY(example!$M$15)</definedName>
    <definedName name="_09_labels">_xlfn.ANCHORARRAY(example!$N$15)</definedName>
    <definedName name="_10_combo_box">_xlfn.ANCHORARRAY(example!$I$26)</definedName>
    <definedName name="_11_item_highlight">_xlfn.ANCHORARRAY(example!$O$15)</definedName>
    <definedName name="_12_dot_marker">_xlfn.ANCHORARRAY(example!$P$15)</definedName>
    <definedName name="_13_var_label">_xlfn.ANCHORARRAY(example!$Q$15)</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4" l="1"/>
  <c r="H17" i="4"/>
  <c r="H16" i="4"/>
  <c r="H15" i="4"/>
  <c r="H14" i="4"/>
  <c r="H20" i="4"/>
  <c r="H19" i="4"/>
  <c r="K15" i="4" l="1" a="1"/>
  <c r="K15" i="4" s="1"/>
  <c r="I26" i="4" s="1" a="1"/>
  <c r="I26" i="4" s="1"/>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L15" i="4" l="1" a="1"/>
  <c r="L15" i="4" s="1"/>
  <c r="O15" i="4" s="1" a="1"/>
  <c r="O15" i="4" s="1"/>
  <c r="Q15" i="4" s="1" a="1"/>
  <c r="Q15" i="4" s="1"/>
  <c r="P15" i="4" l="1" a="1"/>
  <c r="P15" i="4" s="1"/>
  <c r="N15" i="4" a="1"/>
  <c r="N15" i="4" s="1"/>
  <c r="M15" i="4" a="1"/>
  <c r="M15"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<sst xmlns="http://schemas.openxmlformats.org/spreadsheetml/2006/main" count="50" uniqueCount="45">
  <si>
    <t>LinkedIn:</t>
  </si>
  <si>
    <t>https://www.linkedin.com/in/merod/</t>
  </si>
  <si>
    <t>Dec</t>
  </si>
  <si>
    <t>Nov</t>
  </si>
  <si>
    <t>Oct</t>
  </si>
  <si>
    <t>Sep</t>
  </si>
  <si>
    <t>Aug</t>
  </si>
  <si>
    <t>Jul</t>
  </si>
  <si>
    <t>Jun</t>
  </si>
  <si>
    <t>May</t>
  </si>
  <si>
    <t>Apr</t>
  </si>
  <si>
    <t>Mar</t>
  </si>
  <si>
    <t>Feb</t>
  </si>
  <si>
    <t>Jan</t>
  </si>
  <si>
    <t>2021</t>
  </si>
  <si>
    <t>2020</t>
  </si>
  <si>
    <t>2019</t>
  </si>
  <si>
    <t>ORIGINAL CHART</t>
  </si>
  <si>
    <t>DATA TO GRAPH</t>
  </si>
  <si>
    <t>sales</t>
  </si>
  <si>
    <t>period</t>
  </si>
  <si>
    <t>year</t>
  </si>
  <si>
    <t>month</t>
  </si>
  <si>
    <t>Last Month</t>
  </si>
  <si>
    <t>Previous Month</t>
  </si>
  <si>
    <t>item</t>
  </si>
  <si>
    <t>calculation</t>
  </si>
  <si>
    <t>item_highlight</t>
  </si>
  <si>
    <t>labels</t>
  </si>
  <si>
    <t>No</t>
  </si>
  <si>
    <t>Yes</t>
  </si>
  <si>
    <t>s</t>
  </si>
  <si>
    <t>2019 average</t>
  </si>
  <si>
    <t>2020 average</t>
  </si>
  <si>
    <t>2021 average</t>
  </si>
  <si>
    <t>axis_format</t>
  </si>
  <si>
    <t>combo_box</t>
  </si>
  <si>
    <t>Last 6M Avg</t>
  </si>
  <si>
    <t>Last 3M Avg</t>
  </si>
  <si>
    <t>combo selection</t>
  </si>
  <si>
    <t>last marker</t>
  </si>
  <si>
    <t>dot marker</t>
  </si>
  <si>
    <t>You can check out my submission here:</t>
  </si>
  <si>
    <t>pending: add URL</t>
  </si>
  <si>
    <t>var %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</si>
</sst>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
  </numFmts>
  <fonts count="10">
    <font>
      <sz val="8"/>
      <color theme="1"/>
      <name val="Calibri"/>
      <family val="2"/>
      <scheme val="minor"/>
    </font>
    <font>
      <sz val="8"/>
      <color theme="1"/>
      <name val="Body Font"/>
      <family val="2"/>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sz val="12"/>
      <color theme="1"/>
      <name val="Calibri"/>
      <family val="2"/>
      <scheme val="minor"/>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8">
    <border>
      <left/>
      <right/>
      <top/>
      <bottom/>
      <diagonal/>
    </border>
    <border>
      <left/>
      <right style="thin">
        <color indexed="12"/>
      </right>
      <top/>
      <bottom style="thin">
        <color indexed="12"/>
      </bottom>
      <diagonal/>
    </border>
    <border>
      <left/>
      <right/>
      <top/>
      <bottom style="thin">
        <color indexed="12"/>
      </bottom>
      <diagonal/>
    </border>
    <border>
      <left style="thin">
        <color indexed="12"/>
      </left>
      <right/>
      <top/>
      <bottom style="thin">
        <color indexed="12"/>
      </bottom>
      <diagonal/>
    </border>
    <border>
      <left/>
      <right style="thin">
        <color indexed="12"/>
      </right>
      <top/>
      <bottom/>
      <diagonal/>
    </border>
    <border>
      <left style="thin">
        <color indexed="12"/>
      </left>
      <right/>
      <top/>
      <bottom/>
      <diagonal/>
    </border>
    <border>
      <left/>
      <right style="thin">
        <color indexed="12"/>
      </right>
      <top style="thin">
        <color indexed="12"/>
      </top>
      <bottom/>
      <diagonal/>
    </border>
    <border>
      <left/>
      <right/>
      <top style="thin">
        <color indexed="12"/>
      </top>
      <bottom/>
      <diagonal/>
    </border>
  </borders>
  <cellStyleXfs count="9">
    <xf numFmtId="0" fontId="0" fillId="0" borderId="0"/>
    <xf numFmtId="0" fontId="3" fillId="0" borderId="0"/>
    <xf numFmtId="0" fontId="4" fillId="0" borderId="0" applyNumberFormat="0" applyFill="0" applyBorder="0" applyAlignment="0" applyProtection="0"/>
    <xf numFmtId="0" fontId="2" fillId="0" borderId="0" applyNumberFormat="0" applyFill="0" applyBorder="0" applyAlignment="0" applyProtection="0"/>
    <xf numFmtId="0" fontId="6" fillId="0" borderId="0"/>
    <xf numFmtId="0" fontId="3" fillId="0" borderId="0"/>
    <xf numFmtId="0" fontId="7" fillId="0" borderId="0"/>
    <xf numFmtId="0" fontId="1" fillId="0" borderId="0"/>
    <xf numFmtId="0" fontId="8" fillId="0" borderId="0"/>
  </cellStyleXfs>
  <cellXfs count="28">
    <xf numFmtId="0" fontId="0" fillId="0" borderId="0" xfId="0"/>
    <xf numFmtId="0" fontId="3" fillId="0" borderId="0" xfId="1"/>
    <xf numFmtId="0" fontId="3" fillId="0" borderId="0" xfId="1" applyAlignment="1">
      <alignment horizontal="right"/>
    </xf>
    <xf numFmtId="0" fontId="5" fillId="0" borderId="0" xfId="2" applyFont="1"/>
    <xf numFmtId="0" fontId="2" fillId="0" borderId="0" xfId="3"/>
    <xf numFmtId="0" fontId="4" fillId="0" borderId="0" xfId="2"/>
    <xf numFmtId="0" fontId="3" fillId="0" borderId="0" xfId="1" quotePrefix="1"/>
    <xf numFmtId="0" fontId="8" fillId="0" borderId="0" xfId="8"/>
    <xf numFmtId="1" fontId="8" fillId="0" borderId="0" xfId="8" applyNumberFormat="1"/>
    <xf numFmtId="1" fontId="8" fillId="0" borderId="1" xfId="8" applyNumberFormat="1" applyBorder="1"/>
    <xf numFmtId="1" fontId="8" fillId="0" borderId="2" xfId="8" applyNumberFormat="1" applyBorder="1"/>
    <xf numFmtId="0" fontId="8" fillId="0" borderId="3" xfId="8" applyBorder="1"/>
    <xf numFmtId="1" fontId="8" fillId="0" borderId="4" xfId="8" applyNumberFormat="1" applyBorder="1"/>
    <xf numFmtId="0" fontId="8" fillId="0" borderId="5" xfId="8" applyBorder="1"/>
    <xf numFmtId="0" fontId="8" fillId="0" borderId="6" xfId="8" applyBorder="1"/>
    <xf numFmtId="0" fontId="8" fillId="0" borderId="7" xfId="8" applyBorder="1"/>
    <xf numFmtId="0" fontId="8" fillId="0" borderId="0" xfId="8" applyAlignment="1">
      <alignment horizontal="left" vertical="center"/>
    </xf>
    <xf numFmtId="0" fontId="8" fillId="0" borderId="0" xfId="8" applyAlignment="1">
      <alignment vertical="center"/>
    </xf>
    <xf numFmtId="0" fontId="8" fillId="2" borderId="0" xfId="8" applyFill="1" applyAlignment="1">
      <alignment vertical="center"/>
    </xf>
    <xf numFmtId="14" fontId="0" fillId="0" borderId="0" xfId="0" applyNumberFormat="1"/>
    <xf numFmtId="0" fontId="0" fillId="0" borderId="0" xfId="0" applyAlignment="1">
      <alignment horizontal="right"/>
    </xf>
    <xf numFmtId="0" fontId="0" fillId="0" borderId="0" xfId="0" pivotButton="1"/>
    <xf numFmtId="164" fontId="0" fillId="0" borderId="0" xfId="0" applyNumberFormat="1"/>
    <xf numFmtId="0" fontId="0" fillId="0" borderId="0" xfId="0" quotePrefix="1"/>
    <xf numFmtId="0" fontId="0" fillId="2" borderId="0" xfId="0" applyFill="1"/>
    <xf numFmtId="0" fontId="0" fillId="2" borderId="0" xfId="0" applyFill="1" applyAlignment="1">
      <alignment horizontal="center"/>
    </xf>
    <xf numFmtId="0" fontId="9" fillId="0" borderId="0" xfId="0" applyFont="1"/>
    <xf numFmtId="0" fontId="8" fillId="2" borderId="0" xfId="8" applyFill="1" applyAlignment="1">
      <alignment horizontal="left" vertical="center"/>
    </xf>
  </cellXfs>
  <cellStyles count="9">
    <cellStyle name="Hipervínculo 2" xfId="2" xr:uid="{89F00235-83E1-4C35-940D-EE8C3B134EA7}"/>
    <cellStyle name="Hyperlink 2" xfId="3" xr:uid="{6F5D9744-6C19-44FA-85B0-DCA646D28E0D}"/>
    <cellStyle name="Normal" xfId="0" builtinId="0"/>
    <cellStyle name="Normal 2" xfId="6" xr:uid="{73C8518C-FE5B-4B51-9E91-E5AC2E83E113}"/>
    <cellStyle name="Normal 2 2" xfId="1" xr:uid="{FDCBB484-6B02-4DA7-941D-45E22EC783D3}"/>
    <cellStyle name="Normal 3" xfId="5" xr:uid="{5FB8A2BA-9E6C-47AF-8DB3-8568132137C9}"/>
    <cellStyle name="Normal 3 2" xfId="4" xr:uid="{F1026B24-507A-4FD2-93AA-C09DD61C35D4}"/>
    <cellStyle name="Normal 4" xfId="7" xr:uid="{A3626A2D-836B-41C7-AC8A-4AD41A867F8E}"/>
    <cellStyle name="Normal 5" xfId="8" xr:uid="{4E600296-8F71-4AB9-BCD1-BDB68F97CD11}"/>
  </cellStyles>
  <dxfs count="5">
    <dxf>
      <numFmt numFmtId="0" formatCode="General"/>
    </dxf>
    <dxf>
      <numFmt numFmtId="0" formatCode="General"/>
    </dxf>
    <dxf>
      <numFmt numFmtId="19" formatCode="d/mm/yyyy"/>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F4A6CEA8-6AE9-4992-89B6-CDC086E67CD9}">
      <tableStyleElement type="wholeTable" dxfId="4"/>
      <tableStyleElement type="headerRow" dxfId="3"/>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615326549490434E-2"/>
          <c:y val="0.22192686778504886"/>
          <c:w val="0.72740573018400567"/>
          <c:h val="0.66432975427553531"/>
        </c:manualLayout>
      </c:layout>
      <c:lineChart>
        <c:grouping val="standard"/>
        <c:varyColors val="0"/>
        <c:ser>
          <c:idx val="0"/>
          <c:order val="0"/>
          <c:tx>
            <c:strRef>
              <c:f>original!$C$4</c:f>
              <c:strCache>
                <c:ptCount val="1"/>
                <c:pt idx="0">
                  <c:v>2019</c:v>
                </c:pt>
              </c:strCache>
            </c:strRef>
          </c:tx>
          <c:spPr>
            <a:ln w="19050" cap="rnd">
              <a:solidFill>
                <a:srgbClr val="00B050"/>
              </a:solidFill>
              <a:prstDash val="lgDashDot"/>
              <a:round/>
            </a:ln>
            <a:effectLst/>
          </c:spPr>
          <c:marker>
            <c:symbol val="none"/>
          </c:marker>
          <c:cat>
            <c:strRef>
              <c:f>original!$B$6:$B$18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original!$C$6:$C$18</c:f>
              <c:numCache>
                <c:formatCode>0</c:formatCode>
                <c:ptCount val="13"/>
                <c:pt idx="0">
                  <c:v>474933.33333333331</c:v>
                </c:pt>
                <c:pt idx="1">
                  <c:v>476880</c:v>
                </c:pt>
                <c:pt idx="2">
                  <c:v>471775</c:v>
                </c:pt>
                <c:pt idx="3">
                  <c:v>469525</c:v>
                </c:pt>
                <c:pt idx="4">
                  <c:v>473466.66666666669</c:v>
                </c:pt>
                <c:pt idx="5">
                  <c:v>470008.33333333331</c:v>
                </c:pt>
                <c:pt idx="6">
                  <c:v>485000</c:v>
                </c:pt>
                <c:pt idx="7">
                  <c:v>474566.66666666669</c:v>
                </c:pt>
                <c:pt idx="8">
                  <c:v>473530</c:v>
                </c:pt>
                <c:pt idx="9">
                  <c:v>461566.66666666669</c:v>
                </c:pt>
                <c:pt idx="10">
                  <c:v>475943.33333333331</c:v>
                </c:pt>
                <c:pt idx="11">
                  <c:v>471189.99999999994</c:v>
                </c:pt>
              </c:numCache>
            </c:numRef>
          </c:val>
          <c:smooth val="0"/>
          <c:extLst>
            <c:ext xmlns:c16="http://schemas.microsoft.com/office/drawing/2014/chart" uri="{C3380CC4-5D6E-409C-BE32-E72D297353CC}">
              <c16:uniqueId val="{00000000-519F-457C-B2A4-5F07756C6E77}"/>
            </c:ext>
          </c:extLst>
        </c:ser>
        <c:ser>
          <c:idx val="1"/>
          <c:order val="1"/>
          <c:tx>
            <c:strRef>
              <c:f>original!$D$4</c:f>
              <c:strCache>
                <c:ptCount val="1"/>
                <c:pt idx="0">
                  <c:v>2020</c:v>
                </c:pt>
              </c:strCache>
            </c:strRef>
          </c:tx>
          <c:spPr>
            <a:ln w="38100" cap="rnd">
              <a:solidFill>
                <a:schemeClr val="accent1"/>
              </a:solidFill>
              <a:prstDash val="dash"/>
              <a:round/>
            </a:ln>
            <a:effectLst/>
          </c:spPr>
          <c:marker>
            <c:symbol val="none"/>
          </c:marker>
          <c:cat>
            <c:strRef>
              <c:f>original!$B$6:$B$18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original!$D$6:$D$18</c:f>
              <c:numCache>
                <c:formatCode>0</c:formatCode>
                <c:ptCount val="13"/>
                <c:pt idx="0">
                  <c:v>487400</c:v>
                </c:pt>
                <c:pt idx="1">
                  <c:v>491039.99999999994</c:v>
                </c:pt>
                <c:pt idx="2">
                  <c:v>483735.00000000006</c:v>
                </c:pt>
                <c:pt idx="3">
                  <c:v>480772.50000000006</c:v>
                </c:pt>
                <c:pt idx="4">
                  <c:v>486300</c:v>
                </c:pt>
                <c:pt idx="5">
                  <c:v>480625</c:v>
                </c:pt>
                <c:pt idx="6">
                  <c:v>503480</c:v>
                </c:pt>
                <c:pt idx="7">
                  <c:v>489050</c:v>
                </c:pt>
                <c:pt idx="8">
                  <c:v>488025</c:v>
                </c:pt>
                <c:pt idx="9">
                  <c:v>472250</c:v>
                </c:pt>
                <c:pt idx="10">
                  <c:v>496655</c:v>
                </c:pt>
                <c:pt idx="11">
                  <c:v>485587.5</c:v>
                </c:pt>
              </c:numCache>
            </c:numRef>
          </c:val>
          <c:smooth val="0"/>
          <c:extLst>
            <c:ext xmlns:c16="http://schemas.microsoft.com/office/drawing/2014/chart" uri="{C3380CC4-5D6E-409C-BE32-E72D297353CC}">
              <c16:uniqueId val="{00000001-519F-457C-B2A4-5F07756C6E77}"/>
            </c:ext>
          </c:extLst>
        </c:ser>
        <c:ser>
          <c:idx val="2"/>
          <c:order val="2"/>
          <c:tx>
            <c:strRef>
              <c:f>original!$E$4</c:f>
              <c:strCache>
                <c:ptCount val="1"/>
                <c:pt idx="0">
                  <c:v>2021</c:v>
                </c:pt>
              </c:strCache>
            </c:strRef>
          </c:tx>
          <c:spPr>
            <a:ln w="50800" cap="rnd">
              <a:solidFill>
                <a:srgbClr val="7030A0"/>
              </a:solidFill>
              <a:round/>
            </a:ln>
            <a:effectLst/>
          </c:spPr>
          <c:marker>
            <c:symbol val="circle"/>
            <c:size val="9"/>
            <c:spPr>
              <a:solidFill>
                <a:srgbClr val="7030A0"/>
              </a:solidFill>
              <a:ln w="9525">
                <a:noFill/>
              </a:ln>
              <a:effectLst/>
            </c:spPr>
          </c:marker>
          <c:cat>
            <c:strRef>
              <c:f>original!$B$6:$B$18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original!$E$6:$E$18</c:f>
              <c:numCache>
                <c:formatCode>0</c:formatCode>
                <c:ptCount val="13"/>
                <c:pt idx="0">
                  <c:v>529640</c:v>
                </c:pt>
                <c:pt idx="1">
                  <c:v>536400</c:v>
                </c:pt>
                <c:pt idx="2">
                  <c:v>519810.00000000006</c:v>
                </c:pt>
                <c:pt idx="3">
                  <c:v>514680</c:v>
                </c:pt>
                <c:pt idx="4">
                  <c:v>530400</c:v>
                </c:pt>
                <c:pt idx="5">
                  <c:v>516850</c:v>
                </c:pt>
                <c:pt idx="6">
                  <c:v>565640</c:v>
                </c:pt>
                <c:pt idx="7">
                  <c:v>533600</c:v>
                </c:pt>
              </c:numCache>
            </c:numRef>
          </c:val>
          <c:smooth val="0"/>
          <c:extLst>
            <c:ext xmlns:c16="http://schemas.microsoft.com/office/drawing/2014/chart" uri="{C3380CC4-5D6E-409C-BE32-E72D297353CC}">
              <c16:uniqueId val="{00000002-519F-457C-B2A4-5F07756C6E77}"/>
            </c:ext>
          </c:extLst>
        </c:ser>
        <c:dLbls>
          <c:showLegendKey val="0"/>
          <c:showVal val="0"/>
          <c:showCatName val="0"/>
          <c:showSerName val="0"/>
          <c:showPercent val="0"/>
          <c:showBubbleSize val="0"/>
        </c:dLbls>
        <c:smooth val="0"/>
        <c:axId val="788934655"/>
        <c:axId val="997214175"/>
      </c:lineChart>
      <c:catAx>
        <c:axId val="78893465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330" b="0" i="0" u="none" strike="noStrike" kern="1200" baseline="0">
                    <a:solidFill>
                      <a:schemeClr val="tx1">
                        <a:lumMod val="65000"/>
                        <a:lumOff val="35000"/>
                      </a:schemeClr>
                    </a:solidFill>
                    <a:latin typeface="Trebuchet MS" panose="020B0703020202090204" pitchFamily="34" charset="0"/>
                    <a:ea typeface="Verdana" panose="020B0604030504040204" pitchFamily="34" charset="0"/>
                    <a:cs typeface="Verdana" panose="020B0604030504040204" pitchFamily="34" charset="0"/>
                  </a:defRPr>
                </a:pPr>
                <a:r>
                  <a:rPr lang="en-US"/>
                  <a:t> </a:t>
                </a:r>
              </a:p>
            </c:rich>
          </c:tx>
          <c:layout>
            <c:manualLayout>
              <c:xMode val="edge"/>
              <c:yMode val="edge"/>
              <c:x val="5.7027954831886322E-2"/>
              <c:y val="0.91093580331094037"/>
            </c:manualLayout>
          </c:layout>
          <c:overlay val="0"/>
          <c:spPr>
            <a:noFill/>
            <a:ln>
              <a:noFill/>
            </a:ln>
            <a:effectLst/>
          </c:spPr>
          <c:txPr>
            <a:bodyPr rot="0" spcFirstLastPara="1" vertOverflow="ellipsis" vert="horz" wrap="square" anchor="ctr" anchorCtr="1"/>
            <a:lstStyle/>
            <a:p>
              <a:pPr>
                <a:defRPr sz="1330" b="0" i="0" u="none" strike="noStrike" kern="1200" baseline="0">
                  <a:solidFill>
                    <a:schemeClr val="tx1">
                      <a:lumMod val="65000"/>
                      <a:lumOff val="35000"/>
                    </a:schemeClr>
                  </a:solidFill>
                  <a:latin typeface="Trebuchet MS" panose="020B0703020202090204" pitchFamily="34" charset="0"/>
                  <a:ea typeface="Verdana" panose="020B0604030504040204" pitchFamily="34" charset="0"/>
                  <a:cs typeface="Verdana" panose="020B0604030504040204" pitchFamily="34" charset="0"/>
                </a:defRPr>
              </a:pPr>
              <a:endParaRPr lang="en-US"/>
            </a:p>
          </c:txPr>
        </c:title>
        <c:numFmt formatCode="General" sourceLinked="1"/>
        <c:majorTickMark val="out"/>
        <c:minorTickMark val="none"/>
        <c:tickLblPos val="nextTo"/>
        <c:spPr>
          <a:solidFill>
            <a:schemeClr val="bg1"/>
          </a:solidFill>
          <a:ln w="9525" cap="flat" cmpd="sng" algn="ctr">
            <a:solidFill>
              <a:schemeClr val="bg1">
                <a:lumMod val="75000"/>
              </a:schemeClr>
            </a:solidFill>
            <a:round/>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Trebuchet MS" panose="020B0703020202090204" pitchFamily="34" charset="0"/>
                <a:ea typeface="Verdana" panose="020B0604030504040204" pitchFamily="34" charset="0"/>
                <a:cs typeface="Verdana" panose="020B0604030504040204" pitchFamily="34" charset="0"/>
              </a:defRPr>
            </a:pPr>
            <a:endParaRPr lang="en-US"/>
          </a:p>
        </c:txPr>
        <c:crossAx val="997214175"/>
        <c:crosses val="autoZero"/>
        <c:auto val="1"/>
        <c:lblAlgn val="ctr"/>
        <c:lblOffset val="100"/>
        <c:noMultiLvlLbl val="0"/>
      </c:catAx>
      <c:valAx>
        <c:axId val="997214175"/>
        <c:scaling>
          <c:orientation val="minMax"/>
          <c:max val="600000"/>
          <c:min val="450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bg1">
                  <a:lumMod val="85000"/>
                </a:schemeClr>
              </a:solidFill>
              <a:round/>
            </a:ln>
            <a:effectLst/>
          </c:spPr>
        </c:minorGridlines>
        <c:numFmt formatCode="&quot;$&quot;#,##0" sourceLinked="0"/>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Trebuchet MS" panose="020B0703020202090204" pitchFamily="34" charset="0"/>
                <a:ea typeface="Verdana" panose="020B0604030504040204" pitchFamily="34" charset="0"/>
                <a:cs typeface="Verdana" panose="020B0604030504040204" pitchFamily="34" charset="0"/>
              </a:defRPr>
            </a:pPr>
            <a:endParaRPr lang="en-US"/>
          </a:p>
        </c:txPr>
        <c:crossAx val="788934655"/>
        <c:crosses val="autoZero"/>
        <c:crossBetween val="midCat"/>
        <c:majorUnit val="50000"/>
        <c:minorUnit val="25000"/>
      </c:valAx>
      <c:spPr>
        <a:noFill/>
        <a:ln>
          <a:noFill/>
        </a:ln>
        <a:effectLst/>
      </c:spPr>
    </c:plotArea>
    <c:legend>
      <c:legendPos val="r"/>
      <c:layout>
        <c:manualLayout>
          <c:xMode val="edge"/>
          <c:yMode val="edge"/>
          <c:x val="0.84761868993174039"/>
          <c:y val="0.33886359796970905"/>
          <c:w val="0.13518865394199828"/>
          <c:h val="0.20543987244985276"/>
        </c:manualLayout>
      </c:layout>
      <c:overlay val="1"/>
      <c:spPr>
        <a:solidFill>
          <a:schemeClr val="bg1"/>
        </a:solid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Trebuchet MS" panose="020B0703020202090204" pitchFamily="34" charset="0"/>
              <a:ea typeface="Verdana" panose="020B0604030504040204" pitchFamily="34" charset="0"/>
              <a:cs typeface="Verdana" panose="020B060403050404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0" i="0">
          <a:latin typeface="Trebuchet MS" panose="020B0703020202090204" pitchFamily="34" charset="0"/>
          <a:ea typeface="Verdana" panose="020B0604030504040204" pitchFamily="34" charset="0"/>
          <a:cs typeface="Verdana" panose="020B0604030504040204" pitchFamily="34" charset="0"/>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466415123306438E-2"/>
          <c:y val="3.6850921273031828E-2"/>
          <c:w val="0.90475540951081901"/>
          <c:h val="0.81173109642701702"/>
        </c:manualLayout>
      </c:layout>
      <c:barChart>
        <c:barDir val="col"/>
        <c:grouping val="clustered"/>
        <c:varyColors val="0"/>
        <c:ser>
          <c:idx val="0"/>
          <c:order val="2"/>
          <c:tx>
            <c:strRef>
              <c:f>example!$O$14</c:f>
              <c:strCache>
                <c:ptCount val="1"/>
                <c:pt idx="0">
                  <c:v>item_highlight</c:v>
                </c:pt>
              </c:strCache>
            </c:strRef>
          </c:tx>
          <c:spPr>
            <a:solidFill>
              <a:schemeClr val="bg1">
                <a:lumMod val="85000"/>
                <a:alpha val="47000"/>
              </a:schemeClr>
            </a:solidFill>
            <a:ln>
              <a:noFill/>
            </a:ln>
            <a:effectLst/>
          </c:spPr>
          <c:invertIfNegative val="0"/>
          <c:dLbls>
            <c:dLbl>
              <c:idx val="0"/>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1-C247-4C1F-8067-F1E2FBCD3C7E}"/>
                </c:ext>
              </c:extLst>
            </c:dLbl>
            <c:dLbl>
              <c:idx val="1"/>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0-7A39-4197-A518-618BABD00C74}"/>
                </c:ext>
              </c:extLst>
            </c:dLbl>
            <c:dLbl>
              <c:idx val="2"/>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1-7A39-4197-A518-618BABD00C74}"/>
                </c:ext>
              </c:extLst>
            </c:dLbl>
            <c:dLbl>
              <c:idx val="3"/>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7A39-4197-A518-618BABD00C74}"/>
                </c:ext>
              </c:extLst>
            </c:dLbl>
            <c:dLbl>
              <c:idx val="4"/>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3-7A39-4197-A518-618BABD00C74}"/>
                </c:ext>
              </c:extLst>
            </c:dLbl>
            <c:dLbl>
              <c:idx val="5"/>
              <c:tx>
                <c:rich>
                  <a:bodyPr/>
                  <a:lstStyle/>
                  <a:p>
                    <a:endParaRPr lang="en-US"/>
                  </a:p>
                </c:rich>
              </c:tx>
              <c:dLblPos val="inBase"/>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4-7A39-4197-A518-618BABD00C74}"/>
                </c:ext>
              </c:extLst>
            </c:dLbl>
            <c:dLbl>
              <c:idx val="6"/>
              <c:tx>
                <c:rich>
                  <a:bodyPr/>
                  <a:lstStyle/>
                  <a:p>
                    <a:fld id="{B141DD02-4B00-4C24-83AB-CA89BA12DF5F}" type="CELLRANGE">
                      <a:rPr lang="en-US"/>
                      <a:pPr/>
                      <a:t>[CELLRANGE]</a:t>
                    </a:fld>
                    <a:endParaRPr lang="en-US"/>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A39-4197-A518-618BABD00C74}"/>
                </c:ext>
              </c:extLst>
            </c:dLbl>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[0]!_11_item_highlight</c:f>
              <c:numCache>
                <c:formatCode>General</c:formatCode>
                <c:ptCount val="7"/>
                <c:pt idx="0">
                  <c:v>#N/A</c:v>
                </c:pt>
                <c:pt idx="1">
                  <c:v>#N/A</c:v>
                </c:pt>
                <c:pt idx="2">
                  <c:v>#N/A</c:v>
                </c:pt>
                <c:pt idx="3">
                  <c:v>#N/A</c:v>
                </c:pt>
                <c:pt idx="4">
                  <c:v>#N/A</c:v>
                </c:pt>
                <c:pt idx="5">
                  <c:v>#N/A</c:v>
                </c:pt>
                <c:pt idx="6">
                  <c:v>1</c:v>
                </c:pt>
              </c:numCache>
            </c:numRef>
          </c:val>
          <c:extLst>
            <c:ext xmlns:c15="http://schemas.microsoft.com/office/drawing/2012/chart" uri="{02D57815-91ED-43cb-92C2-25804820EDAC}">
              <c15:datalabelsRange>
                <c15:f>[0]!_13_var_label</c15:f>
                <c15:dlblRangeCache>
                  <c:ptCount val="7"/>
                  <c:pt idx="6">
                    <c:v>Down! 
-5.7%
-$32.0K</c:v>
                  </c:pt>
                </c15:dlblRangeCache>
              </c15:datalabelsRange>
            </c:ext>
            <c:ext xmlns:c16="http://schemas.microsoft.com/office/drawing/2014/chart" uri="{C3380CC4-5D6E-409C-BE32-E72D297353CC}">
              <c16:uniqueId val="{00000001-1851-446D-B8F1-8067673F0764}"/>
            </c:ext>
          </c:extLst>
        </c:ser>
        <c:dLbls>
          <c:showLegendKey val="0"/>
          <c:showVal val="0"/>
          <c:showCatName val="0"/>
          <c:showSerName val="0"/>
          <c:showPercent val="0"/>
          <c:showBubbleSize val="0"/>
        </c:dLbls>
        <c:gapWidth val="0"/>
        <c:axId val="20755600"/>
        <c:axId val="20756016"/>
      </c:barChart>
      <c:lineChart>
        <c:grouping val="standard"/>
        <c:varyColors val="0"/>
        <c:ser>
          <c:idx val="1"/>
          <c:order val="0"/>
          <c:tx>
            <c:strRef>
              <c:f>example!$L$14</c:f>
              <c:strCache>
                <c:ptCount val="1"/>
                <c:pt idx="0">
                  <c:v>calculation</c:v>
                </c:pt>
              </c:strCache>
            </c:strRef>
          </c:tx>
          <c:spPr>
            <a:ln w="28575" cap="rnd">
              <a:solidFill>
                <a:schemeClr val="accent2"/>
              </a:solidFill>
              <a:round/>
            </a:ln>
            <a:effectLst/>
          </c:spPr>
          <c:marker>
            <c:symbol val="none"/>
          </c:marker>
          <c:dLbls>
            <c:dLbl>
              <c:idx val="0"/>
              <c:tx>
                <c:rich>
                  <a:bodyPr/>
                  <a:lstStyle/>
                  <a:p>
                    <a:fld id="{F69D6B2B-1D2D-46DE-A5FD-DCA636756C5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5CBE-45D9-94A8-91FCDCA3612E}"/>
                </c:ext>
              </c:extLst>
            </c:dLbl>
            <c:dLbl>
              <c:idx val="1"/>
              <c:tx>
                <c:rich>
                  <a:bodyPr/>
                  <a:lstStyle/>
                  <a:p>
                    <a:fld id="{F514793F-8985-42DC-B954-991ADCAD456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A39-4197-A518-618BABD00C74}"/>
                </c:ext>
              </c:extLst>
            </c:dLbl>
            <c:dLbl>
              <c:idx val="2"/>
              <c:tx>
                <c:rich>
                  <a:bodyPr/>
                  <a:lstStyle/>
                  <a:p>
                    <a:fld id="{3D2D6216-E5BB-46D9-816D-E92239EDA5AE}"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A39-4197-A518-618BABD00C74}"/>
                </c:ext>
              </c:extLst>
            </c:dLbl>
            <c:dLbl>
              <c:idx val="3"/>
              <c:tx>
                <c:rich>
                  <a:bodyPr/>
                  <a:lstStyle/>
                  <a:p>
                    <a:fld id="{9F257BDA-6358-4D85-89D1-517CF516E267}"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A39-4197-A518-618BABD00C74}"/>
                </c:ext>
              </c:extLst>
            </c:dLbl>
            <c:dLbl>
              <c:idx val="4"/>
              <c:tx>
                <c:rich>
                  <a:bodyPr/>
                  <a:lstStyle/>
                  <a:p>
                    <a:fld id="{B0C2D2F5-B4EF-4D1F-B7BC-07E670616F7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A39-4197-A518-618BABD00C74}"/>
                </c:ext>
              </c:extLst>
            </c:dLbl>
            <c:dLbl>
              <c:idx val="5"/>
              <c:tx>
                <c:rich>
                  <a:bodyPr/>
                  <a:lstStyle/>
                  <a:p>
                    <a:fld id="{561B80ED-27F8-4049-8D7E-A2B2998690BD}"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A39-4197-A518-618BABD00C74}"/>
                </c:ext>
              </c:extLst>
            </c:dLbl>
            <c:dLbl>
              <c:idx val="6"/>
              <c:tx>
                <c:rich>
                  <a:bodyPr/>
                  <a:lstStyle/>
                  <a:p>
                    <a:fld id="{D39DC64E-01B9-4A30-88A1-680598D9A4A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A39-4197-A518-618BABD00C74}"/>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[0]!_06_items</c:f>
              <c:strCache>
                <c:ptCount val="7"/>
                <c:pt idx="0">
                  <c:v>2019
average</c:v>
                </c:pt>
                <c:pt idx="1">
                  <c:v>2020
average</c:v>
                </c:pt>
                <c:pt idx="2">
                  <c:v>2021
average</c:v>
                </c:pt>
                <c:pt idx="3">
                  <c:v>Last 6
months Avg</c:v>
                </c:pt>
                <c:pt idx="4">
                  <c:v>Last 3
months Avg</c:v>
                </c:pt>
                <c:pt idx="5">
                  <c:v>Previous
Month</c:v>
                </c:pt>
                <c:pt idx="6">
                  <c:v>Last
Month</c:v>
                </c:pt>
              </c:strCache>
            </c:strRef>
          </c:cat>
          <c:val>
            <c:numRef>
              <c:f>[0]!_07_values</c:f>
              <c:numCache>
                <c:formatCode>General</c:formatCode>
                <c:ptCount val="7"/>
                <c:pt idx="0">
                  <c:v>473198.75</c:v>
                </c:pt>
                <c:pt idx="1">
                  <c:v>487076.66666666669</c:v>
                </c:pt>
                <c:pt idx="2">
                  <c:v>530877.5</c:v>
                </c:pt>
                <c:pt idx="3">
                  <c:v>530163.33333333337</c:v>
                </c:pt>
                <c:pt idx="4">
                  <c:v>538696.66666666663</c:v>
                </c:pt>
                <c:pt idx="5">
                  <c:v>565640</c:v>
                </c:pt>
                <c:pt idx="6">
                  <c:v>533600</c:v>
                </c:pt>
              </c:numCache>
            </c:numRef>
          </c:val>
          <c:smooth val="0"/>
          <c:extLst>
            <c:ext xmlns:c15="http://schemas.microsoft.com/office/drawing/2012/chart" uri="{02D57815-91ED-43cb-92C2-25804820EDAC}">
              <c15:datalabelsRange>
                <c15:f>[0]!_09_labels</c15:f>
                <c15:dlblRangeCache>
                  <c:ptCount val="7"/>
                  <c:pt idx="0">
                    <c:v>473</c:v>
                  </c:pt>
                  <c:pt idx="1">
                    <c:v>487</c:v>
                  </c:pt>
                  <c:pt idx="2">
                    <c:v>531</c:v>
                  </c:pt>
                  <c:pt idx="3">
                    <c:v>530</c:v>
                  </c:pt>
                  <c:pt idx="4">
                    <c:v>539</c:v>
                  </c:pt>
                  <c:pt idx="5">
                    <c:v>566</c:v>
                  </c:pt>
                </c15:dlblRangeCache>
              </c15:datalabelsRange>
            </c:ext>
            <c:ext xmlns:c16="http://schemas.microsoft.com/office/drawing/2014/chart" uri="{C3380CC4-5D6E-409C-BE32-E72D297353CC}">
              <c16:uniqueId val="{00000002-5CBE-45D9-94A8-91FCDCA3612E}"/>
            </c:ext>
          </c:extLst>
        </c:ser>
        <c:ser>
          <c:idx val="2"/>
          <c:order val="1"/>
          <c:tx>
            <c:strRef>
              <c:f>example!$M$14</c:f>
              <c:strCache>
                <c:ptCount val="1"/>
                <c:pt idx="0">
                  <c:v>last marker</c:v>
                </c:pt>
              </c:strCache>
            </c:strRef>
          </c:tx>
          <c:spPr>
            <a:ln w="28575" cap="rnd">
              <a:solidFill>
                <a:schemeClr val="accent3"/>
              </a:solidFill>
              <a:round/>
            </a:ln>
            <a:effectLst/>
          </c:spPr>
          <c:marker>
            <c:symbol val="circle"/>
            <c:size val="9"/>
            <c:spPr>
              <a:solidFill>
                <a:schemeClr val="bg1"/>
              </a:solidFill>
              <a:ln w="28575">
                <a:solidFill>
                  <a:schemeClr val="accent2"/>
                </a:solidFill>
              </a:ln>
              <a:effectLst/>
            </c:spPr>
          </c:marker>
          <c:cat>
            <c:strRef>
              <c:f>[0]!_06_items</c:f>
              <c:strCache>
                <c:ptCount val="7"/>
                <c:pt idx="0">
                  <c:v>2019
average</c:v>
                </c:pt>
                <c:pt idx="1">
                  <c:v>2020
average</c:v>
                </c:pt>
                <c:pt idx="2">
                  <c:v>2021
average</c:v>
                </c:pt>
                <c:pt idx="3">
                  <c:v>Last 6
months Avg</c:v>
                </c:pt>
                <c:pt idx="4">
                  <c:v>Last 3
months Avg</c:v>
                </c:pt>
                <c:pt idx="5">
                  <c:v>Previous
Month</c:v>
                </c:pt>
                <c:pt idx="6">
                  <c:v>Last
Month</c:v>
                </c:pt>
              </c:strCache>
            </c:strRef>
          </c:cat>
          <c:val>
            <c:numRef>
              <c:f>[0]!_08_last_marker</c:f>
              <c:numCache>
                <c:formatCode>General</c:formatCode>
                <c:ptCount val="7"/>
                <c:pt idx="0">
                  <c:v>#N/A</c:v>
                </c:pt>
                <c:pt idx="1">
                  <c:v>#N/A</c:v>
                </c:pt>
                <c:pt idx="2">
                  <c:v>#N/A</c:v>
                </c:pt>
                <c:pt idx="3">
                  <c:v>#N/A</c:v>
                </c:pt>
                <c:pt idx="4">
                  <c:v>#N/A</c:v>
                </c:pt>
                <c:pt idx="5">
                  <c:v>#N/A</c:v>
                </c:pt>
                <c:pt idx="6">
                  <c:v>533600</c:v>
                </c:pt>
              </c:numCache>
            </c:numRef>
          </c:val>
          <c:smooth val="0"/>
          <c:extLst>
            <c:ext xmlns:c16="http://schemas.microsoft.com/office/drawing/2014/chart" uri="{C3380CC4-5D6E-409C-BE32-E72D297353CC}">
              <c16:uniqueId val="{00000003-5CBE-45D9-94A8-91FCDCA3612E}"/>
            </c:ext>
          </c:extLst>
        </c:ser>
        <c:ser>
          <c:idx val="3"/>
          <c:order val="3"/>
          <c:tx>
            <c:strRef>
              <c:f>example!$P$14</c:f>
              <c:strCache>
                <c:ptCount val="1"/>
                <c:pt idx="0">
                  <c:v>dot marker</c:v>
                </c:pt>
              </c:strCache>
            </c:strRef>
          </c:tx>
          <c:spPr>
            <a:ln w="28575" cap="rnd">
              <a:solidFill>
                <a:schemeClr val="accent4"/>
              </a:solidFill>
              <a:round/>
            </a:ln>
            <a:effectLst/>
          </c:spPr>
          <c:marker>
            <c:symbol val="circle"/>
            <c:size val="9"/>
            <c:spPr>
              <a:solidFill>
                <a:schemeClr val="accent2"/>
              </a:solidFill>
              <a:ln w="9525">
                <a:no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[0]!_12_dot_marker</c:f>
              <c:numCache>
                <c:formatCode>General</c:formatCode>
                <c:ptCount val="7"/>
                <c:pt idx="0">
                  <c:v>#N/A</c:v>
                </c:pt>
                <c:pt idx="1">
                  <c:v>#N/A</c:v>
                </c:pt>
                <c:pt idx="2">
                  <c:v>#N/A</c:v>
                </c:pt>
                <c:pt idx="3">
                  <c:v>#N/A</c:v>
                </c:pt>
                <c:pt idx="4">
                  <c:v>#N/A</c:v>
                </c:pt>
                <c:pt idx="5">
                  <c:v>#N/A</c:v>
                </c:pt>
                <c:pt idx="6">
                  <c:v>533600</c:v>
                </c:pt>
              </c:numCache>
            </c:numRef>
          </c:val>
          <c:smooth val="0"/>
          <c:extLst>
            <c:ext xmlns:c16="http://schemas.microsoft.com/office/drawing/2014/chart" uri="{C3380CC4-5D6E-409C-BE32-E72D297353CC}">
              <c16:uniqueId val="{00000001-B79C-4606-B422-A0731212A634}"/>
            </c:ext>
          </c:extLst>
        </c:ser>
        <c:dLbls>
          <c:showLegendKey val="0"/>
          <c:showVal val="0"/>
          <c:showCatName val="0"/>
          <c:showSerName val="0"/>
          <c:showPercent val="0"/>
          <c:showBubbleSize val="0"/>
        </c:dLbls>
        <c:marker val="1"/>
        <c:smooth val="0"/>
        <c:axId val="1940018207"/>
        <c:axId val="1940014463"/>
      </c:lineChart>
      <c:catAx>
        <c:axId val="19400182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bg1">
                <a:lumMod val="6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940014463"/>
        <c:crosses val="autoZero"/>
        <c:auto val="1"/>
        <c:lblAlgn val="ctr"/>
        <c:lblOffset val="100"/>
        <c:noMultiLvlLbl val="0"/>
      </c:catAx>
      <c:valAx>
        <c:axId val="1940014463"/>
        <c:scaling>
          <c:orientation val="minMax"/>
        </c:scaling>
        <c:delete val="0"/>
        <c:axPos val="l"/>
        <c:majorGridlines>
          <c:spPr>
            <a:ln w="9525" cap="flat" cmpd="sng" algn="ctr">
              <a:solidFill>
                <a:schemeClr val="accent3">
                  <a:lumMod val="20000"/>
                  <a:lumOff val="80000"/>
                </a:schemeClr>
              </a:solidFill>
              <a:round/>
            </a:ln>
            <a:effectLst/>
          </c:spPr>
        </c:majorGridlines>
        <c:numFmt formatCode="#,##0," sourceLinked="0"/>
        <c:majorTickMark val="none"/>
        <c:minorTickMark val="none"/>
        <c:tickLblPos val="nextTo"/>
        <c:spPr>
          <a:noFill/>
          <a:ln w="12700">
            <a:solidFill>
              <a:schemeClr val="bg1">
                <a:lumMod val="65000"/>
              </a:schemeClr>
            </a:solidFill>
          </a:ln>
          <a:effectLst/>
        </c:spPr>
        <c:txPr>
          <a:bodyPr rot="-60000000" spcFirstLastPara="1" vertOverflow="ellipsis" vert="horz" wrap="square" anchor="ctr" anchorCtr="1"/>
          <a:lstStyle/>
          <a:p>
            <a:pPr>
              <a:defRPr sz="1050" b="0" i="0" u="none" strike="noStrike" kern="1200" baseline="0">
                <a:solidFill>
                  <a:schemeClr val="tx1">
                    <a:lumMod val="50000"/>
                    <a:lumOff val="50000"/>
                  </a:schemeClr>
                </a:solidFill>
                <a:latin typeface="Arial" panose="020B0604020202020204" pitchFamily="34" charset="0"/>
                <a:ea typeface="+mn-ea"/>
                <a:cs typeface="Arial" panose="020B0604020202020204" pitchFamily="34" charset="0"/>
              </a:defRPr>
            </a:pPr>
            <a:endParaRPr lang="en-US"/>
          </a:p>
        </c:txPr>
        <c:crossAx val="1940018207"/>
        <c:crosses val="autoZero"/>
        <c:crossBetween val="between"/>
      </c:valAx>
      <c:valAx>
        <c:axId val="20756016"/>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20755600"/>
        <c:crosses val="max"/>
        <c:crossBetween val="between"/>
      </c:valAx>
      <c:catAx>
        <c:axId val="20755600"/>
        <c:scaling>
          <c:orientation val="minMax"/>
        </c:scaling>
        <c:delete val="1"/>
        <c:axPos val="b"/>
        <c:majorTickMark val="out"/>
        <c:minorTickMark val="none"/>
        <c:tickLblPos val="nextTo"/>
        <c:crossAx val="20756016"/>
        <c:crosses val="autoZero"/>
        <c:auto val="1"/>
        <c:lblAlgn val="ctr"/>
        <c:lblOffset val="100"/>
        <c:noMultiLvlLbl val="0"/>
      </c:catAx>
      <c:spPr>
        <a:noFill/>
        <a:ln>
          <a:solidFill>
            <a:schemeClr val="accent3">
              <a:lumMod val="20000"/>
              <a:lumOff val="80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I$24" fmlaRange="_10_combo_box" sel="8"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25400</xdr:colOff>
      <xdr:row>3</xdr:row>
      <xdr:rowOff>0</xdr:rowOff>
    </xdr:from>
    <xdr:to>
      <xdr:col>18</xdr:col>
      <xdr:colOff>370531</xdr:colOff>
      <xdr:row>29</xdr:row>
      <xdr:rowOff>108815</xdr:rowOff>
    </xdr:to>
    <xdr:graphicFrame macro="">
      <xdr:nvGraphicFramePr>
        <xdr:cNvPr id="2" name="Content Placeholder 2">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0.13339</cdr:x>
      <cdr:y>0.0424</cdr:y>
    </cdr:from>
    <cdr:to>
      <cdr:x>0.81248</cdr:x>
      <cdr:y>0.21198</cdr:y>
    </cdr:to>
    <cdr:sp macro="" textlink="">
      <cdr:nvSpPr>
        <cdr:cNvPr id="2" name="TextBox 1">
          <a:extLst xmlns:a="http://schemas.openxmlformats.org/drawingml/2006/main">
            <a:ext uri="{FF2B5EF4-FFF2-40B4-BE49-F238E27FC236}">
              <a16:creationId xmlns:a16="http://schemas.microsoft.com/office/drawing/2014/main" id="{44E2506B-CD86-994E-BCD7-1C87B2258CEA}"/>
            </a:ext>
          </a:extLst>
        </cdr:cNvPr>
        <cdr:cNvSpPr txBox="1"/>
      </cdr:nvSpPr>
      <cdr:spPr>
        <a:xfrm xmlns:a="http://schemas.openxmlformats.org/drawingml/2006/main">
          <a:off x="1257300" y="228600"/>
          <a:ext cx="64008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fontAlgn="b"/>
          <a:r>
            <a:rPr lang="en-US" sz="2000" b="1" i="0" u="none" strike="noStrike">
              <a:solidFill>
                <a:schemeClr val="tx1"/>
              </a:solidFill>
              <a:effectLst/>
              <a:latin typeface="Trebuchet MS" panose="020B0703020202090204" pitchFamily="34" charset="0"/>
              <a:ea typeface="Verdana" panose="020B0604030504040204" pitchFamily="34" charset="0"/>
              <a:cs typeface="Verdana" panose="020B0604030504040204" pitchFamily="34" charset="0"/>
            </a:rPr>
            <a:t>Avg. monthly home sales - Hamilton</a:t>
          </a:r>
        </a:p>
        <a:p xmlns:a="http://schemas.openxmlformats.org/drawingml/2006/main">
          <a:pPr algn="ctr" fontAlgn="b"/>
          <a:r>
            <a:rPr lang="en-US" sz="2000" b="1" i="0" u="none" strike="noStrike">
              <a:solidFill>
                <a:schemeClr val="tx1"/>
              </a:solidFill>
              <a:effectLst/>
              <a:latin typeface="Trebuchet MS" panose="020B0703020202090204" pitchFamily="34" charset="0"/>
              <a:ea typeface="Verdana" panose="020B0604030504040204" pitchFamily="34" charset="0"/>
              <a:cs typeface="Verdana" panose="020B0604030504040204" pitchFamily="34" charset="0"/>
            </a:rPr>
            <a:t>2019-2021</a:t>
          </a:r>
        </a:p>
        <a:p xmlns:a="http://schemas.openxmlformats.org/drawingml/2006/main">
          <a:endParaRPr lang="en-US" sz="2000"/>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13</xdr:col>
      <xdr:colOff>320040</xdr:colOff>
      <xdr:row>24</xdr:row>
      <xdr:rowOff>72032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60020" y="129540"/>
          <a:ext cx="5257800" cy="3051452"/>
        </a:xfrm>
        <a:prstGeom prst="rect">
          <a:avLst/>
        </a:prstGeom>
      </xdr:spPr>
    </xdr:pic>
    <xdr:clientData/>
  </xdr:twoCellAnchor>
  <xdr:twoCellAnchor editAs="oneCell">
    <xdr:from>
      <xdr:col>12</xdr:col>
      <xdr:colOff>0</xdr:colOff>
      <xdr:row>20</xdr:row>
      <xdr:rowOff>91406</xdr:rowOff>
    </xdr:from>
    <xdr:to>
      <xdr:col>25</xdr:col>
      <xdr:colOff>0</xdr:colOff>
      <xdr:row>46</xdr:row>
      <xdr:rowOff>0</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4686300" y="2682206"/>
          <a:ext cx="5349240" cy="3276634"/>
        </a:xfrm>
        <a:prstGeom prst="rect">
          <a:avLst/>
        </a:prstGeom>
      </xdr:spPr>
    </xdr:pic>
    <xdr:clientData/>
  </xdr:twoCellAnchor>
  <xdr:oneCellAnchor>
    <xdr:from>
      <xdr:col>0</xdr:col>
      <xdr:colOff>129540</xdr:colOff>
      <xdr:row>23</xdr:row>
      <xdr:rowOff>106680</xdr:rowOff>
    </xdr:from>
    <xdr:ext cx="2156460" cy="741165"/>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29540" y="3086100"/>
          <a:ext cx="2156460" cy="741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4400">
              <a:solidFill>
                <a:schemeClr val="tx1">
                  <a:lumMod val="65000"/>
                  <a:lumOff val="35000"/>
                </a:schemeClr>
              </a:solidFill>
              <a:latin typeface="Arial" panose="020B0604020202020204" pitchFamily="34" charset="0"/>
              <a:cs typeface="Arial" panose="020B0604020202020204" pitchFamily="34" charset="0"/>
            </a:rPr>
            <a:t>Before</a:t>
          </a:r>
        </a:p>
      </xdr:txBody>
    </xdr:sp>
    <xdr:clientData/>
  </xdr:oneCellAnchor>
  <xdr:oneCellAnchor>
    <xdr:from>
      <xdr:col>21</xdr:col>
      <xdr:colOff>182880</xdr:colOff>
      <xdr:row>15</xdr:row>
      <xdr:rowOff>83820</xdr:rowOff>
    </xdr:from>
    <xdr:ext cx="1493520" cy="741165"/>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8572500" y="2026920"/>
          <a:ext cx="1493520" cy="7411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4400">
              <a:solidFill>
                <a:schemeClr val="tx1">
                  <a:lumMod val="65000"/>
                  <a:lumOff val="35000"/>
                </a:schemeClr>
              </a:solidFill>
              <a:latin typeface="Arial" panose="020B0604020202020204" pitchFamily="34" charset="0"/>
              <a:cs typeface="Arial" panose="020B0604020202020204" pitchFamily="34" charset="0"/>
            </a:rPr>
            <a:t>After</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231033</xdr:colOff>
      <xdr:row>3</xdr:row>
      <xdr:rowOff>73660</xdr:rowOff>
    </xdr:from>
    <xdr:ext cx="1590148" cy="505267"/>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90113" y="46228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oneCellAnchor>
  <xdr:twoCellAnchor>
    <xdr:from>
      <xdr:col>1</xdr:col>
      <xdr:colOff>18627</xdr:colOff>
      <xdr:row>7</xdr:row>
      <xdr:rowOff>44248</xdr:rowOff>
    </xdr:from>
    <xdr:to>
      <xdr:col>4</xdr:col>
      <xdr:colOff>485987</xdr:colOff>
      <xdr:row>9</xdr:row>
      <xdr:rowOff>56304</xdr:rowOff>
    </xdr:to>
    <xdr:sp macro="" textlink="">
      <xdr:nvSpPr>
        <xdr:cNvPr id="3" name="Left Brace 2">
          <a:extLst>
            <a:ext uri="{FF2B5EF4-FFF2-40B4-BE49-F238E27FC236}">
              <a16:creationId xmlns:a16="http://schemas.microsoft.com/office/drawing/2014/main" id="{00000000-0008-0000-0200-000003000000}"/>
            </a:ext>
          </a:extLst>
        </xdr:cNvPr>
        <xdr:cNvSpPr/>
      </xdr:nvSpPr>
      <xdr:spPr>
        <a:xfrm rot="5400000">
          <a:off x="1255929" y="201406"/>
          <a:ext cx="271136" cy="177038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0</xdr:col>
      <xdr:colOff>0</xdr:colOff>
      <xdr:row>0</xdr:row>
      <xdr:rowOff>91440</xdr:rowOff>
    </xdr:from>
    <xdr:ext cx="942871" cy="387286"/>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0" y="9144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xdr:col>
      <xdr:colOff>212090</xdr:colOff>
      <xdr:row>0</xdr:row>
      <xdr:rowOff>68580</xdr:rowOff>
    </xdr:from>
    <xdr:to>
      <xdr:col>4</xdr:col>
      <xdr:colOff>30480</xdr:colOff>
      <xdr:row>4</xdr:row>
      <xdr:rowOff>11430</xdr:rowOff>
    </xdr:to>
    <xdr:sp macro="" textlink="">
      <xdr:nvSpPr>
        <xdr:cNvPr id="5" name="Oval 7">
          <a:extLst>
            <a:ext uri="{FF2B5EF4-FFF2-40B4-BE49-F238E27FC236}">
              <a16:creationId xmlns:a16="http://schemas.microsoft.com/office/drawing/2014/main" id="{00000000-0008-0000-0200-000005000000}"/>
            </a:ext>
          </a:extLst>
        </xdr:cNvPr>
        <xdr:cNvSpPr/>
      </xdr:nvSpPr>
      <xdr:spPr>
        <a:xfrm>
          <a:off x="859790" y="68580"/>
          <a:ext cx="397510" cy="46101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7</xdr:col>
      <xdr:colOff>323426</xdr:colOff>
      <xdr:row>3</xdr:row>
      <xdr:rowOff>0</xdr:rowOff>
    </xdr:from>
    <xdr:to>
      <xdr:col>8</xdr:col>
      <xdr:colOff>160020</xdr:colOff>
      <xdr:row>6</xdr:row>
      <xdr:rowOff>71120</xdr:rowOff>
    </xdr:to>
    <xdr:sp macro="" textlink="">
      <xdr:nvSpPr>
        <xdr:cNvPr id="6" name="Oval 5">
          <a:extLst>
            <a:ext uri="{FF2B5EF4-FFF2-40B4-BE49-F238E27FC236}">
              <a16:creationId xmlns:a16="http://schemas.microsoft.com/office/drawing/2014/main" id="{00000000-0008-0000-0200-000006000000}"/>
            </a:ext>
          </a:extLst>
        </xdr:cNvPr>
        <xdr:cNvSpPr/>
      </xdr:nvSpPr>
      <xdr:spPr>
        <a:xfrm>
          <a:off x="2464646" y="388620"/>
          <a:ext cx="400474"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13</xdr:col>
      <xdr:colOff>139699</xdr:colOff>
      <xdr:row>3</xdr:row>
      <xdr:rowOff>38100</xdr:rowOff>
    </xdr:from>
    <xdr:to>
      <xdr:col>14</xdr:col>
      <xdr:colOff>297180</xdr:colOff>
      <xdr:row>6</xdr:row>
      <xdr:rowOff>91440</xdr:rowOff>
    </xdr:to>
    <xdr:sp macro="" textlink="">
      <xdr:nvSpPr>
        <xdr:cNvPr id="8" name="Oval 7">
          <a:extLst>
            <a:ext uri="{FF2B5EF4-FFF2-40B4-BE49-F238E27FC236}">
              <a16:creationId xmlns:a16="http://schemas.microsoft.com/office/drawing/2014/main" id="{00000000-0008-0000-0200-000008000000}"/>
            </a:ext>
          </a:extLst>
        </xdr:cNvPr>
        <xdr:cNvSpPr/>
      </xdr:nvSpPr>
      <xdr:spPr>
        <a:xfrm>
          <a:off x="5275579" y="426720"/>
          <a:ext cx="469901" cy="44196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xdr:from>
      <xdr:col>30</xdr:col>
      <xdr:colOff>450849</xdr:colOff>
      <xdr:row>35</xdr:row>
      <xdr:rowOff>53340</xdr:rowOff>
    </xdr:from>
    <xdr:to>
      <xdr:col>31</xdr:col>
      <xdr:colOff>358140</xdr:colOff>
      <xdr:row>38</xdr:row>
      <xdr:rowOff>118110</xdr:rowOff>
    </xdr:to>
    <xdr:sp macro="" textlink="">
      <xdr:nvSpPr>
        <xdr:cNvPr id="11" name="Oval 10">
          <a:extLst>
            <a:ext uri="{FF2B5EF4-FFF2-40B4-BE49-F238E27FC236}">
              <a16:creationId xmlns:a16="http://schemas.microsoft.com/office/drawing/2014/main" id="{00000000-0008-0000-0200-00000B000000}"/>
            </a:ext>
          </a:extLst>
        </xdr:cNvPr>
        <xdr:cNvSpPr/>
      </xdr:nvSpPr>
      <xdr:spPr>
        <a:xfrm>
          <a:off x="13656309" y="4587240"/>
          <a:ext cx="394971"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xdr:from>
      <xdr:col>10</xdr:col>
      <xdr:colOff>22861</xdr:colOff>
      <xdr:row>10</xdr:row>
      <xdr:rowOff>30480</xdr:rowOff>
    </xdr:from>
    <xdr:to>
      <xdr:col>17</xdr:col>
      <xdr:colOff>152399</xdr:colOff>
      <xdr:row>11</xdr:row>
      <xdr:rowOff>106695</xdr:rowOff>
    </xdr:to>
    <xdr:sp macro="" textlink="">
      <xdr:nvSpPr>
        <xdr:cNvPr id="16" name="Left Brace 15">
          <a:extLst>
            <a:ext uri="{FF2B5EF4-FFF2-40B4-BE49-F238E27FC236}">
              <a16:creationId xmlns:a16="http://schemas.microsoft.com/office/drawing/2014/main" id="{00000000-0008-0000-0200-000010000000}"/>
            </a:ext>
          </a:extLst>
        </xdr:cNvPr>
        <xdr:cNvSpPr/>
      </xdr:nvSpPr>
      <xdr:spPr>
        <a:xfrm rot="5400000">
          <a:off x="5360662" y="-384801"/>
          <a:ext cx="205755" cy="3627118"/>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18</xdr:col>
      <xdr:colOff>91440</xdr:colOff>
      <xdr:row>1</xdr:row>
      <xdr:rowOff>68580</xdr:rowOff>
    </xdr:from>
    <xdr:ext cx="6720840" cy="343043"/>
    <xdr:sp macro="" textlink="">
      <xdr:nvSpPr>
        <xdr:cNvPr id="19" name="TextBox 18">
          <a:extLst>
            <a:ext uri="{FF2B5EF4-FFF2-40B4-BE49-F238E27FC236}">
              <a16:creationId xmlns:a16="http://schemas.microsoft.com/office/drawing/2014/main" id="{00000000-0008-0000-0200-000013000000}"/>
            </a:ext>
          </a:extLst>
        </xdr:cNvPr>
        <xdr:cNvSpPr txBox="1"/>
      </xdr:nvSpPr>
      <xdr:spPr>
        <a:xfrm>
          <a:off x="7368540" y="198120"/>
          <a:ext cx="6720840" cy="3430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US" sz="1700" b="1" i="0" baseline="0">
              <a:solidFill>
                <a:schemeClr val="tx1">
                  <a:lumMod val="65000"/>
                  <a:lumOff val="35000"/>
                </a:schemeClr>
              </a:solidFill>
              <a:effectLst/>
              <a:latin typeface="Arial" panose="020B0604020202020204" pitchFamily="34" charset="0"/>
              <a:ea typeface="+mn-ea"/>
              <a:cs typeface="Arial" panose="020B0604020202020204" pitchFamily="34" charset="0"/>
            </a:rPr>
            <a:t>Three-Year Directional Trend of Hamilton's Home Sales (in $K)</a:t>
          </a:r>
          <a:endParaRPr lang="en-US" sz="1700" b="1">
            <a:solidFill>
              <a:schemeClr val="tx1">
                <a:lumMod val="65000"/>
                <a:lumOff val="35000"/>
              </a:schemeClr>
            </a:solidFill>
            <a:effectLst/>
            <a:latin typeface="Arial" panose="020B0604020202020204" pitchFamily="34" charset="0"/>
            <a:cs typeface="Arial" panose="020B0604020202020204" pitchFamily="34" charset="0"/>
          </a:endParaRPr>
        </a:p>
      </xdr:txBody>
    </xdr:sp>
    <xdr:clientData/>
  </xdr:oneCellAnchor>
  <xdr:twoCellAnchor editAs="oneCell">
    <xdr:from>
      <xdr:col>22</xdr:col>
      <xdr:colOff>266700</xdr:colOff>
      <xdr:row>34</xdr:row>
      <xdr:rowOff>45720</xdr:rowOff>
    </xdr:from>
    <xdr:to>
      <xdr:col>27</xdr:col>
      <xdr:colOff>381000</xdr:colOff>
      <xdr:row>39</xdr:row>
      <xdr:rowOff>7620</xdr:rowOff>
    </xdr:to>
    <mc:AlternateContent xmlns:mc="http://schemas.openxmlformats.org/markup-compatibility/2006" xmlns:a14="http://schemas.microsoft.com/office/drawing/2010/main">
      <mc:Choice Requires="a14">
        <xdr:graphicFrame macro="">
          <xdr:nvGraphicFramePr>
            <xdr:cNvPr id="18" name="item">
              <a:extLst>
                <a:ext uri="{FF2B5EF4-FFF2-40B4-BE49-F238E27FC236}">
                  <a16:creationId xmlns:a16="http://schemas.microsoft.com/office/drawing/2014/main" id="{00000000-0008-0000-0200-000012000000}"/>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9128760" y="4450080"/>
              <a:ext cx="2705100" cy="60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15239</xdr:colOff>
      <xdr:row>7</xdr:row>
      <xdr:rowOff>22867</xdr:rowOff>
    </xdr:from>
    <xdr:to>
      <xdr:col>9</xdr:col>
      <xdr:colOff>0</xdr:colOff>
      <xdr:row>9</xdr:row>
      <xdr:rowOff>30486</xdr:rowOff>
    </xdr:to>
    <xdr:sp macro="" textlink="">
      <xdr:nvSpPr>
        <xdr:cNvPr id="21" name="Left Brace 20">
          <a:extLst>
            <a:ext uri="{FF2B5EF4-FFF2-40B4-BE49-F238E27FC236}">
              <a16:creationId xmlns:a16="http://schemas.microsoft.com/office/drawing/2014/main" id="{00000000-0008-0000-0200-000015000000}"/>
            </a:ext>
          </a:extLst>
        </xdr:cNvPr>
        <xdr:cNvSpPr/>
      </xdr:nvSpPr>
      <xdr:spPr>
        <a:xfrm rot="5400000">
          <a:off x="2510790" y="308616"/>
          <a:ext cx="266699" cy="1508761"/>
        </a:xfrm>
        <a:prstGeom prst="leftBrace">
          <a:avLst>
            <a:gd name="adj1" fmla="val 14142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10</xdr:col>
      <xdr:colOff>139592</xdr:colOff>
      <xdr:row>6</xdr:row>
      <xdr:rowOff>43180</xdr:rowOff>
    </xdr:from>
    <xdr:ext cx="3350368" cy="475708"/>
    <xdr:sp macro="" textlink="">
      <xdr:nvSpPr>
        <xdr:cNvPr id="22" name="TextBox 21">
          <a:extLst>
            <a:ext uri="{FF2B5EF4-FFF2-40B4-BE49-F238E27FC236}">
              <a16:creationId xmlns:a16="http://schemas.microsoft.com/office/drawing/2014/main" id="{00000000-0008-0000-0200-000016000000}"/>
            </a:ext>
          </a:extLst>
        </xdr:cNvPr>
        <xdr:cNvSpPr txBox="1"/>
      </xdr:nvSpPr>
      <xdr:spPr>
        <a:xfrm>
          <a:off x="3766712" y="820420"/>
          <a:ext cx="3350368" cy="4757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600" b="1">
              <a:solidFill>
                <a:schemeClr val="bg1">
                  <a:lumMod val="65000"/>
                </a:schemeClr>
              </a:solidFill>
              <a:latin typeface="Arial" panose="020B0604020202020204" pitchFamily="34" charset="0"/>
              <a:cs typeface="Arial" panose="020B0604020202020204" pitchFamily="34" charset="0"/>
            </a:rPr>
            <a:t># dynamic arrays</a:t>
          </a:r>
          <a:r>
            <a:rPr lang="en-US" sz="2600" b="1" baseline="0">
              <a:solidFill>
                <a:schemeClr val="bg1">
                  <a:lumMod val="65000"/>
                </a:schemeClr>
              </a:solidFill>
              <a:latin typeface="Arial" panose="020B0604020202020204" pitchFamily="34" charset="0"/>
              <a:cs typeface="Arial" panose="020B0604020202020204" pitchFamily="34" charset="0"/>
            </a:rPr>
            <a:t> </a:t>
          </a:r>
          <a:r>
            <a:rPr lang="en-US" sz="2600" b="1">
              <a:solidFill>
                <a:schemeClr val="bg1">
                  <a:lumMod val="65000"/>
                </a:schemeClr>
              </a:solidFill>
              <a:latin typeface="Arial" panose="020B0604020202020204" pitchFamily="34" charset="0"/>
              <a:cs typeface="Arial" panose="020B0604020202020204" pitchFamily="34" charset="0"/>
            </a:rPr>
            <a:t>#</a:t>
          </a:r>
        </a:p>
      </xdr:txBody>
    </xdr:sp>
    <xdr:clientData/>
  </xdr:oneCellAnchor>
  <xdr:twoCellAnchor editAs="oneCell">
    <xdr:from>
      <xdr:col>19</xdr:col>
      <xdr:colOff>106680</xdr:colOff>
      <xdr:row>34</xdr:row>
      <xdr:rowOff>53340</xdr:rowOff>
    </xdr:from>
    <xdr:to>
      <xdr:col>22</xdr:col>
      <xdr:colOff>60960</xdr:colOff>
      <xdr:row>38</xdr:row>
      <xdr:rowOff>114300</xdr:rowOff>
    </xdr:to>
    <mc:AlternateContent xmlns:mc="http://schemas.openxmlformats.org/markup-compatibility/2006" xmlns:a14="http://schemas.microsoft.com/office/drawing/2010/main">
      <mc:Choice Requires="a14">
        <xdr:graphicFrame macro="">
          <xdr:nvGraphicFramePr>
            <xdr:cNvPr id="24" name="labels">
              <a:extLst>
                <a:ext uri="{FF2B5EF4-FFF2-40B4-BE49-F238E27FC236}">
                  <a16:creationId xmlns:a16="http://schemas.microsoft.com/office/drawing/2014/main" id="{00000000-0008-0000-0200-000018000000}"/>
                </a:ext>
              </a:extLst>
            </xdr:cNvPr>
            <xdr:cNvGraphicFramePr/>
          </xdr:nvGraphicFramePr>
          <xdr:xfrm>
            <a:off x="0" y="0"/>
            <a:ext cx="0" cy="0"/>
          </xdr:xfrm>
          <a:graphic>
            <a:graphicData uri="http://schemas.microsoft.com/office/drawing/2010/slicer">
              <sle:slicer xmlns:sle="http://schemas.microsoft.com/office/drawing/2010/slicer" name="labels"/>
            </a:graphicData>
          </a:graphic>
        </xdr:graphicFrame>
      </mc:Choice>
      <mc:Fallback xmlns="">
        <xdr:sp macro="" textlink="">
          <xdr:nvSpPr>
            <xdr:cNvPr id="0" name=""/>
            <xdr:cNvSpPr>
              <a:spLocks noTextEdit="1"/>
            </xdr:cNvSpPr>
          </xdr:nvSpPr>
          <xdr:spPr>
            <a:xfrm>
              <a:off x="7505700" y="4457700"/>
              <a:ext cx="1417320" cy="579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106680</xdr:colOff>
      <xdr:row>4</xdr:row>
      <xdr:rowOff>114300</xdr:rowOff>
    </xdr:from>
    <xdr:to>
      <xdr:col>31</xdr:col>
      <xdr:colOff>381000</xdr:colOff>
      <xdr:row>33</xdr:row>
      <xdr:rowOff>30480</xdr:rowOff>
    </xdr:to>
    <xdr:graphicFrame macro="">
      <xdr:nvGraphicFramePr>
        <xdr:cNvPr id="27" name="Chart 26">
          <a:extLst>
            <a:ext uri="{FF2B5EF4-FFF2-40B4-BE49-F238E27FC236}">
              <a16:creationId xmlns:a16="http://schemas.microsoft.com/office/drawing/2014/main" id="{00000000-0008-0000-02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28</xdr:col>
          <xdr:colOff>259080</xdr:colOff>
          <xdr:row>35</xdr:row>
          <xdr:rowOff>60960</xdr:rowOff>
        </xdr:from>
        <xdr:to>
          <xdr:col>30</xdr:col>
          <xdr:colOff>358140</xdr:colOff>
          <xdr:row>44</xdr:row>
          <xdr:rowOff>0</xdr:rowOff>
        </xdr:to>
        <xdr:sp macro="" textlink="">
          <xdr:nvSpPr>
            <xdr:cNvPr id="2049" name="List Box 1" hidden="1">
              <a:extLst>
                <a:ext uri="{63B3BB69-23CF-44E3-9099-C40C66FF867C}">
                  <a14:compatExt spid="_x0000_s2049"/>
                </a:ext>
                <a:ext uri="{FF2B5EF4-FFF2-40B4-BE49-F238E27FC236}">
                  <a16:creationId xmlns:a16="http://schemas.microsoft.com/office/drawing/2014/main" id="{00000000-0008-0000-02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10</xdr:col>
      <xdr:colOff>324608</xdr:colOff>
      <xdr:row>12</xdr:row>
      <xdr:rowOff>33733</xdr:rowOff>
    </xdr:from>
    <xdr:to>
      <xdr:col>10</xdr:col>
      <xdr:colOff>424770</xdr:colOff>
      <xdr:row>14</xdr:row>
      <xdr:rowOff>74309</xdr:rowOff>
    </xdr:to>
    <xdr:sp macro="" textlink="">
      <xdr:nvSpPr>
        <xdr:cNvPr id="23" name="Arrow: Down 22">
          <a:extLst>
            <a:ext uri="{FF2B5EF4-FFF2-40B4-BE49-F238E27FC236}">
              <a16:creationId xmlns:a16="http://schemas.microsoft.com/office/drawing/2014/main" id="{00000000-0008-0000-0200-000017000000}"/>
            </a:ext>
          </a:extLst>
        </xdr:cNvPr>
        <xdr:cNvSpPr/>
      </xdr:nvSpPr>
      <xdr:spPr>
        <a:xfrm rot="19338799">
          <a:off x="4370828" y="1588213"/>
          <a:ext cx="100162" cy="299656"/>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oneCellAnchor>
    <xdr:from>
      <xdr:col>12</xdr:col>
      <xdr:colOff>244036</xdr:colOff>
      <xdr:row>11</xdr:row>
      <xdr:rowOff>22860</xdr:rowOff>
    </xdr:from>
    <xdr:ext cx="1322029" cy="248851"/>
    <xdr:sp macro="" textlink="">
      <xdr:nvSpPr>
        <xdr:cNvPr id="25" name="TextBox 22">
          <a:extLst>
            <a:ext uri="{FF2B5EF4-FFF2-40B4-BE49-F238E27FC236}">
              <a16:creationId xmlns:a16="http://schemas.microsoft.com/office/drawing/2014/main" id="{00000000-0008-0000-0200-000019000000}"/>
            </a:ext>
          </a:extLst>
        </xdr:cNvPr>
        <xdr:cNvSpPr txBox="1"/>
      </xdr:nvSpPr>
      <xdr:spPr>
        <a:xfrm>
          <a:off x="4854136" y="1447800"/>
          <a:ext cx="1322029" cy="248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419" sz="1000" i="1">
              <a:solidFill>
                <a:schemeClr val="accent2"/>
              </a:solidFill>
            </a:rPr>
            <a:t>"backbone</a:t>
          </a:r>
          <a:r>
            <a:rPr lang="es-419" sz="1000" i="1" baseline="0">
              <a:solidFill>
                <a:schemeClr val="accent2"/>
              </a:solidFill>
            </a:rPr>
            <a:t> formulas!"</a:t>
          </a:r>
          <a:endParaRPr lang="es-419" sz="1000" i="1">
            <a:solidFill>
              <a:schemeClr val="accent2"/>
            </a:solidFill>
          </a:endParaRPr>
        </a:p>
      </xdr:txBody>
    </xdr:sp>
    <xdr:clientData/>
  </xdr:oneCellAnchor>
  <xdr:twoCellAnchor>
    <xdr:from>
      <xdr:col>21</xdr:col>
      <xdr:colOff>253576</xdr:colOff>
      <xdr:row>40</xdr:row>
      <xdr:rowOff>99060</xdr:rowOff>
    </xdr:from>
    <xdr:to>
      <xdr:col>22</xdr:col>
      <xdr:colOff>225424</xdr:colOff>
      <xdr:row>44</xdr:row>
      <xdr:rowOff>34290</xdr:rowOff>
    </xdr:to>
    <xdr:sp macro="" textlink="">
      <xdr:nvSpPr>
        <xdr:cNvPr id="7" name="Oval 6">
          <a:extLst>
            <a:ext uri="{FF2B5EF4-FFF2-40B4-BE49-F238E27FC236}">
              <a16:creationId xmlns:a16="http://schemas.microsoft.com/office/drawing/2014/main" id="{00000000-0008-0000-0200-000007000000}"/>
            </a:ext>
          </a:extLst>
        </xdr:cNvPr>
        <xdr:cNvSpPr/>
      </xdr:nvSpPr>
      <xdr:spPr>
        <a:xfrm>
          <a:off x="9168976" y="5179060"/>
          <a:ext cx="462915" cy="44323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5</xdr:col>
      <xdr:colOff>144780</xdr:colOff>
      <xdr:row>8</xdr:row>
      <xdr:rowOff>60960</xdr:rowOff>
    </xdr:from>
    <xdr:to>
      <xdr:col>9</xdr:col>
      <xdr:colOff>99060</xdr:colOff>
      <xdr:row>33</xdr:row>
      <xdr:rowOff>121920</xdr:rowOff>
    </xdr:to>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1783080" y="1097280"/>
          <a:ext cx="1714500" cy="3299460"/>
        </a:xfrm>
        <a:prstGeom prst="roundRect">
          <a:avLst/>
        </a:prstGeom>
        <a:noFill/>
        <a:ln>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177377</xdr:colOff>
      <xdr:row>1</xdr:row>
      <xdr:rowOff>7620</xdr:rowOff>
    </xdr:from>
    <xdr:to>
      <xdr:col>17</xdr:col>
      <xdr:colOff>144780</xdr:colOff>
      <xdr:row>4</xdr:row>
      <xdr:rowOff>78740</xdr:rowOff>
    </xdr:to>
    <xdr:sp macro="" textlink="">
      <xdr:nvSpPr>
        <xdr:cNvPr id="9" name="Oval 8">
          <a:extLst>
            <a:ext uri="{FF2B5EF4-FFF2-40B4-BE49-F238E27FC236}">
              <a16:creationId xmlns:a16="http://schemas.microsoft.com/office/drawing/2014/main" id="{00000000-0008-0000-0200-000009000000}"/>
            </a:ext>
          </a:extLst>
        </xdr:cNvPr>
        <xdr:cNvSpPr/>
      </xdr:nvSpPr>
      <xdr:spPr>
        <a:xfrm>
          <a:off x="6791537" y="137160"/>
          <a:ext cx="477943"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oneCellAnchor>
    <xdr:from>
      <xdr:col>28</xdr:col>
      <xdr:colOff>22860</xdr:colOff>
      <xdr:row>33</xdr:row>
      <xdr:rowOff>30480</xdr:rowOff>
    </xdr:from>
    <xdr:ext cx="1525674" cy="254557"/>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12528127" y="4221480"/>
          <a:ext cx="1525674"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tx1">
                  <a:lumMod val="65000"/>
                  <a:lumOff val="35000"/>
                </a:schemeClr>
              </a:solidFill>
              <a:latin typeface="Arial" panose="020B0604020202020204" pitchFamily="34" charset="0"/>
              <a:cs typeface="Arial" panose="020B0604020202020204" pitchFamily="34" charset="0"/>
            </a:rPr>
            <a:t>Highlight item</a:t>
          </a:r>
          <a:r>
            <a:rPr lang="en-US" sz="1100" baseline="0">
              <a:solidFill>
                <a:schemeClr val="tx1">
                  <a:lumMod val="65000"/>
                  <a:lumOff val="35000"/>
                </a:schemeClr>
              </a:solidFill>
              <a:latin typeface="Arial" panose="020B0604020202020204" pitchFamily="34" charset="0"/>
              <a:cs typeface="Arial" panose="020B0604020202020204" pitchFamily="34" charset="0"/>
            </a:rPr>
            <a:t> section</a:t>
          </a:r>
          <a:endParaRPr lang="en-US" sz="11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xdr:from>
      <xdr:col>20</xdr:col>
      <xdr:colOff>191778</xdr:colOff>
      <xdr:row>38</xdr:row>
      <xdr:rowOff>55468</xdr:rowOff>
    </xdr:from>
    <xdr:to>
      <xdr:col>23</xdr:col>
      <xdr:colOff>479642</xdr:colOff>
      <xdr:row>40</xdr:row>
      <xdr:rowOff>2127</xdr:rowOff>
    </xdr:to>
    <xdr:sp macro="" textlink="">
      <xdr:nvSpPr>
        <xdr:cNvPr id="26" name="Left Brace 25">
          <a:extLst>
            <a:ext uri="{FF2B5EF4-FFF2-40B4-BE49-F238E27FC236}">
              <a16:creationId xmlns:a16="http://schemas.microsoft.com/office/drawing/2014/main" id="{00000000-0008-0000-0200-00001A000000}"/>
            </a:ext>
          </a:extLst>
        </xdr:cNvPr>
        <xdr:cNvSpPr/>
      </xdr:nvSpPr>
      <xdr:spPr>
        <a:xfrm rot="16200000">
          <a:off x="9455580" y="4025066"/>
          <a:ext cx="200659" cy="1913464"/>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oneCellAnchor>
    <xdr:from>
      <xdr:col>19</xdr:col>
      <xdr:colOff>45720</xdr:colOff>
      <xdr:row>4</xdr:row>
      <xdr:rowOff>0</xdr:rowOff>
    </xdr:from>
    <xdr:ext cx="1439240" cy="239809"/>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7734300" y="518160"/>
          <a:ext cx="1439240" cy="2398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000" i="1">
              <a:solidFill>
                <a:schemeClr val="tx1">
                  <a:lumMod val="65000"/>
                  <a:lumOff val="35000"/>
                </a:schemeClr>
              </a:solidFill>
              <a:latin typeface="Arial" panose="020B0604020202020204" pitchFamily="34" charset="0"/>
              <a:cs typeface="Arial" panose="020B0604020202020204" pitchFamily="34" charset="0"/>
            </a:rPr>
            <a:t>values in K thousands</a:t>
          </a:r>
        </a:p>
      </xdr:txBody>
    </xdr:sp>
    <xdr:clientData/>
  </xdr:oneCellAnchor>
  <xdr:twoCellAnchor>
    <xdr:from>
      <xdr:col>17</xdr:col>
      <xdr:colOff>12187</xdr:colOff>
      <xdr:row>12</xdr:row>
      <xdr:rowOff>79454</xdr:rowOff>
    </xdr:from>
    <xdr:to>
      <xdr:col>17</xdr:col>
      <xdr:colOff>112349</xdr:colOff>
      <xdr:row>14</xdr:row>
      <xdr:rowOff>120030</xdr:rowOff>
    </xdr:to>
    <xdr:sp macro="" textlink="">
      <xdr:nvSpPr>
        <xdr:cNvPr id="28" name="Arrow: Down 27">
          <a:extLst>
            <a:ext uri="{FF2B5EF4-FFF2-40B4-BE49-F238E27FC236}">
              <a16:creationId xmlns:a16="http://schemas.microsoft.com/office/drawing/2014/main" id="{00000000-0008-0000-0200-00001C000000}"/>
            </a:ext>
          </a:extLst>
        </xdr:cNvPr>
        <xdr:cNvSpPr/>
      </xdr:nvSpPr>
      <xdr:spPr>
        <a:xfrm rot="745112">
          <a:off x="7136887" y="1633934"/>
          <a:ext cx="100162" cy="299656"/>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clientData/>
  </xdr:twoCellAnchor>
  <xdr:twoCellAnchor>
    <xdr:from>
      <xdr:col>10</xdr:col>
      <xdr:colOff>283093</xdr:colOff>
      <xdr:row>12</xdr:row>
      <xdr:rowOff>17746</xdr:rowOff>
    </xdr:from>
    <xdr:to>
      <xdr:col>12</xdr:col>
      <xdr:colOff>244036</xdr:colOff>
      <xdr:row>12</xdr:row>
      <xdr:rowOff>64992</xdr:rowOff>
    </xdr:to>
    <xdr:cxnSp macro="">
      <xdr:nvCxnSpPr>
        <xdr:cNvPr id="13" name="Straight Connector 12">
          <a:extLst>
            <a:ext uri="{FF2B5EF4-FFF2-40B4-BE49-F238E27FC236}">
              <a16:creationId xmlns:a16="http://schemas.microsoft.com/office/drawing/2014/main" id="{00000000-0008-0000-0200-00000D000000}"/>
            </a:ext>
          </a:extLst>
        </xdr:cNvPr>
        <xdr:cNvCxnSpPr>
          <a:stCxn id="23" idx="0"/>
          <a:endCxn id="25" idx="1"/>
        </xdr:cNvCxnSpPr>
      </xdr:nvCxnSpPr>
      <xdr:spPr>
        <a:xfrm flipV="1">
          <a:off x="3910213" y="1572226"/>
          <a:ext cx="943923" cy="47246"/>
        </a:xfrm>
        <a:prstGeom prst="line">
          <a:avLst/>
        </a:prstGeom>
        <a:ln w="127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72545</xdr:colOff>
      <xdr:row>12</xdr:row>
      <xdr:rowOff>17746</xdr:rowOff>
    </xdr:from>
    <xdr:to>
      <xdr:col>17</xdr:col>
      <xdr:colOff>94489</xdr:colOff>
      <xdr:row>12</xdr:row>
      <xdr:rowOff>82960</xdr:rowOff>
    </xdr:to>
    <xdr:cxnSp macro="">
      <xdr:nvCxnSpPr>
        <xdr:cNvPr id="30" name="Straight Connector 29">
          <a:extLst>
            <a:ext uri="{FF2B5EF4-FFF2-40B4-BE49-F238E27FC236}">
              <a16:creationId xmlns:a16="http://schemas.microsoft.com/office/drawing/2014/main" id="{00000000-0008-0000-0200-00001E000000}"/>
            </a:ext>
          </a:extLst>
        </xdr:cNvPr>
        <xdr:cNvCxnSpPr>
          <a:stCxn id="25" idx="3"/>
          <a:endCxn id="28" idx="0"/>
        </xdr:cNvCxnSpPr>
      </xdr:nvCxnSpPr>
      <xdr:spPr>
        <a:xfrm>
          <a:off x="6176165" y="1572226"/>
          <a:ext cx="1043024" cy="65214"/>
        </a:xfrm>
        <a:prstGeom prst="line">
          <a:avLst/>
        </a:prstGeom>
        <a:ln w="127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3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3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3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3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3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3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3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3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3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3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3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3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3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3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3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3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3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3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5.035186689813" createdVersion="7" refreshedVersion="7" minRefreshableVersion="3" recordCount="2" xr:uid="{A78F32A5-8636-4A8D-ACE9-3525A3090E0F}">
  <cacheSource type="worksheet">
    <worksheetSource name="_04_show_labels"/>
  </cacheSource>
  <cacheFields count="1">
    <cacheField name="labels" numFmtId="0">
      <sharedItems count="2">
        <s v="No"/>
        <s v="Yes"/>
      </sharedItems>
    </cacheField>
  </cacheFields>
  <extLst>
    <ext xmlns:x14="http://schemas.microsoft.com/office/spreadsheetml/2009/9/main" uri="{725AE2AE-9491-48be-B2B4-4EB974FC3084}">
      <x14:pivotCacheDefinition pivotCacheId="147747344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5.040297916668" createdVersion="7" refreshedVersion="7" minRefreshableVersion="3" recordCount="7" xr:uid="{016C8C2F-7795-4C35-84B4-65CBF019B686}">
  <cacheSource type="worksheet">
    <worksheetSource name="_02_items"/>
  </cacheSource>
  <cacheFields count="2">
    <cacheField name="item" numFmtId="0">
      <sharedItems containsSemiMixedTypes="0" containsString="0" containsNumber="1" containsInteger="1" minValue="1" maxValue="7" count="7">
        <n v="1"/>
        <n v="2"/>
        <n v="3"/>
        <n v="4"/>
        <n v="5"/>
        <n v="6"/>
        <n v="7"/>
      </sharedItems>
    </cacheField>
    <cacheField name="description" numFmtId="0">
      <sharedItems/>
    </cacheField>
  </cacheFields>
  <extLst>
    <ext xmlns:x14="http://schemas.microsoft.com/office/spreadsheetml/2009/9/main" uri="{725AE2AE-9491-48be-B2B4-4EB974FC3084}">
      <x14:pivotCacheDefinition pivotCacheId="16155618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s v="'19 average"/>
  </r>
  <r>
    <x v="1"/>
    <s v="'20 average"/>
  </r>
  <r>
    <x v="2"/>
    <s v="'21 average"/>
  </r>
  <r>
    <x v="3"/>
    <s v="Last 6 Month Avg."/>
  </r>
  <r>
    <x v="4"/>
    <s v="Last 3 Month Avg."/>
  </r>
  <r>
    <x v="5"/>
    <s v="Previous Month"/>
  </r>
  <r>
    <x v="6"/>
    <s v="Last Mont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377066-AD33-44F0-8D8E-5DCEF68A2863}" name="pt_show_labels" cacheId="0"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G23:G24"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2BFEC0-4D32-4656-8CF3-AADE10CB4F53}" name="pt_items" cacheId="1"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G11:G12" firstHeaderRow="1" firstDataRow="1" firstDataCol="1"/>
  <pivotFields count="2">
    <pivotField axis="axisRow" compact="0" outline="0" showAll="0">
      <items count="8">
        <item h="1" x="0"/>
        <item h="1" x="1"/>
        <item h="1" x="2"/>
        <item h="1" x="3"/>
        <item h="1" x="4"/>
        <item h="1" x="5"/>
        <item x="6"/>
        <item t="default"/>
      </items>
    </pivotField>
    <pivotField compact="0" outline="0" showAll="0"/>
  </pivotFields>
  <rowFields count="1">
    <field x="0"/>
  </rowFields>
  <rowItems count="1">
    <i>
      <x v="6"/>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item_slicer" xr10:uid="{9C9F6832-5350-470F-89C6-9A717B8243C5}" sourceName="item">
  <pivotTables>
    <pivotTable tabId="4" name="pt_items"/>
  </pivotTables>
  <data>
    <tabular pivotCacheId="1615561839">
      <items count="7">
        <i x="0"/>
        <i x="1"/>
        <i x="2"/>
        <i x="3"/>
        <i x="4"/>
        <i x="5"/>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labels_slicer" xr10:uid="{5288A5D2-5876-4148-82C9-A43BA67582D2}" sourceName="labels">
  <pivotTables>
    <pivotTable tabId="4" name="pt_show_labels"/>
  </pivotTables>
  <data>
    <tabular pivotCacheId="1477473449">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2CFEDBE1-2020-4243-BC9B-EBB701EB0569}" cache="_03_item_slicer" caption="show data up to item n°" columnCount="7" style="xlorla" rowHeight="144000"/>
  <slicer name="labels" xr10:uid="{A83E6DED-F524-419B-AA79-967907D912AE}" cache="_05_labels_slicer" caption="Show labels ?" columnCount="2"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858735-70CA-4CB7-BBCF-47177E898058}" name="_01_data" displayName="_01_data" ref="B11:E43" totalsRowShown="0">
  <autoFilter ref="B11:E43" xr:uid="{AC858735-70CA-4CB7-BBCF-47177E898058}"/>
  <tableColumns count="4">
    <tableColumn id="1" xr3:uid="{ACDB4DE9-B3F8-4D3E-946B-1B41BA71E00E}" name="period" dataDxfId="2"/>
    <tableColumn id="4" xr3:uid="{4DEC3A1E-A947-45DA-9B72-60C1ECA54208}" name="year" dataDxfId="1">
      <calculatedColumnFormula xml:space="preserve"> YEAR( _01_data[[#This Row],[period]] )</calculatedColumnFormula>
    </tableColumn>
    <tableColumn id="3" xr3:uid="{4D29B085-00F2-47A7-9333-DE3016BD9D5B}" name="month" dataDxfId="0">
      <calculatedColumnFormula>MONTH(_01_data[[#This Row],[period]])</calculatedColumnFormula>
    </tableColumn>
    <tableColumn id="2" xr3:uid="{97D13806-99A7-4787-B98E-D960BCD8D911}" name="sale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B7ADA39-0EF1-4D60-BDB6-57D811414942}" name="_02_items" displayName="_02_items" ref="G13:I20" totalsRowShown="0">
  <autoFilter ref="G13:I20" xr:uid="{0B7ADA39-0EF1-4D60-BDB6-57D811414942}"/>
  <tableColumns count="3">
    <tableColumn id="1" xr3:uid="{D4311FCF-86EA-4D5C-B39D-B4196E5B8611}" name="item"/>
    <tableColumn id="2" xr3:uid="{6188670B-2253-4CB8-9B11-AA594E5454DF}" name="axis_format"/>
    <tableColumn id="3" xr3:uid="{673AE0AD-780A-4F3F-ACAB-396C6F92B1E7}" name="combo_box"/>
  </tableColumns>
  <tableStyleInfo name="TableStyleLight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22E246F-2BB0-4A27-9271-57D1C373D784}" name="_04_show_labels" displayName="_04_show_labels" ref="G25:G27" totalsRowShown="0">
  <autoFilter ref="G25:G27" xr:uid="{622E246F-2BB0-4A27-9271-57D1C373D784}"/>
  <tableColumns count="1">
    <tableColumn id="1" xr3:uid="{14831688-FDE9-4724-B66B-5C2588CD698C}" name="labels"/>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printerSettings" Target="../printerSettings/printerSettings2.bin"/><Relationship Id="rId7"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trlProp" Target="../ctrlProps/ctrlProp1.xml"/><Relationship Id="rId5" Type="http://schemas.openxmlformats.org/officeDocument/2006/relationships/vmlDrawing" Target="../drawings/vmlDrawing1.vml"/><Relationship Id="rId10" Type="http://schemas.microsoft.com/office/2007/relationships/slicer" Target="../slicers/slicer1.xml"/><Relationship Id="rId4" Type="http://schemas.openxmlformats.org/officeDocument/2006/relationships/drawing" Target="../drawings/drawing4.xml"/><Relationship Id="rId9"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3.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399A1-B04E-44B5-B770-393BD779CDED}">
  <dimension ref="A1:S31"/>
  <sheetViews>
    <sheetView showGridLines="0" zoomScale="70" zoomScaleNormal="70" workbookViewId="0"/>
  </sheetViews>
  <sheetFormatPr defaultColWidth="0" defaultRowHeight="15.6" zeroHeight="1"/>
  <cols>
    <col min="1" max="1" width="4.7109375" style="7" customWidth="1"/>
    <col min="2" max="19" width="16" style="7" customWidth="1"/>
    <col min="20" max="16384" width="9.140625" style="7" hidden="1"/>
  </cols>
  <sheetData>
    <row r="1" spans="2:19"/>
    <row r="2" spans="2:19">
      <c r="B2" s="18" t="s">
        <v>18</v>
      </c>
      <c r="C2" s="18"/>
      <c r="D2" s="18"/>
      <c r="E2" s="18"/>
      <c r="H2" s="27" t="s">
        <v>17</v>
      </c>
      <c r="I2" s="27"/>
      <c r="J2" s="27"/>
      <c r="K2" s="27"/>
      <c r="L2" s="27"/>
      <c r="M2" s="27"/>
      <c r="N2" s="27"/>
      <c r="O2" s="27"/>
      <c r="P2" s="27"/>
      <c r="Q2" s="27"/>
      <c r="R2" s="27"/>
      <c r="S2" s="27"/>
    </row>
    <row r="3" spans="2:19">
      <c r="B3" s="17"/>
      <c r="C3" s="17"/>
      <c r="D3" s="17"/>
      <c r="E3" s="17"/>
      <c r="H3" s="16"/>
      <c r="I3" s="16"/>
      <c r="J3" s="16"/>
      <c r="K3" s="16"/>
      <c r="L3" s="16"/>
      <c r="M3" s="16"/>
      <c r="N3" s="16"/>
      <c r="O3" s="16"/>
      <c r="P3" s="16"/>
      <c r="Q3" s="16"/>
      <c r="R3" s="16"/>
      <c r="S3" s="16"/>
    </row>
    <row r="4" spans="2:19">
      <c r="C4" s="15" t="s">
        <v>16</v>
      </c>
      <c r="D4" s="15" t="s">
        <v>15</v>
      </c>
      <c r="E4" s="14" t="s">
        <v>14</v>
      </c>
    </row>
    <row r="5" spans="2:19"/>
    <row r="6" spans="2:19">
      <c r="B6" s="13" t="s">
        <v>13</v>
      </c>
      <c r="C6" s="8">
        <v>474933.33333333331</v>
      </c>
      <c r="D6" s="8">
        <v>487400</v>
      </c>
      <c r="E6" s="12">
        <v>529640</v>
      </c>
    </row>
    <row r="7" spans="2:19">
      <c r="B7" s="13" t="s">
        <v>12</v>
      </c>
      <c r="C7" s="8">
        <v>476880</v>
      </c>
      <c r="D7" s="8">
        <v>491039.99999999994</v>
      </c>
      <c r="E7" s="12">
        <v>536400</v>
      </c>
    </row>
    <row r="8" spans="2:19">
      <c r="B8" s="13" t="s">
        <v>11</v>
      </c>
      <c r="C8" s="8">
        <v>471775</v>
      </c>
      <c r="D8" s="8">
        <v>483735.00000000006</v>
      </c>
      <c r="E8" s="12">
        <v>519810.00000000006</v>
      </c>
    </row>
    <row r="9" spans="2:19">
      <c r="B9" s="13" t="s">
        <v>10</v>
      </c>
      <c r="C9" s="8">
        <v>469525</v>
      </c>
      <c r="D9" s="8">
        <v>480772.50000000006</v>
      </c>
      <c r="E9" s="12">
        <v>514680</v>
      </c>
    </row>
    <row r="10" spans="2:19">
      <c r="B10" s="13" t="s">
        <v>9</v>
      </c>
      <c r="C10" s="8">
        <v>473466.66666666669</v>
      </c>
      <c r="D10" s="8">
        <v>486300</v>
      </c>
      <c r="E10" s="12">
        <v>530400</v>
      </c>
    </row>
    <row r="11" spans="2:19">
      <c r="B11" s="13" t="s">
        <v>8</v>
      </c>
      <c r="C11" s="8">
        <v>470008.33333333331</v>
      </c>
      <c r="D11" s="8">
        <v>480625</v>
      </c>
      <c r="E11" s="12">
        <v>516850</v>
      </c>
    </row>
    <row r="12" spans="2:19">
      <c r="B12" s="13" t="s">
        <v>7</v>
      </c>
      <c r="C12" s="8">
        <v>485000</v>
      </c>
      <c r="D12" s="8">
        <v>503480</v>
      </c>
      <c r="E12" s="12">
        <v>565640</v>
      </c>
    </row>
    <row r="13" spans="2:19">
      <c r="B13" s="13" t="s">
        <v>6</v>
      </c>
      <c r="C13" s="8">
        <v>474566.66666666669</v>
      </c>
      <c r="D13" s="8">
        <v>489050</v>
      </c>
      <c r="E13" s="12">
        <v>533600</v>
      </c>
    </row>
    <row r="14" spans="2:19">
      <c r="B14" s="13" t="s">
        <v>5</v>
      </c>
      <c r="C14" s="8">
        <v>473530</v>
      </c>
      <c r="D14" s="8">
        <v>488025</v>
      </c>
      <c r="E14" s="12"/>
    </row>
    <row r="15" spans="2:19">
      <c r="B15" s="13" t="s">
        <v>4</v>
      </c>
      <c r="C15" s="8">
        <v>461566.66666666669</v>
      </c>
      <c r="D15" s="8">
        <v>472250</v>
      </c>
      <c r="E15" s="12"/>
    </row>
    <row r="16" spans="2:19">
      <c r="B16" s="13" t="s">
        <v>3</v>
      </c>
      <c r="C16" s="8">
        <v>475943.33333333331</v>
      </c>
      <c r="D16" s="8">
        <v>496655</v>
      </c>
      <c r="E16" s="12"/>
    </row>
    <row r="17" spans="2:8">
      <c r="B17" s="11" t="s">
        <v>2</v>
      </c>
      <c r="C17" s="10">
        <v>471189.99999999994</v>
      </c>
      <c r="D17" s="10">
        <v>485587.5</v>
      </c>
      <c r="E17" s="9"/>
    </row>
    <row r="18" spans="2:8"/>
    <row r="19" spans="2:8"/>
    <row r="20" spans="2:8"/>
    <row r="21" spans="2:8"/>
    <row r="22" spans="2:8"/>
    <row r="23" spans="2:8"/>
    <row r="24" spans="2:8"/>
    <row r="25" spans="2:8"/>
    <row r="26" spans="2:8">
      <c r="F26" s="8"/>
      <c r="G26" s="8"/>
      <c r="H26" s="8"/>
    </row>
    <row r="27" spans="2:8"/>
    <row r="28" spans="2:8"/>
    <row r="29" spans="2:8"/>
    <row r="30" spans="2:8"/>
    <row r="31" spans="2:8"/>
  </sheetData>
  <mergeCells count="1">
    <mergeCell ref="H2:S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C113A-F33F-4F8C-BA57-7782987635EA}">
  <dimension ref="A1:Z50"/>
  <sheetViews>
    <sheetView showGridLines="0" workbookViewId="0"/>
  </sheetViews>
  <sheetFormatPr defaultColWidth="0" defaultRowHeight="10.5" zeroHeight="1"/>
  <cols>
    <col min="1" max="1" width="3" customWidth="1"/>
    <col min="2" max="25" width="7.7109375" customWidth="1"/>
    <col min="26" max="26" width="4.7109375" customWidth="1"/>
    <col min="27" max="16384" width="9.140625" hidden="1"/>
  </cols>
  <sheetData>
    <row r="1" spans="16:20"/>
    <row r="2" spans="16:20"/>
    <row r="3" spans="16:20"/>
    <row r="4" spans="16:20"/>
    <row r="5" spans="16:20"/>
    <row r="6" spans="16:20"/>
    <row r="7" spans="16:20"/>
    <row r="8" spans="16:20"/>
    <row r="9" spans="16:20"/>
    <row r="10" spans="16:20"/>
    <row r="11" spans="16:20">
      <c r="P11" s="26" t="s">
        <v>42</v>
      </c>
      <c r="T11" t="s">
        <v>43</v>
      </c>
    </row>
    <row r="12" spans="16:20"/>
    <row r="13" spans="16:20"/>
    <row r="14" spans="16:20"/>
    <row r="15" spans="16:20"/>
    <row r="16" spans="16:20"/>
    <row r="17"/>
    <row r="18"/>
    <row r="19"/>
    <row r="20"/>
    <row r="21"/>
    <row r="22"/>
    <row r="23"/>
    <row r="24"/>
    <row r="25"/>
    <row r="26"/>
    <row r="27"/>
    <row r="28"/>
    <row r="29"/>
    <row r="30"/>
    <row r="31"/>
    <row r="32"/>
    <row r="33"/>
    <row r="34"/>
    <row r="35"/>
    <row r="36"/>
    <row r="37"/>
    <row r="38"/>
    <row r="39"/>
    <row r="40"/>
    <row r="41"/>
    <row r="42"/>
    <row r="43"/>
    <row r="44"/>
    <row r="45"/>
    <row r="46"/>
    <row r="47"/>
    <row r="48"/>
    <row r="49"/>
    <row r="50"/>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AI50"/>
  <sheetViews>
    <sheetView showGridLines="0" zoomScaleNormal="100" workbookViewId="0"/>
  </sheetViews>
  <sheetFormatPr defaultColWidth="0" defaultRowHeight="10.5" zeroHeight="1"/>
  <cols>
    <col min="1" max="1" width="2.28515625" customWidth="1"/>
    <col min="2" max="2" width="9.85546875" customWidth="1"/>
    <col min="3" max="3" width="5.7109375" customWidth="1"/>
    <col min="4" max="4" width="5.140625" customWidth="1"/>
    <col min="5" max="5" width="7.7109375" customWidth="1"/>
    <col min="6" max="6" width="4.42578125" customWidth="1"/>
    <col min="7" max="7" width="5" customWidth="1"/>
    <col min="8" max="8" width="10.5703125" customWidth="1"/>
    <col min="9" max="9" width="13" customWidth="1"/>
    <col min="10" max="10" width="4.28515625" customWidth="1"/>
    <col min="11" max="11" width="8.7109375" customWidth="1"/>
    <col min="12" max="12" width="9.7109375" customWidth="1"/>
    <col min="13" max="13" width="9.85546875" customWidth="1"/>
    <col min="14" max="14" width="5.85546875" bestFit="1" customWidth="1"/>
    <col min="15" max="15" width="12.28515625" bestFit="1" customWidth="1"/>
    <col min="16" max="16" width="9.5703125" bestFit="1" customWidth="1"/>
    <col min="17" max="17" width="9.5703125" customWidth="1"/>
    <col min="18" max="18" width="2.85546875" customWidth="1"/>
    <col min="19" max="19" width="7.7109375" customWidth="1"/>
    <col min="20" max="22" width="9.140625" customWidth="1"/>
    <col min="23" max="23" width="12" bestFit="1" customWidth="1"/>
    <col min="24" max="31" width="9.140625" customWidth="1"/>
    <col min="32" max="32" width="7.5703125" customWidth="1"/>
    <col min="33" max="33" width="3.5703125" customWidth="1"/>
    <col min="34" max="35" width="3.5703125" hidden="1" customWidth="1"/>
    <col min="36" max="16384" width="9.140625" hidden="1"/>
  </cols>
  <sheetData>
    <row r="1" spans="2:18"/>
    <row r="2" spans="2:18"/>
    <row r="3" spans="2:18"/>
    <row r="4" spans="2:18"/>
    <row r="5" spans="2:18"/>
    <row r="6" spans="2:18"/>
    <row r="7" spans="2:18"/>
    <row r="8" spans="2:18"/>
    <row r="9" spans="2:18"/>
    <row r="10" spans="2:18"/>
    <row r="11" spans="2:18">
      <c r="B11" t="s">
        <v>20</v>
      </c>
      <c r="C11" t="s">
        <v>21</v>
      </c>
      <c r="D11" t="s">
        <v>22</v>
      </c>
      <c r="E11" t="s">
        <v>19</v>
      </c>
      <c r="G11" s="21" t="s">
        <v>25</v>
      </c>
    </row>
    <row r="12" spans="2:18">
      <c r="B12" s="19">
        <v>43466</v>
      </c>
      <c r="C12">
        <f xml:space="preserve"> YEAR( _01_data[[#This Row],[period]] )</f>
        <v>2019</v>
      </c>
      <c r="D12">
        <f>MONTH(_01_data[[#This Row],[period]])</f>
        <v>1</v>
      </c>
      <c r="E12">
        <v>474933.33333333331</v>
      </c>
      <c r="G12">
        <v>7</v>
      </c>
    </row>
    <row r="13" spans="2:18">
      <c r="B13" s="19">
        <v>43497</v>
      </c>
      <c r="C13">
        <f xml:space="preserve"> YEAR( _01_data[[#This Row],[period]] )</f>
        <v>2019</v>
      </c>
      <c r="D13">
        <f>MONTH(_01_data[[#This Row],[period]])</f>
        <v>2</v>
      </c>
      <c r="E13">
        <v>476880</v>
      </c>
      <c r="G13" t="s">
        <v>25</v>
      </c>
      <c r="H13" t="s">
        <v>35</v>
      </c>
      <c r="I13" t="s">
        <v>36</v>
      </c>
      <c r="Q13" s="20"/>
    </row>
    <row r="14" spans="2:18">
      <c r="B14" s="19">
        <v>43525</v>
      </c>
      <c r="C14">
        <f xml:space="preserve"> YEAR( _01_data[[#This Row],[period]] )</f>
        <v>2019</v>
      </c>
      <c r="D14">
        <f>MONTH(_01_data[[#This Row],[period]])</f>
        <v>3</v>
      </c>
      <c r="E14">
        <v>471775</v>
      </c>
      <c r="G14">
        <v>1</v>
      </c>
      <c r="H14" s="23" t="str">
        <f xml:space="preserve"> "2019" &amp;CHAR(10) &amp; "average"</f>
        <v>2019
average</v>
      </c>
      <c r="I14" s="23" t="s">
        <v>32</v>
      </c>
      <c r="K14" t="s">
        <v>25</v>
      </c>
      <c r="L14" t="s">
        <v>26</v>
      </c>
      <c r="M14" s="20" t="s">
        <v>40</v>
      </c>
      <c r="N14" s="20" t="s">
        <v>28</v>
      </c>
      <c r="O14" s="20" t="s">
        <v>27</v>
      </c>
      <c r="P14" s="20" t="s">
        <v>41</v>
      </c>
      <c r="Q14" s="20" t="s">
        <v>44</v>
      </c>
      <c r="R14" s="20"/>
    </row>
    <row r="15" spans="2:18">
      <c r="B15" s="19">
        <v>43556</v>
      </c>
      <c r="C15">
        <f xml:space="preserve"> YEAR( _01_data[[#This Row],[period]] )</f>
        <v>2019</v>
      </c>
      <c r="D15">
        <f>MONTH(_01_data[[#This Row],[period]])</f>
        <v>4</v>
      </c>
      <c r="E15">
        <v>469525</v>
      </c>
      <c r="G15">
        <v>2</v>
      </c>
      <c r="H15" s="23" t="str">
        <f xml:space="preserve"> "2020" &amp;CHAR(10) &amp; "average"</f>
        <v>2020
average</v>
      </c>
      <c r="I15" s="23" t="s">
        <v>33</v>
      </c>
      <c r="K15" t="str" cm="1">
        <f t="array" ref="K15:K21" xml:space="preserve"> _xlfn._xlws.FILTER(
          _02_items[axis_format],
          _02_items[item] &lt;= G12 )</f>
        <v>2019
average</v>
      </c>
      <c r="L15" s="24" cm="1">
        <f t="array" ref="L15:L21" xml:space="preserve"> CHOOSE(
              _xlfn.SEQUENCE( G12 ),
              AVERAGEIFS( _01_data[sales], _01_data[year], 2019 ),
              AVERAGEIFS( _01_data[sales], _01_data[year], 2020 ),
              AVERAGEIFS( _01_data[sales], _01_data[year], 2021 ),
              AVERAGEIF( _01_data[period],
                                    "&gt;=" &amp; ( "1/" &amp; MONTH( EOMONTH( MAX( _01_data[period] ), -5 ) ) &amp; "/" &amp; YEAR( EOMONTH( MAX( _01_data[period] ), -5 ) ) ) * 1,
                                    _01_data[sales] ),
              AVERAGEIF( _01_data[period],
                                    "&gt;=" &amp; ( "1/" &amp; MONTH( EOMONTH( MAX( _01_data[period] ), -2 ) ) &amp; "/" &amp; YEAR( EOMONTH( MAX( _01_data[period] ), -2 ) ) ) * 1,
                                    _01_data[sales] ),
              SUMIF( _01_data[period],
                            ( "1/" &amp; MONTH( EOMONTH( MAX( _01_data[period] ), -1 ) ) &amp; "/" &amp; YEAR( EOMONTH( MAX( _01_data[period] ), -1 ) ) ) * 1,
                            _01_data[sales] ),
              SUMIF( _01_data[period],
                            MAX( _01_data[period] ),
                            _01_data[sales] )
            )</f>
        <v>473198.75</v>
      </c>
      <c r="M15" t="e" cm="1">
        <f t="array" ref="M15:M21" xml:space="preserve"> IF( INDEX(_xlfn.ANCHORARRAY( L15), G12 ) =_xlfn.ANCHORARRAY( L15),_xlfn.ANCHORARRAY( L15), NA() )</f>
        <v>#N/A</v>
      </c>
      <c r="N15" s="22" cm="1">
        <f t="array" ref="N15:N21" xml:space="preserve"> IF( ISNUMBER(_xlfn.ANCHORARRAY( O15) ),
         "",
         IF( G24 = "Yes",_xlfn.ANCHORARRAY( L15), "" )
        )</f>
        <v>473198.75</v>
      </c>
      <c r="O15" t="e" cm="1">
        <f t="array" ref="O15:O21" xml:space="preserve"> IF( I24 = 1,
         NA(),
         IF( _xlfn.SEQUENCE( COUNT(_xlfn.ANCHORARRAY( L15) ) ) = I24-1,
               1,
               NA()
              )
         )</f>
        <v>#N/A</v>
      </c>
      <c r="P15" t="e" cm="1">
        <f t="array" ref="P15:P21" xml:space="preserve"> IF(_xlfn.ANCHORARRAY( O15) = 1,_xlfn.ANCHORARRAY( L15), NA() )</f>
        <v>#N/A</v>
      </c>
      <c r="Q15" s="24" t="str" cm="1">
        <f t="array" ref="Q15:Q21" xml:space="preserve"> _xlfn.LET( _xlpm.current_item, INDEX(_xlfn.ANCHORARRAY( L15), MATCH( 1,_xlfn.ANCHORARRAY( O15), 0 ) ),
           _xlpm.previous_item, INDEX(_xlfn.ANCHORARRAY( L15), MATCH( 1,_xlfn.ANCHORARRAY( O15), 0 ) - 1 ),
           _xlpm.operation, _xlpm.current_item / _xlpm.previous_item - 1,
           _xlpm.op_value, _xlpm.current_item - _xlpm.previous_item,
           _xlfn.IFNA(
                     IF(_xlfn.ANCHORARRAY( O15) = 1,
                           _xlfn.SWITCH( TRUE,
                                  _xlpm.operation = 0, "No" &amp; CHAR( 10 ) &amp; "% or $" &amp; CHAR( 10) &amp; "change",
                                  _xlpm.operation &gt; 0, "Up! " &amp; CHAR( 10 ) &amp; TEXT( _xlpm.operation, "0%" ) &amp; CHAR( 10 ) &amp; TEXT( _xlpm.op_value, "$#,##0.0,K"  ),
                                  _xlpm.operation &lt; 0, "Down! " &amp; CHAR( 10 ) &amp; TEXT( _xlpm.operation, "0.0%" ) &amp; CHAR( 10 ) &amp; TEXT( _xlpm.op_value, "$#,##0.0,K"  )
                                ),
                           NA()
                          ),
                     "" )
           )</f>
        <v/>
      </c>
    </row>
    <row r="16" spans="2:18">
      <c r="B16" s="19">
        <v>43586</v>
      </c>
      <c r="C16">
        <f xml:space="preserve"> YEAR( _01_data[[#This Row],[period]] )</f>
        <v>2019</v>
      </c>
      <c r="D16">
        <f>MONTH(_01_data[[#This Row],[period]])</f>
        <v>5</v>
      </c>
      <c r="E16">
        <v>473466.66666666669</v>
      </c>
      <c r="G16">
        <v>3</v>
      </c>
      <c r="H16" s="23" t="str">
        <f xml:space="preserve"> "2021" &amp;CHAR(10) &amp; "average"</f>
        <v>2021
average</v>
      </c>
      <c r="I16" s="23" t="s">
        <v>34</v>
      </c>
      <c r="K16" t="str">
        <v>2020
average</v>
      </c>
      <c r="L16">
        <v>487076.66666666669</v>
      </c>
      <c r="M16" t="e">
        <v>#N/A</v>
      </c>
      <c r="N16" s="22">
        <v>487076.66666666669</v>
      </c>
      <c r="O16" t="e">
        <v>#N/A</v>
      </c>
      <c r="P16" t="e">
        <v>#N/A</v>
      </c>
      <c r="Q16" t="str">
        <v/>
      </c>
    </row>
    <row r="17" spans="2:27">
      <c r="B17" s="19">
        <v>43617</v>
      </c>
      <c r="C17">
        <f xml:space="preserve"> YEAR( _01_data[[#This Row],[period]] )</f>
        <v>2019</v>
      </c>
      <c r="D17">
        <f>MONTH(_01_data[[#This Row],[period]])</f>
        <v>6</v>
      </c>
      <c r="E17">
        <v>470008.33333333331</v>
      </c>
      <c r="G17">
        <v>4</v>
      </c>
      <c r="H17" t="str">
        <f>"Last 6" &amp; CHAR(10) &amp; "months Avg"</f>
        <v>Last 6
months Avg</v>
      </c>
      <c r="I17" t="s">
        <v>37</v>
      </c>
      <c r="K17" t="str">
        <v>2021
average</v>
      </c>
      <c r="L17">
        <v>530877.5</v>
      </c>
      <c r="M17" t="e">
        <v>#N/A</v>
      </c>
      <c r="N17" s="22">
        <v>530877.5</v>
      </c>
      <c r="O17" t="e">
        <v>#N/A</v>
      </c>
      <c r="P17" t="e">
        <v>#N/A</v>
      </c>
      <c r="Q17" t="str">
        <v/>
      </c>
    </row>
    <row r="18" spans="2:27">
      <c r="B18" s="19">
        <v>43647</v>
      </c>
      <c r="C18">
        <f xml:space="preserve"> YEAR( _01_data[[#This Row],[period]] )</f>
        <v>2019</v>
      </c>
      <c r="D18">
        <f>MONTH(_01_data[[#This Row],[period]])</f>
        <v>7</v>
      </c>
      <c r="E18">
        <v>485000</v>
      </c>
      <c r="G18">
        <v>5</v>
      </c>
      <c r="H18" t="str">
        <f>"Last 3" &amp; CHAR(10) &amp; "months Avg"</f>
        <v>Last 3
months Avg</v>
      </c>
      <c r="I18" t="s">
        <v>38</v>
      </c>
      <c r="K18" t="str">
        <v>Last 6
months Avg</v>
      </c>
      <c r="L18">
        <v>530163.33333333337</v>
      </c>
      <c r="M18" t="e">
        <v>#N/A</v>
      </c>
      <c r="N18" s="22">
        <v>530163.33333333337</v>
      </c>
      <c r="O18" t="e">
        <v>#N/A</v>
      </c>
      <c r="P18" t="e">
        <v>#N/A</v>
      </c>
      <c r="Q18" t="str">
        <v/>
      </c>
    </row>
    <row r="19" spans="2:27">
      <c r="B19" s="19">
        <v>43678</v>
      </c>
      <c r="C19">
        <f xml:space="preserve"> YEAR( _01_data[[#This Row],[period]] )</f>
        <v>2019</v>
      </c>
      <c r="D19">
        <f>MONTH(_01_data[[#This Row],[period]])</f>
        <v>8</v>
      </c>
      <c r="E19">
        <v>474566.66666666669</v>
      </c>
      <c r="G19">
        <v>6</v>
      </c>
      <c r="H19" t="str">
        <f>"Previous" &amp; CHAR(10) &amp; "Month"</f>
        <v>Previous
Month</v>
      </c>
      <c r="I19" t="s">
        <v>24</v>
      </c>
      <c r="K19" t="str">
        <v>Last 3
months Avg</v>
      </c>
      <c r="L19">
        <v>538696.66666666663</v>
      </c>
      <c r="M19" t="e">
        <v>#N/A</v>
      </c>
      <c r="N19" s="22">
        <v>538696.66666666663</v>
      </c>
      <c r="O19" t="e">
        <v>#N/A</v>
      </c>
      <c r="P19" t="e">
        <v>#N/A</v>
      </c>
      <c r="Q19" t="str">
        <v/>
      </c>
    </row>
    <row r="20" spans="2:27">
      <c r="B20" s="19">
        <v>43709</v>
      </c>
      <c r="C20">
        <f xml:space="preserve"> YEAR( _01_data[[#This Row],[period]] )</f>
        <v>2019</v>
      </c>
      <c r="D20">
        <f>MONTH(_01_data[[#This Row],[period]])</f>
        <v>9</v>
      </c>
      <c r="E20">
        <v>473530</v>
      </c>
      <c r="G20">
        <v>7</v>
      </c>
      <c r="H20" t="str">
        <f xml:space="preserve"> "Last" &amp; CHAR(10) &amp; "Month"</f>
        <v>Last
Month</v>
      </c>
      <c r="I20" t="s">
        <v>23</v>
      </c>
      <c r="K20" t="str">
        <v>Previous
Month</v>
      </c>
      <c r="L20">
        <v>565640</v>
      </c>
      <c r="M20" t="e">
        <v>#N/A</v>
      </c>
      <c r="N20" s="22">
        <v>565640</v>
      </c>
      <c r="O20" t="e">
        <v>#N/A</v>
      </c>
      <c r="P20" t="e">
        <v>#N/A</v>
      </c>
      <c r="Q20" t="str">
        <v/>
      </c>
    </row>
    <row r="21" spans="2:27">
      <c r="B21" s="19">
        <v>43739</v>
      </c>
      <c r="C21">
        <f xml:space="preserve"> YEAR( _01_data[[#This Row],[period]] )</f>
        <v>2019</v>
      </c>
      <c r="D21">
        <f>MONTH(_01_data[[#This Row],[period]])</f>
        <v>10</v>
      </c>
      <c r="E21">
        <v>461566.66666666669</v>
      </c>
      <c r="K21" t="str">
        <v>Last
Month</v>
      </c>
      <c r="L21">
        <v>533600</v>
      </c>
      <c r="M21">
        <v>533600</v>
      </c>
      <c r="N21" s="22" t="str">
        <v/>
      </c>
      <c r="O21">
        <v>1</v>
      </c>
      <c r="P21">
        <v>533600</v>
      </c>
      <c r="Q21" t="str">
        <v>Down! 
-5.7%
-$32.0K</v>
      </c>
    </row>
    <row r="22" spans="2:27">
      <c r="B22" s="19">
        <v>43770</v>
      </c>
      <c r="C22">
        <f xml:space="preserve"> YEAR( _01_data[[#This Row],[period]] )</f>
        <v>2019</v>
      </c>
      <c r="D22">
        <f>MONTH(_01_data[[#This Row],[period]])</f>
        <v>11</v>
      </c>
      <c r="E22">
        <v>475943.33333333331</v>
      </c>
      <c r="M22" s="20"/>
    </row>
    <row r="23" spans="2:27">
      <c r="B23" s="19">
        <v>43800</v>
      </c>
      <c r="C23">
        <f xml:space="preserve"> YEAR( _01_data[[#This Row],[period]] )</f>
        <v>2019</v>
      </c>
      <c r="D23">
        <f>MONTH(_01_data[[#This Row],[period]])</f>
        <v>12</v>
      </c>
      <c r="E23">
        <v>471189.99999999994</v>
      </c>
      <c r="G23" s="21" t="s">
        <v>28</v>
      </c>
      <c r="I23" t="s">
        <v>39</v>
      </c>
    </row>
    <row r="24" spans="2:27">
      <c r="B24" s="19">
        <v>43831</v>
      </c>
      <c r="C24">
        <f xml:space="preserve"> YEAR( _01_data[[#This Row],[period]] )</f>
        <v>2020</v>
      </c>
      <c r="D24">
        <f>MONTH(_01_data[[#This Row],[period]])</f>
        <v>1</v>
      </c>
      <c r="E24">
        <v>487400</v>
      </c>
      <c r="G24" t="s">
        <v>30</v>
      </c>
      <c r="I24" s="25">
        <v>8</v>
      </c>
    </row>
    <row r="25" spans="2:27">
      <c r="B25" s="19">
        <v>43862</v>
      </c>
      <c r="C25">
        <f xml:space="preserve"> YEAR( _01_data[[#This Row],[period]] )</f>
        <v>2020</v>
      </c>
      <c r="D25">
        <f>MONTH(_01_data[[#This Row],[period]])</f>
        <v>2</v>
      </c>
      <c r="E25">
        <v>491039.99999999994</v>
      </c>
      <c r="G25" t="s">
        <v>28</v>
      </c>
    </row>
    <row r="26" spans="2:27">
      <c r="B26" s="19">
        <v>43891</v>
      </c>
      <c r="C26">
        <f xml:space="preserve"> YEAR( _01_data[[#This Row],[period]] )</f>
        <v>2020</v>
      </c>
      <c r="D26">
        <f>MONTH(_01_data[[#This Row],[period]])</f>
        <v>3</v>
      </c>
      <c r="E26">
        <v>483735.00000000006</v>
      </c>
      <c r="G26" t="s">
        <v>29</v>
      </c>
      <c r="I26" s="24" t="str" cm="1">
        <f t="array" ref="I26:I33" xml:space="preserve"> _xlfn.LET(
           _xlpm.items, _xlfn._xlws.FILTER( _02_items[combo_box], _02_items[item] &lt;= COUNTA(_xlfn.ANCHORARRAY( K15)) ),
           _xlpm.Rows, _xlfn.SEQUENCE( ROWS( _xlpm.items ) + 1, , 0 ),
           IF( _xlpm.Rows = 0,
                 "Do not apply",
                 INDEX( _xlpm.items, _xlpm.Rows )
                )
           )</f>
        <v>Do not apply</v>
      </c>
    </row>
    <row r="27" spans="2:27">
      <c r="B27" s="19">
        <v>43922</v>
      </c>
      <c r="C27">
        <f xml:space="preserve"> YEAR( _01_data[[#This Row],[period]] )</f>
        <v>2020</v>
      </c>
      <c r="D27">
        <f>MONTH(_01_data[[#This Row],[period]])</f>
        <v>4</v>
      </c>
      <c r="E27">
        <v>480772.50000000006</v>
      </c>
      <c r="G27" t="s">
        <v>30</v>
      </c>
      <c r="I27" t="str">
        <v>2019 average</v>
      </c>
    </row>
    <row r="28" spans="2:27">
      <c r="B28" s="19">
        <v>43952</v>
      </c>
      <c r="C28">
        <f xml:space="preserve"> YEAR( _01_data[[#This Row],[period]] )</f>
        <v>2020</v>
      </c>
      <c r="D28">
        <f>MONTH(_01_data[[#This Row],[period]])</f>
        <v>5</v>
      </c>
      <c r="E28">
        <v>486300</v>
      </c>
      <c r="I28" t="str">
        <v>2020 average</v>
      </c>
    </row>
    <row r="29" spans="2:27">
      <c r="B29" s="19">
        <v>43983</v>
      </c>
      <c r="C29">
        <f xml:space="preserve"> YEAR( _01_data[[#This Row],[period]] )</f>
        <v>2020</v>
      </c>
      <c r="D29">
        <f>MONTH(_01_data[[#This Row],[period]])</f>
        <v>6</v>
      </c>
      <c r="E29">
        <v>480625</v>
      </c>
      <c r="I29" t="str">
        <v>2021 average</v>
      </c>
      <c r="AA29" t="s">
        <v>31</v>
      </c>
    </row>
    <row r="30" spans="2:27">
      <c r="B30" s="19">
        <v>44013</v>
      </c>
      <c r="C30">
        <f xml:space="preserve"> YEAR( _01_data[[#This Row],[period]] )</f>
        <v>2020</v>
      </c>
      <c r="D30">
        <f>MONTH(_01_data[[#This Row],[period]])</f>
        <v>7</v>
      </c>
      <c r="E30">
        <v>503480</v>
      </c>
      <c r="I30" t="str">
        <v>Last 6M Avg</v>
      </c>
    </row>
    <row r="31" spans="2:27">
      <c r="B31" s="19">
        <v>44044</v>
      </c>
      <c r="C31">
        <f xml:space="preserve"> YEAR( _01_data[[#This Row],[period]] )</f>
        <v>2020</v>
      </c>
      <c r="D31">
        <f>MONTH(_01_data[[#This Row],[period]])</f>
        <v>8</v>
      </c>
      <c r="E31">
        <v>489050</v>
      </c>
      <c r="I31" t="str">
        <v>Last 3M Avg</v>
      </c>
    </row>
    <row r="32" spans="2:27">
      <c r="B32" s="19">
        <v>44075</v>
      </c>
      <c r="C32">
        <f xml:space="preserve"> YEAR( _01_data[[#This Row],[period]] )</f>
        <v>2020</v>
      </c>
      <c r="D32">
        <f>MONTH(_01_data[[#This Row],[period]])</f>
        <v>9</v>
      </c>
      <c r="E32">
        <v>488025</v>
      </c>
      <c r="I32" t="str">
        <v>Previous Month</v>
      </c>
    </row>
    <row r="33" spans="2:9">
      <c r="B33" s="19">
        <v>44105</v>
      </c>
      <c r="C33">
        <f xml:space="preserve"> YEAR( _01_data[[#This Row],[period]] )</f>
        <v>2020</v>
      </c>
      <c r="D33">
        <f>MONTH(_01_data[[#This Row],[period]])</f>
        <v>10</v>
      </c>
      <c r="E33">
        <v>472250</v>
      </c>
      <c r="I33" t="str">
        <v>Last Month</v>
      </c>
    </row>
    <row r="34" spans="2:9">
      <c r="B34" s="19">
        <v>44136</v>
      </c>
      <c r="C34">
        <f xml:space="preserve"> YEAR( _01_data[[#This Row],[period]] )</f>
        <v>2020</v>
      </c>
      <c r="D34">
        <f>MONTH(_01_data[[#This Row],[period]])</f>
        <v>11</v>
      </c>
      <c r="E34">
        <v>496655</v>
      </c>
    </row>
    <row r="35" spans="2:9">
      <c r="B35" s="19">
        <v>44166</v>
      </c>
      <c r="C35">
        <f xml:space="preserve"> YEAR( _01_data[[#This Row],[period]] )</f>
        <v>2020</v>
      </c>
      <c r="D35">
        <f>MONTH(_01_data[[#This Row],[period]])</f>
        <v>12</v>
      </c>
      <c r="E35">
        <v>485587.5</v>
      </c>
    </row>
    <row r="36" spans="2:9">
      <c r="B36" s="19">
        <v>44197</v>
      </c>
      <c r="C36">
        <f xml:space="preserve"> YEAR( _01_data[[#This Row],[period]] )</f>
        <v>2021</v>
      </c>
      <c r="D36">
        <f>MONTH(_01_data[[#This Row],[period]])</f>
        <v>1</v>
      </c>
      <c r="E36">
        <v>529640</v>
      </c>
    </row>
    <row r="37" spans="2:9">
      <c r="B37" s="19">
        <v>44228</v>
      </c>
      <c r="C37">
        <f xml:space="preserve"> YEAR( _01_data[[#This Row],[period]] )</f>
        <v>2021</v>
      </c>
      <c r="D37">
        <f>MONTH(_01_data[[#This Row],[period]])</f>
        <v>2</v>
      </c>
      <c r="E37">
        <v>536400</v>
      </c>
    </row>
    <row r="38" spans="2:9">
      <c r="B38" s="19">
        <v>44256</v>
      </c>
      <c r="C38">
        <f xml:space="preserve"> YEAR( _01_data[[#This Row],[period]] )</f>
        <v>2021</v>
      </c>
      <c r="D38">
        <f>MONTH(_01_data[[#This Row],[period]])</f>
        <v>3</v>
      </c>
      <c r="E38">
        <v>519810.00000000006</v>
      </c>
    </row>
    <row r="39" spans="2:9">
      <c r="B39" s="19">
        <v>44287</v>
      </c>
      <c r="C39">
        <f xml:space="preserve"> YEAR( _01_data[[#This Row],[period]] )</f>
        <v>2021</v>
      </c>
      <c r="D39">
        <f>MONTH(_01_data[[#This Row],[period]])</f>
        <v>4</v>
      </c>
      <c r="E39">
        <v>514680</v>
      </c>
    </row>
    <row r="40" spans="2:9">
      <c r="B40" s="19">
        <v>44317</v>
      </c>
      <c r="C40">
        <f xml:space="preserve"> YEAR( _01_data[[#This Row],[period]] )</f>
        <v>2021</v>
      </c>
      <c r="D40">
        <f>MONTH(_01_data[[#This Row],[period]])</f>
        <v>5</v>
      </c>
      <c r="E40">
        <v>530400</v>
      </c>
    </row>
    <row r="41" spans="2:9">
      <c r="B41" s="19">
        <v>44348</v>
      </c>
      <c r="C41">
        <f xml:space="preserve"> YEAR( _01_data[[#This Row],[period]] )</f>
        <v>2021</v>
      </c>
      <c r="D41">
        <f>MONTH(_01_data[[#This Row],[period]])</f>
        <v>6</v>
      </c>
      <c r="E41">
        <v>516850</v>
      </c>
    </row>
    <row r="42" spans="2:9">
      <c r="B42" s="19">
        <v>44378</v>
      </c>
      <c r="C42">
        <f xml:space="preserve"> YEAR( _01_data[[#This Row],[period]] )</f>
        <v>2021</v>
      </c>
      <c r="D42">
        <f>MONTH(_01_data[[#This Row],[period]])</f>
        <v>7</v>
      </c>
      <c r="E42">
        <v>565640</v>
      </c>
    </row>
    <row r="43" spans="2:9">
      <c r="B43" s="19">
        <v>44409</v>
      </c>
      <c r="C43">
        <f xml:space="preserve"> YEAR( _01_data[[#This Row],[period]] )</f>
        <v>2021</v>
      </c>
      <c r="D43">
        <f>MONTH(_01_data[[#This Row],[period]])</f>
        <v>8</v>
      </c>
      <c r="E43">
        <v>533600</v>
      </c>
      <c r="G43" s="19"/>
    </row>
    <row r="44" spans="2:9"/>
    <row r="45" spans="2:9"/>
    <row r="46" spans="2:9"/>
    <row r="47" spans="2:9"/>
    <row r="48" spans="2:9"/>
    <row r="49"/>
    <row r="50"/>
  </sheetData>
  <pageMargins left="0.7" right="0.7" top="0.75" bottom="0.75" header="0.3" footer="0.3"/>
  <pageSetup paperSize="9"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2049" r:id="rId6" name="List Box 1">
              <controlPr defaultSize="0" autoLine="0" autoPict="0">
                <anchor moveWithCells="1">
                  <from>
                    <xdr:col>28</xdr:col>
                    <xdr:colOff>259080</xdr:colOff>
                    <xdr:row>35</xdr:row>
                    <xdr:rowOff>60960</xdr:rowOff>
                  </from>
                  <to>
                    <xdr:col>30</xdr:col>
                    <xdr:colOff>358140</xdr:colOff>
                    <xdr:row>44</xdr:row>
                    <xdr:rowOff>0</xdr:rowOff>
                  </to>
                </anchor>
              </controlPr>
            </control>
          </mc:Choice>
        </mc:AlternateContent>
      </controls>
    </mc:Choice>
  </mc:AlternateContent>
  <tableParts count="3">
    <tablePart r:id="rId7"/>
    <tablePart r:id="rId8"/>
    <tablePart r:id="rId9"/>
  </tableParts>
  <extLst>
    <ext xmlns:x14="http://schemas.microsoft.com/office/spreadsheetml/2009/9/main" uri="{A8765BA9-456A-4dab-B4F3-ACF838C121DE}">
      <x14:slicerList>
        <x14:slicer r:id="rId10"/>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cols>
    <col min="1" max="2" width="14.85546875" style="1" customWidth="1"/>
    <col min="3" max="3" width="8.7109375" style="1" customWidth="1"/>
    <col min="4" max="12" width="14.85546875" style="1" customWidth="1"/>
    <col min="13" max="16384" width="14.85546875" style="1" hidden="1"/>
  </cols>
  <sheetData>
    <row r="1" s="1" customFormat="1" ht="14.4" customHeight="1"/>
    <row r="2" s="1" customFormat="1" ht="14.4" customHeight="1"/>
    <row r="3" s="1" customFormat="1" ht="14.4" customHeight="1"/>
    <row r="4" s="1" customFormat="1"/>
    <row r="5" s="1" customFormat="1"/>
    <row r="6" s="1" customFormat="1"/>
    <row r="7" s="1" customFormat="1"/>
    <row r="8" s="1" customFormat="1"/>
    <row r="9" s="1" customFormat="1"/>
    <row r="10" s="1" customFormat="1"/>
    <row r="11" s="1" customFormat="1"/>
    <row r="12" s="1" customFormat="1"/>
    <row r="13" s="1" customFormat="1"/>
    <row r="14" s="1" customFormat="1"/>
    <row r="15" s="1" customFormat="1"/>
    <row r="16" s="1" customFormat="1"/>
    <row r="17" spans="6:7"/>
    <row r="18" spans="6:7"/>
    <row r="19" spans="6:7"/>
    <row r="20" spans="6:7"/>
    <row r="21" spans="6:7"/>
    <row r="22" spans="6:7"/>
    <row r="23" spans="6:7"/>
    <row r="24" spans="6:7"/>
    <row r="25" spans="6:7"/>
    <row r="26" spans="6:7"/>
    <row r="27" spans="6:7"/>
    <row r="28" spans="6:7"/>
    <row r="29" spans="6:7">
      <c r="F29" s="2" t="s">
        <v>0</v>
      </c>
      <c r="G29" s="3" t="s">
        <v>1</v>
      </c>
    </row>
    <row r="30" spans="6:7">
      <c r="F30" s="2"/>
      <c r="G30" s="3"/>
    </row>
    <row r="31" spans="6:7">
      <c r="F31" s="2"/>
      <c r="G31" s="4"/>
    </row>
    <row r="32" spans="6:7">
      <c r="F32" s="2"/>
      <c r="G32" s="5"/>
    </row>
    <row r="33" spans="6:7">
      <c r="F33" s="2"/>
      <c r="G33" s="6"/>
    </row>
    <row r="34" spans="6:7"/>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before &amp; after</vt: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2021-10-06T07:21:09Z</cp:lastPrinted>
  <dcterms:created xsi:type="dcterms:W3CDTF">2021-04-16T01:17:48Z</dcterms:created>
  <dcterms:modified xsi:type="dcterms:W3CDTF">2023-01-22T21:26:12Z</dcterms:modified>
</cp:coreProperties>
</file>