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86B3A560-50E6-4067-A528-E3BAEB08E714}" xr6:coauthVersionLast="47" xr6:coauthVersionMax="47" xr10:uidLastSave="{00000000-0000-0000-0000-000000000000}"/>
  <bookViews>
    <workbookView xWindow="-96" yWindow="-96" windowWidth="23232" windowHeight="13872" tabRatio="740" activeTab="1" xr2:uid="{94973768-7E8B-4D60-B647-6860E73B75D3}"/>
  </bookViews>
  <sheets>
    <sheet name="example" sheetId="6" r:id="rId1"/>
    <sheet name="thank you!" sheetId="7" r:id="rId2"/>
  </sheets>
  <definedNames>
    <definedName name="_02_age_groups">_xlfn.ANCHORARRAY(example!$I$11)</definedName>
    <definedName name="_03_age_group_slicer">#N/A</definedName>
    <definedName name="_04_items">_xlfn.ANCHORARRAY(example!$O$11)</definedName>
    <definedName name="_05_items_slicer">#N/A</definedName>
    <definedName name="_06_item_group_slicer">#N/A</definedName>
    <definedName name="_07_values">_xlfn.ANCHORARRAY(example!$W$12)</definedName>
    <definedName name="_08_x_axis_pos">_xlfn.ANCHORARRAY(example!$X$12)</definedName>
    <definedName name="_09_on_axislabels">_xlfn.ANCHORARRAY(example!$K$32)</definedName>
    <definedName name="_10_x_pos_axis">_xlfn.ANCHORARRAY(example!$I$38)</definedName>
    <definedName name="_11_y_pos_axis">_xlfn.ANCHORARRAY(example!$K$38)</definedName>
    <definedName name="_12_left_etreme_x_pos">_xlfn.ANCHORARRAY(example!$Y$12)</definedName>
    <definedName name="_13_left_etreme_y_pos">_xlfn.ANCHORARRAY(example!$Z$12)</definedName>
    <definedName name="_14_right_etreme_x_pos">_xlfn.ANCHORARRAY(example!$AB$12)</definedName>
    <definedName name="_15_right_etreme_y_pos">_xlfn.ANCHORARRAY(example!$AC$12)</definedName>
    <definedName name="_16_direct_labels">_xlfn.ANCHORARRAY(example!$AA$12)</definedName>
    <definedName name="_17_listbox_values">_xlfn.ANCHORARRAY(example!$O$45)</definedName>
    <definedName name="_18_x_values_selected">_xlfn.ANCHORARRAY(example!$O$39)</definedName>
    <definedName name="_19_y_values_selected">_xlfn.ANCHORARRAY(example!$Q$39)</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2" i="6" l="1" a="1"/>
  <c r="I32" i="6" s="1"/>
  <c r="O11" i="6" a="1"/>
  <c r="O11" i="6" s="1"/>
  <c r="T12" i="6" s="1" a="1"/>
  <c r="T12" i="6" s="1"/>
  <c r="X12" i="6" s="1" a="1"/>
  <c r="X12" i="6" s="1"/>
  <c r="I38" i="6" s="1" a="1"/>
  <c r="I38" i="6" s="1"/>
  <c r="I11" i="6" a="1"/>
  <c r="I11" i="6" s="1"/>
  <c r="V12" i="6" l="1" a="1"/>
  <c r="V12" i="6" s="1"/>
  <c r="AA12" i="6" s="1" a="1"/>
  <c r="AA12" i="6" s="1"/>
  <c r="U12" i="6" a="1"/>
  <c r="U12" i="6" s="1"/>
  <c r="K32" i="6" a="1"/>
  <c r="K32" i="6" s="1"/>
  <c r="K38" i="6" l="1" a="1"/>
  <c r="K38" i="6" s="1"/>
  <c r="W12" i="6" l="1" a="1"/>
  <c r="W12" i="6" s="1"/>
  <c r="AB12" i="6" a="1"/>
  <c r="AB12" i="6" s="1"/>
  <c r="Y12" i="6" a="1"/>
  <c r="Y12" i="6" s="1"/>
  <c r="AC12" i="6" l="1" a="1"/>
  <c r="AC12" i="6" s="1"/>
  <c r="Z12" i="6" a="1"/>
  <c r="Z12" i="6" s="1"/>
  <c r="O45" i="6" s="1" a="1"/>
  <c r="O45" i="6" s="1"/>
  <c r="Q33" i="6" l="1" a="1"/>
  <c r="Q33" i="6" s="1"/>
  <c r="O39" i="6" s="1" a="1"/>
  <c r="O39" i="6" s="1"/>
  <c r="Q39" i="6" l="1" a="1"/>
  <c r="Q39" i="6" s="1"/>
  <c r="O35" i="6"/>
  <c r="O36" i="6"/>
  <c r="Q35" i="6" l="1" a="1"/>
  <c r="Q35" i="6" s="1"/>
  <c r="Q36" i="6" a="1"/>
  <c r="Q3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<sst xmlns="http://schemas.openxmlformats.org/spreadsheetml/2006/main" count="293" uniqueCount="60">
  <si>
    <t>Gen Z</t>
  </si>
  <si>
    <t>item</t>
  </si>
  <si>
    <t>Broadcast TV</t>
  </si>
  <si>
    <t>% value</t>
  </si>
  <si>
    <t>Physical Press</t>
  </si>
  <si>
    <t>Radio</t>
  </si>
  <si>
    <t>Online Press</t>
  </si>
  <si>
    <t>Music Streaming</t>
  </si>
  <si>
    <t>None of these</t>
  </si>
  <si>
    <t>Online TV / streaming</t>
  </si>
  <si>
    <t>Livestreams</t>
  </si>
  <si>
    <t>Book / Liturature</t>
  </si>
  <si>
    <t>Podcasts</t>
  </si>
  <si>
    <t>Online videos</t>
  </si>
  <si>
    <t>Video games</t>
  </si>
  <si>
    <t>Millennials</t>
  </si>
  <si>
    <t>Gen X</t>
  </si>
  <si>
    <t>Boomer</t>
  </si>
  <si>
    <t>https://www.visualcapitalist.com/media-consumption-covid-19/</t>
  </si>
  <si>
    <t>16-23</t>
  </si>
  <si>
    <t>24-37</t>
  </si>
  <si>
    <t>38-56</t>
  </si>
  <si>
    <t>57-64</t>
  </si>
  <si>
    <t>1946-1964</t>
  </si>
  <si>
    <t>1965-1976</t>
  </si>
  <si>
    <t>1977-1995</t>
  </si>
  <si>
    <t>1996-now</t>
  </si>
  <si>
    <t>items</t>
  </si>
  <si>
    <t>Online</t>
  </si>
  <si>
    <t>Not online</t>
  </si>
  <si>
    <t>Either</t>
  </si>
  <si>
    <t>groups</t>
  </si>
  <si>
    <t>https://www.linkedin.com/in/merod/</t>
  </si>
  <si>
    <t>LinkedIn:</t>
  </si>
  <si>
    <t>years</t>
  </si>
  <si>
    <t>age_range</t>
  </si>
  <si>
    <t>age_group</t>
  </si>
  <si>
    <t>item_group</t>
  </si>
  <si>
    <t>mod</t>
  </si>
  <si>
    <t>value</t>
  </si>
  <si>
    <t>x axis pos</t>
  </si>
  <si>
    <t>1. Boomer</t>
  </si>
  <si>
    <t>2. Gen X</t>
  </si>
  <si>
    <t>age group</t>
  </si>
  <si>
    <t>on axis</t>
  </si>
  <si>
    <t>x pos</t>
  </si>
  <si>
    <t>y position</t>
  </si>
  <si>
    <t>x position</t>
  </si>
  <si>
    <t>left extreme</t>
  </si>
  <si>
    <t>y pos</t>
  </si>
  <si>
    <t>right extreme</t>
  </si>
  <si>
    <t>label</t>
  </si>
  <si>
    <t>Position selection:</t>
  </si>
  <si>
    <t>Item seleted:</t>
  </si>
  <si>
    <t>x values selected</t>
  </si>
  <si>
    <t>y values selected</t>
  </si>
  <si>
    <t>List box values</t>
  </si>
  <si>
    <t>inspiration from ▼</t>
  </si>
  <si>
    <t>3. Millennials</t>
  </si>
  <si>
    <t>4. Gen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</si>
</sst>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x1:&quot;\ General"/>
    <numFmt numFmtId="165" formatCode="&quot;x2: &quot;General"/>
    <numFmt numFmtId="166" formatCode="&quot;y1:&quot;\ General"/>
    <numFmt numFmtId="167" formatCode="&quot;y2:&quot;\ General"/>
  </numFmts>
  <fonts count="10">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sz val="8"/>
      <color theme="1"/>
      <name val="Body Font"/>
      <family val="2"/>
    </font>
    <font>
      <b/>
      <sz val="8"/>
      <color theme="5"/>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6" fillId="0" borderId="0"/>
    <xf numFmtId="0" fontId="7" fillId="0" borderId="0"/>
  </cellStyleXfs>
  <cellXfs count="18">
    <xf numFmtId="0" fontId="0" fillId="0" borderId="0" xfId="0"/>
    <xf numFmtId="0" fontId="1" fillId="0" borderId="0" xfId="1"/>
    <xf numFmtId="0" fontId="2" fillId="0" borderId="0" xfId="2"/>
    <xf numFmtId="0" fontId="2" fillId="0" borderId="0" xfId="2" quotePrefix="1"/>
    <xf numFmtId="0" fontId="2" fillId="0" borderId="0" xfId="2" applyAlignment="1">
      <alignment horizontal="right"/>
    </xf>
    <xf numFmtId="0" fontId="3" fillId="0" borderId="0" xfId="3"/>
    <xf numFmtId="0" fontId="1" fillId="0" borderId="0" xfId="4"/>
    <xf numFmtId="0" fontId="4" fillId="0" borderId="0" xfId="3" applyFont="1"/>
    <xf numFmtId="0" fontId="0" fillId="0" borderId="0" xfId="0" quotePrefix="1"/>
    <xf numFmtId="0" fontId="0" fillId="2" borderId="0" xfId="0" applyFill="1"/>
    <xf numFmtId="0" fontId="0" fillId="0" borderId="0" xfId="0" pivotButton="1"/>
    <xf numFmtId="0" fontId="0" fillId="0" borderId="0" xfId="0" applyAlignment="1">
      <alignment horizontal="right"/>
    </xf>
    <xf numFmtId="0" fontId="8" fillId="0" borderId="0" xfId="0" applyFont="1" applyAlignment="1">
      <alignment horizontal="righ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9" fillId="0" borderId="0" xfId="0" applyFont="1"/>
  </cellXfs>
  <cellStyles count="9">
    <cellStyle name="Hipervínculo 2" xfId="3" xr:uid="{F63F4432-41B7-4781-BDD4-17E3C69AAFC2}"/>
    <cellStyle name="Hyperlink" xfId="1" builtinId="8"/>
    <cellStyle name="Hyperlink 2" xfId="4" xr:uid="{50D1D8BA-59B1-4B13-8C7F-DF473C18B2E1}"/>
    <cellStyle name="Normal" xfId="0" builtinId="0"/>
    <cellStyle name="Normal 2" xfId="7" xr:uid="{43192802-90D1-4272-A81A-4B0679F8924F}"/>
    <cellStyle name="Normal 2 2" xfId="2" xr:uid="{A76B963C-78BB-44CC-B6F6-25F30A3DF0E8}"/>
    <cellStyle name="Normal 3" xfId="6" xr:uid="{47A99796-B9B3-4CDE-93DF-8DA3D3BBEA2C}"/>
    <cellStyle name="Normal 3 2" xfId="5" xr:uid="{6D1DD174-CD0D-4031-9647-BE375B33F699}"/>
    <cellStyle name="Normal 4" xfId="8" xr:uid="{7E484D1E-4577-4E17-97C6-B75230A11809}"/>
  </cellStyles>
  <dxfs count="5">
    <dxf>
      <numFmt numFmtId="0" formatCode="General"/>
    </dxf>
    <dxf>
      <numFmt numFmtId="0" formatCode="General"/>
    </dxf>
    <dxf>
      <numFmt numFmtId="0" formatCode="General"/>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9DA22583-26A6-4C48-8120-5D0D969D6540}">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264787000041496E-2"/>
          <c:y val="2.587037037037037E-2"/>
          <c:w val="0.89038585609344756"/>
          <c:h val="0.87539888888888884"/>
        </c:manualLayout>
      </c:layout>
      <c:scatterChart>
        <c:scatterStyle val="lineMarker"/>
        <c:varyColors val="0"/>
        <c:ser>
          <c:idx val="0"/>
          <c:order val="0"/>
          <c:tx>
            <c:v>slopes</c:v>
          </c:tx>
          <c:spPr>
            <a:ln w="19050" cap="rnd">
              <a:solidFill>
                <a:schemeClr val="bg1">
                  <a:lumMod val="75000"/>
                </a:schemeClr>
              </a:solidFill>
              <a:round/>
            </a:ln>
            <a:effectLst/>
          </c:spPr>
          <c:marker>
            <c:symbol val="circle"/>
            <c:size val="6"/>
            <c:spPr>
              <a:solidFill>
                <a:schemeClr val="bg1">
                  <a:lumMod val="75000"/>
                </a:schemeClr>
              </a:solidFill>
              <a:ln w="15875">
                <a:solidFill>
                  <a:schemeClr val="bg1"/>
                </a:solidFill>
              </a:ln>
              <a:effectLst/>
            </c:spPr>
          </c:marker>
          <c:xVal>
            <c:numRef>
              <c:f>[0]!_08_x_axis_pos</c:f>
              <c:numCache>
                <c:formatCode>General</c:formatCode>
                <c:ptCount val="60"/>
                <c:pt idx="0">
                  <c:v>1</c:v>
                </c:pt>
                <c:pt idx="1">
                  <c:v>2</c:v>
                </c:pt>
                <c:pt idx="2">
                  <c:v>3</c:v>
                </c:pt>
                <c:pt idx="3">
                  <c:v>4</c:v>
                </c:pt>
                <c:pt idx="4">
                  <c:v>#N/A</c:v>
                </c:pt>
                <c:pt idx="5">
                  <c:v>1</c:v>
                </c:pt>
                <c:pt idx="6">
                  <c:v>2</c:v>
                </c:pt>
                <c:pt idx="7">
                  <c:v>3</c:v>
                </c:pt>
                <c:pt idx="8">
                  <c:v>4</c:v>
                </c:pt>
                <c:pt idx="9">
                  <c:v>#N/A</c:v>
                </c:pt>
                <c:pt idx="10">
                  <c:v>1</c:v>
                </c:pt>
                <c:pt idx="11">
                  <c:v>2</c:v>
                </c:pt>
                <c:pt idx="12">
                  <c:v>3</c:v>
                </c:pt>
                <c:pt idx="13">
                  <c:v>4</c:v>
                </c:pt>
                <c:pt idx="14">
                  <c:v>#N/A</c:v>
                </c:pt>
                <c:pt idx="15">
                  <c:v>1</c:v>
                </c:pt>
                <c:pt idx="16">
                  <c:v>2</c:v>
                </c:pt>
                <c:pt idx="17">
                  <c:v>3</c:v>
                </c:pt>
                <c:pt idx="18">
                  <c:v>4</c:v>
                </c:pt>
                <c:pt idx="19">
                  <c:v>#N/A</c:v>
                </c:pt>
                <c:pt idx="20">
                  <c:v>1</c:v>
                </c:pt>
                <c:pt idx="21">
                  <c:v>2</c:v>
                </c:pt>
                <c:pt idx="22">
                  <c:v>3</c:v>
                </c:pt>
                <c:pt idx="23">
                  <c:v>4</c:v>
                </c:pt>
                <c:pt idx="24">
                  <c:v>#N/A</c:v>
                </c:pt>
                <c:pt idx="25">
                  <c:v>1</c:v>
                </c:pt>
                <c:pt idx="26">
                  <c:v>2</c:v>
                </c:pt>
                <c:pt idx="27">
                  <c:v>3</c:v>
                </c:pt>
                <c:pt idx="28">
                  <c:v>4</c:v>
                </c:pt>
                <c:pt idx="29">
                  <c:v>#N/A</c:v>
                </c:pt>
                <c:pt idx="30">
                  <c:v>1</c:v>
                </c:pt>
                <c:pt idx="31">
                  <c:v>2</c:v>
                </c:pt>
                <c:pt idx="32">
                  <c:v>3</c:v>
                </c:pt>
                <c:pt idx="33">
                  <c:v>4</c:v>
                </c:pt>
                <c:pt idx="34">
                  <c:v>#N/A</c:v>
                </c:pt>
                <c:pt idx="35">
                  <c:v>1</c:v>
                </c:pt>
                <c:pt idx="36">
                  <c:v>2</c:v>
                </c:pt>
                <c:pt idx="37">
                  <c:v>3</c:v>
                </c:pt>
                <c:pt idx="38">
                  <c:v>4</c:v>
                </c:pt>
                <c:pt idx="39">
                  <c:v>#N/A</c:v>
                </c:pt>
                <c:pt idx="40">
                  <c:v>1</c:v>
                </c:pt>
                <c:pt idx="41">
                  <c:v>2</c:v>
                </c:pt>
                <c:pt idx="42">
                  <c:v>3</c:v>
                </c:pt>
                <c:pt idx="43">
                  <c:v>4</c:v>
                </c:pt>
                <c:pt idx="44">
                  <c:v>#N/A</c:v>
                </c:pt>
                <c:pt idx="45">
                  <c:v>1</c:v>
                </c:pt>
                <c:pt idx="46">
                  <c:v>2</c:v>
                </c:pt>
                <c:pt idx="47">
                  <c:v>3</c:v>
                </c:pt>
                <c:pt idx="48">
                  <c:v>4</c:v>
                </c:pt>
                <c:pt idx="49">
                  <c:v>#N/A</c:v>
                </c:pt>
                <c:pt idx="50">
                  <c:v>1</c:v>
                </c:pt>
                <c:pt idx="51">
                  <c:v>2</c:v>
                </c:pt>
                <c:pt idx="52">
                  <c:v>3</c:v>
                </c:pt>
                <c:pt idx="53">
                  <c:v>4</c:v>
                </c:pt>
                <c:pt idx="54">
                  <c:v>#N/A</c:v>
                </c:pt>
                <c:pt idx="55">
                  <c:v>1</c:v>
                </c:pt>
                <c:pt idx="56">
                  <c:v>2</c:v>
                </c:pt>
                <c:pt idx="57">
                  <c:v>3</c:v>
                </c:pt>
                <c:pt idx="58">
                  <c:v>4</c:v>
                </c:pt>
                <c:pt idx="59">
                  <c:v>#N/A</c:v>
                </c:pt>
              </c:numCache>
            </c:numRef>
          </c:xVal>
          <c:yVal>
            <c:numRef>
              <c:f>[0]!_07_values</c:f>
              <c:numCache>
                <c:formatCode>General</c:formatCode>
                <c:ptCount val="60"/>
                <c:pt idx="0">
                  <c:v>13</c:v>
                </c:pt>
                <c:pt idx="1">
                  <c:v>21</c:v>
                </c:pt>
                <c:pt idx="2">
                  <c:v>20</c:v>
                </c:pt>
                <c:pt idx="3">
                  <c:v>18</c:v>
                </c:pt>
                <c:pt idx="4">
                  <c:v>#N/A</c:v>
                </c:pt>
                <c:pt idx="5">
                  <c:v>42</c:v>
                </c:pt>
                <c:pt idx="6">
                  <c:v>45</c:v>
                </c:pt>
                <c:pt idx="7">
                  <c:v>35</c:v>
                </c:pt>
                <c:pt idx="8">
                  <c:v>24</c:v>
                </c:pt>
                <c:pt idx="9">
                  <c:v>#N/A</c:v>
                </c:pt>
                <c:pt idx="10">
                  <c:v>9</c:v>
                </c:pt>
                <c:pt idx="11">
                  <c:v>21</c:v>
                </c:pt>
                <c:pt idx="12">
                  <c:v>30</c:v>
                </c:pt>
                <c:pt idx="13">
                  <c:v>17</c:v>
                </c:pt>
                <c:pt idx="14">
                  <c:v>#N/A</c:v>
                </c:pt>
                <c:pt idx="15">
                  <c:v>12</c:v>
                </c:pt>
                <c:pt idx="16">
                  <c:v>27</c:v>
                </c:pt>
                <c:pt idx="17">
                  <c:v>35</c:v>
                </c:pt>
                <c:pt idx="18">
                  <c:v>28.000000000000004</c:v>
                </c:pt>
                <c:pt idx="19">
                  <c:v>#N/A</c:v>
                </c:pt>
                <c:pt idx="20">
                  <c:v>24</c:v>
                </c:pt>
                <c:pt idx="21">
                  <c:v>17</c:v>
                </c:pt>
                <c:pt idx="22">
                  <c:v>10</c:v>
                </c:pt>
                <c:pt idx="23">
                  <c:v>10</c:v>
                </c:pt>
                <c:pt idx="24">
                  <c:v>#N/A</c:v>
                </c:pt>
                <c:pt idx="25">
                  <c:v>15</c:v>
                </c:pt>
                <c:pt idx="26">
                  <c:v>31</c:v>
                </c:pt>
                <c:pt idx="27">
                  <c:v>36</c:v>
                </c:pt>
                <c:pt idx="28">
                  <c:v>21</c:v>
                </c:pt>
                <c:pt idx="29">
                  <c:v>#N/A</c:v>
                </c:pt>
                <c:pt idx="30">
                  <c:v>21</c:v>
                </c:pt>
                <c:pt idx="31">
                  <c:v>38</c:v>
                </c:pt>
                <c:pt idx="32">
                  <c:v>41</c:v>
                </c:pt>
                <c:pt idx="33">
                  <c:v>38</c:v>
                </c:pt>
                <c:pt idx="34">
                  <c:v>#N/A</c:v>
                </c:pt>
                <c:pt idx="35">
                  <c:v>11</c:v>
                </c:pt>
                <c:pt idx="36">
                  <c:v>35</c:v>
                </c:pt>
                <c:pt idx="37">
                  <c:v>44</c:v>
                </c:pt>
                <c:pt idx="38">
                  <c:v>51</c:v>
                </c:pt>
                <c:pt idx="39">
                  <c:v>#N/A</c:v>
                </c:pt>
                <c:pt idx="40">
                  <c:v>7.0000000000000009</c:v>
                </c:pt>
                <c:pt idx="41">
                  <c:v>7.0000000000000009</c:v>
                </c:pt>
                <c:pt idx="42">
                  <c:v>19</c:v>
                </c:pt>
                <c:pt idx="43">
                  <c:v>9</c:v>
                </c:pt>
                <c:pt idx="44">
                  <c:v>#N/A</c:v>
                </c:pt>
                <c:pt idx="45">
                  <c:v>4</c:v>
                </c:pt>
                <c:pt idx="46">
                  <c:v>10</c:v>
                </c:pt>
                <c:pt idx="47">
                  <c:v>20</c:v>
                </c:pt>
                <c:pt idx="48">
                  <c:v>11</c:v>
                </c:pt>
                <c:pt idx="49">
                  <c:v>#N/A</c:v>
                </c:pt>
                <c:pt idx="50">
                  <c:v>15</c:v>
                </c:pt>
                <c:pt idx="51">
                  <c:v>38</c:v>
                </c:pt>
                <c:pt idx="52">
                  <c:v>26</c:v>
                </c:pt>
                <c:pt idx="53">
                  <c:v>17</c:v>
                </c:pt>
                <c:pt idx="54">
                  <c:v>#N/A</c:v>
                </c:pt>
                <c:pt idx="55">
                  <c:v>10</c:v>
                </c:pt>
                <c:pt idx="56">
                  <c:v>19</c:v>
                </c:pt>
                <c:pt idx="57">
                  <c:v>31</c:v>
                </c:pt>
                <c:pt idx="58">
                  <c:v>31</c:v>
                </c:pt>
                <c:pt idx="59">
                  <c:v>#N/A</c:v>
                </c:pt>
              </c:numCache>
            </c:numRef>
          </c:yVal>
          <c:smooth val="0"/>
          <c:extLst>
            <c:ext xmlns:c16="http://schemas.microsoft.com/office/drawing/2014/chart" uri="{C3380CC4-5D6E-409C-BE32-E72D297353CC}">
              <c16:uniqueId val="{00000001-F349-4D17-8AA1-171EDA078C9A}"/>
            </c:ext>
          </c:extLst>
        </c:ser>
        <c:ser>
          <c:idx val="1"/>
          <c:order val="1"/>
          <c:tx>
            <c:strRef>
              <c:f>example!$K$31</c:f>
              <c:strCache>
                <c:ptCount val="1"/>
                <c:pt idx="0">
                  <c:v>on axis</c:v>
                </c:pt>
              </c:strCache>
            </c:strRef>
          </c:tx>
          <c:spPr>
            <a:ln w="19050" cap="rnd">
              <a:noFill/>
              <a:round/>
            </a:ln>
            <a:effectLst/>
          </c:spPr>
          <c:marker>
            <c:symbol val="none"/>
          </c:marker>
          <c:dLbls>
            <c:dLbl>
              <c:idx val="0"/>
              <c:tx>
                <c:rich>
                  <a:bodyPr/>
                  <a:lstStyle/>
                  <a:p>
                    <a:fld id="{984C91C0-8A18-431B-BBFF-E883ED493A27}"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E16-478D-B2B0-93852DC78D98}"/>
                </c:ext>
              </c:extLst>
            </c:dLbl>
            <c:dLbl>
              <c:idx val="1"/>
              <c:tx>
                <c:rich>
                  <a:bodyPr/>
                  <a:lstStyle/>
                  <a:p>
                    <a:fld id="{AE815BC0-4D6D-4883-82D9-D02B4F03C592}"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E16-478D-B2B0-93852DC78D98}"/>
                </c:ext>
              </c:extLst>
            </c:dLbl>
            <c:dLbl>
              <c:idx val="2"/>
              <c:tx>
                <c:rich>
                  <a:bodyPr/>
                  <a:lstStyle/>
                  <a:p>
                    <a:fld id="{FBFE4DA8-DC46-4880-B77D-0127C3655DE6}"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E16-478D-B2B0-93852DC78D98}"/>
                </c:ext>
              </c:extLst>
            </c:dLbl>
            <c:dLbl>
              <c:idx val="3"/>
              <c:tx>
                <c:rich>
                  <a:bodyPr/>
                  <a:lstStyle/>
                  <a:p>
                    <a:fld id="{809605D0-16C0-41D5-AD0B-432944821A22}"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E16-478D-B2B0-93852DC78D98}"/>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[0]!_10_x_pos_axis</c:f>
              <c:numCache>
                <c:formatCode>General</c:formatCode>
                <c:ptCount val="4"/>
                <c:pt idx="0">
                  <c:v>1</c:v>
                </c:pt>
                <c:pt idx="1">
                  <c:v>2</c:v>
                </c:pt>
                <c:pt idx="2">
                  <c:v>3</c:v>
                </c:pt>
                <c:pt idx="3">
                  <c:v>4</c:v>
                </c:pt>
              </c:numCache>
            </c:numRef>
          </c:xVal>
          <c:yVal>
            <c:numRef>
              <c:f>[0]!_11_y_pos_axis</c:f>
              <c:numCache>
                <c:formatCode>General</c:formatCode>
                <c:ptCount val="4"/>
                <c:pt idx="0">
                  <c:v>0</c:v>
                </c:pt>
                <c:pt idx="1">
                  <c:v>0</c:v>
                </c:pt>
                <c:pt idx="2">
                  <c:v>0</c:v>
                </c:pt>
                <c:pt idx="3">
                  <c:v>0</c:v>
                </c:pt>
              </c:numCache>
            </c:numRef>
          </c:yVal>
          <c:smooth val="0"/>
          <c:extLst>
            <c:ext xmlns:c15="http://schemas.microsoft.com/office/drawing/2012/chart" uri="{02D57815-91ED-43cb-92C2-25804820EDAC}">
              <c15:datalabelsRange>
                <c15:f>[0]!_09_on_axislabels</c15:f>
                <c15:dlblRangeCache>
                  <c:ptCount val="4"/>
                  <c:pt idx="0">
                    <c:v>Boomer
1946-1964
57-64</c:v>
                  </c:pt>
                  <c:pt idx="1">
                    <c:v>Gen X
1965-1976
38-56</c:v>
                  </c:pt>
                  <c:pt idx="2">
                    <c:v>Millennials
1977-1995
24-37</c:v>
                  </c:pt>
                  <c:pt idx="3">
                    <c:v>Gen Z
1996-now
16-23</c:v>
                  </c:pt>
                </c15:dlblRangeCache>
              </c15:datalabelsRange>
            </c:ext>
            <c:ext xmlns:c16="http://schemas.microsoft.com/office/drawing/2014/chart" uri="{C3380CC4-5D6E-409C-BE32-E72D297353CC}">
              <c16:uniqueId val="{00000000-FE16-478D-B2B0-93852DC78D98}"/>
            </c:ext>
          </c:extLst>
        </c:ser>
        <c:ser>
          <c:idx val="2"/>
          <c:order val="2"/>
          <c:tx>
            <c:strRef>
              <c:f>example!$Y$10</c:f>
              <c:strCache>
                <c:ptCount val="1"/>
                <c:pt idx="0">
                  <c:v>left extreme</c:v>
                </c:pt>
              </c:strCache>
            </c:strRef>
          </c:tx>
          <c:spPr>
            <a:ln w="19050" cap="rnd">
              <a:noFill/>
              <a:round/>
            </a:ln>
            <a:effectLst/>
          </c:spPr>
          <c:marker>
            <c:symbol val="none"/>
          </c:marker>
          <c:dLbls>
            <c:dLbl>
              <c:idx val="0"/>
              <c:tx>
                <c:rich>
                  <a:bodyPr/>
                  <a:lstStyle/>
                  <a:p>
                    <a:fld id="{E88ECB87-29CC-4F71-B74F-7394FB50C11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E16-478D-B2B0-93852DC78D98}"/>
                </c:ext>
              </c:extLst>
            </c:dLbl>
            <c:dLbl>
              <c:idx val="1"/>
              <c:tx>
                <c:rich>
                  <a:bodyPr/>
                  <a:lstStyle/>
                  <a:p>
                    <a:fld id="{53519A5F-9411-4DB3-A11D-7A92D422BC1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E16-478D-B2B0-93852DC78D98}"/>
                </c:ext>
              </c:extLst>
            </c:dLbl>
            <c:dLbl>
              <c:idx val="2"/>
              <c:tx>
                <c:rich>
                  <a:bodyPr/>
                  <a:lstStyle/>
                  <a:p>
                    <a:fld id="{83940195-09A3-4E46-AE7C-588A37FC6B1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E16-478D-B2B0-93852DC78D98}"/>
                </c:ext>
              </c:extLst>
            </c:dLbl>
            <c:dLbl>
              <c:idx val="3"/>
              <c:tx>
                <c:rich>
                  <a:bodyPr/>
                  <a:lstStyle/>
                  <a:p>
                    <a:fld id="{3E29ADE1-33CE-4710-B871-F8F00890D67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E16-478D-B2B0-93852DC78D98}"/>
                </c:ext>
              </c:extLst>
            </c:dLbl>
            <c:dLbl>
              <c:idx val="4"/>
              <c:tx>
                <c:rich>
                  <a:bodyPr/>
                  <a:lstStyle/>
                  <a:p>
                    <a:fld id="{3B9DA478-A984-4C1A-A58C-40BB477C503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E16-478D-B2B0-93852DC78D98}"/>
                </c:ext>
              </c:extLst>
            </c:dLbl>
            <c:dLbl>
              <c:idx val="5"/>
              <c:tx>
                <c:rich>
                  <a:bodyPr/>
                  <a:lstStyle/>
                  <a:p>
                    <a:fld id="{CEA5FF51-4EB2-455B-8224-1F5A527C241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E16-478D-B2B0-93852DC78D98}"/>
                </c:ext>
              </c:extLst>
            </c:dLbl>
            <c:dLbl>
              <c:idx val="6"/>
              <c:tx>
                <c:rich>
                  <a:bodyPr/>
                  <a:lstStyle/>
                  <a:p>
                    <a:fld id="{D1B4470C-33DE-4325-A85E-5F431784EB1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E16-478D-B2B0-93852DC78D98}"/>
                </c:ext>
              </c:extLst>
            </c:dLbl>
            <c:dLbl>
              <c:idx val="7"/>
              <c:tx>
                <c:rich>
                  <a:bodyPr/>
                  <a:lstStyle/>
                  <a:p>
                    <a:fld id="{FD82D325-19D2-4A88-8724-A7E7AE74C21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E16-478D-B2B0-93852DC78D98}"/>
                </c:ext>
              </c:extLst>
            </c:dLbl>
            <c:dLbl>
              <c:idx val="8"/>
              <c:tx>
                <c:rich>
                  <a:bodyPr/>
                  <a:lstStyle/>
                  <a:p>
                    <a:fld id="{BC1F9024-133F-479C-88DE-C5D8115F86B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E16-478D-B2B0-93852DC78D98}"/>
                </c:ext>
              </c:extLst>
            </c:dLbl>
            <c:dLbl>
              <c:idx val="9"/>
              <c:tx>
                <c:rich>
                  <a:bodyPr/>
                  <a:lstStyle/>
                  <a:p>
                    <a:fld id="{A94BBD9F-81A0-4295-9435-8F21DB3468F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E16-478D-B2B0-93852DC78D98}"/>
                </c:ext>
              </c:extLst>
            </c:dLbl>
            <c:dLbl>
              <c:idx val="10"/>
              <c:tx>
                <c:rich>
                  <a:bodyPr/>
                  <a:lstStyle/>
                  <a:p>
                    <a:fld id="{1FA22449-0FA7-4CFA-A0DB-BBB40E22152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FE16-478D-B2B0-93852DC78D98}"/>
                </c:ext>
              </c:extLst>
            </c:dLbl>
            <c:dLbl>
              <c:idx val="11"/>
              <c:tx>
                <c:rich>
                  <a:bodyPr/>
                  <a:lstStyle/>
                  <a:p>
                    <a:fld id="{AC734460-1995-4E73-8931-C990DD899FC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FE16-478D-B2B0-93852DC78D98}"/>
                </c:ext>
              </c:extLst>
            </c:dLbl>
            <c:spPr>
              <a:noFill/>
              <a:ln>
                <a:noFill/>
              </a:ln>
              <a:effectLst/>
            </c:spPr>
            <c:txPr>
              <a:bodyPr rot="0" spcFirstLastPara="1" vertOverflow="ellipsis" horzOverflow="clip" vert="horz" wrap="none" lIns="38100" tIns="19050" rIns="38100" bIns="19050" anchor="ctr" anchorCtr="1">
                <a:spAutoFit/>
              </a:bodyPr>
              <a:lstStyle/>
              <a:p>
                <a:pPr>
                  <a:defRPr sz="700" b="0" i="0" u="none" strike="noStrike" kern="1200" baseline="0">
                    <a:solidFill>
                      <a:schemeClr val="bg1">
                        <a:lumMod val="7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[0]!_12_left_etreme_x_pos</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xVal>
          <c:yVal>
            <c:numRef>
              <c:f>[0]!_13_left_etreme_y_pos</c:f>
              <c:numCache>
                <c:formatCode>General</c:formatCode>
                <c:ptCount val="12"/>
                <c:pt idx="0">
                  <c:v>13</c:v>
                </c:pt>
                <c:pt idx="1">
                  <c:v>42</c:v>
                </c:pt>
                <c:pt idx="2">
                  <c:v>9</c:v>
                </c:pt>
                <c:pt idx="3">
                  <c:v>12</c:v>
                </c:pt>
                <c:pt idx="4">
                  <c:v>24</c:v>
                </c:pt>
                <c:pt idx="5">
                  <c:v>15</c:v>
                </c:pt>
                <c:pt idx="6">
                  <c:v>21</c:v>
                </c:pt>
                <c:pt idx="7">
                  <c:v>11</c:v>
                </c:pt>
                <c:pt idx="8">
                  <c:v>7.0000000000000009</c:v>
                </c:pt>
                <c:pt idx="9">
                  <c:v>4</c:v>
                </c:pt>
                <c:pt idx="10">
                  <c:v>15</c:v>
                </c:pt>
                <c:pt idx="11">
                  <c:v>10</c:v>
                </c:pt>
              </c:numCache>
            </c:numRef>
          </c:yVal>
          <c:smooth val="0"/>
          <c:extLst>
            <c:ext xmlns:c15="http://schemas.microsoft.com/office/drawing/2012/chart" uri="{02D57815-91ED-43cb-92C2-25804820EDAC}">
              <c15:datalabelsRange>
                <c15:f>[0]!_16_direct_labels</c15:f>
                <c15:dlblRangeCache>
                  <c:ptCount val="12"/>
                  <c:pt idx="0">
                    <c:v>Book / Liturature</c:v>
                  </c:pt>
                  <c:pt idx="1">
                    <c:v>Broadcast TV</c:v>
                  </c:pt>
                  <c:pt idx="2">
                    <c:v>Livestreams</c:v>
                  </c:pt>
                  <c:pt idx="3">
                    <c:v>Music Streaming</c:v>
                  </c:pt>
                  <c:pt idx="4">
                    <c:v>None of these</c:v>
                  </c:pt>
                  <c:pt idx="5">
                    <c:v>Online Press</c:v>
                  </c:pt>
                  <c:pt idx="6">
                    <c:v>Online TV / streaming</c:v>
                  </c:pt>
                  <c:pt idx="7">
                    <c:v>Online videos</c:v>
                  </c:pt>
                  <c:pt idx="8">
                    <c:v>Physical Press</c:v>
                  </c:pt>
                  <c:pt idx="9">
                    <c:v>Podcasts</c:v>
                  </c:pt>
                  <c:pt idx="10">
                    <c:v>Radio</c:v>
                  </c:pt>
                  <c:pt idx="11">
                    <c:v>Video games</c:v>
                  </c:pt>
                </c15:dlblRangeCache>
              </c15:datalabelsRange>
            </c:ext>
            <c:ext xmlns:c16="http://schemas.microsoft.com/office/drawing/2014/chart" uri="{C3380CC4-5D6E-409C-BE32-E72D297353CC}">
              <c16:uniqueId val="{00000005-FE16-478D-B2B0-93852DC78D98}"/>
            </c:ext>
          </c:extLst>
        </c:ser>
        <c:ser>
          <c:idx val="3"/>
          <c:order val="3"/>
          <c:tx>
            <c:strRef>
              <c:f>example!$AB$10</c:f>
              <c:strCache>
                <c:ptCount val="1"/>
                <c:pt idx="0">
                  <c:v>right extreme</c:v>
                </c:pt>
              </c:strCache>
            </c:strRef>
          </c:tx>
          <c:spPr>
            <a:ln w="19050" cap="rnd">
              <a:noFill/>
              <a:round/>
            </a:ln>
            <a:effectLst/>
          </c:spPr>
          <c:marker>
            <c:symbol val="none"/>
          </c:marker>
          <c:dLbls>
            <c:dLbl>
              <c:idx val="0"/>
              <c:tx>
                <c:rich>
                  <a:bodyPr/>
                  <a:lstStyle/>
                  <a:p>
                    <a:fld id="{5D498512-C376-415C-83CA-C5B51064946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FE16-478D-B2B0-93852DC78D98}"/>
                </c:ext>
              </c:extLst>
            </c:dLbl>
            <c:dLbl>
              <c:idx val="1"/>
              <c:tx>
                <c:rich>
                  <a:bodyPr/>
                  <a:lstStyle/>
                  <a:p>
                    <a:fld id="{428666F1-8AD9-4549-BB47-4573C583E8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FE16-478D-B2B0-93852DC78D98}"/>
                </c:ext>
              </c:extLst>
            </c:dLbl>
            <c:dLbl>
              <c:idx val="2"/>
              <c:tx>
                <c:rich>
                  <a:bodyPr/>
                  <a:lstStyle/>
                  <a:p>
                    <a:fld id="{1E797068-D103-4859-BADC-05DCE7FA3C3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FE16-478D-B2B0-93852DC78D98}"/>
                </c:ext>
              </c:extLst>
            </c:dLbl>
            <c:dLbl>
              <c:idx val="3"/>
              <c:tx>
                <c:rich>
                  <a:bodyPr/>
                  <a:lstStyle/>
                  <a:p>
                    <a:fld id="{19E7BE98-41C6-4052-BAAE-220AB0B7FF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FE16-478D-B2B0-93852DC78D98}"/>
                </c:ext>
              </c:extLst>
            </c:dLbl>
            <c:dLbl>
              <c:idx val="4"/>
              <c:tx>
                <c:rich>
                  <a:bodyPr/>
                  <a:lstStyle/>
                  <a:p>
                    <a:fld id="{A6D2ECEE-5150-4516-AD60-33381B5F5AA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FE16-478D-B2B0-93852DC78D98}"/>
                </c:ext>
              </c:extLst>
            </c:dLbl>
            <c:dLbl>
              <c:idx val="5"/>
              <c:tx>
                <c:rich>
                  <a:bodyPr/>
                  <a:lstStyle/>
                  <a:p>
                    <a:fld id="{1B2C52EC-5709-4EAF-B5A2-AA1EF291A1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FE16-478D-B2B0-93852DC78D98}"/>
                </c:ext>
              </c:extLst>
            </c:dLbl>
            <c:dLbl>
              <c:idx val="6"/>
              <c:tx>
                <c:rich>
                  <a:bodyPr/>
                  <a:lstStyle/>
                  <a:p>
                    <a:fld id="{2675584A-95DF-43F6-8B7C-BC0768FD870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FE16-478D-B2B0-93852DC78D98}"/>
                </c:ext>
              </c:extLst>
            </c:dLbl>
            <c:dLbl>
              <c:idx val="7"/>
              <c:tx>
                <c:rich>
                  <a:bodyPr/>
                  <a:lstStyle/>
                  <a:p>
                    <a:fld id="{7137638C-E666-4358-935E-150E1A33B2E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FE16-478D-B2B0-93852DC78D98}"/>
                </c:ext>
              </c:extLst>
            </c:dLbl>
            <c:dLbl>
              <c:idx val="8"/>
              <c:tx>
                <c:rich>
                  <a:bodyPr/>
                  <a:lstStyle/>
                  <a:p>
                    <a:fld id="{668DF55B-90DC-4EDE-9549-54AA38BEB6D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FE16-478D-B2B0-93852DC78D98}"/>
                </c:ext>
              </c:extLst>
            </c:dLbl>
            <c:dLbl>
              <c:idx val="9"/>
              <c:tx>
                <c:rich>
                  <a:bodyPr/>
                  <a:lstStyle/>
                  <a:p>
                    <a:fld id="{BC200449-9C3F-429D-8430-3B7AAA9ACC2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FE16-478D-B2B0-93852DC78D98}"/>
                </c:ext>
              </c:extLst>
            </c:dLbl>
            <c:dLbl>
              <c:idx val="10"/>
              <c:tx>
                <c:rich>
                  <a:bodyPr/>
                  <a:lstStyle/>
                  <a:p>
                    <a:fld id="{C854CAD3-3CBE-472A-B15E-826302DABF0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FE16-478D-B2B0-93852DC78D98}"/>
                </c:ext>
              </c:extLst>
            </c:dLbl>
            <c:dLbl>
              <c:idx val="11"/>
              <c:tx>
                <c:rich>
                  <a:bodyPr/>
                  <a:lstStyle/>
                  <a:p>
                    <a:fld id="{0EC2D2F7-9FB6-42C2-8161-8C1B01FE9E8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FE16-478D-B2B0-93852DC78D98}"/>
                </c:ext>
              </c:extLst>
            </c:dLbl>
            <c:spPr>
              <a:noFill/>
              <a:ln>
                <a:noFill/>
              </a:ln>
              <a:effectLst/>
            </c:spPr>
            <c:txPr>
              <a:bodyPr rot="0" spcFirstLastPara="1" vertOverflow="ellipsis" horzOverflow="clip" vert="horz" wrap="none" lIns="38100" tIns="19050" rIns="38100" bIns="19050" anchor="ctr" anchorCtr="1">
                <a:spAutoFit/>
              </a:bodyPr>
              <a:lstStyle/>
              <a:p>
                <a:pPr>
                  <a:defRPr sz="700" b="0" i="0" u="none" strike="noStrike" kern="1200" baseline="0">
                    <a:solidFill>
                      <a:schemeClr val="bg1">
                        <a:lumMod val="7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[0]!_14_right_etreme_x_pos</c:f>
              <c:numCache>
                <c:formatCode>General</c:formatCode>
                <c:ptCount val="12"/>
                <c:pt idx="0">
                  <c:v>4</c:v>
                </c:pt>
                <c:pt idx="1">
                  <c:v>4</c:v>
                </c:pt>
                <c:pt idx="2">
                  <c:v>4</c:v>
                </c:pt>
                <c:pt idx="3">
                  <c:v>4</c:v>
                </c:pt>
                <c:pt idx="4">
                  <c:v>4</c:v>
                </c:pt>
                <c:pt idx="5">
                  <c:v>4</c:v>
                </c:pt>
                <c:pt idx="6">
                  <c:v>4</c:v>
                </c:pt>
                <c:pt idx="7">
                  <c:v>4</c:v>
                </c:pt>
                <c:pt idx="8">
                  <c:v>4</c:v>
                </c:pt>
                <c:pt idx="9">
                  <c:v>4</c:v>
                </c:pt>
                <c:pt idx="10">
                  <c:v>4</c:v>
                </c:pt>
                <c:pt idx="11">
                  <c:v>4</c:v>
                </c:pt>
              </c:numCache>
            </c:numRef>
          </c:xVal>
          <c:yVal>
            <c:numRef>
              <c:f>[0]!_15_right_etreme_y_pos</c:f>
              <c:numCache>
                <c:formatCode>General</c:formatCode>
                <c:ptCount val="12"/>
                <c:pt idx="0">
                  <c:v>18</c:v>
                </c:pt>
                <c:pt idx="1">
                  <c:v>24</c:v>
                </c:pt>
                <c:pt idx="2">
                  <c:v>17</c:v>
                </c:pt>
                <c:pt idx="3">
                  <c:v>28.000000000000004</c:v>
                </c:pt>
                <c:pt idx="4">
                  <c:v>10</c:v>
                </c:pt>
                <c:pt idx="5">
                  <c:v>21</c:v>
                </c:pt>
                <c:pt idx="6">
                  <c:v>38</c:v>
                </c:pt>
                <c:pt idx="7">
                  <c:v>51</c:v>
                </c:pt>
                <c:pt idx="8">
                  <c:v>9</c:v>
                </c:pt>
                <c:pt idx="9">
                  <c:v>11</c:v>
                </c:pt>
                <c:pt idx="10">
                  <c:v>17</c:v>
                </c:pt>
                <c:pt idx="11">
                  <c:v>31</c:v>
                </c:pt>
              </c:numCache>
            </c:numRef>
          </c:yVal>
          <c:smooth val="0"/>
          <c:extLst>
            <c:ext xmlns:c15="http://schemas.microsoft.com/office/drawing/2012/chart" uri="{02D57815-91ED-43cb-92C2-25804820EDAC}">
              <c15:datalabelsRange>
                <c15:f>[0]!_16_direct_labels</c15:f>
                <c15:dlblRangeCache>
                  <c:ptCount val="12"/>
                  <c:pt idx="0">
                    <c:v>Book / Liturature</c:v>
                  </c:pt>
                  <c:pt idx="1">
                    <c:v>Broadcast TV</c:v>
                  </c:pt>
                  <c:pt idx="2">
                    <c:v>Livestreams</c:v>
                  </c:pt>
                  <c:pt idx="3">
                    <c:v>Music Streaming</c:v>
                  </c:pt>
                  <c:pt idx="4">
                    <c:v>None of these</c:v>
                  </c:pt>
                  <c:pt idx="5">
                    <c:v>Online Press</c:v>
                  </c:pt>
                  <c:pt idx="6">
                    <c:v>Online TV / streaming</c:v>
                  </c:pt>
                  <c:pt idx="7">
                    <c:v>Online videos</c:v>
                  </c:pt>
                  <c:pt idx="8">
                    <c:v>Physical Press</c:v>
                  </c:pt>
                  <c:pt idx="9">
                    <c:v>Podcasts</c:v>
                  </c:pt>
                  <c:pt idx="10">
                    <c:v>Radio</c:v>
                  </c:pt>
                  <c:pt idx="11">
                    <c:v>Video games</c:v>
                  </c:pt>
                </c15:dlblRangeCache>
              </c15:datalabelsRange>
            </c:ext>
            <c:ext xmlns:c16="http://schemas.microsoft.com/office/drawing/2014/chart" uri="{C3380CC4-5D6E-409C-BE32-E72D297353CC}">
              <c16:uniqueId val="{00000006-FE16-478D-B2B0-93852DC78D98}"/>
            </c:ext>
          </c:extLst>
        </c:ser>
        <c:ser>
          <c:idx val="4"/>
          <c:order val="4"/>
          <c:tx>
            <c:strRef>
              <c:f>example!$Q$32</c:f>
              <c:strCache>
                <c:ptCount val="1"/>
                <c:pt idx="0">
                  <c:v>Item seleted:</c:v>
                </c:pt>
              </c:strCache>
            </c:strRef>
          </c:tx>
          <c:spPr>
            <a:ln w="25400" cap="rnd">
              <a:solidFill>
                <a:schemeClr val="accent2"/>
              </a:solidFill>
              <a:round/>
            </a:ln>
            <a:effectLst/>
          </c:spPr>
          <c:marker>
            <c:symbol val="circle"/>
            <c:size val="6"/>
            <c:spPr>
              <a:solidFill>
                <a:schemeClr val="accent2"/>
              </a:solidFill>
              <a:ln w="15875">
                <a:solidFill>
                  <a:schemeClr val="bg1"/>
                </a:solidFill>
              </a:ln>
              <a:effectLst/>
            </c:spPr>
          </c:marker>
          <c:xVal>
            <c:numRef>
              <c:f>[0]!_18_x_values_selected</c:f>
              <c:numCache>
                <c:formatCode>General</c:formatCode>
                <c:ptCount val="1"/>
                <c:pt idx="0">
                  <c:v>#N/A</c:v>
                </c:pt>
              </c:numCache>
            </c:numRef>
          </c:xVal>
          <c:yVal>
            <c:numRef>
              <c:f>[0]!_19_y_values_selected</c:f>
              <c:numCache>
                <c:formatCode>General</c:formatCode>
                <c:ptCount val="1"/>
                <c:pt idx="0">
                  <c:v>#N/A</c:v>
                </c:pt>
              </c:numCache>
            </c:numRef>
          </c:yVal>
          <c:smooth val="0"/>
          <c:extLst>
            <c:ext xmlns:c16="http://schemas.microsoft.com/office/drawing/2014/chart" uri="{C3380CC4-5D6E-409C-BE32-E72D297353CC}">
              <c16:uniqueId val="{0000001F-FE16-478D-B2B0-93852DC78D98}"/>
            </c:ext>
          </c:extLst>
        </c:ser>
        <c:ser>
          <c:idx val="5"/>
          <c:order val="5"/>
          <c:tx>
            <c:v>left item selected label</c:v>
          </c:tx>
          <c:spPr>
            <a:ln w="19050" cap="rnd">
              <a:solidFill>
                <a:schemeClr val="accent6"/>
              </a:solidFill>
              <a:round/>
            </a:ln>
            <a:effectLst/>
          </c:spPr>
          <c:marker>
            <c:symbol val="none"/>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FE16-478D-B2B0-93852DC78D98}"/>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example!$O$35</c:f>
              <c:numCache>
                <c:formatCode>"x1:"\ General</c:formatCode>
                <c:ptCount val="1"/>
                <c:pt idx="0">
                  <c:v>#N/A</c:v>
                </c:pt>
              </c:numCache>
            </c:numRef>
          </c:xVal>
          <c:yVal>
            <c:numRef>
              <c:f>example!$Q$35</c:f>
              <c:numCache>
                <c:formatCode>"y1:"\ General</c:formatCode>
                <c:ptCount val="1"/>
                <c:pt idx="0">
                  <c:v>#N/A</c:v>
                </c:pt>
              </c:numCache>
            </c:numRef>
          </c:yVal>
          <c:smooth val="0"/>
          <c:extLst>
            <c:ext xmlns:c15="http://schemas.microsoft.com/office/drawing/2012/chart" uri="{02D57815-91ED-43cb-92C2-25804820EDAC}">
              <c15:datalabelsRange>
                <c15:f>example!$Q$33</c15:f>
                <c15:dlblRangeCache>
                  <c:ptCount val="1"/>
                  <c:pt idx="0">
                    <c:v>#N/A</c:v>
                  </c:pt>
                </c15:dlblRangeCache>
              </c15:datalabelsRange>
            </c:ext>
            <c:ext xmlns:c16="http://schemas.microsoft.com/office/drawing/2014/chart" uri="{C3380CC4-5D6E-409C-BE32-E72D297353CC}">
              <c16:uniqueId val="{00000020-FE16-478D-B2B0-93852DC78D98}"/>
            </c:ext>
          </c:extLst>
        </c:ser>
        <c:ser>
          <c:idx val="6"/>
          <c:order val="6"/>
          <c:tx>
            <c:v>right item selected label</c:v>
          </c:tx>
          <c:spPr>
            <a:ln w="19050" cap="rnd">
              <a:solidFill>
                <a:schemeClr val="accent1">
                  <a:lumMod val="60000"/>
                </a:schemeClr>
              </a:solidFill>
              <a:round/>
            </a:ln>
            <a:effectLst/>
          </c:spPr>
          <c:marker>
            <c:symbol val="none"/>
          </c:marker>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FE16-478D-B2B0-93852DC78D98}"/>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example!$O$36</c:f>
              <c:numCache>
                <c:formatCode>"x2: "General</c:formatCode>
                <c:ptCount val="1"/>
                <c:pt idx="0">
                  <c:v>#N/A</c:v>
                </c:pt>
              </c:numCache>
            </c:numRef>
          </c:xVal>
          <c:yVal>
            <c:numRef>
              <c:f>example!$Q$36</c:f>
              <c:numCache>
                <c:formatCode>"y2:"\ General</c:formatCode>
                <c:ptCount val="1"/>
                <c:pt idx="0">
                  <c:v>#N/A</c:v>
                </c:pt>
              </c:numCache>
            </c:numRef>
          </c:yVal>
          <c:smooth val="0"/>
          <c:extLst>
            <c:ext xmlns:c15="http://schemas.microsoft.com/office/drawing/2012/chart" uri="{02D57815-91ED-43cb-92C2-25804820EDAC}">
              <c15:datalabelsRange>
                <c15:f>example!$Q$33</c15:f>
                <c15:dlblRangeCache>
                  <c:ptCount val="1"/>
                  <c:pt idx="0">
                    <c:v>#N/A</c:v>
                  </c:pt>
                </c15:dlblRangeCache>
              </c15:datalabelsRange>
            </c:ext>
            <c:ext xmlns:c16="http://schemas.microsoft.com/office/drawing/2014/chart" uri="{C3380CC4-5D6E-409C-BE32-E72D297353CC}">
              <c16:uniqueId val="{00000021-FE16-478D-B2B0-93852DC78D98}"/>
            </c:ext>
          </c:extLst>
        </c:ser>
        <c:dLbls>
          <c:showLegendKey val="0"/>
          <c:showVal val="0"/>
          <c:showCatName val="0"/>
          <c:showSerName val="0"/>
          <c:showPercent val="0"/>
          <c:showBubbleSize val="0"/>
        </c:dLbls>
        <c:axId val="1812926000"/>
        <c:axId val="1812926416"/>
      </c:scatterChart>
      <c:valAx>
        <c:axId val="1812926000"/>
        <c:scaling>
          <c:orientation val="minMax"/>
        </c:scaling>
        <c:delete val="0"/>
        <c:axPos val="b"/>
        <c:majorGridlines>
          <c:spPr>
            <a:ln w="12700" cap="flat" cmpd="sng" algn="ctr">
              <a:solidFill>
                <a:schemeClr val="bg1">
                  <a:lumMod val="85000"/>
                </a:schemeClr>
              </a:solidFill>
              <a:prstDash val="solid"/>
              <a:round/>
            </a:ln>
            <a:effectLst/>
          </c:spPr>
        </c:majorGridlines>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812926416"/>
        <c:crosses val="autoZero"/>
        <c:crossBetween val="midCat"/>
        <c:majorUnit val="1"/>
      </c:valAx>
      <c:valAx>
        <c:axId val="1812926416"/>
        <c:scaling>
          <c:orientation val="minMax"/>
        </c:scaling>
        <c:delete val="0"/>
        <c:axPos val="l"/>
        <c:majorGridlines>
          <c:spPr>
            <a:ln w="9525" cap="flat" cmpd="sng" algn="ctr">
              <a:solidFill>
                <a:schemeClr val="accent3">
                  <a:lumMod val="60000"/>
                  <a:lumOff val="40000"/>
                </a:schemeClr>
              </a:solidFill>
              <a:prstDash val="sysDot"/>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12926000"/>
        <c:crosses val="autoZero"/>
        <c:crossBetween val="midCat"/>
      </c:valAx>
      <c:spPr>
        <a:noFill/>
        <a:ln w="12700">
          <a:solidFill>
            <a:schemeClr val="bg1">
              <a:lumMod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O33" fmlaRange="_17_listbox_values" sel="1"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42</xdr:col>
      <xdr:colOff>7620</xdr:colOff>
      <xdr:row>1</xdr:row>
      <xdr:rowOff>30480</xdr:rowOff>
    </xdr:from>
    <xdr:to>
      <xdr:col>44</xdr:col>
      <xdr:colOff>464820</xdr:colOff>
      <xdr:row>9</xdr:row>
      <xdr:rowOff>68580</xdr:rowOff>
    </xdr:to>
    <mc:AlternateContent xmlns:mc="http://schemas.openxmlformats.org/markup-compatibility/2006" xmlns:a14="http://schemas.microsoft.com/office/drawing/2010/main">
      <mc:Choice Requires="a14">
        <xdr:graphicFrame macro="">
          <xdr:nvGraphicFramePr>
            <xdr:cNvPr id="12" name="age_group 1">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19057620" y="160020"/>
              <a:ext cx="1432560" cy="1074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139593</xdr:colOff>
      <xdr:row>4</xdr:row>
      <xdr:rowOff>20320</xdr:rowOff>
    </xdr:from>
    <xdr:to>
      <xdr:col>5</xdr:col>
      <xdr:colOff>358141</xdr:colOff>
      <xdr:row>8</xdr:row>
      <xdr:rowOff>7427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6433" y="53848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56727</xdr:colOff>
      <xdr:row>7</xdr:row>
      <xdr:rowOff>82348</xdr:rowOff>
    </xdr:from>
    <xdr:to>
      <xdr:col>6</xdr:col>
      <xdr:colOff>419100</xdr:colOff>
      <xdr:row>9</xdr:row>
      <xdr:rowOff>94404</xdr:rowOff>
    </xdr:to>
    <xdr:sp macro="" textlink="">
      <xdr:nvSpPr>
        <xdr:cNvPr id="3" name="Left Brace 2">
          <a:extLst>
            <a:ext uri="{FF2B5EF4-FFF2-40B4-BE49-F238E27FC236}">
              <a16:creationId xmlns:a16="http://schemas.microsoft.com/office/drawing/2014/main" id="{00000000-0008-0000-0000-000003000000}"/>
            </a:ext>
          </a:extLst>
        </xdr:cNvPr>
        <xdr:cNvSpPr/>
      </xdr:nvSpPr>
      <xdr:spPr>
        <a:xfrm rot="5400000">
          <a:off x="1020556" y="185319"/>
          <a:ext cx="271136" cy="187875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xdr:col>
      <xdr:colOff>259080</xdr:colOff>
      <xdr:row>2</xdr:row>
      <xdr:rowOff>60960</xdr:rowOff>
    </xdr:from>
    <xdr:to>
      <xdr:col>2</xdr:col>
      <xdr:colOff>660931</xdr:colOff>
      <xdr:row>5</xdr:row>
      <xdr:rowOff>59626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9100" y="32004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3</xdr:col>
      <xdr:colOff>113031</xdr:colOff>
      <xdr:row>0</xdr:row>
      <xdr:rowOff>114300</xdr:rowOff>
    </xdr:from>
    <xdr:to>
      <xdr:col>3</xdr:col>
      <xdr:colOff>571289</xdr:colOff>
      <xdr:row>4</xdr:row>
      <xdr:rowOff>49530</xdr:rowOff>
    </xdr:to>
    <xdr:sp macro="" textlink="">
      <xdr:nvSpPr>
        <xdr:cNvPr id="5" name="Oval 7">
          <a:extLst>
            <a:ext uri="{FF2B5EF4-FFF2-40B4-BE49-F238E27FC236}">
              <a16:creationId xmlns:a16="http://schemas.microsoft.com/office/drawing/2014/main" id="{00000000-0008-0000-0000-000005000000}"/>
            </a:ext>
          </a:extLst>
        </xdr:cNvPr>
        <xdr:cNvSpPr/>
      </xdr:nvSpPr>
      <xdr:spPr>
        <a:xfrm>
          <a:off x="1499871" y="114300"/>
          <a:ext cx="45825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12</xdr:col>
      <xdr:colOff>468206</xdr:colOff>
      <xdr:row>3</xdr:row>
      <xdr:rowOff>68580</xdr:rowOff>
    </xdr:from>
    <xdr:to>
      <xdr:col>14</xdr:col>
      <xdr:colOff>97154</xdr:colOff>
      <xdr:row>7</xdr:row>
      <xdr:rowOff>10160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6449906" y="457200"/>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45</xdr:col>
      <xdr:colOff>352636</xdr:colOff>
      <xdr:row>15</xdr:row>
      <xdr:rowOff>76200</xdr:rowOff>
    </xdr:from>
    <xdr:to>
      <xdr:col>46</xdr:col>
      <xdr:colOff>263524</xdr:colOff>
      <xdr:row>19</xdr:row>
      <xdr:rowOff>11430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20865676" y="2019300"/>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9</xdr:col>
      <xdr:colOff>146897</xdr:colOff>
      <xdr:row>24</xdr:row>
      <xdr:rowOff>0</xdr:rowOff>
    </xdr:from>
    <xdr:to>
      <xdr:col>10</xdr:col>
      <xdr:colOff>385446</xdr:colOff>
      <xdr:row>27</xdr:row>
      <xdr:rowOff>71120</xdr:rowOff>
    </xdr:to>
    <xdr:sp macro="" textlink="">
      <xdr:nvSpPr>
        <xdr:cNvPr id="9" name="Oval 8">
          <a:extLst>
            <a:ext uri="{FF2B5EF4-FFF2-40B4-BE49-F238E27FC236}">
              <a16:creationId xmlns:a16="http://schemas.microsoft.com/office/drawing/2014/main" id="{00000000-0008-0000-0000-000009000000}"/>
            </a:ext>
          </a:extLst>
        </xdr:cNvPr>
        <xdr:cNvSpPr/>
      </xdr:nvSpPr>
      <xdr:spPr>
        <a:xfrm>
          <a:off x="5176097" y="310896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editAs="absolute">
    <xdr:from>
      <xdr:col>45</xdr:col>
      <xdr:colOff>137160</xdr:colOff>
      <xdr:row>36</xdr:row>
      <xdr:rowOff>53340</xdr:rowOff>
    </xdr:from>
    <xdr:to>
      <xdr:col>46</xdr:col>
      <xdr:colOff>49106</xdr:colOff>
      <xdr:row>39</xdr:row>
      <xdr:rowOff>124460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20650200" y="47167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23</xdr:col>
      <xdr:colOff>328929</xdr:colOff>
      <xdr:row>0</xdr:row>
      <xdr:rowOff>76200</xdr:rowOff>
    </xdr:from>
    <xdr:to>
      <xdr:col>24</xdr:col>
      <xdr:colOff>240876</xdr:colOff>
      <xdr:row>4</xdr:row>
      <xdr:rowOff>11430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11385549" y="7620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18</xdr:col>
      <xdr:colOff>62661</xdr:colOff>
      <xdr:row>9</xdr:row>
      <xdr:rowOff>64589</xdr:rowOff>
    </xdr:from>
    <xdr:to>
      <xdr:col>18</xdr:col>
      <xdr:colOff>183374</xdr:colOff>
      <xdr:row>11</xdr:row>
      <xdr:rowOff>128088</xdr:rowOff>
    </xdr:to>
    <xdr:sp macro="" textlink="">
      <xdr:nvSpPr>
        <xdr:cNvPr id="14" name="Arrow: Down 13">
          <a:extLst>
            <a:ext uri="{FF2B5EF4-FFF2-40B4-BE49-F238E27FC236}">
              <a16:creationId xmlns:a16="http://schemas.microsoft.com/office/drawing/2014/main" id="{00000000-0008-0000-0000-00000E000000}"/>
            </a:ext>
          </a:extLst>
        </xdr:cNvPr>
        <xdr:cNvSpPr/>
      </xdr:nvSpPr>
      <xdr:spPr>
        <a:xfrm rot="19749397">
          <a:off x="9107601" y="1230449"/>
          <a:ext cx="120713" cy="322579"/>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18</xdr:col>
      <xdr:colOff>42334</xdr:colOff>
      <xdr:row>8</xdr:row>
      <xdr:rowOff>38100</xdr:rowOff>
    </xdr:from>
    <xdr:to>
      <xdr:col>21</xdr:col>
      <xdr:colOff>236415</xdr:colOff>
      <xdr:row>10</xdr:row>
      <xdr:rowOff>27871</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9087274" y="1074420"/>
          <a:ext cx="123040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twoCellAnchor>
  <xdr:twoCellAnchor editAs="absolute">
    <xdr:from>
      <xdr:col>18</xdr:col>
      <xdr:colOff>109219</xdr:colOff>
      <xdr:row>6</xdr:row>
      <xdr:rowOff>127007</xdr:rowOff>
    </xdr:from>
    <xdr:to>
      <xdr:col>28</xdr:col>
      <xdr:colOff>327662</xdr:colOff>
      <xdr:row>8</xdr:row>
      <xdr:rowOff>114303</xdr:rowOff>
    </xdr:to>
    <xdr:sp macro="" textlink="">
      <xdr:nvSpPr>
        <xdr:cNvPr id="16" name="Left Brace 15">
          <a:extLst>
            <a:ext uri="{FF2B5EF4-FFF2-40B4-BE49-F238E27FC236}">
              <a16:creationId xmlns:a16="http://schemas.microsoft.com/office/drawing/2014/main" id="{00000000-0008-0000-0000-000010000000}"/>
            </a:ext>
          </a:extLst>
        </xdr:cNvPr>
        <xdr:cNvSpPr/>
      </xdr:nvSpPr>
      <xdr:spPr>
        <a:xfrm rot="5400000">
          <a:off x="11136633" y="-1078227"/>
          <a:ext cx="246376" cy="4211323"/>
        </a:xfrm>
        <a:prstGeom prst="leftBrace">
          <a:avLst>
            <a:gd name="adj1" fmla="val 73039"/>
            <a:gd name="adj2" fmla="val 41158"/>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31</xdr:col>
      <xdr:colOff>0</xdr:colOff>
      <xdr:row>3</xdr:row>
      <xdr:rowOff>26670</xdr:rowOff>
    </xdr:from>
    <xdr:to>
      <xdr:col>41</xdr:col>
      <xdr:colOff>424140</xdr:colOff>
      <xdr:row>44</xdr:row>
      <xdr:rowOff>115530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459632</xdr:colOff>
      <xdr:row>3</xdr:row>
      <xdr:rowOff>58420</xdr:rowOff>
    </xdr:from>
    <xdr:to>
      <xdr:col>28</xdr:col>
      <xdr:colOff>15240</xdr:colOff>
      <xdr:row>7</xdr:row>
      <xdr:rowOff>45527</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10053212" y="447040"/>
          <a:ext cx="29998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lumMod val="65000"/>
                </a:schemeClr>
              </a:solidFill>
              <a:latin typeface="Arial" panose="020B0604020202020204" pitchFamily="34" charset="0"/>
              <a:cs typeface="Arial" panose="020B0604020202020204" pitchFamily="34" charset="0"/>
            </a:rPr>
            <a:t>dynamic arrays</a:t>
          </a:r>
        </a:p>
      </xdr:txBody>
    </xdr:sp>
    <xdr:clientData/>
  </xdr:twoCellAnchor>
  <xdr:twoCellAnchor editAs="oneCell">
    <xdr:from>
      <xdr:col>42</xdr:col>
      <xdr:colOff>0</xdr:colOff>
      <xdr:row>15</xdr:row>
      <xdr:rowOff>60960</xdr:rowOff>
    </xdr:from>
    <xdr:to>
      <xdr:col>45</xdr:col>
      <xdr:colOff>0</xdr:colOff>
      <xdr:row>34</xdr:row>
      <xdr:rowOff>45720</xdr:rowOff>
    </xdr:to>
    <mc:AlternateContent xmlns:mc="http://schemas.openxmlformats.org/markup-compatibility/2006" xmlns:a14="http://schemas.microsoft.com/office/drawing/2010/main">
      <mc:Choice Requires="a14">
        <xdr:graphicFrame macro="">
          <xdr:nvGraphicFramePr>
            <xdr:cNvPr id="19" name="item">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9050000" y="2004060"/>
              <a:ext cx="1463040" cy="2446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42</xdr:col>
      <xdr:colOff>0</xdr:colOff>
      <xdr:row>9</xdr:row>
      <xdr:rowOff>0</xdr:rowOff>
    </xdr:from>
    <xdr:to>
      <xdr:col>45</xdr:col>
      <xdr:colOff>0</xdr:colOff>
      <xdr:row>15</xdr:row>
      <xdr:rowOff>91440</xdr:rowOff>
    </xdr:to>
    <mc:AlternateContent xmlns:mc="http://schemas.openxmlformats.org/markup-compatibility/2006" xmlns:a14="http://schemas.microsoft.com/office/drawing/2010/main">
      <mc:Choice Requires="a14">
        <xdr:graphicFrame macro="">
          <xdr:nvGraphicFramePr>
            <xdr:cNvPr id="22" name="item_group">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microsoft.com/office/drawing/2010/slicer">
              <sle:slicer xmlns:sle="http://schemas.microsoft.com/office/drawing/2010/slicer" name="item_group"/>
            </a:graphicData>
          </a:graphic>
        </xdr:graphicFrame>
      </mc:Choice>
      <mc:Fallback xmlns="">
        <xdr:sp macro="" textlink="">
          <xdr:nvSpPr>
            <xdr:cNvPr id="0" name=""/>
            <xdr:cNvSpPr>
              <a:spLocks noTextEdit="1"/>
            </xdr:cNvSpPr>
          </xdr:nvSpPr>
          <xdr:spPr>
            <a:xfrm>
              <a:off x="19050000" y="1165860"/>
              <a:ext cx="1463040" cy="868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18629</xdr:colOff>
      <xdr:row>7</xdr:row>
      <xdr:rowOff>59488</xdr:rowOff>
    </xdr:from>
    <xdr:to>
      <xdr:col>17</xdr:col>
      <xdr:colOff>60962</xdr:colOff>
      <xdr:row>9</xdr:row>
      <xdr:rowOff>71544</xdr:rowOff>
    </xdr:to>
    <xdr:sp macro="" textlink="">
      <xdr:nvSpPr>
        <xdr:cNvPr id="23" name="Left Brace 22">
          <a:extLst>
            <a:ext uri="{FF2B5EF4-FFF2-40B4-BE49-F238E27FC236}">
              <a16:creationId xmlns:a16="http://schemas.microsoft.com/office/drawing/2014/main" id="{00000000-0008-0000-0000-000017000000}"/>
            </a:ext>
          </a:extLst>
        </xdr:cNvPr>
        <xdr:cNvSpPr/>
      </xdr:nvSpPr>
      <xdr:spPr>
        <a:xfrm rot="5400000">
          <a:off x="6533628" y="-1159611"/>
          <a:ext cx="271136" cy="452289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45</xdr:col>
      <xdr:colOff>18532</xdr:colOff>
      <xdr:row>1</xdr:row>
      <xdr:rowOff>7620</xdr:rowOff>
    </xdr:from>
    <xdr:to>
      <xdr:col>45</xdr:col>
      <xdr:colOff>289668</xdr:colOff>
      <xdr:row>33</xdr:row>
      <xdr:rowOff>114300</xdr:rowOff>
    </xdr:to>
    <xdr:sp macro="" textlink="">
      <xdr:nvSpPr>
        <xdr:cNvPr id="24" name="Left Brace 23">
          <a:extLst>
            <a:ext uri="{FF2B5EF4-FFF2-40B4-BE49-F238E27FC236}">
              <a16:creationId xmlns:a16="http://schemas.microsoft.com/office/drawing/2014/main" id="{00000000-0008-0000-0000-000018000000}"/>
            </a:ext>
          </a:extLst>
        </xdr:cNvPr>
        <xdr:cNvSpPr/>
      </xdr:nvSpPr>
      <xdr:spPr>
        <a:xfrm rot="10800000">
          <a:off x="20531572" y="137160"/>
          <a:ext cx="271136" cy="425196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28</xdr:col>
      <xdr:colOff>231139</xdr:colOff>
      <xdr:row>1</xdr:row>
      <xdr:rowOff>0</xdr:rowOff>
    </xdr:from>
    <xdr:to>
      <xdr:col>30</xdr:col>
      <xdr:colOff>115992</xdr:colOff>
      <xdr:row>4</xdr:row>
      <xdr:rowOff>60960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13268959" y="12954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mc:AlternateContent xmlns:mc="http://schemas.openxmlformats.org/markup-compatibility/2006">
    <mc:Choice xmlns:a14="http://schemas.microsoft.com/office/drawing/2010/main" Requires="a14">
      <xdr:twoCellAnchor editAs="oneCell">
        <xdr:from>
          <xdr:col>42</xdr:col>
          <xdr:colOff>68580</xdr:colOff>
          <xdr:row>36</xdr:row>
          <xdr:rowOff>7620</xdr:rowOff>
        </xdr:from>
        <xdr:to>
          <xdr:col>45</xdr:col>
          <xdr:colOff>0</xdr:colOff>
          <xdr:row>44</xdr:row>
          <xdr:rowOff>106680</xdr:rowOff>
        </xdr:to>
        <xdr:sp macro="" textlink="">
          <xdr:nvSpPr>
            <xdr:cNvPr id="2049" name="List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absolute">
    <xdr:from>
      <xdr:col>14</xdr:col>
      <xdr:colOff>56732</xdr:colOff>
      <xdr:row>29</xdr:row>
      <xdr:rowOff>51869</xdr:rowOff>
    </xdr:from>
    <xdr:to>
      <xdr:col>17</xdr:col>
      <xdr:colOff>45720</xdr:colOff>
      <xdr:row>31</xdr:row>
      <xdr:rowOff>63925</xdr:rowOff>
    </xdr:to>
    <xdr:sp macro="" textlink="">
      <xdr:nvSpPr>
        <xdr:cNvPr id="26" name="Left Brace 25">
          <a:extLst>
            <a:ext uri="{FF2B5EF4-FFF2-40B4-BE49-F238E27FC236}">
              <a16:creationId xmlns:a16="http://schemas.microsoft.com/office/drawing/2014/main" id="{00000000-0008-0000-0000-00001A000000}"/>
            </a:ext>
          </a:extLst>
        </xdr:cNvPr>
        <xdr:cNvSpPr/>
      </xdr:nvSpPr>
      <xdr:spPr>
        <a:xfrm rot="5400000">
          <a:off x="7726158" y="2890423"/>
          <a:ext cx="271136" cy="2107348"/>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7</xdr:col>
      <xdr:colOff>137160</xdr:colOff>
      <xdr:row>28</xdr:row>
      <xdr:rowOff>36629</xdr:rowOff>
    </xdr:from>
    <xdr:to>
      <xdr:col>12</xdr:col>
      <xdr:colOff>266700</xdr:colOff>
      <xdr:row>30</xdr:row>
      <xdr:rowOff>48685</xdr:rowOff>
    </xdr:to>
    <xdr:sp macro="" textlink="">
      <xdr:nvSpPr>
        <xdr:cNvPr id="27" name="Left Brace 26">
          <a:extLst>
            <a:ext uri="{FF2B5EF4-FFF2-40B4-BE49-F238E27FC236}">
              <a16:creationId xmlns:a16="http://schemas.microsoft.com/office/drawing/2014/main" id="{00000000-0008-0000-0000-00001B000000}"/>
            </a:ext>
          </a:extLst>
        </xdr:cNvPr>
        <xdr:cNvSpPr/>
      </xdr:nvSpPr>
      <xdr:spPr>
        <a:xfrm rot="5400000">
          <a:off x="5167952" y="2854437"/>
          <a:ext cx="271136" cy="188976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12</xdr:col>
      <xdr:colOff>281940</xdr:colOff>
      <xdr:row>41</xdr:row>
      <xdr:rowOff>91440</xdr:rowOff>
    </xdr:from>
    <xdr:to>
      <xdr:col>13</xdr:col>
      <xdr:colOff>64346</xdr:colOff>
      <xdr:row>45</xdr:row>
      <xdr:rowOff>33020</xdr:rowOff>
    </xdr:to>
    <xdr:sp macro="" textlink="">
      <xdr:nvSpPr>
        <xdr:cNvPr id="28" name="Oval 27">
          <a:extLst>
            <a:ext uri="{FF2B5EF4-FFF2-40B4-BE49-F238E27FC236}">
              <a16:creationId xmlns:a16="http://schemas.microsoft.com/office/drawing/2014/main" id="{00000000-0008-0000-0000-00001C000000}"/>
            </a:ext>
          </a:extLst>
        </xdr:cNvPr>
        <xdr:cNvSpPr/>
      </xdr:nvSpPr>
      <xdr:spPr>
        <a:xfrm>
          <a:off x="6263640" y="54025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14</xdr:col>
      <xdr:colOff>922020</xdr:colOff>
      <xdr:row>25</xdr:row>
      <xdr:rowOff>30480</xdr:rowOff>
    </xdr:from>
    <xdr:to>
      <xdr:col>16</xdr:col>
      <xdr:colOff>178646</xdr:colOff>
      <xdr:row>28</xdr:row>
      <xdr:rowOff>101600</xdr:rowOff>
    </xdr:to>
    <xdr:sp macro="" textlink="">
      <xdr:nvSpPr>
        <xdr:cNvPr id="29" name="Oval 28">
          <a:extLst>
            <a:ext uri="{FF2B5EF4-FFF2-40B4-BE49-F238E27FC236}">
              <a16:creationId xmlns:a16="http://schemas.microsoft.com/office/drawing/2014/main" id="{00000000-0008-0000-0000-00001D000000}"/>
            </a:ext>
          </a:extLst>
        </xdr:cNvPr>
        <xdr:cNvSpPr/>
      </xdr:nvSpPr>
      <xdr:spPr>
        <a:xfrm>
          <a:off x="7673340" y="32689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oneCellAnchor>
    <xdr:from>
      <xdr:col>41</xdr:col>
      <xdr:colOff>472440</xdr:colOff>
      <xdr:row>34</xdr:row>
      <xdr:rowOff>38100</xdr:rowOff>
    </xdr:from>
    <xdr:ext cx="941220" cy="224998"/>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19034760" y="4442460"/>
          <a:ext cx="941220"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accent2"/>
              </a:solidFill>
              <a:latin typeface="Arial" panose="020B0604020202020204" pitchFamily="34" charset="0"/>
              <a:cs typeface="Arial" panose="020B0604020202020204" pitchFamily="34" charset="0"/>
            </a:rPr>
            <a:t>highlight item</a:t>
          </a:r>
        </a:p>
      </xdr:txBody>
    </xdr:sp>
    <xdr:clientData/>
  </xdr:oneCellAnchor>
  <xdr:oneCellAnchor>
    <xdr:from>
      <xdr:col>31</xdr:col>
      <xdr:colOff>304800</xdr:colOff>
      <xdr:row>0</xdr:row>
      <xdr:rowOff>83820</xdr:rowOff>
    </xdr:from>
    <xdr:ext cx="4388124" cy="682238"/>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13990320" y="83820"/>
          <a:ext cx="4388124" cy="682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baseline="0">
              <a:latin typeface="Arial" panose="020B0604020202020204" pitchFamily="34" charset="0"/>
              <a:cs typeface="Arial" panose="020B0604020202020204" pitchFamily="34" charset="0"/>
            </a:rPr>
            <a:t>Media Consumption by Generation</a:t>
          </a:r>
        </a:p>
        <a:p>
          <a:endParaRPr lang="en-US" sz="2000" b="1">
            <a:latin typeface="Arial" panose="020B0604020202020204" pitchFamily="34" charset="0"/>
            <a:cs typeface="Arial" panose="020B0604020202020204" pitchFamily="34" charset="0"/>
          </a:endParaRPr>
        </a:p>
      </xdr:txBody>
    </xdr:sp>
    <xdr:clientData/>
  </xdr:oneCellAnchor>
</xdr:wsDr>
</file>

<file path=xl/drawings/drawing2.xml><?xml version="1.0" encoding="utf-8"?>
<c:userShapes xmlns:c="http://schemas.openxmlformats.org/drawingml/2006/chart">
  <cdr:relSizeAnchor xmlns:cdr="http://schemas.openxmlformats.org/drawingml/2006/chartDrawing">
    <cdr:from>
      <cdr:x>0.0575</cdr:x>
      <cdr:y>0.00353</cdr:y>
    </cdr:from>
    <cdr:to>
      <cdr:x>0.26737</cdr:x>
      <cdr:y>0.05715</cdr:y>
    </cdr:to>
    <cdr:sp macro="" textlink="">
      <cdr:nvSpPr>
        <cdr:cNvPr id="2" name="TextBox 1">
          <a:extLst xmlns:a="http://schemas.openxmlformats.org/drawingml/2006/main">
            <a:ext uri="{FF2B5EF4-FFF2-40B4-BE49-F238E27FC236}">
              <a16:creationId xmlns:a16="http://schemas.microsoft.com/office/drawing/2014/main" id="{D98F16EB-F854-ACD7-6625-147293CE46EA}"/>
            </a:ext>
          </a:extLst>
        </cdr:cNvPr>
        <cdr:cNvSpPr txBox="1"/>
      </cdr:nvSpPr>
      <cdr:spPr>
        <a:xfrm xmlns:a="http://schemas.openxmlformats.org/drawingml/2006/main">
          <a:off x="304805" y="19062"/>
          <a:ext cx="1112515" cy="2895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solidFill>
                <a:schemeClr val="tx1">
                  <a:lumMod val="50000"/>
                  <a:lumOff val="50000"/>
                </a:schemeClr>
              </a:solidFill>
              <a:latin typeface="Arial" panose="020B0604020202020204" pitchFamily="34" charset="0"/>
              <a:cs typeface="Arial" panose="020B0604020202020204" pitchFamily="34" charset="0"/>
            </a:rPr>
            <a:t>%</a:t>
          </a:r>
          <a:r>
            <a:rPr lang="en-US" sz="900" baseline="0">
              <a:solidFill>
                <a:schemeClr val="tx1">
                  <a:lumMod val="50000"/>
                  <a:lumOff val="50000"/>
                </a:schemeClr>
              </a:solidFill>
              <a:latin typeface="Arial" panose="020B0604020202020204" pitchFamily="34" charset="0"/>
              <a:cs typeface="Arial" panose="020B0604020202020204" pitchFamily="34" charset="0"/>
            </a:rPr>
            <a:t> of consumption</a:t>
          </a:r>
          <a:endParaRPr lang="en-US" sz="900">
            <a:solidFill>
              <a:schemeClr val="tx1">
                <a:lumMod val="50000"/>
                <a:lumOff val="50000"/>
              </a:schemeClr>
            </a:solidFill>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680.689358217591" createdVersion="7" refreshedVersion="8" minRefreshableVersion="3" recordCount="48" xr:uid="{B8C8ABF5-77DB-4EAA-A9BF-24FCB4757D77}">
  <cacheSource type="worksheet">
    <worksheetSource name="_01_data"/>
  </cacheSource>
  <cacheFields count="6">
    <cacheField name="age_group" numFmtId="0">
      <sharedItems count="4">
        <s v="Boomer"/>
        <s v="Gen X"/>
        <s v="Millennials"/>
        <s v="Gen Z"/>
      </sharedItems>
    </cacheField>
    <cacheField name="age_range" numFmtId="0">
      <sharedItems/>
    </cacheField>
    <cacheField name="years" numFmtId="0">
      <sharedItems/>
    </cacheField>
    <cacheField name="item_group" numFmtId="0">
      <sharedItems count="3">
        <s v="Not online"/>
        <s v="Online"/>
        <s v="Either"/>
      </sharedItems>
    </cacheField>
    <cacheField name="item" numFmtId="0">
      <sharedItems count="12">
        <s v="Broadcast TV"/>
        <s v="Physical Press"/>
        <s v="Radio"/>
        <s v="Online Press"/>
        <s v="Music Streaming"/>
        <s v="None of these"/>
        <s v="Online TV / streaming"/>
        <s v="Livestreams"/>
        <s v="Book / Liturature"/>
        <s v="Podcasts"/>
        <s v="Online videos"/>
        <s v="Video games"/>
      </sharedItems>
    </cacheField>
    <cacheField name="value" numFmtId="0">
      <sharedItems containsSemiMixedTypes="0" containsString="0" containsNumber="1" minValue="0.04" maxValue="0.51"/>
    </cacheField>
  </cacheFields>
  <extLst>
    <ext xmlns:x14="http://schemas.microsoft.com/office/spreadsheetml/2009/9/main" uri="{725AE2AE-9491-48be-B2B4-4EB974FC3084}">
      <x14:pivotCacheDefinition pivotCacheId="20727203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680.716076273151" createdVersion="8" refreshedVersion="8" minRefreshableVersion="3" recordCount="4" xr:uid="{EFD371F6-E65C-47CB-927A-74033180CA14}">
  <cacheSource type="worksheet">
    <worksheetSource name="_02_age_groups"/>
  </cacheSource>
  <cacheFields count="1">
    <cacheField name="age_group" numFmtId="0">
      <sharedItems count="4">
        <s v="1. Boomer"/>
        <s v="2. Gen X"/>
        <s v="3. Millennials"/>
        <s v="4. Gen Z"/>
      </sharedItems>
    </cacheField>
  </cacheFields>
  <extLst>
    <ext xmlns:x14="http://schemas.microsoft.com/office/spreadsheetml/2009/9/main" uri="{725AE2AE-9491-48be-B2B4-4EB974FC3084}">
      <x14:pivotCacheDefinition pivotCacheId="14412092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s v="57-64"/>
    <s v="1946-1964"/>
    <x v="0"/>
    <x v="0"/>
    <n v="0.42"/>
  </r>
  <r>
    <x v="0"/>
    <s v="57-64"/>
    <s v="1946-1964"/>
    <x v="0"/>
    <x v="1"/>
    <n v="7.0000000000000007E-2"/>
  </r>
  <r>
    <x v="0"/>
    <s v="57-64"/>
    <s v="1946-1964"/>
    <x v="0"/>
    <x v="2"/>
    <n v="0.15"/>
  </r>
  <r>
    <x v="0"/>
    <s v="57-64"/>
    <s v="1946-1964"/>
    <x v="1"/>
    <x v="3"/>
    <n v="0.15"/>
  </r>
  <r>
    <x v="0"/>
    <s v="57-64"/>
    <s v="1946-1964"/>
    <x v="1"/>
    <x v="4"/>
    <n v="0.12"/>
  </r>
  <r>
    <x v="0"/>
    <s v="57-64"/>
    <s v="1946-1964"/>
    <x v="0"/>
    <x v="5"/>
    <n v="0.24"/>
  </r>
  <r>
    <x v="0"/>
    <s v="57-64"/>
    <s v="1946-1964"/>
    <x v="1"/>
    <x v="6"/>
    <n v="0.21"/>
  </r>
  <r>
    <x v="0"/>
    <s v="57-64"/>
    <s v="1946-1964"/>
    <x v="1"/>
    <x v="7"/>
    <n v="0.09"/>
  </r>
  <r>
    <x v="0"/>
    <s v="57-64"/>
    <s v="1946-1964"/>
    <x v="0"/>
    <x v="8"/>
    <n v="0.13"/>
  </r>
  <r>
    <x v="0"/>
    <s v="57-64"/>
    <s v="1946-1964"/>
    <x v="2"/>
    <x v="9"/>
    <n v="0.04"/>
  </r>
  <r>
    <x v="0"/>
    <s v="57-64"/>
    <s v="1946-1964"/>
    <x v="1"/>
    <x v="10"/>
    <n v="0.11"/>
  </r>
  <r>
    <x v="0"/>
    <s v="57-64"/>
    <s v="1946-1964"/>
    <x v="2"/>
    <x v="11"/>
    <n v="0.1"/>
  </r>
  <r>
    <x v="1"/>
    <s v="38-56"/>
    <s v="1965-1976"/>
    <x v="0"/>
    <x v="0"/>
    <n v="0.45"/>
  </r>
  <r>
    <x v="1"/>
    <s v="38-56"/>
    <s v="1965-1976"/>
    <x v="0"/>
    <x v="1"/>
    <n v="7.0000000000000007E-2"/>
  </r>
  <r>
    <x v="1"/>
    <s v="38-56"/>
    <s v="1965-1976"/>
    <x v="0"/>
    <x v="2"/>
    <n v="0.38"/>
  </r>
  <r>
    <x v="1"/>
    <s v="38-56"/>
    <s v="1965-1976"/>
    <x v="1"/>
    <x v="3"/>
    <n v="0.31"/>
  </r>
  <r>
    <x v="1"/>
    <s v="38-56"/>
    <s v="1965-1976"/>
    <x v="1"/>
    <x v="4"/>
    <n v="0.27"/>
  </r>
  <r>
    <x v="1"/>
    <s v="38-56"/>
    <s v="1965-1976"/>
    <x v="0"/>
    <x v="5"/>
    <n v="0.17"/>
  </r>
  <r>
    <x v="1"/>
    <s v="38-56"/>
    <s v="1965-1976"/>
    <x v="1"/>
    <x v="6"/>
    <n v="0.38"/>
  </r>
  <r>
    <x v="1"/>
    <s v="38-56"/>
    <s v="1965-1976"/>
    <x v="1"/>
    <x v="7"/>
    <n v="0.21"/>
  </r>
  <r>
    <x v="1"/>
    <s v="38-56"/>
    <s v="1965-1976"/>
    <x v="0"/>
    <x v="8"/>
    <n v="0.21"/>
  </r>
  <r>
    <x v="1"/>
    <s v="38-56"/>
    <s v="1965-1976"/>
    <x v="2"/>
    <x v="9"/>
    <n v="0.1"/>
  </r>
  <r>
    <x v="1"/>
    <s v="38-56"/>
    <s v="1965-1976"/>
    <x v="1"/>
    <x v="10"/>
    <n v="0.35"/>
  </r>
  <r>
    <x v="1"/>
    <s v="38-56"/>
    <s v="1965-1976"/>
    <x v="2"/>
    <x v="11"/>
    <n v="0.19"/>
  </r>
  <r>
    <x v="2"/>
    <s v="24-37"/>
    <s v="1977-1995"/>
    <x v="0"/>
    <x v="0"/>
    <n v="0.35"/>
  </r>
  <r>
    <x v="2"/>
    <s v="24-37"/>
    <s v="1977-1995"/>
    <x v="0"/>
    <x v="1"/>
    <n v="0.19"/>
  </r>
  <r>
    <x v="2"/>
    <s v="24-37"/>
    <s v="1977-1995"/>
    <x v="0"/>
    <x v="2"/>
    <n v="0.26"/>
  </r>
  <r>
    <x v="2"/>
    <s v="24-37"/>
    <s v="1977-1995"/>
    <x v="1"/>
    <x v="3"/>
    <n v="0.36"/>
  </r>
  <r>
    <x v="2"/>
    <s v="24-37"/>
    <s v="1977-1995"/>
    <x v="1"/>
    <x v="4"/>
    <n v="0.35"/>
  </r>
  <r>
    <x v="2"/>
    <s v="24-37"/>
    <s v="1977-1995"/>
    <x v="0"/>
    <x v="5"/>
    <n v="0.1"/>
  </r>
  <r>
    <x v="2"/>
    <s v="24-37"/>
    <s v="1977-1995"/>
    <x v="1"/>
    <x v="6"/>
    <n v="0.41"/>
  </r>
  <r>
    <x v="2"/>
    <s v="24-37"/>
    <s v="1977-1995"/>
    <x v="1"/>
    <x v="7"/>
    <n v="0.3"/>
  </r>
  <r>
    <x v="2"/>
    <s v="24-37"/>
    <s v="1977-1995"/>
    <x v="0"/>
    <x v="8"/>
    <n v="0.2"/>
  </r>
  <r>
    <x v="2"/>
    <s v="24-37"/>
    <s v="1977-1995"/>
    <x v="2"/>
    <x v="9"/>
    <n v="0.2"/>
  </r>
  <r>
    <x v="2"/>
    <s v="24-37"/>
    <s v="1977-1995"/>
    <x v="1"/>
    <x v="10"/>
    <n v="0.44"/>
  </r>
  <r>
    <x v="2"/>
    <s v="24-37"/>
    <s v="1977-1995"/>
    <x v="2"/>
    <x v="11"/>
    <n v="0.31"/>
  </r>
  <r>
    <x v="3"/>
    <s v="16-23"/>
    <s v="1996-now"/>
    <x v="0"/>
    <x v="0"/>
    <n v="0.24"/>
  </r>
  <r>
    <x v="3"/>
    <s v="16-23"/>
    <s v="1996-now"/>
    <x v="0"/>
    <x v="1"/>
    <n v="0.09"/>
  </r>
  <r>
    <x v="3"/>
    <s v="16-23"/>
    <s v="1996-now"/>
    <x v="0"/>
    <x v="2"/>
    <n v="0.17"/>
  </r>
  <r>
    <x v="3"/>
    <s v="16-23"/>
    <s v="1996-now"/>
    <x v="1"/>
    <x v="3"/>
    <n v="0.21"/>
  </r>
  <r>
    <x v="3"/>
    <s v="16-23"/>
    <s v="1996-now"/>
    <x v="1"/>
    <x v="4"/>
    <n v="0.28000000000000003"/>
  </r>
  <r>
    <x v="3"/>
    <s v="16-23"/>
    <s v="1996-now"/>
    <x v="0"/>
    <x v="5"/>
    <n v="0.1"/>
  </r>
  <r>
    <x v="3"/>
    <s v="16-23"/>
    <s v="1996-now"/>
    <x v="1"/>
    <x v="6"/>
    <n v="0.38"/>
  </r>
  <r>
    <x v="3"/>
    <s v="16-23"/>
    <s v="1996-now"/>
    <x v="1"/>
    <x v="7"/>
    <n v="0.17"/>
  </r>
  <r>
    <x v="3"/>
    <s v="16-23"/>
    <s v="1996-now"/>
    <x v="0"/>
    <x v="8"/>
    <n v="0.18"/>
  </r>
  <r>
    <x v="3"/>
    <s v="16-23"/>
    <s v="1996-now"/>
    <x v="2"/>
    <x v="9"/>
    <n v="0.11"/>
  </r>
  <r>
    <x v="3"/>
    <s v="16-23"/>
    <s v="1996-now"/>
    <x v="1"/>
    <x v="10"/>
    <n v="0.51"/>
  </r>
  <r>
    <x v="3"/>
    <s v="16-23"/>
    <s v="1996-now"/>
    <x v="2"/>
    <x v="11"/>
    <n v="0.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C9ED34-8800-4CED-B657-B4D1731EC8DC}" name="pt_age_groups" cacheId="1"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K11:K15" firstHeaderRow="1" firstDataRow="1" firstDataCol="1"/>
  <pivotFields count="1">
    <pivotField axis="axisRow" compact="0" outline="0" showAll="0">
      <items count="5">
        <item x="0"/>
        <item x="1"/>
        <item x="2"/>
        <item x="3"/>
        <item t="default"/>
      </items>
    </pivotField>
  </pivotFields>
  <rowFields count="1">
    <field x="0"/>
  </rowFields>
  <rowItems count="4">
    <i>
      <x/>
    </i>
    <i>
      <x v="1"/>
    </i>
    <i>
      <x v="2"/>
    </i>
    <i>
      <x v="3"/>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33C512-8051-4220-A23B-24E2B47DD66E}" name="pt_item_group" cacheId="0"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Q11:Q14" firstHeaderRow="1" firstDataRow="1" firstDataCol="1"/>
  <pivotFields count="6">
    <pivotField compact="0" outline="0" showAll="0"/>
    <pivotField compact="0" outline="0" showAll="0"/>
    <pivotField compact="0" outline="0" showAll="0"/>
    <pivotField axis="axisRow" compact="0" outline="0" showAll="0">
      <items count="4">
        <item x="2"/>
        <item x="0"/>
        <item x="1"/>
        <item t="default"/>
      </items>
    </pivotField>
    <pivotField compact="0" outline="0" showAll="0"/>
    <pivotField compact="0" outline="0" showAll="0"/>
  </pivotFields>
  <rowFields count="1">
    <field x="3"/>
  </rowFields>
  <rowItems count="3">
    <i>
      <x/>
    </i>
    <i>
      <x v="1"/>
    </i>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8D326D-6377-4E47-8996-EC5DC3B710B6}" name="pt_items" cacheId="0"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M11:M23" firstHeaderRow="1" firstDataRow="1" firstDataCol="1"/>
  <pivotFields count="6">
    <pivotField compact="0" outline="0" showAll="0"/>
    <pivotField compact="0" outline="0" showAll="0"/>
    <pivotField compact="0" outline="0" showAll="0"/>
    <pivotField compact="0" outline="0" showAll="0">
      <items count="4">
        <item x="2"/>
        <item x="0"/>
        <item x="1"/>
        <item t="default"/>
      </items>
    </pivotField>
    <pivotField axis="axisRow" compact="0" outline="0" showAll="0">
      <items count="13">
        <item x="8"/>
        <item x="0"/>
        <item x="7"/>
        <item x="4"/>
        <item x="5"/>
        <item x="3"/>
        <item x="6"/>
        <item x="10"/>
        <item x="1"/>
        <item x="9"/>
        <item x="2"/>
        <item x="11"/>
        <item t="default"/>
      </items>
    </pivotField>
    <pivotField compact="0" outline="0" showAll="0"/>
  </pivotFields>
  <rowFields count="1">
    <field x="4"/>
  </rowFields>
  <rowItems count="12">
    <i>
      <x/>
    </i>
    <i>
      <x v="1"/>
    </i>
    <i>
      <x v="2"/>
    </i>
    <i>
      <x v="3"/>
    </i>
    <i>
      <x v="4"/>
    </i>
    <i>
      <x v="5"/>
    </i>
    <i>
      <x v="6"/>
    </i>
    <i>
      <x v="7"/>
    </i>
    <i>
      <x v="8"/>
    </i>
    <i>
      <x v="9"/>
    </i>
    <i>
      <x v="10"/>
    </i>
    <i>
      <x v="1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items_slicer" xr10:uid="{F8466B01-3A67-4F06-B7E1-D8F30675D6A9}" sourceName="item">
  <pivotTables>
    <pivotTable tabId="6" name="pt_items"/>
  </pivotTables>
  <data>
    <tabular pivotCacheId="2072720368">
      <items count="12">
        <i x="8" s="1"/>
        <i x="0" s="1"/>
        <i x="7" s="1"/>
        <i x="4" s="1"/>
        <i x="5" s="1"/>
        <i x="3" s="1"/>
        <i x="6" s="1"/>
        <i x="10" s="1"/>
        <i x="1" s="1"/>
        <i x="9" s="1"/>
        <i x="2"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6_item_group_slicer" xr10:uid="{C0B3C5C0-6036-4494-81D9-BE7A53709B6F}" sourceName="item_group">
  <pivotTables>
    <pivotTable tabId="6" name="pt_item_group"/>
    <pivotTable tabId="6" name="pt_items"/>
  </pivotTables>
  <data>
    <tabular pivotCacheId="207272036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age_group_slicer" xr10:uid="{2E199FD2-8C00-425E-B8E2-6824649CCBAB}" sourceName="age_group">
  <pivotTables>
    <pivotTable tabId="6" name="pt_age_groups"/>
  </pivotTables>
  <data>
    <tabular pivotCacheId="1441209269">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BFAF7738-9EA1-44E7-9662-BC603743C57F}" cache="_05_items_slicer" caption="Item" style="xlorla" rowHeight="144000"/>
  <slicer name="item_group" xr10:uid="{987B66E4-1054-4E47-A6E6-7DD90754B621}" cache="_06_item_group_slicer" caption="Group Item" style="xlorla" rowHeight="144000"/>
  <slicer name="age_group 1" xr10:uid="{46DF28C0-BAA3-4644-88EE-7570C3169121}" cache="_03_age_group_slicer" caption="Age Group"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ACDB8D-0DF6-4C80-835A-8A50D7352BE9}" name="_01_data" displayName="_01_data" ref="B11:G59" totalsRowShown="0">
  <autoFilter ref="B11:G59" xr:uid="{C3ACDB8D-0DF6-4C80-835A-8A50D7352BE9}"/>
  <tableColumns count="6">
    <tableColumn id="1" xr3:uid="{7E1BA44E-1429-4A4A-A6AA-28D3E28BAFAB}" name="age_group"/>
    <tableColumn id="5" xr3:uid="{A67C27D5-83E4-451F-9DC4-80CF94C10F87}" name="age_range" dataDxfId="2"/>
    <tableColumn id="4" xr3:uid="{B267E665-0B81-4303-91D2-5D3A2F736EF1}" name="years" dataDxfId="1"/>
    <tableColumn id="6" xr3:uid="{5C593B0C-DDE6-45EA-8B97-5F4653BC96C4}" name="item_group" dataDxfId="0"/>
    <tableColumn id="2" xr3:uid="{2F8861B2-C088-490F-9987-9299CE788603}" name="item"/>
    <tableColumn id="3" xr3:uid="{F04683FB-63B7-4988-8F70-EB44C30EE39A}" name="value"/>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1.xml"/><Relationship Id="rId3" Type="http://schemas.openxmlformats.org/officeDocument/2006/relationships/pivotTable" Target="../pivotTables/pivotTable3.xml"/><Relationship Id="rId7"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10" Type="http://schemas.microsoft.com/office/2007/relationships/slicer" Target="../slicers/slicer1.xml"/><Relationship Id="rId4" Type="http://schemas.openxmlformats.org/officeDocument/2006/relationships/hyperlink" Target="https://www.visualcapitalist.com/media-consumption-covid-19/"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C81F0-4660-423A-B684-2C31451BB912}">
  <dimension ref="A1:AV80"/>
  <sheetViews>
    <sheetView showGridLines="0" topLeftCell="P1" workbookViewId="0">
      <selection activeCell="AV1" sqref="AV1"/>
    </sheetView>
  </sheetViews>
  <sheetFormatPr defaultColWidth="0" defaultRowHeight="10.5" zeroHeight="1"/>
  <cols>
    <col min="1" max="1" width="3" customWidth="1"/>
    <col min="2" max="2" width="10.140625" bestFit="1" customWidth="1"/>
    <col min="3" max="5" width="12.85546875" customWidth="1"/>
    <col min="6" max="6" width="18.28515625" bestFit="1" customWidth="1"/>
    <col min="7" max="7" width="9.140625" customWidth="1"/>
    <col min="8" max="8" width="3.140625" customWidth="1"/>
    <col min="9" max="9" width="12" bestFit="1" customWidth="1"/>
    <col min="10" max="10" width="3" customWidth="1"/>
    <col min="11" max="11" width="12" customWidth="1"/>
    <col min="12" max="12" width="2.85546875" customWidth="1"/>
    <col min="13" max="13" width="11.5703125" customWidth="1"/>
    <col min="14" max="14" width="2.85546875" customWidth="1"/>
    <col min="15" max="15" width="18.28515625" bestFit="1" customWidth="1"/>
    <col min="16" max="16" width="3.140625" customWidth="1"/>
    <col min="17" max="17" width="18.28515625" customWidth="1"/>
    <col min="18" max="18" width="3.28515625" customWidth="1"/>
    <col min="19" max="19" width="3.5703125" customWidth="1"/>
    <col min="20" max="20" width="6.7109375" customWidth="1"/>
    <col min="21" max="24" width="9.140625" customWidth="1"/>
    <col min="25" max="29" width="7" customWidth="1"/>
    <col min="30" max="31" width="2.5703125" customWidth="1"/>
    <col min="32" max="46" width="9.140625" customWidth="1"/>
    <col min="47" max="47" width="5.7109375" customWidth="1"/>
    <col min="48" max="48" width="4.140625" customWidth="1"/>
    <col min="49" max="16384" width="9.140625" hidden="1"/>
  </cols>
  <sheetData>
    <row r="1" spans="2:29"/>
    <row r="2" spans="2:29">
      <c r="F2" t="s">
        <v>57</v>
      </c>
    </row>
    <row r="3" spans="2:29">
      <c r="F3" s="1" t="s">
        <v>18</v>
      </c>
    </row>
    <row r="4" spans="2:29">
      <c r="G4" s="8"/>
    </row>
    <row r="5" spans="2:29"/>
    <row r="6" spans="2:29"/>
    <row r="7" spans="2:29"/>
    <row r="8" spans="2:29"/>
    <row r="9" spans="2:29"/>
    <row r="10" spans="2:29">
      <c r="Y10" t="s">
        <v>48</v>
      </c>
      <c r="AB10" t="s">
        <v>50</v>
      </c>
    </row>
    <row r="11" spans="2:29">
      <c r="B11" t="s">
        <v>36</v>
      </c>
      <c r="C11" t="s">
        <v>35</v>
      </c>
      <c r="D11" t="s">
        <v>34</v>
      </c>
      <c r="E11" t="s">
        <v>37</v>
      </c>
      <c r="F11" t="s">
        <v>1</v>
      </c>
      <c r="G11" t="s">
        <v>39</v>
      </c>
      <c r="I11" s="9" t="str" cm="1">
        <f t="array" ref="I11:I15" xml:space="preserve"> _xlfn.LET(
           _xlpm.SUL, _xlfn.UNIQUE( _01_data[[#All],[age_group]] ),
           _xlpm.Rows, _xlfn.SEQUENCE( ROWS( _xlpm.SUL ), , 0 ),
           IF( _xlpm.Rows = 0,
                 INDEX( _xlpm.SUL, 1 ),
                 CONCATENATE( _xlpm.Rows, ". ", _xlpm.SUL )
                )
           )</f>
        <v>age_group</v>
      </c>
      <c r="J11" s="10"/>
      <c r="K11" s="10" t="s">
        <v>36</v>
      </c>
      <c r="M11" s="10" t="s">
        <v>1</v>
      </c>
      <c r="O11" s="9" t="str" cm="1">
        <f t="array" ref="O11:O22" xml:space="preserve">  _xlfn._xlws.SORT(
          _xlfn.UNIQUE(
                  _xlfn._xlws.FILTER( _01_data[item],
                                ISNUMBER( _xlfn.XMATCH( _01_data[item], M12:M23 ) )
                              )
                         )
          )</f>
        <v>Book / Liturature</v>
      </c>
      <c r="Q11" s="10" t="s">
        <v>37</v>
      </c>
      <c r="T11" t="s">
        <v>38</v>
      </c>
      <c r="U11" t="s">
        <v>31</v>
      </c>
      <c r="V11" t="s">
        <v>27</v>
      </c>
      <c r="W11" t="s">
        <v>3</v>
      </c>
      <c r="X11" t="s">
        <v>40</v>
      </c>
      <c r="Y11" t="s">
        <v>45</v>
      </c>
      <c r="Z11" t="s">
        <v>49</v>
      </c>
      <c r="AA11" t="s">
        <v>51</v>
      </c>
      <c r="AB11" t="s">
        <v>45</v>
      </c>
      <c r="AC11" t="s">
        <v>49</v>
      </c>
    </row>
    <row r="12" spans="2:29">
      <c r="B12" t="s">
        <v>17</v>
      </c>
      <c r="C12" t="s">
        <v>22</v>
      </c>
      <c r="D12" t="s">
        <v>23</v>
      </c>
      <c r="E12" t="s">
        <v>29</v>
      </c>
      <c r="F12" t="s">
        <v>2</v>
      </c>
      <c r="G12">
        <v>0.42</v>
      </c>
      <c r="I12" t="str">
        <v>1. Boomer</v>
      </c>
      <c r="K12" t="s">
        <v>41</v>
      </c>
      <c r="M12" t="s">
        <v>11</v>
      </c>
      <c r="O12" t="str">
        <v>Broadcast TV</v>
      </c>
      <c r="Q12" t="s">
        <v>30</v>
      </c>
      <c r="T12" s="9" cm="1">
        <f t="array" ref="T12:T71" xml:space="preserve"> _xlfn.LET( _xlpm.n_groups, COUNTA( K12:K15 ),
           _xlpm.n_items, COUNTA(_xlfn.ANCHORARRAY( O11) ),
           MOD( _xlfn.SEQUENCE( _xlpm.n_items * _xlpm.n_groups + _xlpm.n_items, , 1 ),
                       _xlpm.n_groups + 1 )
           )</f>
        <v>1</v>
      </c>
      <c r="U12" s="9" t="str" cm="1">
        <f t="array" ref="U12:U71">_xlfn.LET( _xlpm.filtered_agegroup, K12:K15,
          IF(_xlfn.ANCHORARRAY( T12) = 0,
                "",
                INDEX( _xlpm.filtered_agegroup,_xlfn.ANCHORARRAY( T12) )
                )
          )</f>
        <v>1. Boomer</v>
      </c>
      <c r="V12" s="9" t="str" cm="1">
        <f t="array" ref="V12:V71" xml:space="preserve"> _xlfn.LET( _xlpm.n_groups, COUNTA( K12:K15 ),
           _xlpm.n_items, COUNTA(_xlfn.ANCHORARRAY( O11) ),
            IF(_xlfn.ANCHORARRAY( T12) = 0,
                 "",
                 INDEX(_xlfn.ANCHORARRAY( O11),
                              INT( _xlfn.SEQUENCE( _xlpm.n_items * _xlpm.n_groups + _xlpm.n_items, , 0 )
                                       / ( _xlpm.n_groups + 1 )
                                      ) + 1
                              )
                 )
           )</f>
        <v>Book / Liturature</v>
      </c>
      <c r="W12" s="9" cm="1">
        <f t="array" ref="W12:W71" xml:space="preserve"> IF(_xlfn.ANCHORARRAY( T12) = 0,
         NA(),
         SUMIFS( _01_data[value],
                         _01_data[age_group], MID(_xlfn.ANCHORARRAY( U12), FIND( " ",_xlfn.ANCHORARRAY( U12) ) + 1, 100 ),
                         _01_data[item],_xlfn.ANCHORARRAY(V12)
                         )
          ) * 100</f>
        <v>13</v>
      </c>
      <c r="X12" s="9" cm="1">
        <f t="array" ref="X12:X71" xml:space="preserve"> IF(_xlfn.ANCHORARRAY( T12) = 0, NA(),_xlfn.ANCHORARRAY( T12) )</f>
        <v>1</v>
      </c>
      <c r="Y12" s="9" cm="1">
        <f t="array" ref="Y12:Y23" xml:space="preserve"> _xlfn.LET(
           _xlpm.filteredNAs, _xlfn._xlws.FILTER(_xlfn.ANCHORARRAY( X12), NOT( ISNA(_xlfn.ANCHORARRAY( X12) ) ) ),
           _xlpm.values,
                   IF( MIN( _xlpm.filteredNAs ) =_xlfn.ANCHORARRAY( X12),_xlfn.ANCHORARRAY(
                         X12),
                         NA()
                        ),
           _xlfn._xlws.FILTER( _xlpm.values, NOT( ISNA( _xlpm.values ) ) )
          )</f>
        <v>1</v>
      </c>
      <c r="Z12" s="9" cm="1">
        <f t="array" ref="Z12:Z23" xml:space="preserve"> _xlfn.LET(
           _xlpm.filteredNAs, _xlfn._xlws.FILTER(_xlfn.ANCHORARRAY( X12), NOT( ISNA(_xlfn.ANCHORARRAY( X12) ) ) ),
           _xlpm.values,
                   IF( MIN( _xlpm.filteredNAs ) =_xlfn.ANCHORARRAY( X12),_xlfn.ANCHORARRAY(
                         W12),
                         NA()
                        ),
           _xlfn._xlws.FILTER( _xlpm.values, NOT( ISNA( _xlpm.values ) ) )
          )</f>
        <v>13</v>
      </c>
      <c r="AA12" s="9" t="str" cm="1">
        <f t="array" ref="AA12:AA23" xml:space="preserve"> _xlfn._xlws.FILTER( _xlfn.UNIQUE(_xlfn.ANCHORARRAY( V12) ),
                 _xlfn.UNIQUE(_xlfn.ANCHORARRAY( V12) ) &lt;&gt; "" )</f>
        <v>Book / Liturature</v>
      </c>
      <c r="AB12" s="9" cm="1">
        <f t="array" ref="AB12:AB23" xml:space="preserve"> _xlfn.LET(
           _xlpm.filteredNAs, _xlfn._xlws.FILTER(_xlfn.ANCHORARRAY( X12), NOT( ISNA(_xlfn.ANCHORARRAY( X12) ) ) ),
           _xlpm.values,
                   IF( MAX( _xlpm.filteredNAs ) =_xlfn.ANCHORARRAY( X12),_xlfn.ANCHORARRAY(
                         X12),
                         NA()
                        ),
           _xlfn._xlws.FILTER( _xlpm.values, NOT( ISNA( _xlpm.values ) ) )
          )</f>
        <v>4</v>
      </c>
      <c r="AC12" s="9" cm="1">
        <f t="array" ref="AC12:AC23" xml:space="preserve"> _xlfn.LET(
           _xlpm.filteredNAs, _xlfn._xlws.FILTER(_xlfn.ANCHORARRAY( X12), NOT( ISNA(_xlfn.ANCHORARRAY( X12) ) ) ),
           _xlpm.values,
                   IF( MAX( _xlpm.filteredNAs ) =_xlfn.ANCHORARRAY( X12),_xlfn.ANCHORARRAY(
                         W12),
                         NA()
                        ),
           _xlfn._xlws.FILTER( _xlpm.values, NOT( ISNA( _xlpm.values ) ) )
          )</f>
        <v>18</v>
      </c>
    </row>
    <row r="13" spans="2:29">
      <c r="B13" t="s">
        <v>17</v>
      </c>
      <c r="C13" t="s">
        <v>22</v>
      </c>
      <c r="D13" t="s">
        <v>23</v>
      </c>
      <c r="E13" t="s">
        <v>29</v>
      </c>
      <c r="F13" t="s">
        <v>4</v>
      </c>
      <c r="G13">
        <v>7.0000000000000007E-2</v>
      </c>
      <c r="I13" t="str">
        <v>2. Gen X</v>
      </c>
      <c r="K13" t="s">
        <v>42</v>
      </c>
      <c r="M13" t="s">
        <v>2</v>
      </c>
      <c r="O13" t="str">
        <v>Livestreams</v>
      </c>
      <c r="Q13" t="s">
        <v>29</v>
      </c>
      <c r="T13">
        <v>2</v>
      </c>
      <c r="U13" t="str">
        <v>2. Gen X</v>
      </c>
      <c r="V13" t="str">
        <v>Book / Liturature</v>
      </c>
      <c r="W13">
        <v>21</v>
      </c>
      <c r="X13">
        <v>2</v>
      </c>
      <c r="Y13">
        <v>1</v>
      </c>
      <c r="Z13">
        <v>42</v>
      </c>
      <c r="AA13" t="str">
        <v>Broadcast TV</v>
      </c>
      <c r="AB13">
        <v>4</v>
      </c>
      <c r="AC13">
        <v>24</v>
      </c>
    </row>
    <row r="14" spans="2:29">
      <c r="B14" t="s">
        <v>17</v>
      </c>
      <c r="C14" t="s">
        <v>22</v>
      </c>
      <c r="D14" t="s">
        <v>23</v>
      </c>
      <c r="E14" t="s">
        <v>29</v>
      </c>
      <c r="F14" t="s">
        <v>5</v>
      </c>
      <c r="G14">
        <v>0.15</v>
      </c>
      <c r="I14" t="str">
        <v>3. Millennials</v>
      </c>
      <c r="K14" t="s">
        <v>58</v>
      </c>
      <c r="M14" t="s">
        <v>10</v>
      </c>
      <c r="O14" t="str">
        <v>Music Streaming</v>
      </c>
      <c r="Q14" t="s">
        <v>28</v>
      </c>
      <c r="T14">
        <v>3</v>
      </c>
      <c r="U14" t="str">
        <v>3. Millennials</v>
      </c>
      <c r="V14" t="str">
        <v>Book / Liturature</v>
      </c>
      <c r="W14">
        <v>20</v>
      </c>
      <c r="X14">
        <v>3</v>
      </c>
      <c r="Y14">
        <v>1</v>
      </c>
      <c r="Z14">
        <v>9</v>
      </c>
      <c r="AA14" t="str">
        <v>Livestreams</v>
      </c>
      <c r="AB14">
        <v>4</v>
      </c>
      <c r="AC14">
        <v>17</v>
      </c>
    </row>
    <row r="15" spans="2:29">
      <c r="B15" t="s">
        <v>17</v>
      </c>
      <c r="C15" t="s">
        <v>22</v>
      </c>
      <c r="D15" t="s">
        <v>23</v>
      </c>
      <c r="E15" t="s">
        <v>28</v>
      </c>
      <c r="F15" t="s">
        <v>6</v>
      </c>
      <c r="G15">
        <v>0.15</v>
      </c>
      <c r="I15" t="str">
        <v>4. Gen Z</v>
      </c>
      <c r="K15" t="s">
        <v>59</v>
      </c>
      <c r="M15" t="s">
        <v>7</v>
      </c>
      <c r="O15" t="str">
        <v>None of these</v>
      </c>
      <c r="T15">
        <v>4</v>
      </c>
      <c r="U15" t="str">
        <v>4. Gen Z</v>
      </c>
      <c r="V15" t="str">
        <v>Book / Liturature</v>
      </c>
      <c r="W15">
        <v>18</v>
      </c>
      <c r="X15">
        <v>4</v>
      </c>
      <c r="Y15">
        <v>1</v>
      </c>
      <c r="Z15">
        <v>12</v>
      </c>
      <c r="AA15" t="str">
        <v>Music Streaming</v>
      </c>
      <c r="AB15">
        <v>4</v>
      </c>
      <c r="AC15">
        <v>28.000000000000004</v>
      </c>
    </row>
    <row r="16" spans="2:29">
      <c r="B16" t="s">
        <v>17</v>
      </c>
      <c r="C16" t="s">
        <v>22</v>
      </c>
      <c r="D16" t="s">
        <v>23</v>
      </c>
      <c r="E16" t="s">
        <v>28</v>
      </c>
      <c r="F16" t="s">
        <v>7</v>
      </c>
      <c r="G16">
        <v>0.12</v>
      </c>
      <c r="M16" t="s">
        <v>8</v>
      </c>
      <c r="O16" t="str">
        <v>Online Press</v>
      </c>
      <c r="T16">
        <v>0</v>
      </c>
      <c r="U16" t="str">
        <v/>
      </c>
      <c r="V16" t="str">
        <v/>
      </c>
      <c r="W16" t="e">
        <v>#N/A</v>
      </c>
      <c r="X16" t="e">
        <v>#N/A</v>
      </c>
      <c r="Y16">
        <v>1</v>
      </c>
      <c r="Z16">
        <v>24</v>
      </c>
      <c r="AA16" t="str">
        <v>None of these</v>
      </c>
      <c r="AB16">
        <v>4</v>
      </c>
      <c r="AC16">
        <v>10</v>
      </c>
    </row>
    <row r="17" spans="2:29">
      <c r="B17" t="s">
        <v>17</v>
      </c>
      <c r="C17" t="s">
        <v>22</v>
      </c>
      <c r="D17" t="s">
        <v>23</v>
      </c>
      <c r="E17" t="s">
        <v>29</v>
      </c>
      <c r="F17" t="s">
        <v>8</v>
      </c>
      <c r="G17">
        <v>0.24</v>
      </c>
      <c r="M17" t="s">
        <v>6</v>
      </c>
      <c r="O17" t="str">
        <v>Online TV / streaming</v>
      </c>
      <c r="T17">
        <v>1</v>
      </c>
      <c r="U17" t="str">
        <v>1. Boomer</v>
      </c>
      <c r="V17" t="str">
        <v>Broadcast TV</v>
      </c>
      <c r="W17">
        <v>42</v>
      </c>
      <c r="X17">
        <v>1</v>
      </c>
      <c r="Y17">
        <v>1</v>
      </c>
      <c r="Z17">
        <v>15</v>
      </c>
      <c r="AA17" t="str">
        <v>Online Press</v>
      </c>
      <c r="AB17">
        <v>4</v>
      </c>
      <c r="AC17">
        <v>21</v>
      </c>
    </row>
    <row r="18" spans="2:29">
      <c r="B18" t="s">
        <v>17</v>
      </c>
      <c r="C18" t="s">
        <v>22</v>
      </c>
      <c r="D18" t="s">
        <v>23</v>
      </c>
      <c r="E18" t="s">
        <v>28</v>
      </c>
      <c r="F18" t="s">
        <v>9</v>
      </c>
      <c r="G18">
        <v>0.21</v>
      </c>
      <c r="M18" t="s">
        <v>9</v>
      </c>
      <c r="O18" t="str">
        <v>Online videos</v>
      </c>
      <c r="T18">
        <v>2</v>
      </c>
      <c r="U18" t="str">
        <v>2. Gen X</v>
      </c>
      <c r="V18" t="str">
        <v>Broadcast TV</v>
      </c>
      <c r="W18">
        <v>45</v>
      </c>
      <c r="X18">
        <v>2</v>
      </c>
      <c r="Y18">
        <v>1</v>
      </c>
      <c r="Z18">
        <v>21</v>
      </c>
      <c r="AA18" t="str">
        <v>Online TV / streaming</v>
      </c>
      <c r="AB18">
        <v>4</v>
      </c>
      <c r="AC18">
        <v>38</v>
      </c>
    </row>
    <row r="19" spans="2:29">
      <c r="B19" t="s">
        <v>17</v>
      </c>
      <c r="C19" t="s">
        <v>22</v>
      </c>
      <c r="D19" t="s">
        <v>23</v>
      </c>
      <c r="E19" t="s">
        <v>28</v>
      </c>
      <c r="F19" t="s">
        <v>10</v>
      </c>
      <c r="G19">
        <v>0.09</v>
      </c>
      <c r="M19" t="s">
        <v>13</v>
      </c>
      <c r="O19" t="str">
        <v>Physical Press</v>
      </c>
      <c r="T19">
        <v>3</v>
      </c>
      <c r="U19" t="str">
        <v>3. Millennials</v>
      </c>
      <c r="V19" t="str">
        <v>Broadcast TV</v>
      </c>
      <c r="W19">
        <v>35</v>
      </c>
      <c r="X19">
        <v>3</v>
      </c>
      <c r="Y19">
        <v>1</v>
      </c>
      <c r="Z19">
        <v>11</v>
      </c>
      <c r="AA19" t="str">
        <v>Online videos</v>
      </c>
      <c r="AB19">
        <v>4</v>
      </c>
      <c r="AC19">
        <v>51</v>
      </c>
    </row>
    <row r="20" spans="2:29">
      <c r="B20" t="s">
        <v>17</v>
      </c>
      <c r="C20" t="s">
        <v>22</v>
      </c>
      <c r="D20" t="s">
        <v>23</v>
      </c>
      <c r="E20" t="s">
        <v>29</v>
      </c>
      <c r="F20" t="s">
        <v>11</v>
      </c>
      <c r="G20">
        <v>0.13</v>
      </c>
      <c r="M20" t="s">
        <v>4</v>
      </c>
      <c r="O20" t="str">
        <v>Podcasts</v>
      </c>
      <c r="T20">
        <v>4</v>
      </c>
      <c r="U20" t="str">
        <v>4. Gen Z</v>
      </c>
      <c r="V20" t="str">
        <v>Broadcast TV</v>
      </c>
      <c r="W20">
        <v>24</v>
      </c>
      <c r="X20">
        <v>4</v>
      </c>
      <c r="Y20">
        <v>1</v>
      </c>
      <c r="Z20">
        <v>7.0000000000000009</v>
      </c>
      <c r="AA20" t="str">
        <v>Physical Press</v>
      </c>
      <c r="AB20">
        <v>4</v>
      </c>
      <c r="AC20">
        <v>9</v>
      </c>
    </row>
    <row r="21" spans="2:29">
      <c r="B21" t="s">
        <v>17</v>
      </c>
      <c r="C21" t="s">
        <v>22</v>
      </c>
      <c r="D21" t="s">
        <v>23</v>
      </c>
      <c r="E21" t="s">
        <v>30</v>
      </c>
      <c r="F21" t="s">
        <v>12</v>
      </c>
      <c r="G21">
        <v>0.04</v>
      </c>
      <c r="M21" t="s">
        <v>12</v>
      </c>
      <c r="O21" t="str">
        <v>Radio</v>
      </c>
      <c r="T21">
        <v>0</v>
      </c>
      <c r="U21" t="str">
        <v/>
      </c>
      <c r="V21" t="str">
        <v/>
      </c>
      <c r="W21" t="e">
        <v>#N/A</v>
      </c>
      <c r="X21" t="e">
        <v>#N/A</v>
      </c>
      <c r="Y21">
        <v>1</v>
      </c>
      <c r="Z21">
        <v>4</v>
      </c>
      <c r="AA21" t="str">
        <v>Podcasts</v>
      </c>
      <c r="AB21">
        <v>4</v>
      </c>
      <c r="AC21">
        <v>11</v>
      </c>
    </row>
    <row r="22" spans="2:29">
      <c r="B22" t="s">
        <v>17</v>
      </c>
      <c r="C22" t="s">
        <v>22</v>
      </c>
      <c r="D22" t="s">
        <v>23</v>
      </c>
      <c r="E22" t="s">
        <v>28</v>
      </c>
      <c r="F22" t="s">
        <v>13</v>
      </c>
      <c r="G22">
        <v>0.11</v>
      </c>
      <c r="M22" t="s">
        <v>5</v>
      </c>
      <c r="O22" t="str">
        <v>Video games</v>
      </c>
      <c r="T22">
        <v>1</v>
      </c>
      <c r="U22" t="str">
        <v>1. Boomer</v>
      </c>
      <c r="V22" t="str">
        <v>Livestreams</v>
      </c>
      <c r="W22">
        <v>9</v>
      </c>
      <c r="X22">
        <v>1</v>
      </c>
      <c r="Y22">
        <v>1</v>
      </c>
      <c r="Z22">
        <v>15</v>
      </c>
      <c r="AA22" t="str">
        <v>Radio</v>
      </c>
      <c r="AB22">
        <v>4</v>
      </c>
      <c r="AC22">
        <v>17</v>
      </c>
    </row>
    <row r="23" spans="2:29">
      <c r="B23" t="s">
        <v>17</v>
      </c>
      <c r="C23" t="s">
        <v>22</v>
      </c>
      <c r="D23" t="s">
        <v>23</v>
      </c>
      <c r="E23" t="s">
        <v>30</v>
      </c>
      <c r="F23" t="s">
        <v>14</v>
      </c>
      <c r="G23">
        <v>0.1</v>
      </c>
      <c r="M23" t="s">
        <v>14</v>
      </c>
      <c r="T23">
        <v>2</v>
      </c>
      <c r="U23" t="str">
        <v>2. Gen X</v>
      </c>
      <c r="V23" t="str">
        <v>Livestreams</v>
      </c>
      <c r="W23">
        <v>21</v>
      </c>
      <c r="X23">
        <v>2</v>
      </c>
      <c r="Y23">
        <v>1</v>
      </c>
      <c r="Z23">
        <v>10</v>
      </c>
      <c r="AA23" t="str">
        <v>Video games</v>
      </c>
      <c r="AB23">
        <v>4</v>
      </c>
      <c r="AC23">
        <v>31</v>
      </c>
    </row>
    <row r="24" spans="2:29">
      <c r="B24" t="s">
        <v>16</v>
      </c>
      <c r="C24" t="s">
        <v>21</v>
      </c>
      <c r="D24" t="s">
        <v>24</v>
      </c>
      <c r="E24" t="s">
        <v>29</v>
      </c>
      <c r="F24" t="s">
        <v>2</v>
      </c>
      <c r="G24">
        <v>0.45</v>
      </c>
      <c r="T24">
        <v>3</v>
      </c>
      <c r="U24" t="str">
        <v>3. Millennials</v>
      </c>
      <c r="V24" t="str">
        <v>Livestreams</v>
      </c>
      <c r="W24">
        <v>30</v>
      </c>
      <c r="X24">
        <v>3</v>
      </c>
    </row>
    <row r="25" spans="2:29">
      <c r="B25" t="s">
        <v>16</v>
      </c>
      <c r="C25" t="s">
        <v>21</v>
      </c>
      <c r="D25" t="s">
        <v>24</v>
      </c>
      <c r="E25" t="s">
        <v>29</v>
      </c>
      <c r="F25" t="s">
        <v>4</v>
      </c>
      <c r="G25">
        <v>7.0000000000000007E-2</v>
      </c>
      <c r="T25">
        <v>4</v>
      </c>
      <c r="U25" t="str">
        <v>4. Gen Z</v>
      </c>
      <c r="V25" t="str">
        <v>Livestreams</v>
      </c>
      <c r="W25">
        <v>17</v>
      </c>
      <c r="X25">
        <v>4</v>
      </c>
    </row>
    <row r="26" spans="2:29">
      <c r="B26" t="s">
        <v>16</v>
      </c>
      <c r="C26" t="s">
        <v>21</v>
      </c>
      <c r="D26" t="s">
        <v>24</v>
      </c>
      <c r="E26" t="s">
        <v>29</v>
      </c>
      <c r="F26" t="s">
        <v>5</v>
      </c>
      <c r="G26">
        <v>0.38</v>
      </c>
      <c r="T26">
        <v>0</v>
      </c>
      <c r="U26" t="str">
        <v/>
      </c>
      <c r="V26" t="str">
        <v/>
      </c>
      <c r="W26" t="e">
        <v>#N/A</v>
      </c>
      <c r="X26" t="e">
        <v>#N/A</v>
      </c>
    </row>
    <row r="27" spans="2:29">
      <c r="B27" t="s">
        <v>16</v>
      </c>
      <c r="C27" t="s">
        <v>21</v>
      </c>
      <c r="D27" t="s">
        <v>24</v>
      </c>
      <c r="E27" t="s">
        <v>28</v>
      </c>
      <c r="F27" t="s">
        <v>6</v>
      </c>
      <c r="G27">
        <v>0.31</v>
      </c>
      <c r="T27">
        <v>1</v>
      </c>
      <c r="U27" t="str">
        <v>1. Boomer</v>
      </c>
      <c r="V27" t="str">
        <v>Music Streaming</v>
      </c>
      <c r="W27">
        <v>12</v>
      </c>
      <c r="X27">
        <v>1</v>
      </c>
    </row>
    <row r="28" spans="2:29">
      <c r="B28" t="s">
        <v>16</v>
      </c>
      <c r="C28" t="s">
        <v>21</v>
      </c>
      <c r="D28" t="s">
        <v>24</v>
      </c>
      <c r="E28" t="s">
        <v>28</v>
      </c>
      <c r="F28" t="s">
        <v>7</v>
      </c>
      <c r="G28">
        <v>0.27</v>
      </c>
      <c r="T28">
        <v>2</v>
      </c>
      <c r="U28" t="str">
        <v>2. Gen X</v>
      </c>
      <c r="V28" t="str">
        <v>Music Streaming</v>
      </c>
      <c r="W28">
        <v>27</v>
      </c>
      <c r="X28">
        <v>2</v>
      </c>
    </row>
    <row r="29" spans="2:29">
      <c r="B29" t="s">
        <v>16</v>
      </c>
      <c r="C29" t="s">
        <v>21</v>
      </c>
      <c r="D29" t="s">
        <v>24</v>
      </c>
      <c r="E29" t="s">
        <v>29</v>
      </c>
      <c r="F29" t="s">
        <v>8</v>
      </c>
      <c r="G29">
        <v>0.17</v>
      </c>
      <c r="T29">
        <v>3</v>
      </c>
      <c r="U29" t="str">
        <v>3. Millennials</v>
      </c>
      <c r="V29" t="str">
        <v>Music Streaming</v>
      </c>
      <c r="W29">
        <v>35</v>
      </c>
      <c r="X29">
        <v>3</v>
      </c>
    </row>
    <row r="30" spans="2:29">
      <c r="B30" t="s">
        <v>16</v>
      </c>
      <c r="C30" t="s">
        <v>21</v>
      </c>
      <c r="D30" t="s">
        <v>24</v>
      </c>
      <c r="E30" t="s">
        <v>28</v>
      </c>
      <c r="F30" t="s">
        <v>9</v>
      </c>
      <c r="G30">
        <v>0.38</v>
      </c>
      <c r="T30">
        <v>4</v>
      </c>
      <c r="U30" t="str">
        <v>4. Gen Z</v>
      </c>
      <c r="V30" t="str">
        <v>Music Streaming</v>
      </c>
      <c r="W30">
        <v>28.000000000000004</v>
      </c>
      <c r="X30">
        <v>4</v>
      </c>
    </row>
    <row r="31" spans="2:29">
      <c r="B31" t="s">
        <v>16</v>
      </c>
      <c r="C31" t="s">
        <v>21</v>
      </c>
      <c r="D31" t="s">
        <v>24</v>
      </c>
      <c r="E31" t="s">
        <v>28</v>
      </c>
      <c r="F31" t="s">
        <v>10</v>
      </c>
      <c r="G31">
        <v>0.21</v>
      </c>
      <c r="I31" t="s">
        <v>43</v>
      </c>
      <c r="K31" t="s">
        <v>44</v>
      </c>
      <c r="T31">
        <v>0</v>
      </c>
      <c r="U31" t="str">
        <v/>
      </c>
      <c r="V31" t="str">
        <v/>
      </c>
      <c r="W31" t="e">
        <v>#N/A</v>
      </c>
      <c r="X31" t="e">
        <v>#N/A</v>
      </c>
    </row>
    <row r="32" spans="2:29">
      <c r="B32" t="s">
        <v>16</v>
      </c>
      <c r="C32" t="s">
        <v>21</v>
      </c>
      <c r="D32" t="s">
        <v>24</v>
      </c>
      <c r="E32" t="s">
        <v>29</v>
      </c>
      <c r="F32" t="s">
        <v>11</v>
      </c>
      <c r="G32">
        <v>0.21</v>
      </c>
      <c r="I32" s="9" t="str" cm="1">
        <f t="array" ref="I32:I35" xml:space="preserve"> _xlfn.LET( _xlpm.range, K12:K15,
           _xlfn._xlws.FILTER( _xlpm.range, _xlpm.range &lt;&gt; "" )
          )</f>
        <v>1. Boomer</v>
      </c>
      <c r="K32" s="9" t="str" cm="1">
        <f t="array" ref="K32:K35" xml:space="preserve"> _xlfn.LET(
           _xlpm.item, MID(_xlfn.ANCHORARRAY( I32), FIND( " ",_xlfn.ANCHORARRAY(  I32) ) + 1, 100 ),
           _xlpm.item
           &amp; CHAR( 10 )
           &amp; _xlfn.XLOOKUP( _xlpm.item, _xlfn.UNIQUE( _01_data[age_group] ), _xlfn.UNIQUE(  _01_data[years] ) )
           &amp; CHAR( 10 )
           &amp; _xlfn.XLOOKUP( _xlpm.item, _xlfn.UNIQUE( _01_data[age_group] ), _xlfn.UNIQUE(  _01_data[age_range] ) )
         )</f>
        <v>Boomer
1946-1964
57-64</v>
      </c>
      <c r="O32" s="11" t="s">
        <v>52</v>
      </c>
      <c r="Q32" s="11" t="s">
        <v>53</v>
      </c>
      <c r="T32">
        <v>1</v>
      </c>
      <c r="U32" t="str">
        <v>1. Boomer</v>
      </c>
      <c r="V32" t="str">
        <v>None of these</v>
      </c>
      <c r="W32">
        <v>24</v>
      </c>
      <c r="X32">
        <v>1</v>
      </c>
    </row>
    <row r="33" spans="2:36">
      <c r="B33" t="s">
        <v>16</v>
      </c>
      <c r="C33" t="s">
        <v>21</v>
      </c>
      <c r="D33" t="s">
        <v>24</v>
      </c>
      <c r="E33" t="s">
        <v>30</v>
      </c>
      <c r="F33" t="s">
        <v>12</v>
      </c>
      <c r="G33">
        <v>0.1</v>
      </c>
      <c r="I33" t="str">
        <v>2. Gen X</v>
      </c>
      <c r="K33" t="str">
        <v>Gen X
1965-1976
38-56</v>
      </c>
      <c r="O33" s="11">
        <v>1</v>
      </c>
      <c r="Q33" s="17" t="e" cm="1">
        <f t="array" ref="Q33" xml:space="preserve"> IFERROR(
               IF( O33 = 1, NA(), INDEX(_xlfn.ANCHORARRAY( AA12), O33 - 1 ) ),
               NA() )</f>
        <v>#N/A</v>
      </c>
      <c r="T33">
        <v>2</v>
      </c>
      <c r="U33" t="str">
        <v>2. Gen X</v>
      </c>
      <c r="V33" t="str">
        <v>None of these</v>
      </c>
      <c r="W33">
        <v>17</v>
      </c>
      <c r="X33">
        <v>2</v>
      </c>
    </row>
    <row r="34" spans="2:36">
      <c r="B34" t="s">
        <v>16</v>
      </c>
      <c r="C34" t="s">
        <v>21</v>
      </c>
      <c r="D34" t="s">
        <v>24</v>
      </c>
      <c r="E34" t="s">
        <v>28</v>
      </c>
      <c r="F34" t="s">
        <v>13</v>
      </c>
      <c r="G34">
        <v>0.35</v>
      </c>
      <c r="I34" t="str">
        <v>3. Millennials</v>
      </c>
      <c r="K34" t="str">
        <v>Millennials
1977-1995
24-37</v>
      </c>
      <c r="T34">
        <v>3</v>
      </c>
      <c r="U34" t="str">
        <v>3. Millennials</v>
      </c>
      <c r="V34" t="str">
        <v>None of these</v>
      </c>
      <c r="W34">
        <v>10</v>
      </c>
      <c r="X34">
        <v>3</v>
      </c>
    </row>
    <row r="35" spans="2:36">
      <c r="B35" t="s">
        <v>16</v>
      </c>
      <c r="C35" t="s">
        <v>21</v>
      </c>
      <c r="D35" t="s">
        <v>24</v>
      </c>
      <c r="E35" t="s">
        <v>30</v>
      </c>
      <c r="F35" t="s">
        <v>14</v>
      </c>
      <c r="G35">
        <v>0.19</v>
      </c>
      <c r="I35" t="str">
        <v>4. Gen Z</v>
      </c>
      <c r="K35" t="str">
        <v>Gen Z
1996-now
16-23</v>
      </c>
      <c r="O35" s="13" t="e">
        <f xml:space="preserve"> MIN(_xlfn.ANCHORARRAY( O39) )</f>
        <v>#N/A</v>
      </c>
      <c r="Q35" s="15" t="e" cm="1">
        <f t="array" ref="Q35" xml:space="preserve"> _xlfn.XLOOKUP( O35,_xlfn.ANCHORARRAY( O39),_xlfn.ANCHORARRAY( Q39) )</f>
        <v>#N/A</v>
      </c>
      <c r="T35">
        <v>4</v>
      </c>
      <c r="U35" t="str">
        <v>4. Gen Z</v>
      </c>
      <c r="V35" t="str">
        <v>None of these</v>
      </c>
      <c r="W35">
        <v>10</v>
      </c>
      <c r="X35">
        <v>4</v>
      </c>
    </row>
    <row r="36" spans="2:36">
      <c r="B36" t="s">
        <v>15</v>
      </c>
      <c r="C36" t="s">
        <v>20</v>
      </c>
      <c r="D36" t="s">
        <v>25</v>
      </c>
      <c r="E36" t="s">
        <v>29</v>
      </c>
      <c r="F36" t="s">
        <v>2</v>
      </c>
      <c r="G36">
        <v>0.35</v>
      </c>
      <c r="O36" s="14" t="e">
        <f xml:space="preserve"> MAX(_xlfn.ANCHORARRAY( O39) )</f>
        <v>#N/A</v>
      </c>
      <c r="Q36" s="16" t="e" cm="1">
        <f t="array" ref="Q36" xml:space="preserve"> _xlfn.XLOOKUP( O36,_xlfn.ANCHORARRAY( O39),_xlfn.ANCHORARRAY( Q39) )</f>
        <v>#N/A</v>
      </c>
      <c r="T36">
        <v>0</v>
      </c>
      <c r="U36" t="str">
        <v/>
      </c>
      <c r="V36" t="str">
        <v/>
      </c>
      <c r="W36" t="e">
        <v>#N/A</v>
      </c>
      <c r="X36" t="e">
        <v>#N/A</v>
      </c>
      <c r="AJ36">
        <v>5</v>
      </c>
    </row>
    <row r="37" spans="2:36">
      <c r="B37" t="s">
        <v>15</v>
      </c>
      <c r="C37" t="s">
        <v>20</v>
      </c>
      <c r="D37" t="s">
        <v>25</v>
      </c>
      <c r="E37" t="s">
        <v>29</v>
      </c>
      <c r="F37" t="s">
        <v>4</v>
      </c>
      <c r="G37">
        <v>0.19</v>
      </c>
      <c r="I37" s="11" t="s">
        <v>47</v>
      </c>
      <c r="K37" s="11" t="s">
        <v>46</v>
      </c>
      <c r="T37">
        <v>1</v>
      </c>
      <c r="U37" t="str">
        <v>1. Boomer</v>
      </c>
      <c r="V37" t="str">
        <v>Online Press</v>
      </c>
      <c r="W37">
        <v>15</v>
      </c>
      <c r="X37">
        <v>1</v>
      </c>
    </row>
    <row r="38" spans="2:36">
      <c r="B38" t="s">
        <v>15</v>
      </c>
      <c r="C38" t="s">
        <v>20</v>
      </c>
      <c r="D38" t="s">
        <v>25</v>
      </c>
      <c r="E38" t="s">
        <v>29</v>
      </c>
      <c r="F38" t="s">
        <v>5</v>
      </c>
      <c r="G38">
        <v>0.26</v>
      </c>
      <c r="I38" s="9" cm="1">
        <f t="array" ref="I38:I41" xml:space="preserve"> _xlfn._xlws.FILTER( _xlfn.UNIQUE(_xlfn.ANCHORARRAY( X12) ),
                 NOT( ISNA( _xlfn.UNIQUE(_xlfn.ANCHORARRAY( X12) ) ) )
                )</f>
        <v>1</v>
      </c>
      <c r="K38" s="9" cm="1">
        <f t="array" ref="K38:K41" xml:space="preserve"> --( ISNUMBER(_xlfn.ANCHORARRAY( I38) ) ) - 1</f>
        <v>0</v>
      </c>
      <c r="O38" s="12" t="s">
        <v>54</v>
      </c>
      <c r="Q38" s="12" t="s">
        <v>55</v>
      </c>
      <c r="T38">
        <v>2</v>
      </c>
      <c r="U38" t="str">
        <v>2. Gen X</v>
      </c>
      <c r="V38" t="str">
        <v>Online Press</v>
      </c>
      <c r="W38">
        <v>31</v>
      </c>
      <c r="X38">
        <v>2</v>
      </c>
    </row>
    <row r="39" spans="2:36">
      <c r="B39" t="s">
        <v>15</v>
      </c>
      <c r="C39" t="s">
        <v>20</v>
      </c>
      <c r="D39" t="s">
        <v>25</v>
      </c>
      <c r="E39" t="s">
        <v>28</v>
      </c>
      <c r="F39" t="s">
        <v>6</v>
      </c>
      <c r="G39">
        <v>0.36</v>
      </c>
      <c r="I39">
        <v>2</v>
      </c>
      <c r="K39">
        <v>0</v>
      </c>
      <c r="O39" t="e" cm="1">
        <f t="array" ref="O39" xml:space="preserve"> _xlfn._xlws.FILTER(_xlfn.ANCHORARRAY( X12),_xlfn.ANCHORARRAY( V12) = Q33 )</f>
        <v>#N/A</v>
      </c>
      <c r="Q39" t="e" cm="1">
        <f t="array" ref="Q39" xml:space="preserve"> _xlfn._xlws.FILTER(_xlfn.ANCHORARRAY( W12),_xlfn.ANCHORARRAY( V12) = Q33 )</f>
        <v>#N/A</v>
      </c>
      <c r="T39">
        <v>3</v>
      </c>
      <c r="U39" t="str">
        <v>3. Millennials</v>
      </c>
      <c r="V39" t="str">
        <v>Online Press</v>
      </c>
      <c r="W39">
        <v>36</v>
      </c>
      <c r="X39">
        <v>3</v>
      </c>
    </row>
    <row r="40" spans="2:36">
      <c r="B40" t="s">
        <v>15</v>
      </c>
      <c r="C40" t="s">
        <v>20</v>
      </c>
      <c r="D40" t="s">
        <v>25</v>
      </c>
      <c r="E40" t="s">
        <v>28</v>
      </c>
      <c r="F40" t="s">
        <v>7</v>
      </c>
      <c r="G40">
        <v>0.35</v>
      </c>
      <c r="I40">
        <v>3</v>
      </c>
      <c r="K40">
        <v>0</v>
      </c>
      <c r="T40">
        <v>4</v>
      </c>
      <c r="U40" t="str">
        <v>4. Gen Z</v>
      </c>
      <c r="V40" t="str">
        <v>Online Press</v>
      </c>
      <c r="W40">
        <v>21</v>
      </c>
      <c r="X40">
        <v>4</v>
      </c>
    </row>
    <row r="41" spans="2:36">
      <c r="B41" t="s">
        <v>15</v>
      </c>
      <c r="C41" t="s">
        <v>20</v>
      </c>
      <c r="D41" t="s">
        <v>25</v>
      </c>
      <c r="E41" t="s">
        <v>29</v>
      </c>
      <c r="F41" t="s">
        <v>8</v>
      </c>
      <c r="G41">
        <v>0.1</v>
      </c>
      <c r="I41">
        <v>4</v>
      </c>
      <c r="K41">
        <v>0</v>
      </c>
      <c r="T41">
        <v>0</v>
      </c>
      <c r="U41" t="str">
        <v/>
      </c>
      <c r="V41" t="str">
        <v/>
      </c>
      <c r="W41" t="e">
        <v>#N/A</v>
      </c>
      <c r="X41" t="e">
        <v>#N/A</v>
      </c>
    </row>
    <row r="42" spans="2:36">
      <c r="B42" t="s">
        <v>15</v>
      </c>
      <c r="C42" t="s">
        <v>20</v>
      </c>
      <c r="D42" t="s">
        <v>25</v>
      </c>
      <c r="E42" t="s">
        <v>28</v>
      </c>
      <c r="F42" t="s">
        <v>9</v>
      </c>
      <c r="G42">
        <v>0.41</v>
      </c>
      <c r="T42">
        <v>1</v>
      </c>
      <c r="U42" t="str">
        <v>1. Boomer</v>
      </c>
      <c r="V42" t="str">
        <v>Online TV / streaming</v>
      </c>
      <c r="W42">
        <v>21</v>
      </c>
      <c r="X42">
        <v>1</v>
      </c>
    </row>
    <row r="43" spans="2:36">
      <c r="B43" t="s">
        <v>15</v>
      </c>
      <c r="C43" t="s">
        <v>20</v>
      </c>
      <c r="D43" t="s">
        <v>25</v>
      </c>
      <c r="E43" t="s">
        <v>28</v>
      </c>
      <c r="F43" t="s">
        <v>10</v>
      </c>
      <c r="G43">
        <v>0.3</v>
      </c>
      <c r="T43">
        <v>2</v>
      </c>
      <c r="U43" t="str">
        <v>2. Gen X</v>
      </c>
      <c r="V43" t="str">
        <v>Online TV / streaming</v>
      </c>
      <c r="W43">
        <v>38</v>
      </c>
      <c r="X43">
        <v>2</v>
      </c>
    </row>
    <row r="44" spans="2:36">
      <c r="B44" t="s">
        <v>15</v>
      </c>
      <c r="C44" t="s">
        <v>20</v>
      </c>
      <c r="D44" t="s">
        <v>25</v>
      </c>
      <c r="E44" t="s">
        <v>29</v>
      </c>
      <c r="F44" t="s">
        <v>11</v>
      </c>
      <c r="G44">
        <v>0.2</v>
      </c>
      <c r="O44" t="s">
        <v>56</v>
      </c>
      <c r="T44">
        <v>3</v>
      </c>
      <c r="U44" t="str">
        <v>3. Millennials</v>
      </c>
      <c r="V44" t="str">
        <v>Online TV / streaming</v>
      </c>
      <c r="W44">
        <v>41</v>
      </c>
      <c r="X44">
        <v>3</v>
      </c>
    </row>
    <row r="45" spans="2:36">
      <c r="B45" t="s">
        <v>15</v>
      </c>
      <c r="C45" t="s">
        <v>20</v>
      </c>
      <c r="D45" t="s">
        <v>25</v>
      </c>
      <c r="E45" t="s">
        <v>30</v>
      </c>
      <c r="F45" t="s">
        <v>12</v>
      </c>
      <c r="G45">
        <v>0.2</v>
      </c>
      <c r="O45" s="9" t="str" cm="1">
        <f t="array" ref="O45:O57" xml:space="preserve"> _xlfn.LET(
           _xlpm.items,_xlfn.ANCHORARRAY( AA12),
           _xlpm.Rows, _xlfn.SEQUENCE( ROWS( _xlpm.items ) + 1, , 0 ),
           IF( _xlpm.Rows = 0,
                 "Do not apply",
                 INDEX( _xlpm.items, _xlpm.Rows )
                )
           )</f>
        <v>Do not apply</v>
      </c>
      <c r="T45">
        <v>4</v>
      </c>
      <c r="U45" t="str">
        <v>4. Gen Z</v>
      </c>
      <c r="V45" t="str">
        <v>Online TV / streaming</v>
      </c>
      <c r="W45">
        <v>38</v>
      </c>
      <c r="X45">
        <v>4</v>
      </c>
    </row>
    <row r="46" spans="2:36">
      <c r="B46" t="s">
        <v>15</v>
      </c>
      <c r="C46" t="s">
        <v>20</v>
      </c>
      <c r="D46" t="s">
        <v>25</v>
      </c>
      <c r="E46" t="s">
        <v>28</v>
      </c>
      <c r="F46" t="s">
        <v>13</v>
      </c>
      <c r="G46">
        <v>0.44</v>
      </c>
      <c r="O46" t="str">
        <v>Book / Liturature</v>
      </c>
      <c r="T46">
        <v>0</v>
      </c>
      <c r="U46" t="str">
        <v/>
      </c>
      <c r="V46" t="str">
        <v/>
      </c>
      <c r="W46" t="e">
        <v>#N/A</v>
      </c>
      <c r="X46" t="e">
        <v>#N/A</v>
      </c>
    </row>
    <row r="47" spans="2:36">
      <c r="B47" t="s">
        <v>15</v>
      </c>
      <c r="C47" t="s">
        <v>20</v>
      </c>
      <c r="D47" t="s">
        <v>25</v>
      </c>
      <c r="E47" t="s">
        <v>30</v>
      </c>
      <c r="F47" t="s">
        <v>14</v>
      </c>
      <c r="G47">
        <v>0.31</v>
      </c>
      <c r="O47" t="str">
        <v>Broadcast TV</v>
      </c>
      <c r="T47">
        <v>1</v>
      </c>
      <c r="U47" t="str">
        <v>1. Boomer</v>
      </c>
      <c r="V47" t="str">
        <v>Online videos</v>
      </c>
      <c r="W47">
        <v>11</v>
      </c>
      <c r="X47">
        <v>1</v>
      </c>
    </row>
    <row r="48" spans="2:36">
      <c r="B48" t="s">
        <v>0</v>
      </c>
      <c r="C48" t="s">
        <v>19</v>
      </c>
      <c r="D48" t="s">
        <v>26</v>
      </c>
      <c r="E48" t="s">
        <v>29</v>
      </c>
      <c r="F48" t="s">
        <v>2</v>
      </c>
      <c r="G48">
        <v>0.24</v>
      </c>
      <c r="O48" t="str">
        <v>Livestreams</v>
      </c>
      <c r="T48">
        <v>2</v>
      </c>
      <c r="U48" t="str">
        <v>2. Gen X</v>
      </c>
      <c r="V48" t="str">
        <v>Online videos</v>
      </c>
      <c r="W48">
        <v>35</v>
      </c>
      <c r="X48">
        <v>2</v>
      </c>
    </row>
    <row r="49" spans="2:24">
      <c r="B49" t="s">
        <v>0</v>
      </c>
      <c r="C49" t="s">
        <v>19</v>
      </c>
      <c r="D49" t="s">
        <v>26</v>
      </c>
      <c r="E49" t="s">
        <v>29</v>
      </c>
      <c r="F49" t="s">
        <v>4</v>
      </c>
      <c r="G49">
        <v>0.09</v>
      </c>
      <c r="O49" t="str">
        <v>Music Streaming</v>
      </c>
      <c r="T49">
        <v>3</v>
      </c>
      <c r="U49" t="str">
        <v>3. Millennials</v>
      </c>
      <c r="V49" t="str">
        <v>Online videos</v>
      </c>
      <c r="W49">
        <v>44</v>
      </c>
      <c r="X49">
        <v>3</v>
      </c>
    </row>
    <row r="50" spans="2:24">
      <c r="B50" t="s">
        <v>0</v>
      </c>
      <c r="C50" t="s">
        <v>19</v>
      </c>
      <c r="D50" t="s">
        <v>26</v>
      </c>
      <c r="E50" t="s">
        <v>29</v>
      </c>
      <c r="F50" t="s">
        <v>5</v>
      </c>
      <c r="G50">
        <v>0.17</v>
      </c>
      <c r="O50" t="str">
        <v>None of these</v>
      </c>
      <c r="T50">
        <v>4</v>
      </c>
      <c r="U50" t="str">
        <v>4. Gen Z</v>
      </c>
      <c r="V50" t="str">
        <v>Online videos</v>
      </c>
      <c r="W50">
        <v>51</v>
      </c>
      <c r="X50">
        <v>4</v>
      </c>
    </row>
    <row r="51" spans="2:24">
      <c r="B51" t="s">
        <v>0</v>
      </c>
      <c r="C51" t="s">
        <v>19</v>
      </c>
      <c r="D51" t="s">
        <v>26</v>
      </c>
      <c r="E51" t="s">
        <v>28</v>
      </c>
      <c r="F51" t="s">
        <v>6</v>
      </c>
      <c r="G51">
        <v>0.21</v>
      </c>
      <c r="O51" t="str">
        <v>Online Press</v>
      </c>
      <c r="T51">
        <v>0</v>
      </c>
      <c r="U51" t="str">
        <v/>
      </c>
      <c r="V51" t="str">
        <v/>
      </c>
      <c r="W51" t="e">
        <v>#N/A</v>
      </c>
      <c r="X51" t="e">
        <v>#N/A</v>
      </c>
    </row>
    <row r="52" spans="2:24">
      <c r="B52" t="s">
        <v>0</v>
      </c>
      <c r="C52" t="s">
        <v>19</v>
      </c>
      <c r="D52" t="s">
        <v>26</v>
      </c>
      <c r="E52" t="s">
        <v>28</v>
      </c>
      <c r="F52" t="s">
        <v>7</v>
      </c>
      <c r="G52">
        <v>0.28000000000000003</v>
      </c>
      <c r="O52" t="str">
        <v>Online TV / streaming</v>
      </c>
      <c r="T52">
        <v>1</v>
      </c>
      <c r="U52" t="str">
        <v>1. Boomer</v>
      </c>
      <c r="V52" t="str">
        <v>Physical Press</v>
      </c>
      <c r="W52">
        <v>7.0000000000000009</v>
      </c>
      <c r="X52">
        <v>1</v>
      </c>
    </row>
    <row r="53" spans="2:24">
      <c r="B53" t="s">
        <v>0</v>
      </c>
      <c r="C53" t="s">
        <v>19</v>
      </c>
      <c r="D53" t="s">
        <v>26</v>
      </c>
      <c r="E53" t="s">
        <v>29</v>
      </c>
      <c r="F53" t="s">
        <v>8</v>
      </c>
      <c r="G53">
        <v>0.1</v>
      </c>
      <c r="O53" t="str">
        <v>Online videos</v>
      </c>
      <c r="T53">
        <v>2</v>
      </c>
      <c r="U53" t="str">
        <v>2. Gen X</v>
      </c>
      <c r="V53" t="str">
        <v>Physical Press</v>
      </c>
      <c r="W53">
        <v>7.0000000000000009</v>
      </c>
      <c r="X53">
        <v>2</v>
      </c>
    </row>
    <row r="54" spans="2:24">
      <c r="B54" t="s">
        <v>0</v>
      </c>
      <c r="C54" t="s">
        <v>19</v>
      </c>
      <c r="D54" t="s">
        <v>26</v>
      </c>
      <c r="E54" t="s">
        <v>28</v>
      </c>
      <c r="F54" t="s">
        <v>9</v>
      </c>
      <c r="G54">
        <v>0.38</v>
      </c>
      <c r="O54" t="str">
        <v>Physical Press</v>
      </c>
      <c r="T54">
        <v>3</v>
      </c>
      <c r="U54" t="str">
        <v>3. Millennials</v>
      </c>
      <c r="V54" t="str">
        <v>Physical Press</v>
      </c>
      <c r="W54">
        <v>19</v>
      </c>
      <c r="X54">
        <v>3</v>
      </c>
    </row>
    <row r="55" spans="2:24">
      <c r="B55" t="s">
        <v>0</v>
      </c>
      <c r="C55" t="s">
        <v>19</v>
      </c>
      <c r="D55" t="s">
        <v>26</v>
      </c>
      <c r="E55" t="s">
        <v>28</v>
      </c>
      <c r="F55" t="s">
        <v>10</v>
      </c>
      <c r="G55">
        <v>0.17</v>
      </c>
      <c r="O55" t="str">
        <v>Podcasts</v>
      </c>
      <c r="T55">
        <v>4</v>
      </c>
      <c r="U55" t="str">
        <v>4. Gen Z</v>
      </c>
      <c r="V55" t="str">
        <v>Physical Press</v>
      </c>
      <c r="W55">
        <v>9</v>
      </c>
      <c r="X55">
        <v>4</v>
      </c>
    </row>
    <row r="56" spans="2:24">
      <c r="B56" t="s">
        <v>0</v>
      </c>
      <c r="C56" t="s">
        <v>19</v>
      </c>
      <c r="D56" t="s">
        <v>26</v>
      </c>
      <c r="E56" t="s">
        <v>29</v>
      </c>
      <c r="F56" t="s">
        <v>11</v>
      </c>
      <c r="G56">
        <v>0.18</v>
      </c>
      <c r="O56" t="str">
        <v>Radio</v>
      </c>
      <c r="T56">
        <v>0</v>
      </c>
      <c r="U56" t="str">
        <v/>
      </c>
      <c r="V56" t="str">
        <v/>
      </c>
      <c r="W56" t="e">
        <v>#N/A</v>
      </c>
      <c r="X56" t="e">
        <v>#N/A</v>
      </c>
    </row>
    <row r="57" spans="2:24">
      <c r="B57" t="s">
        <v>0</v>
      </c>
      <c r="C57" t="s">
        <v>19</v>
      </c>
      <c r="D57" t="s">
        <v>26</v>
      </c>
      <c r="E57" t="s">
        <v>30</v>
      </c>
      <c r="F57" t="s">
        <v>12</v>
      </c>
      <c r="G57">
        <v>0.11</v>
      </c>
      <c r="O57" t="str">
        <v>Video games</v>
      </c>
      <c r="T57">
        <v>1</v>
      </c>
      <c r="U57" t="str">
        <v>1. Boomer</v>
      </c>
      <c r="V57" t="str">
        <v>Podcasts</v>
      </c>
      <c r="W57">
        <v>4</v>
      </c>
      <c r="X57">
        <v>1</v>
      </c>
    </row>
    <row r="58" spans="2:24">
      <c r="B58" t="s">
        <v>0</v>
      </c>
      <c r="C58" t="s">
        <v>19</v>
      </c>
      <c r="D58" t="s">
        <v>26</v>
      </c>
      <c r="E58" t="s">
        <v>28</v>
      </c>
      <c r="F58" t="s">
        <v>13</v>
      </c>
      <c r="G58">
        <v>0.51</v>
      </c>
      <c r="T58">
        <v>2</v>
      </c>
      <c r="U58" t="str">
        <v>2. Gen X</v>
      </c>
      <c r="V58" t="str">
        <v>Podcasts</v>
      </c>
      <c r="W58">
        <v>10</v>
      </c>
      <c r="X58">
        <v>2</v>
      </c>
    </row>
    <row r="59" spans="2:24">
      <c r="B59" t="s">
        <v>0</v>
      </c>
      <c r="C59" t="s">
        <v>19</v>
      </c>
      <c r="D59" t="s">
        <v>26</v>
      </c>
      <c r="E59" t="s">
        <v>30</v>
      </c>
      <c r="F59" t="s">
        <v>14</v>
      </c>
      <c r="G59">
        <v>0.31</v>
      </c>
      <c r="T59">
        <v>3</v>
      </c>
      <c r="U59" t="str">
        <v>3. Millennials</v>
      </c>
      <c r="V59" t="str">
        <v>Podcasts</v>
      </c>
      <c r="W59">
        <v>20</v>
      </c>
      <c r="X59">
        <v>3</v>
      </c>
    </row>
    <row r="60" spans="2:24">
      <c r="T60">
        <v>4</v>
      </c>
      <c r="U60" t="str">
        <v>4. Gen Z</v>
      </c>
      <c r="V60" t="str">
        <v>Podcasts</v>
      </c>
      <c r="W60">
        <v>11</v>
      </c>
      <c r="X60">
        <v>4</v>
      </c>
    </row>
    <row r="61" spans="2:24">
      <c r="T61">
        <v>0</v>
      </c>
      <c r="U61" t="str">
        <v/>
      </c>
      <c r="V61" t="str">
        <v/>
      </c>
      <c r="W61" t="e">
        <v>#N/A</v>
      </c>
      <c r="X61" t="e">
        <v>#N/A</v>
      </c>
    </row>
    <row r="62" spans="2:24">
      <c r="T62">
        <v>1</v>
      </c>
      <c r="U62" t="str">
        <v>1. Boomer</v>
      </c>
      <c r="V62" t="str">
        <v>Radio</v>
      </c>
      <c r="W62">
        <v>15</v>
      </c>
      <c r="X62">
        <v>1</v>
      </c>
    </row>
    <row r="63" spans="2:24">
      <c r="T63">
        <v>2</v>
      </c>
      <c r="U63" t="str">
        <v>2. Gen X</v>
      </c>
      <c r="V63" t="str">
        <v>Radio</v>
      </c>
      <c r="W63">
        <v>38</v>
      </c>
      <c r="X63">
        <v>2</v>
      </c>
    </row>
    <row r="64" spans="2:24">
      <c r="T64">
        <v>3</v>
      </c>
      <c r="U64" t="str">
        <v>3. Millennials</v>
      </c>
      <c r="V64" t="str">
        <v>Radio</v>
      </c>
      <c r="W64">
        <v>26</v>
      </c>
      <c r="X64">
        <v>3</v>
      </c>
    </row>
    <row r="65" spans="20:24">
      <c r="T65">
        <v>4</v>
      </c>
      <c r="U65" t="str">
        <v>4. Gen Z</v>
      </c>
      <c r="V65" t="str">
        <v>Radio</v>
      </c>
      <c r="W65">
        <v>17</v>
      </c>
      <c r="X65">
        <v>4</v>
      </c>
    </row>
    <row r="66" spans="20:24">
      <c r="T66">
        <v>0</v>
      </c>
      <c r="U66" t="str">
        <v/>
      </c>
      <c r="V66" t="str">
        <v/>
      </c>
      <c r="W66" t="e">
        <v>#N/A</v>
      </c>
      <c r="X66" t="e">
        <v>#N/A</v>
      </c>
    </row>
    <row r="67" spans="20:24">
      <c r="T67">
        <v>1</v>
      </c>
      <c r="U67" t="str">
        <v>1. Boomer</v>
      </c>
      <c r="V67" t="str">
        <v>Video games</v>
      </c>
      <c r="W67">
        <v>10</v>
      </c>
      <c r="X67">
        <v>1</v>
      </c>
    </row>
    <row r="68" spans="20:24">
      <c r="T68">
        <v>2</v>
      </c>
      <c r="U68" t="str">
        <v>2. Gen X</v>
      </c>
      <c r="V68" t="str">
        <v>Video games</v>
      </c>
      <c r="W68">
        <v>19</v>
      </c>
      <c r="X68">
        <v>2</v>
      </c>
    </row>
    <row r="69" spans="20:24">
      <c r="T69">
        <v>3</v>
      </c>
      <c r="U69" t="str">
        <v>3. Millennials</v>
      </c>
      <c r="V69" t="str">
        <v>Video games</v>
      </c>
      <c r="W69">
        <v>31</v>
      </c>
      <c r="X69">
        <v>3</v>
      </c>
    </row>
    <row r="70" spans="20:24">
      <c r="T70">
        <v>4</v>
      </c>
      <c r="U70" t="str">
        <v>4. Gen Z</v>
      </c>
      <c r="V70" t="str">
        <v>Video games</v>
      </c>
      <c r="W70">
        <v>31</v>
      </c>
      <c r="X70">
        <v>4</v>
      </c>
    </row>
    <row r="71" spans="20:24">
      <c r="T71">
        <v>0</v>
      </c>
      <c r="U71" t="str">
        <v/>
      </c>
      <c r="V71" t="str">
        <v/>
      </c>
      <c r="W71" t="e">
        <v>#N/A</v>
      </c>
      <c r="X71" t="e">
        <v>#N/A</v>
      </c>
    </row>
    <row r="72" spans="20:24"/>
    <row r="73" spans="20:24"/>
    <row r="74" spans="20:24"/>
    <row r="75" spans="20:24"/>
    <row r="76" spans="20:24"/>
    <row r="77" spans="20:24"/>
    <row r="78" spans="20:24"/>
    <row r="79" spans="20:24"/>
    <row r="80" spans="20:24"/>
  </sheetData>
  <hyperlinks>
    <hyperlink ref="F3" r:id="rId4" xr:uid="{37A93B31-51CA-4CE5-AD6D-527A89361953}"/>
  </hyperlinks>
  <pageMargins left="0.7" right="0.7" top="0.75" bottom="0.75" header="0.3" footer="0.3"/>
  <pageSetup orientation="portrait" horizontalDpi="4294967293" verticalDpi="0" r:id="rId5"/>
  <drawing r:id="rId6"/>
  <legacyDrawing r:id="rId7"/>
  <mc:AlternateContent xmlns:mc="http://schemas.openxmlformats.org/markup-compatibility/2006">
    <mc:Choice Requires="x14">
      <controls>
        <mc:AlternateContent xmlns:mc="http://schemas.openxmlformats.org/markup-compatibility/2006">
          <mc:Choice Requires="x14">
            <control shapeId="2049" r:id="rId8" name="List Box 1">
              <controlPr defaultSize="0" autoLine="0" autoPict="0">
                <anchor moveWithCells="1">
                  <from>
                    <xdr:col>42</xdr:col>
                    <xdr:colOff>68580</xdr:colOff>
                    <xdr:row>36</xdr:row>
                    <xdr:rowOff>7620</xdr:rowOff>
                  </from>
                  <to>
                    <xdr:col>45</xdr:col>
                    <xdr:colOff>0</xdr:colOff>
                    <xdr:row>44</xdr:row>
                    <xdr:rowOff>106680</xdr:rowOff>
                  </to>
                </anchor>
              </controlPr>
            </control>
          </mc:Choice>
        </mc:AlternateContent>
      </controls>
    </mc:Choice>
  </mc:AlternateContent>
  <tableParts count="1">
    <tablePart r:id="rId9"/>
  </tableParts>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568C4-C96B-484C-B18F-74782952C3F9}">
  <dimension ref="A1:L34"/>
  <sheetViews>
    <sheetView showGridLines="0" tabSelected="1" zoomScale="80" zoomScaleNormal="80" workbookViewId="0"/>
  </sheetViews>
  <sheetFormatPr defaultColWidth="0" defaultRowHeight="14.4" customHeight="1" zeroHeight="1"/>
  <cols>
    <col min="1" max="2" width="14.85546875" style="2" customWidth="1"/>
    <col min="3" max="3" width="8.7109375" style="2" customWidth="1"/>
    <col min="4" max="12" width="14.85546875" style="2" customWidth="1"/>
    <col min="13" max="16384" width="14.85546875" style="2" hidden="1"/>
  </cols>
  <sheetData>
    <row r="1" s="2" customFormat="1" ht="14.4" customHeight="1"/>
    <row r="2" s="2" customFormat="1" ht="14.4" customHeight="1"/>
    <row r="3" s="2" customFormat="1" ht="14.4" customHeight="1"/>
    <row r="4" s="2" customFormat="1"/>
    <row r="5" s="2" customFormat="1"/>
    <row r="6" s="2" customFormat="1"/>
    <row r="7" s="2" customFormat="1"/>
    <row r="8" s="2" customFormat="1"/>
    <row r="9" s="2" customFormat="1"/>
    <row r="10" s="2" customFormat="1"/>
    <row r="11" s="2" customFormat="1"/>
    <row r="12" s="2" customFormat="1"/>
    <row r="13" s="2" customFormat="1"/>
    <row r="14" s="2" customFormat="1"/>
    <row r="15" s="2" customFormat="1"/>
    <row r="16" s="2" customFormat="1"/>
    <row r="17" spans="6:7"/>
    <row r="18" spans="6:7"/>
    <row r="19" spans="6:7"/>
    <row r="20" spans="6:7"/>
    <row r="21" spans="6:7"/>
    <row r="22" spans="6:7"/>
    <row r="23" spans="6:7"/>
    <row r="24" spans="6:7"/>
    <row r="25" spans="6:7"/>
    <row r="26" spans="6:7"/>
    <row r="27" spans="6:7"/>
    <row r="28" spans="6:7"/>
    <row r="29" spans="6:7">
      <c r="F29" s="4" t="s">
        <v>33</v>
      </c>
      <c r="G29" s="7" t="s">
        <v>32</v>
      </c>
    </row>
    <row r="30" spans="6:7">
      <c r="F30" s="4"/>
      <c r="G30" s="7"/>
    </row>
    <row r="31" spans="6:7">
      <c r="F31" s="4"/>
      <c r="G31" s="6"/>
    </row>
    <row r="32" spans="6:7">
      <c r="F32" s="4"/>
      <c r="G32" s="5"/>
    </row>
    <row r="33" spans="6:7">
      <c r="F33" s="4"/>
      <c r="G33" s="3"/>
    </row>
    <row r="34" spans="6:7"/>
  </sheetData>
  <hyperlinks>
    <hyperlink ref="G29" r:id="rId1" display="https://www.linkedin.com/in/ca-bc" xr:uid="{4B603D06-8D6C-4373-AFFA-C864164BA033}"/>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2021-12-04T01:40:37Z</dcterms:created>
  <dcterms:modified xsi:type="dcterms:W3CDTF">2023-01-22T21:23:12Z</dcterms:modified>
</cp:coreProperties>
</file>