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c\OneDrive\xlor.la\01._xlorla_courses\01._excel_basico\09._graficas_avanzadas\04._published\"/>
    </mc:Choice>
  </mc:AlternateContent>
  <xr:revisionPtr revIDLastSave="0" documentId="13_ncr:1_{760E0B94-83FD-47AD-A5BC-30D33FDEA386}" xr6:coauthVersionLast="47" xr6:coauthVersionMax="47" xr10:uidLastSave="{00000000-0000-0000-0000-000000000000}"/>
  <bookViews>
    <workbookView xWindow="-96" yWindow="-96" windowWidth="23232" windowHeight="13872" activeTab="2" xr2:uid="{00000000-000D-0000-FFFF-FFFF00000000}"/>
  </bookViews>
  <sheets>
    <sheet name="inspiration" sheetId="2" r:id="rId1"/>
    <sheet name="example" sheetId="1" r:id="rId2"/>
    <sheet name="thank you!" sheetId="4" r:id="rId3"/>
  </sheets>
  <definedNames>
    <definedName name="_02_revenue">_xlfn.ANCHORARRAY(example!$H$8)</definedName>
    <definedName name="_03_profits">_xlfn.ANCHORARRAY(example!$I$8)</definedName>
    <definedName name="_04_marker_revenue">_xlfn.ANCHORARRAY(example!$J$8)</definedName>
    <definedName name="_05_marker_profits">_xlfn.ANCHORARRAY(example!$K$8)</definedName>
    <definedName name="_06_comment">_xlfn.ANCHORARRAY(example!$L$8)</definedName>
    <definedName name="_07_margin_pct">_xlfn.ANCHORARRAY(example!$M$8)</definedName>
    <definedName name="_08_projected_revenue">_xlfn.ANCHORARRAY(example!$N$8)</definedName>
    <definedName name="_09_projected_profits">_xlfn.ANCHORARRAY(example!$O$8)</definedName>
    <definedName name="_10_projected_comment">_xlfn.ANCHORARRAY(example!$P$8)</definedName>
    <definedName name="_11_year_short">_xlfn.ANCHORARRAY(example!$Q$8)</definedName>
    <definedName name="_12_revenue_projection">_xlfn.ANCHORARRAY(example!$R$8)</definedName>
    <definedName name="_13_profits_projection">_xlfn.ANCHORARRAY(example!$S$8)</definedName>
    <definedName name="_14_margin_projection">_xlfn.ANCHORARRAY(example!$T$8)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7" i="1" l="1"/>
  <c r="B28" i="1" s="1"/>
  <c r="B29" i="1" s="1"/>
  <c r="B30" i="1" s="1"/>
  <c r="B31" i="1" s="1"/>
  <c r="B32" i="1" s="1"/>
  <c r="B33" i="1" s="1"/>
  <c r="B34" i="1" s="1"/>
  <c r="B35" i="1" s="1"/>
  <c r="G8" i="1" l="1" a="1"/>
  <c r="G8" i="1" s="1"/>
  <c r="S8" i="1" s="1" a="1"/>
  <c r="S8" i="1" s="1"/>
  <c r="Q8" i="1" l="1" a="1"/>
  <c r="Q8" i="1" s="1"/>
  <c r="R8" i="1" a="1"/>
  <c r="R8" i="1" s="1"/>
  <c r="O8" i="1" a="1"/>
  <c r="O8" i="1" s="1"/>
  <c r="N8" i="1" a="1"/>
  <c r="N8" i="1" s="1"/>
  <c r="T8" i="1" s="1" a="1"/>
  <c r="T8" i="1" s="1"/>
  <c r="I8" i="1" a="1"/>
  <c r="I8" i="1" s="1"/>
  <c r="H8" i="1" a="1"/>
  <c r="H8" i="1" s="1"/>
  <c r="M8" i="1" l="1" a="1"/>
  <c r="M8" i="1" s="1"/>
  <c r="K8" i="1" a="1"/>
  <c r="K8" i="1" s="1"/>
  <c r="P8" i="1" a="1"/>
  <c r="P8" i="1" s="1"/>
  <c r="J8" i="1" a="1"/>
  <c r="J8" i="1" s="1"/>
  <c r="L8" i="1" l="1" a="1"/>
  <c r="L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<sst xmlns="http://schemas.openxmlformats.org/spreadsheetml/2006/main" count="55" uniqueCount="34">
  <si>
    <t>profits</t>
  </si>
  <si>
    <t>year</t>
  </si>
  <si>
    <t>margin</t>
  </si>
  <si>
    <t>revenue</t>
  </si>
  <si>
    <t>Let's begin here!</t>
  </si>
  <si>
    <t>Improved operations</t>
  </si>
  <si>
    <t>Both revenue &amp; profits grew!</t>
  </si>
  <si>
    <t>Costs reduced, more profits</t>
  </si>
  <si>
    <t>Competition growing</t>
  </si>
  <si>
    <t>Hurt by competitive pricing</t>
  </si>
  <si>
    <t>Increased costs and less revenue</t>
  </si>
  <si>
    <t>New change in top management</t>
  </si>
  <si>
    <t>Both revenue &amp; profits growing!</t>
  </si>
  <si>
    <t>Revenue &amp; profits keep growing!</t>
  </si>
  <si>
    <t>Revenue &amp; profits growing good!</t>
  </si>
  <si>
    <t>Revenue increasing but costs as well</t>
  </si>
  <si>
    <t>New CEO &amp; CFO on management</t>
  </si>
  <si>
    <t>Sustaining competitive pricing</t>
  </si>
  <si>
    <t>Costs untouched yet with less revenue</t>
  </si>
  <si>
    <t>Costs reduced due to market crash</t>
  </si>
  <si>
    <t>Bouncing back on revenue</t>
  </si>
  <si>
    <t>Profitability remains good</t>
  </si>
  <si>
    <t>Optimization in costs amid less revenue</t>
  </si>
  <si>
    <t>parameter:</t>
  </si>
  <si>
    <t>projected</t>
  </si>
  <si>
    <t>marker</t>
  </si>
  <si>
    <t>comment</t>
  </si>
  <si>
    <t>Projected Profits &amp; Revenue for 2022</t>
  </si>
  <si>
    <t>yr'</t>
  </si>
  <si>
    <t>Bonuses Off to sustain profits</t>
  </si>
  <si>
    <t>LinkedIn:</t>
  </si>
  <si>
    <t>https://www.linkedin.com/in/merod/</t>
  </si>
  <si>
    <t>source:</t>
  </si>
  <si>
    <t>https://www.pinterest.com/pin/761812093230388352/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</si>
</sst>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rgb="FF3F3F76"/>
      <name val="Calibri"/>
      <family val="2"/>
      <scheme val="minor"/>
    </font>
    <font>
      <b/>
      <sz val="8"/>
      <color rgb="FF3F3F3F"/>
      <name val="Calibri"/>
      <family val="2"/>
      <scheme val="minor"/>
    </font>
    <font>
      <b/>
      <sz val="8"/>
      <color rgb="FFFA7D00"/>
      <name val="Calibri"/>
      <family val="2"/>
      <scheme val="minor"/>
    </font>
    <font>
      <sz val="8"/>
      <color rgb="FFFA7D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6"/>
      <color theme="1"/>
      <name val="Calibri"/>
      <family val="2"/>
      <scheme val="minor"/>
    </font>
    <font>
      <sz val="8"/>
      <color theme="1"/>
      <name val="Body Fon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/>
    <xf numFmtId="0" fontId="19" fillId="0" borderId="0"/>
    <xf numFmtId="0" fontId="23" fillId="0" borderId="0"/>
    <xf numFmtId="0" fontId="24" fillId="0" borderId="0"/>
  </cellStyleXfs>
  <cellXfs count="12">
    <xf numFmtId="0" fontId="0" fillId="0" borderId="0" xfId="0"/>
    <xf numFmtId="0" fontId="0" fillId="33" borderId="0" xfId="0" applyFill="1"/>
    <xf numFmtId="0" fontId="0" fillId="0" borderId="0" xfId="0" applyAlignment="1">
      <alignment horizontal="right"/>
    </xf>
    <xf numFmtId="0" fontId="0" fillId="0" borderId="0" xfId="0" quotePrefix="1"/>
    <xf numFmtId="0" fontId="0" fillId="33" borderId="0" xfId="0" applyFill="1" applyAlignment="1">
      <alignment horizontal="center"/>
    </xf>
    <xf numFmtId="0" fontId="19" fillId="0" borderId="0" xfId="43"/>
    <xf numFmtId="0" fontId="19" fillId="0" borderId="0" xfId="43" applyAlignment="1">
      <alignment horizontal="right"/>
    </xf>
    <xf numFmtId="0" fontId="21" fillId="0" borderId="0" xfId="44" applyFont="1"/>
    <xf numFmtId="0" fontId="18" fillId="0" borderId="0" xfId="45"/>
    <xf numFmtId="0" fontId="20" fillId="0" borderId="0" xfId="44"/>
    <xf numFmtId="0" fontId="19" fillId="0" borderId="0" xfId="43" quotePrefix="1"/>
    <xf numFmtId="0" fontId="18" fillId="0" borderId="0" xfId="42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ipervínculo 2" xfId="44" xr:uid="{00000000-0005-0000-0000-000021000000}"/>
    <cellStyle name="Hyperlink" xfId="42" builtinId="8"/>
    <cellStyle name="Hyperlink 2" xfId="45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8" xr:uid="{00000000-0005-0000-0000-000028000000}"/>
    <cellStyle name="Normal 2 2" xfId="43" xr:uid="{00000000-0005-0000-0000-000029000000}"/>
    <cellStyle name="Normal 3" xfId="47" xr:uid="{00000000-0005-0000-0000-00002A000000}"/>
    <cellStyle name="Normal 3 2" xfId="46" xr:uid="{00000000-0005-0000-0000-00002B000000}"/>
    <cellStyle name="Normal 4" xfId="49" xr:uid="{00000000-0005-0000-0000-00002C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7C80"/>
      <color rgb="FFF2A1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093348298055176E-2"/>
          <c:y val="5.7509379524723486E-2"/>
          <c:w val="0.84771691347223577"/>
          <c:h val="0.89767384750429757"/>
        </c:manualLayout>
      </c:layout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1270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BF9E-4C0F-9A17-B6CFADD2B31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BF9E-4C0F-9A17-B6CFADD2B31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BF9E-4C0F-9A17-B6CFADD2B31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BF9E-4C0F-9A17-B6CFADD2B31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BF9E-4C0F-9A17-B6CFADD2B31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BF9E-4C0F-9A17-B6CFADD2B31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BF9E-4C0F-9A17-B6CFADD2B31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BF9E-4C0F-9A17-B6CFADD2B31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BF9E-4C0F-9A17-B6CFADD2B31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BF9E-4C0F-9A17-B6CFADD2B31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BF9E-4C0F-9A17-B6CFADD2B31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BF9E-4C0F-9A17-B6CFADD2B31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BF9E-4C0F-9A17-B6CFADD2B31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BF9E-4C0F-9A17-B6CFADD2B31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BF9E-4C0F-9A17-B6CFADD2B31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BF9E-4C0F-9A17-B6CFADD2B31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BF9E-4C0F-9A17-B6CFADD2B31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BF9E-4C0F-9A17-B6CFADD2B31C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BF9E-4C0F-9A17-B6CFADD2B31C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BF9E-4C0F-9A17-B6CFADD2B31C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BF9E-4C0F-9A17-B6CFADD2B31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BF9E-4C0F-9A17-B6CFADD2B31C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BF9E-4C0F-9A17-B6CFADD2B31C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BF9E-4C0F-9A17-B6CFADD2B31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BF9E-4C0F-9A17-B6CFADD2B31C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BF9E-4C0F-9A17-B6CFADD2B31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BF9E-4C0F-9A17-B6CFADD2B31C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8C4FE62-A2AF-48D2-83A4-10B193DDF5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BF9E-4C0F-9A17-B6CFADD2B31C}"/>
                </c:ext>
              </c:extLst>
            </c:dLbl>
            <c:dLbl>
              <c:idx val="28"/>
              <c:tx>
                <c:rich>
                  <a:bodyPr rot="0" spcFirstLastPara="1" vertOverflow="ellipsis" horzOverflow="clip" vert="horz" wrap="none" lIns="38100" tIns="19050" rIns="38100" bIns="19050" anchor="ctr" anchorCtr="1">
                    <a:spAutoFit/>
                  </a:bodyPr>
                  <a:lstStyle/>
                  <a:p>
                    <a:pPr>
                      <a:defRPr sz="800" b="1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E28A585F-4E35-44CA-BAF0-269EA5BB704E}" type="CELLRANGE">
                      <a:rPr lang="en-US"/>
                      <a:pPr>
                        <a:defRPr b="1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horzOverflow="clip" vert="horz" wrap="non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BF9E-4C0F-9A17-B6CFADD2B31C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non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[0]!_08_projected_revenue</c:f>
              <c:numCache>
                <c:formatCode>General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700</c:v>
                </c:pt>
                <c:pt idx="28">
                  <c:v>625</c:v>
                </c:pt>
              </c:numCache>
            </c:numRef>
          </c:xVal>
          <c:yVal>
            <c:numRef>
              <c:f>[0]!_09_projected_profits</c:f>
              <c:numCache>
                <c:formatCode>General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135.1</c:v>
                </c:pt>
                <c:pt idx="28">
                  <c:v>139.1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[0]!_10_projected_comment</c15:f>
                <c15:dlblRangeCache>
                  <c:ptCount val="29"/>
                  <c:pt idx="28">
                    <c:v>Net margin: 22%
Projected Profits &amp; Revenue for 2022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BF9E-4C0F-9A17-B6CFADD2B31C}"/>
            </c:ext>
          </c:extLst>
        </c:ser>
        <c:ser>
          <c:idx val="0"/>
          <c:order val="1"/>
          <c:spPr>
            <a:ln w="2222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</c:marker>
          <c:xVal>
            <c:numRef>
              <c:f>[0]!_02_revenue</c:f>
              <c:numCache>
                <c:formatCode>General</c:formatCode>
                <c:ptCount val="29"/>
                <c:pt idx="0">
                  <c:v>212</c:v>
                </c:pt>
                <c:pt idx="1">
                  <c:v>238</c:v>
                </c:pt>
                <c:pt idx="2">
                  <c:v>300</c:v>
                </c:pt>
                <c:pt idx="3">
                  <c:v>324</c:v>
                </c:pt>
                <c:pt idx="4">
                  <c:v>345</c:v>
                </c:pt>
                <c:pt idx="5">
                  <c:v>406</c:v>
                </c:pt>
                <c:pt idx="6">
                  <c:v>428</c:v>
                </c:pt>
                <c:pt idx="7">
                  <c:v>210</c:v>
                </c:pt>
                <c:pt idx="8">
                  <c:v>160</c:v>
                </c:pt>
                <c:pt idx="9">
                  <c:v>436</c:v>
                </c:pt>
                <c:pt idx="10">
                  <c:v>520</c:v>
                </c:pt>
                <c:pt idx="11">
                  <c:v>619</c:v>
                </c:pt>
                <c:pt idx="12">
                  <c:v>784</c:v>
                </c:pt>
                <c:pt idx="13">
                  <c:v>600</c:v>
                </c:pt>
                <c:pt idx="14">
                  <c:v>250</c:v>
                </c:pt>
                <c:pt idx="15">
                  <c:v>396</c:v>
                </c:pt>
                <c:pt idx="16">
                  <c:v>702</c:v>
                </c:pt>
                <c:pt idx="17">
                  <c:v>816</c:v>
                </c:pt>
                <c:pt idx="18">
                  <c:v>810</c:v>
                </c:pt>
                <c:pt idx="19">
                  <c:v>740</c:v>
                </c:pt>
                <c:pt idx="20">
                  <c:v>550</c:v>
                </c:pt>
                <c:pt idx="21">
                  <c:v>250</c:v>
                </c:pt>
                <c:pt idx="22">
                  <c:v>350</c:v>
                </c:pt>
                <c:pt idx="23">
                  <c:v>600</c:v>
                </c:pt>
                <c:pt idx="24">
                  <c:v>750</c:v>
                </c:pt>
                <c:pt idx="25">
                  <c:v>800</c:v>
                </c:pt>
                <c:pt idx="26">
                  <c:v>790</c:v>
                </c:pt>
                <c:pt idx="27">
                  <c:v>700</c:v>
                </c:pt>
                <c:pt idx="28">
                  <c:v>#N/A</c:v>
                </c:pt>
              </c:numCache>
            </c:numRef>
          </c:xVal>
          <c:yVal>
            <c:numRef>
              <c:f>[0]!_03_profits</c:f>
              <c:numCache>
                <c:formatCode>General</c:formatCode>
                <c:ptCount val="29"/>
                <c:pt idx="0">
                  <c:v>41.7</c:v>
                </c:pt>
                <c:pt idx="1">
                  <c:v>46.3</c:v>
                </c:pt>
                <c:pt idx="2">
                  <c:v>51.3</c:v>
                </c:pt>
                <c:pt idx="3">
                  <c:v>56.7</c:v>
                </c:pt>
                <c:pt idx="4">
                  <c:v>58.5</c:v>
                </c:pt>
                <c:pt idx="5">
                  <c:v>64.2</c:v>
                </c:pt>
                <c:pt idx="6">
                  <c:v>70.900000000000006</c:v>
                </c:pt>
                <c:pt idx="7">
                  <c:v>74.099999999999994</c:v>
                </c:pt>
                <c:pt idx="8">
                  <c:v>65.2</c:v>
                </c:pt>
                <c:pt idx="9">
                  <c:v>73.899999999999991</c:v>
                </c:pt>
                <c:pt idx="10">
                  <c:v>82.699999999999989</c:v>
                </c:pt>
                <c:pt idx="11">
                  <c:v>91.300000000000011</c:v>
                </c:pt>
                <c:pt idx="12">
                  <c:v>98.800000000000011</c:v>
                </c:pt>
                <c:pt idx="13">
                  <c:v>106.2</c:v>
                </c:pt>
                <c:pt idx="14">
                  <c:v>105.8</c:v>
                </c:pt>
                <c:pt idx="15">
                  <c:v>97.8</c:v>
                </c:pt>
                <c:pt idx="16">
                  <c:v>108.8</c:v>
                </c:pt>
                <c:pt idx="17">
                  <c:v>117.9</c:v>
                </c:pt>
                <c:pt idx="18">
                  <c:v>121.3</c:v>
                </c:pt>
                <c:pt idx="19">
                  <c:v>125.4</c:v>
                </c:pt>
                <c:pt idx="20">
                  <c:v>124.4</c:v>
                </c:pt>
                <c:pt idx="21">
                  <c:v>121.8</c:v>
                </c:pt>
                <c:pt idx="22">
                  <c:v>117.1</c:v>
                </c:pt>
                <c:pt idx="23">
                  <c:v>117.4</c:v>
                </c:pt>
                <c:pt idx="24">
                  <c:v>121.7</c:v>
                </c:pt>
                <c:pt idx="25">
                  <c:v>125.6</c:v>
                </c:pt>
                <c:pt idx="26">
                  <c:v>130.30000000000001</c:v>
                </c:pt>
                <c:pt idx="27">
                  <c:v>135.1</c:v>
                </c:pt>
                <c:pt idx="2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9E-4C0F-9A17-B6CFADD2B31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F9E-4C0F-9A17-B6CFADD2B31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F9E-4C0F-9A17-B6CFADD2B31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F9E-4C0F-9A17-B6CFADD2B31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F9E-4C0F-9A17-B6CFADD2B31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F9E-4C0F-9A17-B6CFADD2B31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F9E-4C0F-9A17-B6CFADD2B31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F9E-4C0F-9A17-B6CFADD2B31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F9E-4C0F-9A17-B6CFADD2B31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F9E-4C0F-9A17-B6CFADD2B31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F9E-4C0F-9A17-B6CFADD2B31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F9E-4C0F-9A17-B6CFADD2B31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BF9E-4C0F-9A17-B6CFADD2B31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BF9E-4C0F-9A17-B6CFADD2B31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BF9E-4C0F-9A17-B6CFADD2B31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BF9E-4C0F-9A17-B6CFADD2B31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BF9E-4C0F-9A17-B6CFADD2B31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BF9E-4C0F-9A17-B6CFADD2B31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BF9E-4C0F-9A17-B6CFADD2B31C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BF9E-4C0F-9A17-B6CFADD2B31C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BF9E-4C0F-9A17-B6CFADD2B31C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BF9E-4C0F-9A17-B6CFADD2B31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BF9E-4C0F-9A17-B6CFADD2B31C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BF9E-4C0F-9A17-B6CFADD2B31C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BF9E-4C0F-9A17-B6CFADD2B31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BF9E-4C0F-9A17-B6CFADD2B31C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BF9E-4C0F-9A17-B6CFADD2B31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BF9E-4C0F-9A17-B6CFADD2B31C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BF9E-4C0F-9A17-B6CFADD2B31C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BF9E-4C0F-9A17-B6CFADD2B3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non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[0]!_04_marker_revenue</c:f>
              <c:numCache>
                <c:formatCode>General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</c:numCache>
            </c:numRef>
          </c:xVal>
          <c:yVal>
            <c:numRef>
              <c:f>[0]!_05_marker_profits</c:f>
              <c:numCache>
                <c:formatCode>General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[0]!_06_comment</c15:f>
                <c15:dlblRangeCache>
                  <c:ptCount val="29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BF9E-4C0F-9A17-B6CFADD2B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654160"/>
        <c:axId val="1758654576"/>
      </c:scatterChart>
      <c:valAx>
        <c:axId val="1758654160"/>
        <c:scaling>
          <c:orientation val="minMax"/>
          <c:max val="850"/>
          <c:min val="5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Revenue</a:t>
                </a:r>
                <a:r>
                  <a:rPr lang="en-US" baseline="0"/>
                  <a:t> in $M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74827379595367949"/>
              <c:y val="0.92978834262867716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prstDash val="sysDot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58654576"/>
        <c:crosses val="autoZero"/>
        <c:crossBetween val="midCat"/>
        <c:majorUnit val="100"/>
      </c:valAx>
      <c:valAx>
        <c:axId val="1758654576"/>
        <c:scaling>
          <c:orientation val="minMax"/>
          <c:max val="140"/>
          <c:min val="4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Profits</a:t>
                </a:r>
                <a:r>
                  <a:rPr lang="en-US" baseline="0"/>
                  <a:t> in $M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"/>
              <c:y val="1.546731034042756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prstDash val="sysDot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5865416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688245686740687E-2"/>
          <c:y val="0.11574074074074074"/>
          <c:w val="0.85650606001119645"/>
          <c:h val="0.7780245698454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example!$H$7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 w="9525">
              <a:noFill/>
            </a:ln>
            <a:effectLst/>
          </c:spPr>
          <c:invertIfNegative val="0"/>
          <c:cat>
            <c:strRef>
              <c:f>[0]!_11_year_short</c:f>
              <c:strCache>
                <c:ptCount val="29"/>
                <c:pt idx="0">
                  <c:v>'94</c:v>
                </c:pt>
                <c:pt idx="1">
                  <c:v>'95</c:v>
                </c:pt>
                <c:pt idx="2">
                  <c:v>'96</c:v>
                </c:pt>
                <c:pt idx="3">
                  <c:v>'97</c:v>
                </c:pt>
                <c:pt idx="4">
                  <c:v>'98</c:v>
                </c:pt>
                <c:pt idx="5">
                  <c:v>'99</c:v>
                </c:pt>
                <c:pt idx="6">
                  <c:v>'00</c:v>
                </c:pt>
                <c:pt idx="7">
                  <c:v>'01</c:v>
                </c:pt>
                <c:pt idx="8">
                  <c:v>'02</c:v>
                </c:pt>
                <c:pt idx="9">
                  <c:v>'03</c:v>
                </c:pt>
                <c:pt idx="10">
                  <c:v>'04</c:v>
                </c:pt>
                <c:pt idx="11">
                  <c:v>'05</c:v>
                </c:pt>
                <c:pt idx="12">
                  <c:v>'06</c:v>
                </c:pt>
                <c:pt idx="13">
                  <c:v>'07</c:v>
                </c:pt>
                <c:pt idx="14">
                  <c:v>'08</c:v>
                </c:pt>
                <c:pt idx="15">
                  <c:v>'09</c:v>
                </c:pt>
                <c:pt idx="16">
                  <c:v>'10</c:v>
                </c:pt>
                <c:pt idx="17">
                  <c:v>'11</c:v>
                </c:pt>
                <c:pt idx="18">
                  <c:v>'12</c:v>
                </c:pt>
                <c:pt idx="19">
                  <c:v>'13</c:v>
                </c:pt>
                <c:pt idx="20">
                  <c:v>'14</c:v>
                </c:pt>
                <c:pt idx="21">
                  <c:v>'15</c:v>
                </c:pt>
                <c:pt idx="22">
                  <c:v>'16</c:v>
                </c:pt>
                <c:pt idx="23">
                  <c:v>'17</c:v>
                </c:pt>
                <c:pt idx="24">
                  <c:v>'18</c:v>
                </c:pt>
                <c:pt idx="25">
                  <c:v>'19</c:v>
                </c:pt>
                <c:pt idx="26">
                  <c:v>'20</c:v>
                </c:pt>
                <c:pt idx="27">
                  <c:v>'21</c:v>
                </c:pt>
                <c:pt idx="28">
                  <c:v>'22</c:v>
                </c:pt>
              </c:strCache>
            </c:strRef>
          </c:cat>
          <c:val>
            <c:numRef>
              <c:f>[0]!_02_revenue</c:f>
              <c:numCache>
                <c:formatCode>General</c:formatCode>
                <c:ptCount val="29"/>
                <c:pt idx="0">
                  <c:v>212</c:v>
                </c:pt>
                <c:pt idx="1">
                  <c:v>238</c:v>
                </c:pt>
                <c:pt idx="2">
                  <c:v>300</c:v>
                </c:pt>
                <c:pt idx="3">
                  <c:v>324</c:v>
                </c:pt>
                <c:pt idx="4">
                  <c:v>345</c:v>
                </c:pt>
                <c:pt idx="5">
                  <c:v>406</c:v>
                </c:pt>
                <c:pt idx="6">
                  <c:v>428</c:v>
                </c:pt>
                <c:pt idx="7">
                  <c:v>210</c:v>
                </c:pt>
                <c:pt idx="8">
                  <c:v>160</c:v>
                </c:pt>
                <c:pt idx="9">
                  <c:v>436</c:v>
                </c:pt>
                <c:pt idx="10">
                  <c:v>520</c:v>
                </c:pt>
                <c:pt idx="11">
                  <c:v>619</c:v>
                </c:pt>
                <c:pt idx="12">
                  <c:v>784</c:v>
                </c:pt>
                <c:pt idx="13">
                  <c:v>600</c:v>
                </c:pt>
                <c:pt idx="14">
                  <c:v>250</c:v>
                </c:pt>
                <c:pt idx="15">
                  <c:v>396</c:v>
                </c:pt>
                <c:pt idx="16">
                  <c:v>702</c:v>
                </c:pt>
                <c:pt idx="17">
                  <c:v>816</c:v>
                </c:pt>
                <c:pt idx="18">
                  <c:v>810</c:v>
                </c:pt>
                <c:pt idx="19">
                  <c:v>740</c:v>
                </c:pt>
                <c:pt idx="20">
                  <c:v>550</c:v>
                </c:pt>
                <c:pt idx="21">
                  <c:v>250</c:v>
                </c:pt>
                <c:pt idx="22">
                  <c:v>350</c:v>
                </c:pt>
                <c:pt idx="23">
                  <c:v>600</c:v>
                </c:pt>
                <c:pt idx="24">
                  <c:v>750</c:v>
                </c:pt>
                <c:pt idx="25">
                  <c:v>800</c:v>
                </c:pt>
                <c:pt idx="26">
                  <c:v>790</c:v>
                </c:pt>
                <c:pt idx="27">
                  <c:v>700</c:v>
                </c:pt>
                <c:pt idx="28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B-45DD-B489-7B3AC716B404}"/>
            </c:ext>
          </c:extLst>
        </c:ser>
        <c:ser>
          <c:idx val="1"/>
          <c:order val="1"/>
          <c:tx>
            <c:strRef>
              <c:f>example!$R$6</c:f>
              <c:strCache>
                <c:ptCount val="1"/>
                <c:pt idx="0">
                  <c:v>projected</c:v>
                </c:pt>
              </c:strCache>
            </c:strRef>
          </c:tx>
          <c:spPr>
            <a:pattFill prst="wdUpDiag">
              <a:fgClr>
                <a:schemeClr val="tx1">
                  <a:lumMod val="75000"/>
                  <a:lumOff val="2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Pt>
            <c:idx val="28"/>
            <c:invertIfNegative val="0"/>
            <c:bubble3D val="0"/>
            <c:spPr>
              <a:pattFill prst="wdUpDiag">
                <a:fgClr>
                  <a:schemeClr val="tx1">
                    <a:lumMod val="75000"/>
                    <a:lumOff val="25000"/>
                  </a:schemeClr>
                </a:fgClr>
                <a:bgClr>
                  <a:schemeClr val="bg1"/>
                </a:bgClr>
              </a:patt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AEB-45DD-B489-7B3AC716B404}"/>
              </c:ext>
            </c:extLst>
          </c:dPt>
          <c:val>
            <c:numRef>
              <c:f>[0]!_12_revenue_projection</c:f>
              <c:numCache>
                <c:formatCode>General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EB-45DD-B489-7B3AC716B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765999808"/>
        <c:axId val="1766010208"/>
      </c:barChart>
      <c:lineChart>
        <c:grouping val="standard"/>
        <c:varyColors val="0"/>
        <c:ser>
          <c:idx val="2"/>
          <c:order val="2"/>
          <c:tx>
            <c:strRef>
              <c:f>example!$I$7</c:f>
              <c:strCache>
                <c:ptCount val="1"/>
                <c:pt idx="0">
                  <c:v>profits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val>
            <c:numRef>
              <c:f>[0]!_03_profits</c:f>
              <c:numCache>
                <c:formatCode>General</c:formatCode>
                <c:ptCount val="29"/>
                <c:pt idx="0">
                  <c:v>41.7</c:v>
                </c:pt>
                <c:pt idx="1">
                  <c:v>46.3</c:v>
                </c:pt>
                <c:pt idx="2">
                  <c:v>51.3</c:v>
                </c:pt>
                <c:pt idx="3">
                  <c:v>56.7</c:v>
                </c:pt>
                <c:pt idx="4">
                  <c:v>58.5</c:v>
                </c:pt>
                <c:pt idx="5">
                  <c:v>64.2</c:v>
                </c:pt>
                <c:pt idx="6">
                  <c:v>70.900000000000006</c:v>
                </c:pt>
                <c:pt idx="7">
                  <c:v>74.099999999999994</c:v>
                </c:pt>
                <c:pt idx="8">
                  <c:v>65.2</c:v>
                </c:pt>
                <c:pt idx="9">
                  <c:v>73.899999999999991</c:v>
                </c:pt>
                <c:pt idx="10">
                  <c:v>82.699999999999989</c:v>
                </c:pt>
                <c:pt idx="11">
                  <c:v>91.300000000000011</c:v>
                </c:pt>
                <c:pt idx="12">
                  <c:v>98.800000000000011</c:v>
                </c:pt>
                <c:pt idx="13">
                  <c:v>106.2</c:v>
                </c:pt>
                <c:pt idx="14">
                  <c:v>105.8</c:v>
                </c:pt>
                <c:pt idx="15">
                  <c:v>97.8</c:v>
                </c:pt>
                <c:pt idx="16">
                  <c:v>108.8</c:v>
                </c:pt>
                <c:pt idx="17">
                  <c:v>117.9</c:v>
                </c:pt>
                <c:pt idx="18">
                  <c:v>121.3</c:v>
                </c:pt>
                <c:pt idx="19">
                  <c:v>125.4</c:v>
                </c:pt>
                <c:pt idx="20">
                  <c:v>124.4</c:v>
                </c:pt>
                <c:pt idx="21">
                  <c:v>121.8</c:v>
                </c:pt>
                <c:pt idx="22">
                  <c:v>117.1</c:v>
                </c:pt>
                <c:pt idx="23">
                  <c:v>117.4</c:v>
                </c:pt>
                <c:pt idx="24">
                  <c:v>121.7</c:v>
                </c:pt>
                <c:pt idx="25">
                  <c:v>125.6</c:v>
                </c:pt>
                <c:pt idx="26">
                  <c:v>130.30000000000001</c:v>
                </c:pt>
                <c:pt idx="27">
                  <c:v>135.1</c:v>
                </c:pt>
                <c:pt idx="2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EB-45DD-B489-7B3AC716B404}"/>
            </c:ext>
          </c:extLst>
        </c:ser>
        <c:ser>
          <c:idx val="3"/>
          <c:order val="3"/>
          <c:tx>
            <c:strRef>
              <c:f>example!$R$6</c:f>
              <c:strCache>
                <c:ptCount val="1"/>
                <c:pt idx="0">
                  <c:v>projected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28"/>
            <c:marker>
              <c:symbol val="circle"/>
              <c:size val="5"/>
              <c:spPr>
                <a:solidFill>
                  <a:schemeClr val="tx1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AEB-45DD-B489-7B3AC716B404}"/>
              </c:ext>
            </c:extLst>
          </c:dPt>
          <c:val>
            <c:numRef>
              <c:f>[0]!_13_profits_projection</c:f>
              <c:numCache>
                <c:formatCode>General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135.1</c:v>
                </c:pt>
                <c:pt idx="28">
                  <c:v>139.1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EB-45DD-B489-7B3AC716B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465328"/>
        <c:axId val="1777456592"/>
      </c:lineChart>
      <c:catAx>
        <c:axId val="1765999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1.1542012927054479E-2"/>
              <c:y val="0.922754447360746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6010208"/>
        <c:crosses val="autoZero"/>
        <c:auto val="1"/>
        <c:lblAlgn val="ctr"/>
        <c:lblOffset val="100"/>
        <c:noMultiLvlLbl val="0"/>
      </c:catAx>
      <c:valAx>
        <c:axId val="1766010208"/>
        <c:scaling>
          <c:orientation val="minMax"/>
          <c:max val="900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lumMod val="20000"/>
                  <a:lumOff val="8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8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i="1"/>
                  <a:t>Revenue</a:t>
                </a:r>
              </a:p>
            </c:rich>
          </c:tx>
          <c:layout>
            <c:manualLayout>
              <c:xMode val="edge"/>
              <c:yMode val="edge"/>
              <c:x val="6.4635272391505072E-2"/>
              <c:y val="4.828302712160979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8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999808"/>
        <c:crosses val="autoZero"/>
        <c:crossBetween val="between"/>
      </c:valAx>
      <c:valAx>
        <c:axId val="1777456592"/>
        <c:scaling>
          <c:orientation val="minMax"/>
          <c:max val="140"/>
          <c:min val="0"/>
        </c:scaling>
        <c:delete val="0"/>
        <c:axPos val="r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8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i="1"/>
                  <a:t>Profits</a:t>
                </a:r>
              </a:p>
            </c:rich>
          </c:tx>
          <c:layout>
            <c:manualLayout>
              <c:xMode val="edge"/>
              <c:yMode val="edge"/>
              <c:x val="0.86455438741902413"/>
              <c:y val="3.439413823272090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8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77465328"/>
        <c:crosses val="max"/>
        <c:crossBetween val="between"/>
      </c:valAx>
      <c:catAx>
        <c:axId val="1777465328"/>
        <c:scaling>
          <c:orientation val="minMax"/>
        </c:scaling>
        <c:delete val="1"/>
        <c:axPos val="b"/>
        <c:majorTickMark val="out"/>
        <c:minorTickMark val="none"/>
        <c:tickLblPos val="nextTo"/>
        <c:crossAx val="17774565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862823345991822E-2"/>
          <c:y val="5.0925925925925923E-2"/>
          <c:w val="0.92443054631795007"/>
          <c:h val="0.85527012248468937"/>
        </c:manualLayout>
      </c:layout>
      <c:lineChart>
        <c:grouping val="standard"/>
        <c:varyColors val="0"/>
        <c:ser>
          <c:idx val="0"/>
          <c:order val="0"/>
          <c:tx>
            <c:strRef>
              <c:f>example!$M$7</c:f>
              <c:strCache>
                <c:ptCount val="1"/>
                <c:pt idx="0">
                  <c:v>margin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65000"/>
                  <a:lumOff val="35000"/>
                </a:schemeClr>
              </a:solidFill>
              <a:ln w="15875">
                <a:solidFill>
                  <a:schemeClr val="bg1"/>
                </a:solidFill>
              </a:ln>
              <a:effectLst/>
            </c:spPr>
          </c:marker>
          <c:cat>
            <c:strRef>
              <c:f>[0]!_11_year_short</c:f>
              <c:strCache>
                <c:ptCount val="29"/>
                <c:pt idx="0">
                  <c:v>'94</c:v>
                </c:pt>
                <c:pt idx="1">
                  <c:v>'95</c:v>
                </c:pt>
                <c:pt idx="2">
                  <c:v>'96</c:v>
                </c:pt>
                <c:pt idx="3">
                  <c:v>'97</c:v>
                </c:pt>
                <c:pt idx="4">
                  <c:v>'98</c:v>
                </c:pt>
                <c:pt idx="5">
                  <c:v>'99</c:v>
                </c:pt>
                <c:pt idx="6">
                  <c:v>'00</c:v>
                </c:pt>
                <c:pt idx="7">
                  <c:v>'01</c:v>
                </c:pt>
                <c:pt idx="8">
                  <c:v>'02</c:v>
                </c:pt>
                <c:pt idx="9">
                  <c:v>'03</c:v>
                </c:pt>
                <c:pt idx="10">
                  <c:v>'04</c:v>
                </c:pt>
                <c:pt idx="11">
                  <c:v>'05</c:v>
                </c:pt>
                <c:pt idx="12">
                  <c:v>'06</c:v>
                </c:pt>
                <c:pt idx="13">
                  <c:v>'07</c:v>
                </c:pt>
                <c:pt idx="14">
                  <c:v>'08</c:v>
                </c:pt>
                <c:pt idx="15">
                  <c:v>'09</c:v>
                </c:pt>
                <c:pt idx="16">
                  <c:v>'10</c:v>
                </c:pt>
                <c:pt idx="17">
                  <c:v>'11</c:v>
                </c:pt>
                <c:pt idx="18">
                  <c:v>'12</c:v>
                </c:pt>
                <c:pt idx="19">
                  <c:v>'13</c:v>
                </c:pt>
                <c:pt idx="20">
                  <c:v>'14</c:v>
                </c:pt>
                <c:pt idx="21">
                  <c:v>'15</c:v>
                </c:pt>
                <c:pt idx="22">
                  <c:v>'16</c:v>
                </c:pt>
                <c:pt idx="23">
                  <c:v>'17</c:v>
                </c:pt>
                <c:pt idx="24">
                  <c:v>'18</c:v>
                </c:pt>
                <c:pt idx="25">
                  <c:v>'19</c:v>
                </c:pt>
                <c:pt idx="26">
                  <c:v>'20</c:v>
                </c:pt>
                <c:pt idx="27">
                  <c:v>'21</c:v>
                </c:pt>
                <c:pt idx="28">
                  <c:v>'22</c:v>
                </c:pt>
              </c:strCache>
            </c:strRef>
          </c:cat>
          <c:val>
            <c:numRef>
              <c:f>[0]!_07_margin_pct</c:f>
              <c:numCache>
                <c:formatCode>General</c:formatCode>
                <c:ptCount val="29"/>
                <c:pt idx="0">
                  <c:v>19.669811320754718</c:v>
                </c:pt>
                <c:pt idx="1">
                  <c:v>19.45378151260504</c:v>
                </c:pt>
                <c:pt idx="2">
                  <c:v>17.099999999999998</c:v>
                </c:pt>
                <c:pt idx="3">
                  <c:v>17.5</c:v>
                </c:pt>
                <c:pt idx="4">
                  <c:v>16.956521739130434</c:v>
                </c:pt>
                <c:pt idx="5">
                  <c:v>15.8128078817734</c:v>
                </c:pt>
                <c:pt idx="6">
                  <c:v>16.565420560747665</c:v>
                </c:pt>
                <c:pt idx="7">
                  <c:v>35.285714285714285</c:v>
                </c:pt>
                <c:pt idx="8">
                  <c:v>40.75</c:v>
                </c:pt>
                <c:pt idx="9">
                  <c:v>16.949541284403669</c:v>
                </c:pt>
                <c:pt idx="10">
                  <c:v>15.903846153846152</c:v>
                </c:pt>
                <c:pt idx="11">
                  <c:v>14.749596122778676</c:v>
                </c:pt>
                <c:pt idx="12">
                  <c:v>12.602040816326532</c:v>
                </c:pt>
                <c:pt idx="13">
                  <c:v>17.700000000000003</c:v>
                </c:pt>
                <c:pt idx="14">
                  <c:v>42.319999999999993</c:v>
                </c:pt>
                <c:pt idx="15">
                  <c:v>24.696969696969695</c:v>
                </c:pt>
                <c:pt idx="16">
                  <c:v>15.498575498575498</c:v>
                </c:pt>
                <c:pt idx="17">
                  <c:v>14.448529411764707</c:v>
                </c:pt>
                <c:pt idx="18">
                  <c:v>14.975308641975307</c:v>
                </c:pt>
                <c:pt idx="19">
                  <c:v>16.945945945945947</c:v>
                </c:pt>
                <c:pt idx="20">
                  <c:v>22.618181818181817</c:v>
                </c:pt>
                <c:pt idx="21">
                  <c:v>48.72</c:v>
                </c:pt>
                <c:pt idx="22">
                  <c:v>33.457142857142856</c:v>
                </c:pt>
                <c:pt idx="23">
                  <c:v>19.56666666666667</c:v>
                </c:pt>
                <c:pt idx="24">
                  <c:v>16.226666666666667</c:v>
                </c:pt>
                <c:pt idx="25">
                  <c:v>15.7</c:v>
                </c:pt>
                <c:pt idx="26">
                  <c:v>16.49367088607595</c:v>
                </c:pt>
                <c:pt idx="27">
                  <c:v>19.3</c:v>
                </c:pt>
                <c:pt idx="2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B-45DD-B489-7B3AC716B404}"/>
            </c:ext>
          </c:extLst>
        </c:ser>
        <c:ser>
          <c:idx val="1"/>
          <c:order val="1"/>
          <c:tx>
            <c:strRef>
              <c:f>example!$R$6</c:f>
              <c:strCache>
                <c:ptCount val="1"/>
                <c:pt idx="0">
                  <c:v>projected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28"/>
            <c:marker>
              <c:symbol val="circle"/>
              <c:size val="6"/>
              <c:spPr>
                <a:solidFill>
                  <a:schemeClr val="tx1"/>
                </a:solidFill>
                <a:ln w="9525">
                  <a:solidFill>
                    <a:schemeClr val="bg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507-4ED4-BE3A-B697EDD9F9A9}"/>
              </c:ext>
            </c:extLst>
          </c:dPt>
          <c:val>
            <c:numRef>
              <c:f>[0]!_14_margin_projection</c:f>
              <c:numCache>
                <c:formatCode>General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19.3</c:v>
                </c:pt>
                <c:pt idx="28">
                  <c:v>22.255999999999997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07-4ED4-BE3A-B697EDD9F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999808"/>
        <c:axId val="1766010208"/>
      </c:lineChart>
      <c:catAx>
        <c:axId val="176599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6010208"/>
        <c:crosses val="autoZero"/>
        <c:auto val="1"/>
        <c:lblAlgn val="ctr"/>
        <c:lblOffset val="100"/>
        <c:noMultiLvlLbl val="0"/>
      </c:catAx>
      <c:valAx>
        <c:axId val="176601020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lumMod val="20000"/>
                  <a:lumOff val="8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6599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AC$4" max="29" min="1" page="10" val="29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2</xdr:row>
      <xdr:rowOff>0</xdr:rowOff>
    </xdr:from>
    <xdr:to>
      <xdr:col>7</xdr:col>
      <xdr:colOff>50298</xdr:colOff>
      <xdr:row>45</xdr:row>
      <xdr:rowOff>27379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259080"/>
          <a:ext cx="3372618" cy="5597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45720</xdr:colOff>
      <xdr:row>4</xdr:row>
      <xdr:rowOff>99060</xdr:rowOff>
    </xdr:from>
    <xdr:to>
      <xdr:col>30</xdr:col>
      <xdr:colOff>0</xdr:colOff>
      <xdr:row>48</xdr:row>
      <xdr:rowOff>41910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60960</xdr:colOff>
          <xdr:row>2</xdr:row>
          <xdr:rowOff>38100</xdr:rowOff>
        </xdr:from>
        <xdr:to>
          <xdr:col>30</xdr:col>
          <xdr:colOff>30480</xdr:colOff>
          <xdr:row>4</xdr:row>
          <xdr:rowOff>83820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31</xdr:col>
      <xdr:colOff>0</xdr:colOff>
      <xdr:row>5</xdr:row>
      <xdr:rowOff>7620</xdr:rowOff>
    </xdr:from>
    <xdr:to>
      <xdr:col>41</xdr:col>
      <xdr:colOff>487680</xdr:colOff>
      <xdr:row>27</xdr:row>
      <xdr:rowOff>22860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29</xdr:row>
      <xdr:rowOff>121920</xdr:rowOff>
    </xdr:from>
    <xdr:to>
      <xdr:col>41</xdr:col>
      <xdr:colOff>487680</xdr:colOff>
      <xdr:row>48</xdr:row>
      <xdr:rowOff>99060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</xdr:col>
      <xdr:colOff>335280</xdr:colOff>
      <xdr:row>0</xdr:row>
      <xdr:rowOff>68580</xdr:rowOff>
    </xdr:from>
    <xdr:to>
      <xdr:col>3</xdr:col>
      <xdr:colOff>386611</xdr:colOff>
      <xdr:row>3</xdr:row>
      <xdr:rowOff>67246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10540" y="68580"/>
          <a:ext cx="942871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Steps:</a:t>
          </a:r>
        </a:p>
      </xdr:txBody>
    </xdr:sp>
    <xdr:clientData/>
  </xdr:twoCellAnchor>
  <xdr:twoCellAnchor editAs="absolute">
    <xdr:from>
      <xdr:col>1</xdr:col>
      <xdr:colOff>15240</xdr:colOff>
      <xdr:row>4</xdr:row>
      <xdr:rowOff>53340</xdr:rowOff>
    </xdr:from>
    <xdr:to>
      <xdr:col>4</xdr:col>
      <xdr:colOff>1592580</xdr:colOff>
      <xdr:row>5</xdr:row>
      <xdr:rowOff>114300</xdr:rowOff>
    </xdr:to>
    <xdr:sp macro="" textlink="">
      <xdr:nvSpPr>
        <xdr:cNvPr id="14" name="Left Brac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 rot="5400000">
          <a:off x="1554480" y="-792480"/>
          <a:ext cx="190500" cy="2918460"/>
        </a:xfrm>
        <a:prstGeom prst="leftBrace">
          <a:avLst>
            <a:gd name="adj1" fmla="val 73039"/>
            <a:gd name="adj2" fmla="val 50000"/>
          </a:avLst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388620</xdr:colOff>
      <xdr:row>0</xdr:row>
      <xdr:rowOff>76200</xdr:rowOff>
    </xdr:from>
    <xdr:to>
      <xdr:col>4</xdr:col>
      <xdr:colOff>343958</xdr:colOff>
      <xdr:row>4</xdr:row>
      <xdr:rowOff>11430</xdr:rowOff>
    </xdr:to>
    <xdr:sp macro="" textlink="">
      <xdr:nvSpPr>
        <xdr:cNvPr id="15" name="Oval 7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455420" y="76200"/>
          <a:ext cx="404918" cy="45339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 editAs="absolute">
    <xdr:from>
      <xdr:col>6</xdr:col>
      <xdr:colOff>15240</xdr:colOff>
      <xdr:row>3</xdr:row>
      <xdr:rowOff>99060</xdr:rowOff>
    </xdr:from>
    <xdr:to>
      <xdr:col>20</xdr:col>
      <xdr:colOff>91440</xdr:colOff>
      <xdr:row>5</xdr:row>
      <xdr:rowOff>111116</xdr:rowOff>
    </xdr:to>
    <xdr:sp macro="" textlink="">
      <xdr:nvSpPr>
        <xdr:cNvPr id="16" name="Left Brac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5400000">
          <a:off x="5625152" y="-1845632"/>
          <a:ext cx="271136" cy="4937760"/>
        </a:xfrm>
        <a:prstGeom prst="leftBrace">
          <a:avLst>
            <a:gd name="adj1" fmla="val 73039"/>
            <a:gd name="adj2" fmla="val 46759"/>
          </a:avLst>
        </a:prstGeom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30</xdr:col>
      <xdr:colOff>99060</xdr:colOff>
      <xdr:row>0</xdr:row>
      <xdr:rowOff>45720</xdr:rowOff>
    </xdr:from>
    <xdr:to>
      <xdr:col>31</xdr:col>
      <xdr:colOff>269028</xdr:colOff>
      <xdr:row>3</xdr:row>
      <xdr:rowOff>116840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1871960" y="45720"/>
          <a:ext cx="398568" cy="4597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 editAs="absolute">
    <xdr:from>
      <xdr:col>10</xdr:col>
      <xdr:colOff>83820</xdr:colOff>
      <xdr:row>1</xdr:row>
      <xdr:rowOff>15240</xdr:rowOff>
    </xdr:from>
    <xdr:to>
      <xdr:col>17</xdr:col>
      <xdr:colOff>0</xdr:colOff>
      <xdr:row>4</xdr:row>
      <xdr:rowOff>13906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762500" y="144780"/>
          <a:ext cx="2324100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Dynamic Arrays</a:t>
          </a:r>
        </a:p>
      </xdr:txBody>
    </xdr:sp>
    <xdr:clientData/>
  </xdr:twoCellAnchor>
  <xdr:twoCellAnchor editAs="absolute">
    <xdr:from>
      <xdr:col>6</xdr:col>
      <xdr:colOff>221216</xdr:colOff>
      <xdr:row>2</xdr:row>
      <xdr:rowOff>60960</xdr:rowOff>
    </xdr:from>
    <xdr:to>
      <xdr:col>7</xdr:col>
      <xdr:colOff>22860</xdr:colOff>
      <xdr:row>7</xdr:row>
      <xdr:rowOff>31331</xdr:rowOff>
    </xdr:to>
    <xdr:sp macro="" textlink="">
      <xdr:nvSpPr>
        <xdr:cNvPr id="19" name="Arrow: Down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497816" y="320040"/>
          <a:ext cx="106444" cy="618071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 editAs="absolute">
    <xdr:from>
      <xdr:col>5</xdr:col>
      <xdr:colOff>11854</xdr:colOff>
      <xdr:row>0</xdr:row>
      <xdr:rowOff>83820</xdr:rowOff>
    </xdr:from>
    <xdr:to>
      <xdr:col>9</xdr:col>
      <xdr:colOff>30675</xdr:colOff>
      <xdr:row>2</xdr:row>
      <xdr:rowOff>73591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128434" y="83820"/>
          <a:ext cx="123040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419" sz="1000" i="1">
              <a:solidFill>
                <a:schemeClr val="accent2"/>
              </a:solidFill>
            </a:rPr>
            <a:t>"backbone</a:t>
          </a:r>
          <a:r>
            <a:rPr lang="es-419" sz="1000" i="1" baseline="0">
              <a:solidFill>
                <a:schemeClr val="accent2"/>
              </a:solidFill>
            </a:rPr>
            <a:t> formula"</a:t>
          </a:r>
          <a:endParaRPr lang="es-419" sz="1000" i="1">
            <a:solidFill>
              <a:schemeClr val="accent2"/>
            </a:solidFill>
          </a:endParaRPr>
        </a:p>
      </xdr:txBody>
    </xdr:sp>
    <xdr:clientData/>
  </xdr:twoCellAnchor>
  <xdr:twoCellAnchor editAs="absolute">
    <xdr:from>
      <xdr:col>9</xdr:col>
      <xdr:colOff>68580</xdr:colOff>
      <xdr:row>0</xdr:row>
      <xdr:rowOff>99060</xdr:rowOff>
    </xdr:from>
    <xdr:to>
      <xdr:col>10</xdr:col>
      <xdr:colOff>116628</xdr:colOff>
      <xdr:row>4</xdr:row>
      <xdr:rowOff>34290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396740" y="99060"/>
          <a:ext cx="398568" cy="45339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 editAs="absolute">
    <xdr:from>
      <xdr:col>19</xdr:col>
      <xdr:colOff>144780</xdr:colOff>
      <xdr:row>0</xdr:row>
      <xdr:rowOff>91440</xdr:rowOff>
    </xdr:from>
    <xdr:to>
      <xdr:col>21</xdr:col>
      <xdr:colOff>26247</xdr:colOff>
      <xdr:row>4</xdr:row>
      <xdr:rowOff>26670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7932420" y="91440"/>
          <a:ext cx="399627" cy="45339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 editAs="absolute">
    <xdr:from>
      <xdr:col>40</xdr:col>
      <xdr:colOff>434340</xdr:colOff>
      <xdr:row>1</xdr:row>
      <xdr:rowOff>91440</xdr:rowOff>
    </xdr:from>
    <xdr:to>
      <xdr:col>41</xdr:col>
      <xdr:colOff>319193</xdr:colOff>
      <xdr:row>5</xdr:row>
      <xdr:rowOff>22860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6939260" y="220980"/>
          <a:ext cx="395393" cy="44958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twoCellAnchor editAs="absolute">
    <xdr:from>
      <xdr:col>41</xdr:col>
      <xdr:colOff>99060</xdr:colOff>
      <xdr:row>27</xdr:row>
      <xdr:rowOff>38100</xdr:rowOff>
    </xdr:from>
    <xdr:to>
      <xdr:col>41</xdr:col>
      <xdr:colOff>497629</xdr:colOff>
      <xdr:row>30</xdr:row>
      <xdr:rowOff>109220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7114520" y="3535680"/>
          <a:ext cx="398569" cy="4597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</a:t>
          </a:r>
        </a:p>
      </xdr:txBody>
    </xdr:sp>
    <xdr:clientData/>
  </xdr:twoCellAnchor>
  <xdr:twoCellAnchor editAs="absolute">
    <xdr:from>
      <xdr:col>21</xdr:col>
      <xdr:colOff>7620</xdr:colOff>
      <xdr:row>1</xdr:row>
      <xdr:rowOff>68580</xdr:rowOff>
    </xdr:from>
    <xdr:to>
      <xdr:col>27</xdr:col>
      <xdr:colOff>45720</xdr:colOff>
      <xdr:row>4</xdr:row>
      <xdr:rowOff>67246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8313420" y="198120"/>
          <a:ext cx="2552700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The Curly Hair plot</a:t>
          </a:r>
        </a:p>
      </xdr:txBody>
    </xdr:sp>
    <xdr:clientData/>
  </xdr:twoCellAnchor>
  <xdr:twoCellAnchor editAs="absolute">
    <xdr:from>
      <xdr:col>30</xdr:col>
      <xdr:colOff>205740</xdr:colOff>
      <xdr:row>3</xdr:row>
      <xdr:rowOff>76200</xdr:rowOff>
    </xdr:from>
    <xdr:to>
      <xdr:col>40</xdr:col>
      <xdr:colOff>388620</xdr:colOff>
      <xdr:row>6</xdr:row>
      <xdr:rowOff>15875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1978640" y="464820"/>
          <a:ext cx="49149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Combo</a:t>
          </a:r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chart: showing Revenue &amp; Profits in $M</a:t>
          </a:r>
          <a:endParaRPr lang="en-US" sz="1600" b="1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34</xdr:col>
      <xdr:colOff>373380</xdr:colOff>
      <xdr:row>0</xdr:row>
      <xdr:rowOff>38100</xdr:rowOff>
    </xdr:from>
    <xdr:to>
      <xdr:col>37</xdr:col>
      <xdr:colOff>7620</xdr:colOff>
      <xdr:row>3</xdr:row>
      <xdr:rowOff>36766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13815060" y="38100"/>
          <a:ext cx="1165860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versus</a:t>
          </a:r>
        </a:p>
      </xdr:txBody>
    </xdr:sp>
    <xdr:clientData/>
  </xdr:twoCellAnchor>
  <xdr:twoCellAnchor editAs="absolute">
    <xdr:from>
      <xdr:col>30</xdr:col>
      <xdr:colOff>198120</xdr:colOff>
      <xdr:row>27</xdr:row>
      <xdr:rowOff>22860</xdr:rowOff>
    </xdr:from>
    <xdr:to>
      <xdr:col>37</xdr:col>
      <xdr:colOff>457200</xdr:colOff>
      <xdr:row>29</xdr:row>
      <xdr:rowOff>92075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1971020" y="3520440"/>
          <a:ext cx="345948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Line</a:t>
          </a:r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chart: showing net margin %</a:t>
          </a:r>
          <a:endParaRPr lang="en-US" sz="1600" b="1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226695</xdr:colOff>
      <xdr:row>0</xdr:row>
      <xdr:rowOff>0</xdr:rowOff>
    </xdr:from>
    <xdr:to>
      <xdr:col>8</xdr:col>
      <xdr:colOff>600075</xdr:colOff>
      <xdr:row>14</xdr:row>
      <xdr:rowOff>72044</xdr:rowOff>
    </xdr:to>
    <xdr:grpSp>
      <xdr:nvGrpSpPr>
        <xdr:cNvPr id="2" name="Grupo 1" descr="Logo de xlor.l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807845" y="0"/>
          <a:ext cx="4792980" cy="2605694"/>
          <a:chOff x="1432560" y="807720"/>
          <a:chExt cx="4800600" cy="2590800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1432560" y="807720"/>
            <a:ext cx="4800600" cy="2590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3543300" y="1094575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ingdings" panose="05000000000000000000" pitchFamily="2" charset="2"/>
              </a:rPr>
              <a:t>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5" name="Grupo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1653540" y="1649600"/>
            <a:ext cx="4519987" cy="1658751"/>
            <a:chOff x="767310" y="1789715"/>
            <a:chExt cx="7353300" cy="2113035"/>
          </a:xfrm>
        </xdr:grpSpPr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 txBox="1"/>
          </xdr:nvSpPr>
          <xdr:spPr>
            <a:xfrm>
              <a:off x="808893" y="1789715"/>
              <a:ext cx="7258323" cy="13401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6900">
                  <a:solidFill>
                    <a:srgbClr val="00B050"/>
                  </a:solidFill>
                  <a:latin typeface="Arial Black" panose="020B0A04020102020204" pitchFamily="34" charset="0"/>
                </a:rPr>
                <a:t>XL</a:t>
              </a:r>
              <a:r>
                <a:rPr lang="es-MX" sz="6900">
                  <a:solidFill>
                    <a:schemeClr val="bg1">
                      <a:lumMod val="85000"/>
                    </a:schemeClr>
                  </a:solidFill>
                  <a:latin typeface="Arial Black" panose="020B0A04020102020204" pitchFamily="34" charset="0"/>
                </a:rPr>
                <a:t>OR.LA</a:t>
              </a:r>
            </a:p>
          </xdr:txBody>
        </xdr:sp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767310" y="3086423"/>
              <a:ext cx="7353300" cy="8163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s-MX" sz="3100">
                  <a:solidFill>
                    <a:schemeClr val="bg1">
                      <a:lumMod val="8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EVANGELIZING EXCEL</a:t>
              </a:r>
            </a:p>
          </xdr:txBody>
        </xdr:sp>
      </xdr:grp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 txBox="1"/>
        </xdr:nvSpPr>
        <xdr:spPr>
          <a:xfrm>
            <a:off x="2529840" y="1094575"/>
            <a:ext cx="1005840" cy="12608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72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</a:t>
            </a:r>
            <a:endParaRPr lang="es-PE" sz="72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7" name="CuadroTexto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615440" y="1102178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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 txBox="1"/>
        </xdr:nvSpPr>
        <xdr:spPr>
          <a:xfrm>
            <a:off x="4427220" y="1143000"/>
            <a:ext cx="1005840" cy="970779"/>
          </a:xfrm>
          <a:prstGeom prst="rect">
            <a:avLst/>
          </a:prstGeom>
          <a:noFill/>
          <a:ln w="9525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5400">
                <a:solidFill>
                  <a:schemeClr val="bg1">
                    <a:lumMod val="75000"/>
                  </a:schemeClr>
                </a:solidFill>
                <a:latin typeface="HoloLens MDL2 Assets" panose="050A0102010101010101" pitchFamily="18" charset="0"/>
                <a:sym typeface="Webdings" panose="05030102010509060703" pitchFamily="18" charset="2"/>
              </a:rPr>
              <a:t></a:t>
            </a:r>
            <a:endParaRPr lang="es-PE" sz="54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9" name="Grupo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GrpSpPr/>
        </xdr:nvGrpSpPr>
        <xdr:grpSpPr>
          <a:xfrm>
            <a:off x="5113019" y="1226820"/>
            <a:ext cx="1101122" cy="617220"/>
            <a:chOff x="5113019" y="1310640"/>
            <a:chExt cx="1101122" cy="617220"/>
          </a:xfrm>
        </xdr:grpSpPr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/>
          </xdr:nvSpPr>
          <xdr:spPr>
            <a:xfrm>
              <a:off x="5113019" y="1310640"/>
              <a:ext cx="975361" cy="617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PE" sz="4400">
                  <a:solidFill>
                    <a:schemeClr val="bg1">
                      <a:lumMod val="75000"/>
                    </a:schemeClr>
                  </a:solidFill>
                  <a:latin typeface="HoloLens MDL2 Assets" panose="050A0102010101010101" pitchFamily="18" charset="0"/>
                  <a:sym typeface="Webdings" panose="05030102010509060703" pitchFamily="18" charset="2"/>
                </a:rPr>
                <a:t></a:t>
              </a:r>
              <a:endParaRPr lang="es-PE" sz="4400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/>
          </xdr:nvSpPr>
          <xdr:spPr>
            <a:xfrm>
              <a:off x="5982347" y="1455419"/>
              <a:ext cx="231794" cy="335282"/>
            </a:xfrm>
            <a:prstGeom prst="rect">
              <a:avLst/>
            </a:prstGeom>
            <a:solidFill>
              <a:sysClr val="window" lastClr="FFFFFF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s-PE" sz="1100">
                <a:ln>
                  <a:noFill/>
                </a:ln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oneCellAnchor>
    <xdr:from>
      <xdr:col>4</xdr:col>
      <xdr:colOff>262889</xdr:colOff>
      <xdr:row>16</xdr:row>
      <xdr:rowOff>76200</xdr:rowOff>
    </xdr:from>
    <xdr:ext cx="4718685" cy="2038350"/>
    <xdr:sp macro="" textlink="">
      <xdr:nvSpPr>
        <xdr:cNvPr id="14" name="CuadroTexto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3105149" y="3002280"/>
          <a:ext cx="4718685" cy="2038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PE" sz="1100">
              <a:latin typeface="Arial" panose="020B0604020202020204" pitchFamily="34" charset="0"/>
              <a:cs typeface="Arial" panose="020B0604020202020204" pitchFamily="34" charset="0"/>
            </a:rPr>
            <a:t>Thank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 you for downloading in this video-tutorial of Excel!</a:t>
          </a:r>
          <a:br>
            <a:rPr lang="es-PE" sz="1100">
              <a:latin typeface="Arial" panose="020B0604020202020204" pitchFamily="34" charset="0"/>
              <a:cs typeface="Arial" panose="020B0604020202020204" pitchFamily="34" charset="0"/>
            </a:rPr>
          </a:br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>
              <a:latin typeface="Arial" panose="020B0604020202020204" pitchFamily="34" charset="0"/>
              <a:cs typeface="Arial" panose="020B0604020202020204" pitchFamily="34" charset="0"/>
            </a:rPr>
            <a:t>Mission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evangelize the efficient use of Microsoft Excel so we can transform data into valuable information.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Vision: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empower a more productive Latino America so more professionals can add value to their careers, their organizations, and consequently; a better quality of life.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If you have any questions, or have noticed an error, please let me know,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 I would like to know about it.</a:t>
          </a:r>
        </a:p>
        <a:p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0</xdr:col>
      <xdr:colOff>689610</xdr:colOff>
      <xdr:row>14</xdr:row>
      <xdr:rowOff>20955</xdr:rowOff>
    </xdr:from>
    <xdr:to>
      <xdr:col>3</xdr:col>
      <xdr:colOff>736743</xdr:colOff>
      <xdr:row>29</xdr:row>
      <xdr:rowOff>23533</xdr:rowOff>
    </xdr:to>
    <xdr:grpSp>
      <xdr:nvGrpSpPr>
        <xdr:cNvPr id="15" name="Grupo 20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689610" y="2554605"/>
          <a:ext cx="2095008" cy="2717203"/>
          <a:chOff x="679525" y="3046879"/>
          <a:chExt cx="2078984" cy="2719108"/>
        </a:xfrm>
      </xdr:grpSpPr>
      <xdr:pic>
        <xdr:nvPicPr>
          <xdr:cNvPr id="16" name="Imagen 13" descr="Fotografia de Carlos Barboza">
            <a:extLst>
              <a:ext uri="{FF2B5EF4-FFF2-40B4-BE49-F238E27FC236}">
                <a16:creationId xmlns:a16="http://schemas.microsoft.com/office/drawing/2014/main" id="{00000000-0008-0000-0200-000010000000}"/>
              </a:ext>
              <a:ext uri="{C183D7F6-B498-43B3-948B-1728B52AA6E4}">
                <adec:decorative xmlns:adec="http://schemas.microsoft.com/office/drawing/2017/decorative" val="0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8300"/>
          <a:stretch/>
        </xdr:blipFill>
        <xdr:spPr>
          <a:xfrm>
            <a:off x="679525" y="4775947"/>
            <a:ext cx="2078984" cy="990040"/>
          </a:xfrm>
          <a:prstGeom prst="ellipse">
            <a:avLst/>
          </a:prstGeom>
          <a:ln w="63500" cap="rnd">
            <a:noFill/>
          </a:ln>
          <a:effectLst/>
        </xdr:spPr>
      </xdr:pic>
      <xdr:pic>
        <xdr:nvPicPr>
          <xdr:cNvPr id="17" name="Imagen 15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883" r="22357" b="29715"/>
          <a:stretch/>
        </xdr:blipFill>
        <xdr:spPr>
          <a:xfrm>
            <a:off x="1079759" y="3046879"/>
            <a:ext cx="1300370" cy="1709058"/>
          </a:xfrm>
          <a:prstGeom prst="ellipse">
            <a:avLst/>
          </a:prstGeom>
        </xdr:spPr>
      </xdr:pic>
      <xdr:pic>
        <xdr:nvPicPr>
          <xdr:cNvPr id="18" name="Imagen 16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2209"/>
          <a:stretch/>
        </xdr:blipFill>
        <xdr:spPr>
          <a:xfrm>
            <a:off x="1435432" y="3226024"/>
            <a:ext cx="627058" cy="600774"/>
          </a:xfrm>
          <a:prstGeom prst="rect">
            <a:avLst/>
          </a:prstGeom>
        </xdr:spPr>
      </xdr:pic>
      <xdr:sp macro="" textlink="">
        <xdr:nvSpPr>
          <xdr:cNvPr id="19" name="Forma libre: forma 19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1331438" y="4756135"/>
            <a:ext cx="807003" cy="401260"/>
          </a:xfrm>
          <a:custGeom>
            <a:avLst/>
            <a:gdLst>
              <a:gd name="connsiteX0" fmla="*/ 0 w 752856"/>
              <a:gd name="connsiteY0" fmla="*/ 30480 h 381000"/>
              <a:gd name="connsiteX1" fmla="*/ 91440 w 752856"/>
              <a:gd name="connsiteY1" fmla="*/ 158496 h 381000"/>
              <a:gd name="connsiteX2" fmla="*/ 335280 w 752856"/>
              <a:gd name="connsiteY2" fmla="*/ 377952 h 381000"/>
              <a:gd name="connsiteX3" fmla="*/ 390144 w 752856"/>
              <a:gd name="connsiteY3" fmla="*/ 381000 h 381000"/>
              <a:gd name="connsiteX4" fmla="*/ 673608 w 752856"/>
              <a:gd name="connsiteY4" fmla="*/ 164592 h 381000"/>
              <a:gd name="connsiteX5" fmla="*/ 752856 w 752856"/>
              <a:gd name="connsiteY5" fmla="*/ 45720 h 381000"/>
              <a:gd name="connsiteX6" fmla="*/ 362712 w 752856"/>
              <a:gd name="connsiteY6" fmla="*/ 0 h 381000"/>
              <a:gd name="connsiteX7" fmla="*/ 0 w 752856"/>
              <a:gd name="connsiteY7" fmla="*/ 3048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52856" h="381000">
                <a:moveTo>
                  <a:pt x="0" y="30480"/>
                </a:moveTo>
                <a:lnTo>
                  <a:pt x="91440" y="158496"/>
                </a:lnTo>
                <a:lnTo>
                  <a:pt x="335280" y="377952"/>
                </a:lnTo>
                <a:lnTo>
                  <a:pt x="390144" y="381000"/>
                </a:lnTo>
                <a:lnTo>
                  <a:pt x="673608" y="164592"/>
                </a:lnTo>
                <a:lnTo>
                  <a:pt x="752856" y="45720"/>
                </a:lnTo>
                <a:lnTo>
                  <a:pt x="362712" y="0"/>
                </a:lnTo>
                <a:lnTo>
                  <a:pt x="0" y="30480"/>
                </a:lnTo>
                <a:close/>
              </a:path>
            </a:pathLst>
          </a:cu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01_data" displayName="_01_data" ref="B7:E36" totalsRowShown="0">
  <autoFilter ref="B7:E36" xr:uid="{00000000-0009-0000-0100-000002000000}"/>
  <tableColumns count="4">
    <tableColumn id="1" xr3:uid="{00000000-0010-0000-0000-000001000000}" name="year"/>
    <tableColumn id="2" xr3:uid="{00000000-0010-0000-0000-000002000000}" name="revenue" dataDxfId="2"/>
    <tableColumn id="3" xr3:uid="{00000000-0010-0000-0000-000003000000}" name="profits" dataDxfId="1"/>
    <tableColumn id="4" xr3:uid="{00000000-0010-0000-0000-000004000000}" name="comment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pinterest.com/pin/76181209323038835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ca-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showGridLines="0" workbookViewId="0"/>
  </sheetViews>
  <sheetFormatPr defaultColWidth="0" defaultRowHeight="10.5" zeroHeight="1"/>
  <cols>
    <col min="1" max="7" width="9.140625" customWidth="1"/>
    <col min="8" max="8" width="3.140625" customWidth="1"/>
    <col min="9" max="16384" width="9.140625" hidden="1"/>
  </cols>
  <sheetData>
    <row r="1" spans="1:2"/>
    <row r="2" spans="1:2">
      <c r="A2" s="2" t="s">
        <v>32</v>
      </c>
      <c r="B2" s="11" t="s">
        <v>33</v>
      </c>
    </row>
    <row r="3" spans="1:2"/>
    <row r="4" spans="1:2"/>
    <row r="5" spans="1:2"/>
    <row r="6" spans="1:2"/>
    <row r="7" spans="1:2"/>
    <row r="8" spans="1:2"/>
    <row r="9" spans="1:2"/>
    <row r="10" spans="1:2"/>
    <row r="11" spans="1:2"/>
    <row r="12" spans="1:2"/>
    <row r="13" spans="1:2"/>
    <row r="14" spans="1:2"/>
    <row r="15" spans="1:2"/>
    <row r="16" spans="1:2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</sheetData>
  <hyperlinks>
    <hyperlink ref="B2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Q36"/>
  <sheetViews>
    <sheetView showGridLines="0" zoomScaleNormal="100" workbookViewId="0"/>
  </sheetViews>
  <sheetFormatPr defaultColWidth="0" defaultRowHeight="10.5"/>
  <cols>
    <col min="1" max="1" width="3.28515625" customWidth="1"/>
    <col min="2" max="2" width="6.85546875" customWidth="1"/>
    <col min="3" max="3" width="9.85546875" bestFit="1" customWidth="1"/>
    <col min="4" max="4" width="8.42578125" bestFit="1" customWidth="1"/>
    <col min="5" max="5" width="30" customWidth="1"/>
    <col min="6" max="6" width="3" customWidth="1"/>
    <col min="7" max="7" width="5.7109375" customWidth="1"/>
    <col min="8" max="9" width="7" customWidth="1"/>
    <col min="10" max="11" width="6.5703125" customWidth="1"/>
    <col min="12" max="13" width="7" customWidth="1"/>
    <col min="14" max="15" width="6.140625" customWidth="1"/>
    <col min="16" max="16" width="8.140625" bestFit="1" customWidth="1"/>
    <col min="17" max="17" width="4.140625" customWidth="1"/>
    <col min="18" max="20" width="6.5703125" customWidth="1"/>
    <col min="21" max="21" width="3.140625" customWidth="1"/>
    <col min="22" max="24" width="6.5703125" customWidth="1"/>
    <col min="25" max="28" width="9.140625" customWidth="1"/>
    <col min="29" max="29" width="3.85546875" customWidth="1"/>
    <col min="30" max="30" width="4.85546875" customWidth="1"/>
    <col min="31" max="31" width="4.28515625" customWidth="1"/>
    <col min="32" max="32" width="7.85546875" customWidth="1"/>
    <col min="33" max="42" width="9.5703125" customWidth="1"/>
    <col min="43" max="43" width="4.140625" customWidth="1"/>
    <col min="44" max="16384" width="9.140625" hidden="1"/>
  </cols>
  <sheetData>
    <row r="4" spans="2:29">
      <c r="AB4" s="2" t="s">
        <v>23</v>
      </c>
      <c r="AC4" s="4">
        <v>29</v>
      </c>
    </row>
    <row r="6" spans="2:29">
      <c r="J6" t="s">
        <v>25</v>
      </c>
      <c r="N6" t="s">
        <v>24</v>
      </c>
      <c r="R6" t="s">
        <v>24</v>
      </c>
    </row>
    <row r="7" spans="2:29">
      <c r="B7" t="s">
        <v>1</v>
      </c>
      <c r="C7" t="s">
        <v>3</v>
      </c>
      <c r="D7" t="s">
        <v>0</v>
      </c>
      <c r="E7" t="s">
        <v>26</v>
      </c>
      <c r="G7" t="s">
        <v>1</v>
      </c>
      <c r="H7" t="s">
        <v>3</v>
      </c>
      <c r="I7" t="s">
        <v>0</v>
      </c>
      <c r="J7" t="s">
        <v>3</v>
      </c>
      <c r="K7" t="s">
        <v>0</v>
      </c>
      <c r="L7" t="s">
        <v>26</v>
      </c>
      <c r="M7" t="s">
        <v>2</v>
      </c>
      <c r="N7" t="s">
        <v>3</v>
      </c>
      <c r="O7" t="s">
        <v>0</v>
      </c>
      <c r="P7" t="s">
        <v>26</v>
      </c>
      <c r="Q7" t="s">
        <v>28</v>
      </c>
      <c r="R7" t="s">
        <v>3</v>
      </c>
      <c r="S7" t="s">
        <v>0</v>
      </c>
      <c r="T7" t="s">
        <v>2</v>
      </c>
    </row>
    <row r="8" spans="2:29">
      <c r="B8">
        <v>1994</v>
      </c>
      <c r="C8">
        <v>212</v>
      </c>
      <c r="D8">
        <v>41.7</v>
      </c>
      <c r="E8" t="s">
        <v>4</v>
      </c>
      <c r="G8" s="1" cm="1">
        <f t="array" ref="G8:G36" xml:space="preserve"> _xlfn._xlws.FILTER( _01_data[year],
                 _01_data[year] &lt;= _01_data[[#This Row],[year]] + AC4 - 1 )</f>
        <v>1994</v>
      </c>
      <c r="H8" s="1" cm="1">
        <f t="array" ref="H8:H36" xml:space="preserve"> IF(_xlfn.ANCHORARRAY( G8) = MAX( _01_data[year] ),
         NA(),
         SUMIF( _01_data[year],_xlfn.ANCHORARRAY(
                       G8),
                       _01_data[revenue] )
        )</f>
        <v>212</v>
      </c>
      <c r="I8" s="1" cm="1">
        <f t="array" ref="I8:I36" xml:space="preserve"> IF(_xlfn.ANCHORARRAY( G8) = MAX( _01_data[year] ),
         NA(),
         SUMIF( _01_data[year],_xlfn.ANCHORARRAY(
                       G8),
                       _01_data[profits] )
         )</f>
        <v>41.7</v>
      </c>
      <c r="J8" s="1" t="e" cm="1">
        <f t="array" ref="J8:J36" xml:space="preserve"> IF(_xlfn.ANCHORARRAY( G8) = MAX(_xlfn.ANCHORARRAY( G8) ),_xlfn.ANCHORARRAY(
         H8),
         NA() )</f>
        <v>#N/A</v>
      </c>
      <c r="K8" s="1" t="e" cm="1">
        <f t="array" ref="K8:K36" xml:space="preserve"> IF(_xlfn.ANCHORARRAY( G8) = MAX(_xlfn.ANCHORARRAY( G8) ),_xlfn.ANCHORARRAY(
         I8),
         NA() )</f>
        <v>#N/A</v>
      </c>
      <c r="L8" s="1" t="e" cm="1">
        <f t="array" ref="L8:L36" xml:space="preserve"> _xlfn.LET( _xlpm.check, IF( NOT( ISNA(_xlfn.ANCHORARRAY( J8) ) ),_xlfn.ANCHORARRAY( G8), NA() ),
             "Year: " &amp;_xlfn.ANCHORARRAY( G8)
             &amp; CHAR( 10 )
             &amp; " Net margin: " &amp; TEXT(_xlfn.ANCHORARRAY( K8) /_xlfn.ANCHORARRAY( J8), "0%" )
             &amp; CHAR( 10 )
             &amp; _xlfn.XLOOKUP( _xlpm.check,
                                _01_data[year],
                                _01_data[comment] )
            )</f>
        <v>#N/A</v>
      </c>
      <c r="M8" s="1" cm="1">
        <f t="array" ref="M8:M36" xml:space="preserve"> (_xlfn.ANCHORARRAY( I8) /_xlfn.ANCHORARRAY( H8) ) * 100</f>
        <v>19.669811320754718</v>
      </c>
      <c r="N8" s="1" t="e" cm="1">
        <f t="array" ref="N8:N36" xml:space="preserve"> _xlfn.LET( _xlpm.last_years,  _xlfn.IFS(_xlfn.ANCHORARRAY( G8) = MAX( _01_data[year] ),_xlfn.ANCHORARRAY( G8),_xlfn.ANCHORARRAY(
                                       G8) = MAX( _01_data[year] ) - 1,_xlfn.ANCHORARRAY( G8),
                                       TRUE, NA() ),
           _xlpm.result, SUMIF(_xlfn.ANCHORARRAY( G8), _xlpm.last_years, _01_data[revenue] ),
           IF( _xlpm.result = 0, NA(), _xlpm.result )
          )</f>
        <v>#N/A</v>
      </c>
      <c r="O8" s="1" t="e" cm="1">
        <f t="array" ref="O8:O36" xml:space="preserve"> _xlfn.LET( _xlpm.last_years,  _xlfn.IFS(_xlfn.ANCHORARRAY( G8) = MAX( _01_data[year] ),_xlfn.ANCHORARRAY( G8),_xlfn.ANCHORARRAY(
                                       G8) = MAX( _01_data[year] ) - 1,_xlfn.ANCHORARRAY( G8),
                                       TRUE, NA() ),
           _xlpm.result, SUMIF(_xlfn.ANCHORARRAY( G8), _xlpm.last_years, _01_data[profits] ),
           IF( _xlpm.result = 0, NA(), _xlpm.result )
          )</f>
        <v>#N/A</v>
      </c>
      <c r="P8" s="1" t="str" cm="1">
        <f t="array" ref="P8:P36" xml:space="preserve"> IF(_xlfn.ANCHORARRAY( G8) = MAX( _01_data[year] ),
         "Net margin: " &amp; TEXT(_xlfn.ANCHORARRAY( O8) /_xlfn.ANCHORARRAY( N8), "0%" )
          &amp; CHAR( 10 )
          &amp; _xlfn.XLOOKUP(_xlfn.ANCHORARRAY( G8),
                            _01_data[year],
                            _01_data[comment] ),
        "" )</f>
        <v/>
      </c>
      <c r="Q8" s="1" t="str" cm="1">
        <f t="array" ref="Q8:Q36" xml:space="preserve"> "'" &amp;  RIGHT(_xlfn.ANCHORARRAY( G8), 2 )</f>
        <v>'94</v>
      </c>
      <c r="R8" s="1" t="e" cm="1">
        <f t="array" ref="R8:R36" xml:space="preserve"> IF(_xlfn.ANCHORARRAY( G8) = MAX( _01_data[year] ),
         _xlfn.XLOOKUP( MAX( _01_data[year] ),
                             _01_data[year],
                             _01_data[revenue] ),
         NA() )</f>
        <v>#N/A</v>
      </c>
      <c r="S8" s="1" t="e" cm="1">
        <f t="array" ref="S8:S36" xml:space="preserve"> IF(_xlfn.ANCHORARRAY( G8) = MAX( _01_data[year] ),
          _xlfn.XLOOKUP( MAX( _01_data[year] ),
                             _01_data[year],
                             _01_data[profits] ),
          IF(_xlfn.ANCHORARRAY( G8) = MAX( _01_data[year] ) - 1,
                _xlfn.XLOOKUP( MAX( _01_data[year] ) - 1,
                                    _01_data[year],
                                    _01_data[profits] ),
               NA()
              )
        )</f>
        <v>#N/A</v>
      </c>
      <c r="T8" s="1" t="e" cm="1">
        <f t="array" ref="T8:T36" xml:space="preserve"> IF( NOT( ISNA(_xlfn.ANCHORARRAY( N8)) ),_xlfn.ANCHORARRAY(
         O8) /_xlfn.ANCHORARRAY( N8),
         NA() ) * 100</f>
        <v>#N/A</v>
      </c>
    </row>
    <row r="9" spans="2:29">
      <c r="B9">
        <v>1995</v>
      </c>
      <c r="C9">
        <v>238</v>
      </c>
      <c r="D9">
        <v>46.3</v>
      </c>
      <c r="E9" t="s">
        <v>5</v>
      </c>
      <c r="G9">
        <v>1995</v>
      </c>
      <c r="H9">
        <v>238</v>
      </c>
      <c r="I9">
        <v>46.3</v>
      </c>
      <c r="J9" t="e">
        <v>#N/A</v>
      </c>
      <c r="K9" t="e">
        <v>#N/A</v>
      </c>
      <c r="L9" t="e">
        <v>#N/A</v>
      </c>
      <c r="M9">
        <v>19.45378151260504</v>
      </c>
      <c r="N9" t="e">
        <v>#N/A</v>
      </c>
      <c r="O9" t="e">
        <v>#N/A</v>
      </c>
      <c r="P9" t="str">
        <v/>
      </c>
      <c r="Q9" t="str">
        <v>'95</v>
      </c>
      <c r="R9" t="e">
        <v>#N/A</v>
      </c>
      <c r="S9" t="e">
        <v>#N/A</v>
      </c>
      <c r="T9" t="e">
        <v>#N/A</v>
      </c>
    </row>
    <row r="10" spans="2:29">
      <c r="B10">
        <v>1996</v>
      </c>
      <c r="C10">
        <v>300</v>
      </c>
      <c r="D10">
        <v>51.3</v>
      </c>
      <c r="E10" t="s">
        <v>6</v>
      </c>
      <c r="G10">
        <v>1996</v>
      </c>
      <c r="H10">
        <v>300</v>
      </c>
      <c r="I10">
        <v>51.3</v>
      </c>
      <c r="J10" t="e">
        <v>#N/A</v>
      </c>
      <c r="K10" t="e">
        <v>#N/A</v>
      </c>
      <c r="L10" t="e">
        <v>#N/A</v>
      </c>
      <c r="M10">
        <v>17.099999999999998</v>
      </c>
      <c r="N10" t="e">
        <v>#N/A</v>
      </c>
      <c r="O10" t="e">
        <v>#N/A</v>
      </c>
      <c r="P10" t="str">
        <v/>
      </c>
      <c r="Q10" t="str">
        <v>'96</v>
      </c>
      <c r="R10" t="e">
        <v>#N/A</v>
      </c>
      <c r="S10" t="e">
        <v>#N/A</v>
      </c>
      <c r="T10" t="e">
        <v>#N/A</v>
      </c>
    </row>
    <row r="11" spans="2:29">
      <c r="B11">
        <v>1997</v>
      </c>
      <c r="C11">
        <v>324</v>
      </c>
      <c r="D11">
        <v>56.7</v>
      </c>
      <c r="E11" t="s">
        <v>7</v>
      </c>
      <c r="G11">
        <v>1997</v>
      </c>
      <c r="H11">
        <v>324</v>
      </c>
      <c r="I11">
        <v>56.7</v>
      </c>
      <c r="J11" t="e">
        <v>#N/A</v>
      </c>
      <c r="K11" t="e">
        <v>#N/A</v>
      </c>
      <c r="L11" t="e">
        <v>#N/A</v>
      </c>
      <c r="M11">
        <v>17.5</v>
      </c>
      <c r="N11" t="e">
        <v>#N/A</v>
      </c>
      <c r="O11" t="e">
        <v>#N/A</v>
      </c>
      <c r="P11" t="str">
        <v/>
      </c>
      <c r="Q11" t="str">
        <v>'97</v>
      </c>
      <c r="R11" t="e">
        <v>#N/A</v>
      </c>
      <c r="S11" t="e">
        <v>#N/A</v>
      </c>
      <c r="T11" t="e">
        <v>#N/A</v>
      </c>
    </row>
    <row r="12" spans="2:29">
      <c r="B12">
        <v>1998</v>
      </c>
      <c r="C12">
        <v>345</v>
      </c>
      <c r="D12">
        <v>58.5</v>
      </c>
      <c r="E12" t="s">
        <v>5</v>
      </c>
      <c r="G12">
        <v>1998</v>
      </c>
      <c r="H12">
        <v>345</v>
      </c>
      <c r="I12">
        <v>58.5</v>
      </c>
      <c r="J12" t="e">
        <v>#N/A</v>
      </c>
      <c r="K12" t="e">
        <v>#N/A</v>
      </c>
      <c r="L12" t="e">
        <v>#N/A</v>
      </c>
      <c r="M12">
        <v>16.956521739130434</v>
      </c>
      <c r="N12" t="e">
        <v>#N/A</v>
      </c>
      <c r="O12" t="e">
        <v>#N/A</v>
      </c>
      <c r="P12" t="str">
        <v/>
      </c>
      <c r="Q12" t="str">
        <v>'98</v>
      </c>
      <c r="R12" t="e">
        <v>#N/A</v>
      </c>
      <c r="S12" t="e">
        <v>#N/A</v>
      </c>
      <c r="T12" t="e">
        <v>#N/A</v>
      </c>
    </row>
    <row r="13" spans="2:29">
      <c r="B13">
        <v>1999</v>
      </c>
      <c r="C13">
        <v>406</v>
      </c>
      <c r="D13">
        <v>64.2</v>
      </c>
      <c r="E13" t="s">
        <v>6</v>
      </c>
      <c r="G13">
        <v>1999</v>
      </c>
      <c r="H13">
        <v>406</v>
      </c>
      <c r="I13">
        <v>64.2</v>
      </c>
      <c r="J13" t="e">
        <v>#N/A</v>
      </c>
      <c r="K13" t="e">
        <v>#N/A</v>
      </c>
      <c r="L13" t="e">
        <v>#N/A</v>
      </c>
      <c r="M13">
        <v>15.8128078817734</v>
      </c>
      <c r="N13" t="e">
        <v>#N/A</v>
      </c>
      <c r="O13" t="e">
        <v>#N/A</v>
      </c>
      <c r="P13" t="str">
        <v/>
      </c>
      <c r="Q13" t="str">
        <v>'99</v>
      </c>
      <c r="R13" t="e">
        <v>#N/A</v>
      </c>
      <c r="S13" t="e">
        <v>#N/A</v>
      </c>
      <c r="T13" t="e">
        <v>#N/A</v>
      </c>
    </row>
    <row r="14" spans="2:29">
      <c r="B14">
        <v>2000</v>
      </c>
      <c r="C14">
        <v>428</v>
      </c>
      <c r="D14">
        <v>70.900000000000006</v>
      </c>
      <c r="E14" t="s">
        <v>8</v>
      </c>
      <c r="G14">
        <v>2000</v>
      </c>
      <c r="H14">
        <v>428</v>
      </c>
      <c r="I14">
        <v>70.900000000000006</v>
      </c>
      <c r="J14" t="e">
        <v>#N/A</v>
      </c>
      <c r="K14" t="e">
        <v>#N/A</v>
      </c>
      <c r="L14" t="e">
        <v>#N/A</v>
      </c>
      <c r="M14">
        <v>16.565420560747665</v>
      </c>
      <c r="N14" t="e">
        <v>#N/A</v>
      </c>
      <c r="O14" t="e">
        <v>#N/A</v>
      </c>
      <c r="P14" t="str">
        <v/>
      </c>
      <c r="Q14" t="str">
        <v>'00</v>
      </c>
      <c r="R14" t="e">
        <v>#N/A</v>
      </c>
      <c r="S14" t="e">
        <v>#N/A</v>
      </c>
      <c r="T14" t="e">
        <v>#N/A</v>
      </c>
    </row>
    <row r="15" spans="2:29">
      <c r="B15">
        <v>2001</v>
      </c>
      <c r="C15">
        <v>210</v>
      </c>
      <c r="D15">
        <v>74.099999999999994</v>
      </c>
      <c r="E15" t="s">
        <v>9</v>
      </c>
      <c r="G15">
        <v>2001</v>
      </c>
      <c r="H15">
        <v>210</v>
      </c>
      <c r="I15">
        <v>74.099999999999994</v>
      </c>
      <c r="J15" t="e">
        <v>#N/A</v>
      </c>
      <c r="K15" t="e">
        <v>#N/A</v>
      </c>
      <c r="L15" t="e">
        <v>#N/A</v>
      </c>
      <c r="M15">
        <v>35.285714285714285</v>
      </c>
      <c r="N15" t="e">
        <v>#N/A</v>
      </c>
      <c r="O15" t="e">
        <v>#N/A</v>
      </c>
      <c r="P15" t="str">
        <v/>
      </c>
      <c r="Q15" t="str">
        <v>'01</v>
      </c>
      <c r="R15" t="e">
        <v>#N/A</v>
      </c>
      <c r="S15" t="e">
        <v>#N/A</v>
      </c>
      <c r="T15" t="e">
        <v>#N/A</v>
      </c>
    </row>
    <row r="16" spans="2:29">
      <c r="B16">
        <v>2002</v>
      </c>
      <c r="C16">
        <v>160</v>
      </c>
      <c r="D16">
        <v>65.2</v>
      </c>
      <c r="E16" t="s">
        <v>10</v>
      </c>
      <c r="G16">
        <v>2002</v>
      </c>
      <c r="H16">
        <v>160</v>
      </c>
      <c r="I16">
        <v>65.2</v>
      </c>
      <c r="J16" t="e">
        <v>#N/A</v>
      </c>
      <c r="K16" t="e">
        <v>#N/A</v>
      </c>
      <c r="L16" t="e">
        <v>#N/A</v>
      </c>
      <c r="M16">
        <v>40.75</v>
      </c>
      <c r="N16" t="e">
        <v>#N/A</v>
      </c>
      <c r="O16" t="e">
        <v>#N/A</v>
      </c>
      <c r="P16" t="str">
        <v/>
      </c>
      <c r="Q16" t="str">
        <v>'02</v>
      </c>
      <c r="R16" t="e">
        <v>#N/A</v>
      </c>
      <c r="S16" t="e">
        <v>#N/A</v>
      </c>
      <c r="T16" t="e">
        <v>#N/A</v>
      </c>
    </row>
    <row r="17" spans="2:20">
      <c r="B17">
        <v>2003</v>
      </c>
      <c r="C17">
        <v>436</v>
      </c>
      <c r="D17">
        <v>73.899999999999991</v>
      </c>
      <c r="E17" t="s">
        <v>11</v>
      </c>
      <c r="G17">
        <v>2003</v>
      </c>
      <c r="H17">
        <v>436</v>
      </c>
      <c r="I17">
        <v>73.899999999999991</v>
      </c>
      <c r="J17" t="e">
        <v>#N/A</v>
      </c>
      <c r="K17" t="e">
        <v>#N/A</v>
      </c>
      <c r="L17" t="e">
        <v>#N/A</v>
      </c>
      <c r="M17">
        <v>16.949541284403669</v>
      </c>
      <c r="N17" t="e">
        <v>#N/A</v>
      </c>
      <c r="O17" t="e">
        <v>#N/A</v>
      </c>
      <c r="P17" t="str">
        <v/>
      </c>
      <c r="Q17" t="str">
        <v>'03</v>
      </c>
      <c r="R17" t="e">
        <v>#N/A</v>
      </c>
      <c r="S17" t="e">
        <v>#N/A</v>
      </c>
      <c r="T17" t="e">
        <v>#N/A</v>
      </c>
    </row>
    <row r="18" spans="2:20">
      <c r="B18">
        <v>2004</v>
      </c>
      <c r="C18">
        <v>520</v>
      </c>
      <c r="D18">
        <v>82.699999999999989</v>
      </c>
      <c r="E18" t="s">
        <v>12</v>
      </c>
      <c r="G18">
        <v>2004</v>
      </c>
      <c r="H18">
        <v>520</v>
      </c>
      <c r="I18">
        <v>82.699999999999989</v>
      </c>
      <c r="J18" t="e">
        <v>#N/A</v>
      </c>
      <c r="K18" t="e">
        <v>#N/A</v>
      </c>
      <c r="L18" t="e">
        <v>#N/A</v>
      </c>
      <c r="M18">
        <v>15.903846153846152</v>
      </c>
      <c r="N18" t="e">
        <v>#N/A</v>
      </c>
      <c r="O18" t="e">
        <v>#N/A</v>
      </c>
      <c r="P18" t="str">
        <v/>
      </c>
      <c r="Q18" t="str">
        <v>'04</v>
      </c>
      <c r="R18" t="e">
        <v>#N/A</v>
      </c>
      <c r="S18" t="e">
        <v>#N/A</v>
      </c>
      <c r="T18" t="e">
        <v>#N/A</v>
      </c>
    </row>
    <row r="19" spans="2:20">
      <c r="B19">
        <v>2005</v>
      </c>
      <c r="C19">
        <v>619</v>
      </c>
      <c r="D19">
        <v>91.300000000000011</v>
      </c>
      <c r="E19" t="s">
        <v>13</v>
      </c>
      <c r="G19">
        <v>2005</v>
      </c>
      <c r="H19">
        <v>619</v>
      </c>
      <c r="I19">
        <v>91.300000000000011</v>
      </c>
      <c r="J19" t="e">
        <v>#N/A</v>
      </c>
      <c r="K19" t="e">
        <v>#N/A</v>
      </c>
      <c r="L19" t="e">
        <v>#N/A</v>
      </c>
      <c r="M19">
        <v>14.749596122778676</v>
      </c>
      <c r="N19" t="e">
        <v>#N/A</v>
      </c>
      <c r="O19" t="e">
        <v>#N/A</v>
      </c>
      <c r="P19" t="str">
        <v/>
      </c>
      <c r="Q19" t="str">
        <v>'05</v>
      </c>
      <c r="R19" t="e">
        <v>#N/A</v>
      </c>
      <c r="S19" t="e">
        <v>#N/A</v>
      </c>
      <c r="T19" t="e">
        <v>#N/A</v>
      </c>
    </row>
    <row r="20" spans="2:20">
      <c r="B20">
        <v>2006</v>
      </c>
      <c r="C20">
        <v>784</v>
      </c>
      <c r="D20">
        <v>98.800000000000011</v>
      </c>
      <c r="E20" t="s">
        <v>14</v>
      </c>
      <c r="G20">
        <v>2006</v>
      </c>
      <c r="H20">
        <v>784</v>
      </c>
      <c r="I20">
        <v>98.800000000000011</v>
      </c>
      <c r="J20" t="e">
        <v>#N/A</v>
      </c>
      <c r="K20" t="e">
        <v>#N/A</v>
      </c>
      <c r="L20" t="e">
        <v>#N/A</v>
      </c>
      <c r="M20">
        <v>12.602040816326532</v>
      </c>
      <c r="N20" t="e">
        <v>#N/A</v>
      </c>
      <c r="O20" t="e">
        <v>#N/A</v>
      </c>
      <c r="P20" t="str">
        <v/>
      </c>
      <c r="Q20" t="str">
        <v>'06</v>
      </c>
      <c r="R20" t="e">
        <v>#N/A</v>
      </c>
      <c r="S20" t="e">
        <v>#N/A</v>
      </c>
      <c r="T20" t="e">
        <v>#N/A</v>
      </c>
    </row>
    <row r="21" spans="2:20">
      <c r="B21">
        <v>2007</v>
      </c>
      <c r="C21">
        <v>600</v>
      </c>
      <c r="D21">
        <v>106.2</v>
      </c>
      <c r="E21" t="s">
        <v>9</v>
      </c>
      <c r="G21">
        <v>2007</v>
      </c>
      <c r="H21">
        <v>600</v>
      </c>
      <c r="I21">
        <v>106.2</v>
      </c>
      <c r="J21" t="e">
        <v>#N/A</v>
      </c>
      <c r="K21" t="e">
        <v>#N/A</v>
      </c>
      <c r="L21" t="e">
        <v>#N/A</v>
      </c>
      <c r="M21">
        <v>17.700000000000003</v>
      </c>
      <c r="N21" t="e">
        <v>#N/A</v>
      </c>
      <c r="O21" t="e">
        <v>#N/A</v>
      </c>
      <c r="P21" t="str">
        <v/>
      </c>
      <c r="Q21" t="str">
        <v>'07</v>
      </c>
      <c r="R21" t="e">
        <v>#N/A</v>
      </c>
      <c r="S21" t="e">
        <v>#N/A</v>
      </c>
      <c r="T21" t="e">
        <v>#N/A</v>
      </c>
    </row>
    <row r="22" spans="2:20">
      <c r="B22">
        <v>2008</v>
      </c>
      <c r="C22">
        <v>250</v>
      </c>
      <c r="D22">
        <v>105.8</v>
      </c>
      <c r="E22" t="s">
        <v>29</v>
      </c>
      <c r="G22">
        <v>2008</v>
      </c>
      <c r="H22">
        <v>250</v>
      </c>
      <c r="I22">
        <v>105.8</v>
      </c>
      <c r="J22" t="e">
        <v>#N/A</v>
      </c>
      <c r="K22" t="e">
        <v>#N/A</v>
      </c>
      <c r="L22" t="e">
        <v>#N/A</v>
      </c>
      <c r="M22">
        <v>42.319999999999993</v>
      </c>
      <c r="N22" t="e">
        <v>#N/A</v>
      </c>
      <c r="O22" t="e">
        <v>#N/A</v>
      </c>
      <c r="P22" t="str">
        <v/>
      </c>
      <c r="Q22" t="str">
        <v>'08</v>
      </c>
      <c r="R22" t="e">
        <v>#N/A</v>
      </c>
      <c r="S22" t="e">
        <v>#N/A</v>
      </c>
      <c r="T22" t="e">
        <v>#N/A</v>
      </c>
    </row>
    <row r="23" spans="2:20">
      <c r="B23">
        <v>2009</v>
      </c>
      <c r="C23">
        <v>396</v>
      </c>
      <c r="D23">
        <v>97.8</v>
      </c>
      <c r="E23" t="s">
        <v>15</v>
      </c>
      <c r="G23">
        <v>2009</v>
      </c>
      <c r="H23">
        <v>396</v>
      </c>
      <c r="I23">
        <v>97.8</v>
      </c>
      <c r="J23" t="e">
        <v>#N/A</v>
      </c>
      <c r="K23" t="e">
        <v>#N/A</v>
      </c>
      <c r="L23" t="e">
        <v>#N/A</v>
      </c>
      <c r="M23">
        <v>24.696969696969695</v>
      </c>
      <c r="N23" t="e">
        <v>#N/A</v>
      </c>
      <c r="O23" t="e">
        <v>#N/A</v>
      </c>
      <c r="P23" t="str">
        <v/>
      </c>
      <c r="Q23" t="str">
        <v>'09</v>
      </c>
      <c r="R23" t="e">
        <v>#N/A</v>
      </c>
      <c r="S23" t="e">
        <v>#N/A</v>
      </c>
      <c r="T23" t="e">
        <v>#N/A</v>
      </c>
    </row>
    <row r="24" spans="2:20">
      <c r="B24">
        <v>2010</v>
      </c>
      <c r="C24">
        <v>702</v>
      </c>
      <c r="D24">
        <v>108.8</v>
      </c>
      <c r="E24" t="s">
        <v>16</v>
      </c>
      <c r="G24">
        <v>2010</v>
      </c>
      <c r="H24">
        <v>702</v>
      </c>
      <c r="I24">
        <v>108.8</v>
      </c>
      <c r="J24" t="e">
        <v>#N/A</v>
      </c>
      <c r="K24" t="e">
        <v>#N/A</v>
      </c>
      <c r="L24" t="e">
        <v>#N/A</v>
      </c>
      <c r="M24">
        <v>15.498575498575498</v>
      </c>
      <c r="N24" t="e">
        <v>#N/A</v>
      </c>
      <c r="O24" t="e">
        <v>#N/A</v>
      </c>
      <c r="P24" t="str">
        <v/>
      </c>
      <c r="Q24" t="str">
        <v>'10</v>
      </c>
      <c r="R24" t="e">
        <v>#N/A</v>
      </c>
      <c r="S24" t="e">
        <v>#N/A</v>
      </c>
      <c r="T24" t="e">
        <v>#N/A</v>
      </c>
    </row>
    <row r="25" spans="2:20">
      <c r="B25">
        <v>2011</v>
      </c>
      <c r="C25">
        <v>816</v>
      </c>
      <c r="D25">
        <v>117.9</v>
      </c>
      <c r="E25" t="s">
        <v>12</v>
      </c>
      <c r="G25">
        <v>2011</v>
      </c>
      <c r="H25">
        <v>816</v>
      </c>
      <c r="I25">
        <v>117.9</v>
      </c>
      <c r="J25" t="e">
        <v>#N/A</v>
      </c>
      <c r="K25" t="e">
        <v>#N/A</v>
      </c>
      <c r="L25" t="e">
        <v>#N/A</v>
      </c>
      <c r="M25">
        <v>14.448529411764707</v>
      </c>
      <c r="N25" t="e">
        <v>#N/A</v>
      </c>
      <c r="O25" t="e">
        <v>#N/A</v>
      </c>
      <c r="P25" t="str">
        <v/>
      </c>
      <c r="Q25" t="str">
        <v>'11</v>
      </c>
      <c r="R25" t="e">
        <v>#N/A</v>
      </c>
      <c r="S25" t="e">
        <v>#N/A</v>
      </c>
      <c r="T25" t="e">
        <v>#N/A</v>
      </c>
    </row>
    <row r="26" spans="2:20">
      <c r="B26">
        <v>2012</v>
      </c>
      <c r="C26">
        <v>810</v>
      </c>
      <c r="D26">
        <v>121.3</v>
      </c>
      <c r="E26" t="s">
        <v>17</v>
      </c>
      <c r="G26">
        <v>2012</v>
      </c>
      <c r="H26">
        <v>810</v>
      </c>
      <c r="I26">
        <v>121.3</v>
      </c>
      <c r="J26" t="e">
        <v>#N/A</v>
      </c>
      <c r="K26" t="e">
        <v>#N/A</v>
      </c>
      <c r="L26" t="e">
        <v>#N/A</v>
      </c>
      <c r="M26">
        <v>14.975308641975307</v>
      </c>
      <c r="N26" t="e">
        <v>#N/A</v>
      </c>
      <c r="O26" t="e">
        <v>#N/A</v>
      </c>
      <c r="P26" t="str">
        <v/>
      </c>
      <c r="Q26" t="str">
        <v>'12</v>
      </c>
      <c r="R26" t="e">
        <v>#N/A</v>
      </c>
      <c r="S26" t="e">
        <v>#N/A</v>
      </c>
      <c r="T26" t="e">
        <v>#N/A</v>
      </c>
    </row>
    <row r="27" spans="2:20">
      <c r="B27">
        <f>+B26+1</f>
        <v>2013</v>
      </c>
      <c r="C27">
        <v>740</v>
      </c>
      <c r="D27">
        <v>125.4</v>
      </c>
      <c r="E27" t="s">
        <v>9</v>
      </c>
      <c r="G27">
        <v>2013</v>
      </c>
      <c r="H27">
        <v>740</v>
      </c>
      <c r="I27">
        <v>125.4</v>
      </c>
      <c r="J27" t="e">
        <v>#N/A</v>
      </c>
      <c r="K27" t="e">
        <v>#N/A</v>
      </c>
      <c r="L27" t="e">
        <v>#N/A</v>
      </c>
      <c r="M27">
        <v>16.945945945945947</v>
      </c>
      <c r="N27" t="e">
        <v>#N/A</v>
      </c>
      <c r="O27" t="e">
        <v>#N/A</v>
      </c>
      <c r="P27" t="str">
        <v/>
      </c>
      <c r="Q27" t="str">
        <v>'13</v>
      </c>
      <c r="R27" t="e">
        <v>#N/A</v>
      </c>
      <c r="S27" t="e">
        <v>#N/A</v>
      </c>
      <c r="T27" t="e">
        <v>#N/A</v>
      </c>
    </row>
    <row r="28" spans="2:20">
      <c r="B28">
        <f t="shared" ref="B28:B35" si="0">+B27+1</f>
        <v>2014</v>
      </c>
      <c r="C28">
        <v>550</v>
      </c>
      <c r="D28">
        <v>124.4</v>
      </c>
      <c r="E28" t="s">
        <v>18</v>
      </c>
      <c r="G28">
        <v>2014</v>
      </c>
      <c r="H28">
        <v>550</v>
      </c>
      <c r="I28">
        <v>124.4</v>
      </c>
      <c r="J28" t="e">
        <v>#N/A</v>
      </c>
      <c r="K28" t="e">
        <v>#N/A</v>
      </c>
      <c r="L28" t="e">
        <v>#N/A</v>
      </c>
      <c r="M28">
        <v>22.618181818181817</v>
      </c>
      <c r="N28" t="e">
        <v>#N/A</v>
      </c>
      <c r="O28" t="e">
        <v>#N/A</v>
      </c>
      <c r="P28" t="str">
        <v/>
      </c>
      <c r="Q28" t="str">
        <v>'14</v>
      </c>
      <c r="R28" t="e">
        <v>#N/A</v>
      </c>
      <c r="S28" t="e">
        <v>#N/A</v>
      </c>
      <c r="T28" t="e">
        <v>#N/A</v>
      </c>
    </row>
    <row r="29" spans="2:20">
      <c r="B29">
        <f t="shared" si="0"/>
        <v>2015</v>
      </c>
      <c r="C29">
        <v>250</v>
      </c>
      <c r="D29">
        <v>121.8</v>
      </c>
      <c r="E29" t="s">
        <v>19</v>
      </c>
      <c r="G29">
        <v>2015</v>
      </c>
      <c r="H29">
        <v>250</v>
      </c>
      <c r="I29">
        <v>121.8</v>
      </c>
      <c r="J29" t="e">
        <v>#N/A</v>
      </c>
      <c r="K29" t="e">
        <v>#N/A</v>
      </c>
      <c r="L29" t="e">
        <v>#N/A</v>
      </c>
      <c r="M29">
        <v>48.72</v>
      </c>
      <c r="N29" t="e">
        <v>#N/A</v>
      </c>
      <c r="O29" t="e">
        <v>#N/A</v>
      </c>
      <c r="P29" t="str">
        <v/>
      </c>
      <c r="Q29" t="str">
        <v>'15</v>
      </c>
      <c r="R29" t="e">
        <v>#N/A</v>
      </c>
      <c r="S29" t="e">
        <v>#N/A</v>
      </c>
      <c r="T29" t="e">
        <v>#N/A</v>
      </c>
    </row>
    <row r="30" spans="2:20">
      <c r="B30">
        <f t="shared" si="0"/>
        <v>2016</v>
      </c>
      <c r="C30">
        <v>350</v>
      </c>
      <c r="D30">
        <v>117.1</v>
      </c>
      <c r="E30" t="s">
        <v>20</v>
      </c>
      <c r="G30">
        <v>2016</v>
      </c>
      <c r="H30">
        <v>350</v>
      </c>
      <c r="I30">
        <v>117.1</v>
      </c>
      <c r="J30" t="e">
        <v>#N/A</v>
      </c>
      <c r="K30" t="e">
        <v>#N/A</v>
      </c>
      <c r="L30" t="e">
        <v>#N/A</v>
      </c>
      <c r="M30">
        <v>33.457142857142856</v>
      </c>
      <c r="N30" t="e">
        <v>#N/A</v>
      </c>
      <c r="O30" t="e">
        <v>#N/A</v>
      </c>
      <c r="P30" t="str">
        <v/>
      </c>
      <c r="Q30" t="str">
        <v>'16</v>
      </c>
      <c r="R30" t="e">
        <v>#N/A</v>
      </c>
      <c r="S30" t="e">
        <v>#N/A</v>
      </c>
      <c r="T30" t="e">
        <v>#N/A</v>
      </c>
    </row>
    <row r="31" spans="2:20">
      <c r="B31">
        <f t="shared" si="0"/>
        <v>2017</v>
      </c>
      <c r="C31">
        <v>600</v>
      </c>
      <c r="D31">
        <v>117.4</v>
      </c>
      <c r="E31" t="s">
        <v>21</v>
      </c>
      <c r="G31">
        <v>2017</v>
      </c>
      <c r="H31">
        <v>600</v>
      </c>
      <c r="I31">
        <v>117.4</v>
      </c>
      <c r="J31" t="e">
        <v>#N/A</v>
      </c>
      <c r="K31" t="e">
        <v>#N/A</v>
      </c>
      <c r="L31" t="e">
        <v>#N/A</v>
      </c>
      <c r="M31">
        <v>19.56666666666667</v>
      </c>
      <c r="N31" t="e">
        <v>#N/A</v>
      </c>
      <c r="O31" t="e">
        <v>#N/A</v>
      </c>
      <c r="P31" t="str">
        <v/>
      </c>
      <c r="Q31" t="str">
        <v>'17</v>
      </c>
      <c r="R31" t="e">
        <v>#N/A</v>
      </c>
      <c r="S31" t="e">
        <v>#N/A</v>
      </c>
      <c r="T31" t="e">
        <v>#N/A</v>
      </c>
    </row>
    <row r="32" spans="2:20">
      <c r="B32">
        <f t="shared" si="0"/>
        <v>2018</v>
      </c>
      <c r="C32">
        <v>750</v>
      </c>
      <c r="D32">
        <v>121.7</v>
      </c>
      <c r="E32" t="s">
        <v>12</v>
      </c>
      <c r="G32">
        <v>2018</v>
      </c>
      <c r="H32">
        <v>750</v>
      </c>
      <c r="I32">
        <v>121.7</v>
      </c>
      <c r="J32" t="e">
        <v>#N/A</v>
      </c>
      <c r="K32" t="e">
        <v>#N/A</v>
      </c>
      <c r="L32" t="e">
        <v>#N/A</v>
      </c>
      <c r="M32">
        <v>16.226666666666667</v>
      </c>
      <c r="N32" t="e">
        <v>#N/A</v>
      </c>
      <c r="O32" t="e">
        <v>#N/A</v>
      </c>
      <c r="P32" t="str">
        <v/>
      </c>
      <c r="Q32" t="str">
        <v>'18</v>
      </c>
      <c r="R32" t="e">
        <v>#N/A</v>
      </c>
      <c r="S32" t="e">
        <v>#N/A</v>
      </c>
      <c r="T32" t="e">
        <v>#N/A</v>
      </c>
    </row>
    <row r="33" spans="2:21">
      <c r="B33">
        <f t="shared" si="0"/>
        <v>2019</v>
      </c>
      <c r="C33">
        <v>800</v>
      </c>
      <c r="D33">
        <v>125.6</v>
      </c>
      <c r="E33" t="s">
        <v>12</v>
      </c>
      <c r="G33">
        <v>2019</v>
      </c>
      <c r="H33">
        <v>800</v>
      </c>
      <c r="I33">
        <v>125.6</v>
      </c>
      <c r="J33" t="e">
        <v>#N/A</v>
      </c>
      <c r="K33" t="e">
        <v>#N/A</v>
      </c>
      <c r="L33" t="e">
        <v>#N/A</v>
      </c>
      <c r="M33">
        <v>15.7</v>
      </c>
      <c r="N33" t="e">
        <v>#N/A</v>
      </c>
      <c r="O33" t="e">
        <v>#N/A</v>
      </c>
      <c r="P33" t="str">
        <v/>
      </c>
      <c r="Q33" t="str">
        <v>'19</v>
      </c>
      <c r="R33" t="e">
        <v>#N/A</v>
      </c>
      <c r="S33" t="e">
        <v>#N/A</v>
      </c>
      <c r="T33" t="e">
        <v>#N/A</v>
      </c>
    </row>
    <row r="34" spans="2:21">
      <c r="B34">
        <f t="shared" si="0"/>
        <v>2020</v>
      </c>
      <c r="C34">
        <v>790</v>
      </c>
      <c r="D34">
        <v>130.30000000000001</v>
      </c>
      <c r="E34" t="s">
        <v>17</v>
      </c>
      <c r="G34">
        <v>2020</v>
      </c>
      <c r="H34">
        <v>790</v>
      </c>
      <c r="I34">
        <v>130.30000000000001</v>
      </c>
      <c r="J34" t="e">
        <v>#N/A</v>
      </c>
      <c r="K34" t="e">
        <v>#N/A</v>
      </c>
      <c r="L34" t="e">
        <v>#N/A</v>
      </c>
      <c r="M34">
        <v>16.49367088607595</v>
      </c>
      <c r="N34" t="e">
        <v>#N/A</v>
      </c>
      <c r="O34" t="e">
        <v>#N/A</v>
      </c>
      <c r="P34" t="str">
        <v/>
      </c>
      <c r="Q34" t="str">
        <v>'20</v>
      </c>
      <c r="R34" t="e">
        <v>#N/A</v>
      </c>
      <c r="S34" t="e">
        <v>#N/A</v>
      </c>
      <c r="T34" t="e">
        <v>#N/A</v>
      </c>
    </row>
    <row r="35" spans="2:21">
      <c r="B35">
        <f t="shared" si="0"/>
        <v>2021</v>
      </c>
      <c r="C35">
        <v>700</v>
      </c>
      <c r="D35">
        <v>135.1</v>
      </c>
      <c r="E35" t="s">
        <v>22</v>
      </c>
      <c r="G35">
        <v>2021</v>
      </c>
      <c r="H35">
        <v>700</v>
      </c>
      <c r="I35">
        <v>135.1</v>
      </c>
      <c r="J35" t="e">
        <v>#N/A</v>
      </c>
      <c r="K35" t="e">
        <v>#N/A</v>
      </c>
      <c r="L35" t="e">
        <v>#N/A</v>
      </c>
      <c r="M35">
        <v>19.3</v>
      </c>
      <c r="N35">
        <v>700</v>
      </c>
      <c r="O35">
        <v>135.1</v>
      </c>
      <c r="P35" t="str">
        <v/>
      </c>
      <c r="Q35" t="str">
        <v>'21</v>
      </c>
      <c r="R35" t="e">
        <v>#N/A</v>
      </c>
      <c r="S35">
        <v>135.1</v>
      </c>
      <c r="T35">
        <v>19.3</v>
      </c>
    </row>
    <row r="36" spans="2:21">
      <c r="B36">
        <v>2022</v>
      </c>
      <c r="C36">
        <v>625</v>
      </c>
      <c r="D36">
        <v>139.1</v>
      </c>
      <c r="E36" t="s">
        <v>27</v>
      </c>
      <c r="G36">
        <v>2022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>
        <v>625</v>
      </c>
      <c r="O36">
        <v>139.1</v>
      </c>
      <c r="P36" t="str">
        <v>Net margin: 22%
Projected Profits &amp; Revenue for 2022</v>
      </c>
      <c r="Q36" s="3" t="str">
        <v>'22</v>
      </c>
      <c r="R36" s="3">
        <v>625</v>
      </c>
      <c r="S36" s="3">
        <v>139.1</v>
      </c>
      <c r="T36" s="3">
        <v>22.255999999999997</v>
      </c>
      <c r="U36" s="3"/>
    </row>
  </sheetData>
  <pageMargins left="0.7" right="0.7" top="0.75" bottom="0.75" header="0.3" footer="0.3"/>
  <pageSetup orientation="portrait" horizontalDpi="200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29</xdr:col>
                    <xdr:colOff>60960</xdr:colOff>
                    <xdr:row>2</xdr:row>
                    <xdr:rowOff>38100</xdr:rowOff>
                  </from>
                  <to>
                    <xdr:col>30</xdr:col>
                    <xdr:colOff>30480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4"/>
  <sheetViews>
    <sheetView showGridLines="0" tabSelected="1" zoomScale="80" zoomScaleNormal="80" workbookViewId="0"/>
  </sheetViews>
  <sheetFormatPr defaultColWidth="0" defaultRowHeight="14.4" customHeight="1" zeroHeight="1"/>
  <cols>
    <col min="1" max="2" width="14.85546875" style="5" customWidth="1"/>
    <col min="3" max="3" width="8.7109375" style="5" customWidth="1"/>
    <col min="4" max="12" width="14.85546875" style="5" customWidth="1"/>
    <col min="13" max="16384" width="14.85546875" style="5" hidden="1"/>
  </cols>
  <sheetData>
    <row r="1" s="5" customFormat="1" ht="14.4" customHeight="1"/>
    <row r="2" s="5" customFormat="1" ht="14.4" customHeight="1"/>
    <row r="3" s="5" customFormat="1" ht="14.4" customHeight="1"/>
    <row r="4" s="5" customFormat="1"/>
    <row r="5" s="5" customFormat="1"/>
    <row r="6" s="5" customFormat="1"/>
    <row r="7" s="5" customFormat="1"/>
    <row r="8" s="5" customFormat="1"/>
    <row r="9" s="5" customFormat="1"/>
    <row r="10" s="5" customFormat="1"/>
    <row r="11" s="5" customFormat="1"/>
    <row r="12" s="5" customFormat="1"/>
    <row r="13" s="5" customFormat="1"/>
    <row r="14" s="5" customFormat="1"/>
    <row r="15" s="5" customFormat="1"/>
    <row r="16" s="5" customFormat="1"/>
    <row r="17" spans="6:7"/>
    <row r="18" spans="6:7"/>
    <row r="19" spans="6:7"/>
    <row r="20" spans="6:7"/>
    <row r="21" spans="6:7"/>
    <row r="22" spans="6:7"/>
    <row r="23" spans="6:7"/>
    <row r="24" spans="6:7"/>
    <row r="25" spans="6:7"/>
    <row r="26" spans="6:7"/>
    <row r="27" spans="6:7"/>
    <row r="28" spans="6:7"/>
    <row r="29" spans="6:7">
      <c r="F29" s="6" t="s">
        <v>30</v>
      </c>
      <c r="G29" s="7" t="s">
        <v>31</v>
      </c>
    </row>
    <row r="30" spans="6:7">
      <c r="F30" s="6"/>
      <c r="G30" s="7"/>
    </row>
    <row r="31" spans="6:7">
      <c r="F31" s="6"/>
      <c r="G31" s="8"/>
    </row>
    <row r="32" spans="6:7">
      <c r="F32" s="6"/>
      <c r="G32" s="9"/>
    </row>
    <row r="33" spans="6:7">
      <c r="F33" s="6"/>
      <c r="G33" s="10"/>
    </row>
    <row r="34" spans="6:7"/>
  </sheetData>
  <hyperlinks>
    <hyperlink ref="G29" r:id="rId1" display="https://www.linkedin.com/in/ca-bc" xr:uid="{00000000-0004-0000-02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inspiration</vt:lpstr>
      <vt:lpstr>example</vt:lpstr>
      <vt:lpstr>thank you!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Carlos Barboza</cp:lastModifiedBy>
  <dcterms:created xsi:type="dcterms:W3CDTF">2022-05-18T18:02:04Z</dcterms:created>
  <dcterms:modified xsi:type="dcterms:W3CDTF">2023-01-22T21:22:30Z</dcterms:modified>
</cp:coreProperties>
</file>