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custom_plots\motor vehicle deaths\"/>
    </mc:Choice>
  </mc:AlternateContent>
  <xr:revisionPtr revIDLastSave="0" documentId="13_ncr:1_{C215185A-4FBC-4095-B8F9-237E6BE1B601}" xr6:coauthVersionLast="47" xr6:coauthVersionMax="47" xr10:uidLastSave="{00000000-0000-0000-0000-000000000000}"/>
  <bookViews>
    <workbookView xWindow="-96" yWindow="-96" windowWidth="23232" windowHeight="13872" activeTab="1" xr2:uid="{64170636-7A00-4DC7-98F4-9F295FBC4892}"/>
  </bookViews>
  <sheets>
    <sheet name="inspiration" sheetId="3" r:id="rId1"/>
    <sheet name="example" sheetId="1" r:id="rId2"/>
  </sheets>
  <definedNames>
    <definedName name="_02_year1">_xlfn.ANCHORARRAY(example!$L$10)</definedName>
    <definedName name="_03_year2">_xlfn.ANCHORARRAY(example!$M$10)</definedName>
    <definedName name="_04_y_axis">_xlfn.ANCHORARRAY(example!$N$10)</definedName>
    <definedName name="_05_err_bar_1">_xlfn.ANCHORARRAY(example!$P$10)</definedName>
    <definedName name="_05_err_bar_2">_xlfn.ANCHORARRAY(example!$Q$10)</definedName>
    <definedName name="_06_label_pos">_xlfn.ANCHORARRAY(example!$O$10)</definedName>
    <definedName name="_07_labels">_xlfn.ANCHORARRAY(example!$R$10)</definedName>
    <definedName name="_08_sort_order_slicer">#N/A</definedName>
    <definedName name="_09_sort_by_slicer">#N/A</definedName>
    <definedName name="_10_cluster_slicer">#N/A</definedName>
    <definedName name="_11_county_slicer">#N/A</definedName>
    <definedName name="_12_lessthan19">_xlfn.ANCHORARRAY(example!$S$10)</definedName>
    <definedName name="_13_morethan19">_xlfn.ANCHORARRAY(example!$T$10)</definedName>
    <definedName name="_14_lessthan20">_xlfn.ANCHORARRAY(example!$U$10)</definedName>
    <definedName name="_15_morethan20">_xlfn.ANCHORARRAY(example!$V$10)</definedName>
    <definedName name="_16_show_19_labels">#N/A</definedName>
    <definedName name="_17_show_20_labels">#N/A</definedName>
    <definedName name="_18_variance_type">#N/A</definedName>
    <definedName name="_19_red_dot">_xlfn.ANCHORARRAY(example!$W$10)</definedName>
  </definedNames>
  <calcPr calcId="191029"/>
  <pivotCaches>
    <pivotCache cacheId="0" r:id="rId3"/>
    <pivotCache cacheId="1" r:id="rId4"/>
    <pivotCache cacheId="2" r:id="rId5"/>
    <pivotCache cacheId="3" r:id="rId6"/>
    <pivotCache cacheId="4"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7" i="1" l="1"/>
  <c r="U7" i="1"/>
  <c r="T7" i="1"/>
  <c r="S7" i="1"/>
  <c r="I19" i="1" l="1"/>
  <c r="I10" i="1"/>
  <c r="I51" i="1"/>
  <c r="G51" i="1"/>
  <c r="K10" i="1" l="1" a="1"/>
  <c r="K10" i="1" s="1"/>
  <c r="L9" i="1" a="1"/>
  <c r="O10" i="1" l="1" a="1"/>
  <c r="O10" i="1" s="1"/>
  <c r="M10" i="1" a="1"/>
  <c r="M10" i="1" s="1"/>
  <c r="L10" i="1" a="1"/>
  <c r="L10" i="1" s="1"/>
  <c r="L9" i="1"/>
  <c r="S8" i="1" l="1"/>
  <c r="U8" i="1"/>
  <c r="N10" i="1" a="1"/>
  <c r="N10" i="1" s="1"/>
  <c r="Q10" i="1" l="1" a="1"/>
  <c r="Q10" i="1" s="1"/>
  <c r="P10" i="1" a="1"/>
  <c r="P10" i="1" s="1"/>
  <c r="G39" i="1" a="1"/>
  <c r="G39" i="1" s="1"/>
  <c r="I39" i="1" a="1"/>
  <c r="I39" i="1" s="1"/>
  <c r="I41" i="1" s="1" a="1"/>
  <c r="I41" i="1" s="1"/>
  <c r="G41" i="1" s="1"/>
  <c r="V8" i="1"/>
  <c r="T9" i="1"/>
  <c r="S9" i="1"/>
  <c r="V9" i="1"/>
  <c r="U9" i="1"/>
  <c r="T8" i="1"/>
  <c r="V10" i="1" a="1"/>
  <c r="V10" i="1" s="1"/>
  <c r="U10" i="1" a="1"/>
  <c r="U10" i="1" s="1"/>
  <c r="T10" i="1" a="1"/>
  <c r="T10" i="1" s="1"/>
  <c r="S10" i="1" a="1"/>
  <c r="S10" i="1" s="1"/>
  <c r="R10" i="1" l="1" a="1"/>
  <c r="R10" i="1" s="1"/>
  <c r="I48" i="1" s="1" a="1"/>
  <c r="I48" i="1" s="1"/>
  <c r="G35" i="1" s="1"/>
  <c r="I35" i="1" s="1"/>
  <c r="W10" i="1" a="1"/>
  <c r="W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<sst xmlns="http://schemas.openxmlformats.org/spreadsheetml/2006/main" count="318" uniqueCount="96">
  <si>
    <t>y-axis</t>
  </si>
  <si>
    <t>year</t>
  </si>
  <si>
    <t>err bar 1</t>
  </si>
  <si>
    <t>county</t>
  </si>
  <si>
    <t>selection</t>
  </si>
  <si>
    <t>highlight</t>
  </si>
  <si>
    <t>label + / -</t>
  </si>
  <si>
    <t>cluster</t>
  </si>
  <si>
    <t>detail:</t>
  </si>
  <si>
    <t>continent:</t>
  </si>
  <si>
    <t>Ascending</t>
  </si>
  <si>
    <t>Descending</t>
  </si>
  <si>
    <t>sort order</t>
  </si>
  <si>
    <t>sort by</t>
  </si>
  <si>
    <t>1. County</t>
  </si>
  <si>
    <t>2. Yr. 2019</t>
  </si>
  <si>
    <t>3. Yr. 2020</t>
  </si>
  <si>
    <t>4. Variance</t>
  </si>
  <si>
    <t>bold label</t>
  </si>
  <si>
    <t>X-pos</t>
  </si>
  <si>
    <t>Y-pos</t>
  </si>
  <si>
    <t>asc or desc ?</t>
  </si>
  <si>
    <t>sort by:</t>
  </si>
  <si>
    <t>When….</t>
  </si>
  <si>
    <t xml:space="preserve">label </t>
  </si>
  <si>
    <t>show all labels ?</t>
  </si>
  <si>
    <t>bold prior</t>
  </si>
  <si>
    <t>bold current</t>
  </si>
  <si>
    <t>sales</t>
  </si>
  <si>
    <t>T or F</t>
  </si>
  <si>
    <t>Variance</t>
  </si>
  <si>
    <t>Absolute</t>
  </si>
  <si>
    <t>Relative %</t>
  </si>
  <si>
    <t>FALSE</t>
  </si>
  <si>
    <t>red dot</t>
  </si>
  <si>
    <r>
      <t xml:space="preserve">alert </t>
    </r>
    <r>
      <rPr>
        <sz val="8"/>
        <color rgb="FFC00000"/>
        <rFont val="Calibri"/>
        <family val="2"/>
        <scheme val="minor"/>
      </rPr>
      <t>•</t>
    </r>
  </si>
  <si>
    <t>inspiration:</t>
  </si>
  <si>
    <t>https://www.vizwiz.com/2016/10/motor-vehicle-occupant-death-rates-in.html</t>
  </si>
  <si>
    <t>Rhode Island</t>
  </si>
  <si>
    <t>Minnesota</t>
  </si>
  <si>
    <t>Arkansas</t>
  </si>
  <si>
    <t>Missouri</t>
  </si>
  <si>
    <t>West Virginia</t>
  </si>
  <si>
    <t>Wisconsin</t>
  </si>
  <si>
    <t>New York</t>
  </si>
  <si>
    <t>Connecticut</t>
  </si>
  <si>
    <t>North Dakota</t>
  </si>
  <si>
    <t>Nebraska</t>
  </si>
  <si>
    <t>Vermont</t>
  </si>
  <si>
    <t>South Carolina</t>
  </si>
  <si>
    <t>Florida</t>
  </si>
  <si>
    <t>Hawaii</t>
  </si>
  <si>
    <t>Nevada</t>
  </si>
  <si>
    <t>Maryland</t>
  </si>
  <si>
    <t>Illinois</t>
  </si>
  <si>
    <t>Mississippi</t>
  </si>
  <si>
    <t>Arizona</t>
  </si>
  <si>
    <t>Texas</t>
  </si>
  <si>
    <t>Virginia</t>
  </si>
  <si>
    <t>North Carolina</t>
  </si>
  <si>
    <t>Tennessee</t>
  </si>
  <si>
    <t>Utah</t>
  </si>
  <si>
    <t>Michigan</t>
  </si>
  <si>
    <t>Alabama</t>
  </si>
  <si>
    <t>Maine</t>
  </si>
  <si>
    <t>Kansas</t>
  </si>
  <si>
    <t>New Hampshire</t>
  </si>
  <si>
    <t>Alaska</t>
  </si>
  <si>
    <t>Oregon</t>
  </si>
  <si>
    <t>Idaho</t>
  </si>
  <si>
    <t>Washington</t>
  </si>
  <si>
    <t>South Dakota</t>
  </si>
  <si>
    <t>Kentucky</t>
  </si>
  <si>
    <t>Indiana</t>
  </si>
  <si>
    <t>Iowa</t>
  </si>
  <si>
    <t>Ohio</t>
  </si>
  <si>
    <t>Pennsylvania</t>
  </si>
  <si>
    <t>Louisiana</t>
  </si>
  <si>
    <t>Oklahoma</t>
  </si>
  <si>
    <t>Georgia</t>
  </si>
  <si>
    <t>New Mexico</t>
  </si>
  <si>
    <t>Wyoming</t>
  </si>
  <si>
    <t>Colorado</t>
  </si>
  <si>
    <t>California</t>
  </si>
  <si>
    <t>Massachusetts</t>
  </si>
  <si>
    <t>New Jersey</t>
  </si>
  <si>
    <t>Delaware</t>
  </si>
  <si>
    <t>Montana</t>
  </si>
  <si>
    <t>red var</t>
  </si>
  <si>
    <t>blue var</t>
  </si>
  <si>
    <t>err bar 2</t>
  </si>
  <si>
    <t>District of Columbia</t>
  </si>
  <si>
    <t>Northeast</t>
  </si>
  <si>
    <t>Midwest</t>
  </si>
  <si>
    <t>South</t>
  </si>
  <si>
    <t>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</si>
</sst>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8"/>
      <color theme="1"/>
      <name val="Arial"/>
      <family val="2"/>
    </font>
    <font>
      <sz val="6"/>
      <color theme="1"/>
      <name val="Calibri"/>
      <family val="2"/>
      <scheme val="minor"/>
    </font>
    <font>
      <b/>
      <sz val="8"/>
      <color theme="1"/>
      <name val="Calibri"/>
      <family val="2"/>
      <scheme val="minor"/>
    </font>
    <font>
      <i/>
      <sz val="8"/>
      <color theme="1"/>
      <name val="Calibri"/>
      <family val="2"/>
      <scheme val="minor"/>
    </font>
    <font>
      <sz val="8"/>
      <color rgb="FFC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8">
    <xf numFmtId="0" fontId="0" fillId="0" borderId="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4" fillId="0" borderId="0"/>
    <xf numFmtId="0" fontId="2" fillId="0" borderId="0"/>
    <xf numFmtId="0" fontId="5"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center"/>
    </xf>
    <xf numFmtId="0" fontId="0" fillId="0" borderId="0" xfId="0" applyAlignment="1">
      <alignment horizontal="right"/>
    </xf>
    <xf numFmtId="0" fontId="0" fillId="0" borderId="0" xfId="0" pivotButton="1"/>
    <xf numFmtId="0" fontId="7" fillId="0" borderId="0" xfId="0" applyFont="1"/>
    <xf numFmtId="0" fontId="6" fillId="0" borderId="0" xfId="0" applyFont="1"/>
    <xf numFmtId="0" fontId="0" fillId="0" borderId="0" xfId="0" applyAlignment="1">
      <alignment horizontal="left"/>
    </xf>
    <xf numFmtId="0" fontId="6" fillId="2" borderId="0" xfId="0" applyFont="1" applyFill="1" applyAlignment="1">
      <alignment horizontal="center"/>
    </xf>
    <xf numFmtId="0" fontId="6" fillId="2" borderId="0" xfId="0" applyFont="1" applyFill="1" applyAlignment="1">
      <alignment horizontal="left"/>
    </xf>
    <xf numFmtId="0" fontId="6" fillId="0" borderId="0" xfId="0" applyFont="1" applyAlignment="1">
      <alignment horizontal="left" indent="1"/>
    </xf>
    <xf numFmtId="0" fontId="6" fillId="0" borderId="0" xfId="0" applyFont="1" applyAlignment="1">
      <alignment horizontal="left"/>
    </xf>
    <xf numFmtId="0" fontId="7" fillId="0" borderId="0" xfId="0" quotePrefix="1" applyFont="1" applyAlignment="1">
      <alignment horizontal="right"/>
    </xf>
    <xf numFmtId="0" fontId="7" fillId="0" borderId="1" xfId="0" applyFont="1" applyBorder="1"/>
    <xf numFmtId="0" fontId="0" fillId="2" borderId="0" xfId="0" applyFill="1"/>
    <xf numFmtId="0" fontId="0" fillId="0" borderId="0" xfId="0" quotePrefix="1"/>
    <xf numFmtId="0" fontId="1" fillId="0" borderId="0" xfId="7"/>
  </cellXfs>
  <cellStyles count="8">
    <cellStyle name="Hipervínculo 2" xfId="2" xr:uid="{EADE5125-04C7-43E1-9CF7-353234F1F694}"/>
    <cellStyle name="Hyperlink" xfId="7" builtinId="8"/>
    <cellStyle name="Hyperlink 2" xfId="3" xr:uid="{F6D55A42-8CBE-4F44-BCC5-2AFCB3607073}"/>
    <cellStyle name="Normal" xfId="0" builtinId="0"/>
    <cellStyle name="Normal 2" xfId="6" xr:uid="{1132FED6-FCD7-497B-8DF2-92628B75E4BF}"/>
    <cellStyle name="Normal 2 2" xfId="1" xr:uid="{500FA8CA-6136-4F3D-A884-34BF244DE68D}"/>
    <cellStyle name="Normal 3" xfId="5" xr:uid="{796CBBBF-8442-4B97-B5AD-82FA9CD7B969}"/>
    <cellStyle name="Normal 3 2" xfId="4" xr:uid="{EAAA3D31-2576-4130-BFA4-0558893F06FD}"/>
  </cellStyles>
  <dxfs count="3">
    <dxf>
      <numFmt numFmtId="0" formatCode="General"/>
    </dxf>
    <dxf>
      <font>
        <b/>
        <color theme="1"/>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116759DE-901F-4566-AE3B-F1C931893F38}">
      <tableStyleElement type="wholeTable" dxfId="2"/>
      <tableStyleElement type="headerRow" dxfId="1"/>
    </tableStyle>
  </tableStyles>
  <colors>
    <mruColors>
      <color rgb="FFA927E6"/>
      <color rgb="FF7E992B"/>
      <color rgb="FFAAB8C2"/>
      <color rgb="FFCC0000"/>
      <color rgb="FF009999"/>
      <color rgb="FF0000FF"/>
      <color rgb="FF5E6F7C"/>
      <color rgb="FF657786"/>
      <color rgb="FF3E4E6D"/>
      <color rgb="FF63758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pivotCacheDefinition" Target="pivotCache/pivotCacheDefinition5.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microsoft.com/office/2007/relationships/slicerCache" Target="slicerCaches/slicerCache4.xml"/><Relationship Id="rId5" Type="http://schemas.openxmlformats.org/officeDocument/2006/relationships/pivotCacheDefinition" Target="pivotCache/pivotCacheDefinition3.xml"/><Relationship Id="rId15" Type="http://schemas.openxmlformats.org/officeDocument/2006/relationships/theme" Target="theme/theme1.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pivotCacheDefinition" Target="pivotCache/pivotCacheDefinition2.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269254293298016"/>
          <c:y val="2.2364245819743708E-2"/>
          <c:w val="0.72643197447166663"/>
          <c:h val="0.96662659617793911"/>
        </c:manualLayout>
      </c:layout>
      <c:scatterChart>
        <c:scatterStyle val="lineMarker"/>
        <c:varyColors val="0"/>
        <c:ser>
          <c:idx val="0"/>
          <c:order val="0"/>
          <c:tx>
            <c:strRef>
              <c:f>example!$L$9</c:f>
              <c:strCache>
                <c:ptCount val="1"/>
                <c:pt idx="0">
                  <c:v>2007</c:v>
                </c:pt>
              </c:strCache>
            </c:strRef>
          </c:tx>
          <c:spPr>
            <a:ln w="25400" cap="rnd">
              <a:noFill/>
              <a:round/>
            </a:ln>
            <a:effectLst/>
          </c:spPr>
          <c:marker>
            <c:symbol val="none"/>
          </c:marker>
          <c:errBars>
            <c:errDir val="x"/>
            <c:errBarType val="minus"/>
            <c:errValType val="cust"/>
            <c:noEndCap val="1"/>
            <c:plus>
              <c:numLit>
                <c:formatCode>General</c:formatCode>
                <c:ptCount val="1"/>
                <c:pt idx="0">
                  <c:v>1</c:v>
                </c:pt>
              </c:numLit>
            </c:plus>
            <c:minus>
              <c:numRef>
                <c:f>[0]!_05_err_bar_2</c:f>
                <c:numCache>
                  <c:formatCode>General</c:formatCode>
                  <c:ptCount val="51"/>
                  <c:pt idx="0">
                    <c:v>0.32000000000000006</c:v>
                  </c:pt>
                  <c:pt idx="1">
                    <c:v>0.32000000000000006</c:v>
                  </c:pt>
                  <c:pt idx="2">
                    <c:v>0.20999999999999996</c:v>
                  </c:pt>
                  <c:pt idx="3">
                    <c:v>0.51</c:v>
                  </c:pt>
                  <c:pt idx="4">
                    <c:v>0.64000000000000012</c:v>
                  </c:pt>
                  <c:pt idx="5">
                    <c:v>0.16999999999999993</c:v>
                  </c:pt>
                  <c:pt idx="6">
                    <c:v>1.03</c:v>
                  </c:pt>
                  <c:pt idx="7">
                    <c:v>0.56000000000000005</c:v>
                  </c:pt>
                  <c:pt idx="8">
                    <c:v>0.17000000000000015</c:v>
                  </c:pt>
                  <c:pt idx="9">
                    <c:v>#N/A</c:v>
                  </c:pt>
                  <c:pt idx="10">
                    <c:v>0.18000000000000016</c:v>
                  </c:pt>
                  <c:pt idx="11">
                    <c:v>0.18000000000000016</c:v>
                  </c:pt>
                  <c:pt idx="12">
                    <c:v>2.9999999999999805E-2</c:v>
                  </c:pt>
                  <c:pt idx="13">
                    <c:v>0.45999999999999996</c:v>
                  </c:pt>
                  <c:pt idx="14">
                    <c:v>0.26</c:v>
                  </c:pt>
                  <c:pt idx="15">
                    <c:v>0.27</c:v>
                  </c:pt>
                  <c:pt idx="16">
                    <c:v>0.21999999999999997</c:v>
                  </c:pt>
                  <c:pt idx="17">
                    <c:v>0.34000000000000008</c:v>
                  </c:pt>
                  <c:pt idx="18">
                    <c:v>0.45999999999999996</c:v>
                  </c:pt>
                  <c:pt idx="19">
                    <c:v>0.27</c:v>
                  </c:pt>
                  <c:pt idx="20">
                    <c:v>0.16999999999999993</c:v>
                  </c:pt>
                  <c:pt idx="21">
                    <c:v>#N/A</c:v>
                  </c:pt>
                  <c:pt idx="22">
                    <c:v>0.20999999999999996</c:v>
                  </c:pt>
                  <c:pt idx="23">
                    <c:v>0.1100000000000001</c:v>
                  </c:pt>
                  <c:pt idx="24">
                    <c:v>0.42000000000000015</c:v>
                  </c:pt>
                  <c:pt idx="25">
                    <c:v>3.0000000000000027E-2</c:v>
                  </c:pt>
                  <c:pt idx="26">
                    <c:v>6.0000000000000053E-2</c:v>
                  </c:pt>
                  <c:pt idx="27">
                    <c:v>7.0000000000000062E-2</c:v>
                  </c:pt>
                  <c:pt idx="28">
                    <c:v>0.57000000000000006</c:v>
                  </c:pt>
                  <c:pt idx="29">
                    <c:v>7.9999999999999849E-2</c:v>
                  </c:pt>
                  <c:pt idx="30">
                    <c:v>0.2799999999999998</c:v>
                  </c:pt>
                  <c:pt idx="31">
                    <c:v>0.20999999999999996</c:v>
                  </c:pt>
                  <c:pt idx="32">
                    <c:v>#N/A</c:v>
                  </c:pt>
                  <c:pt idx="33">
                    <c:v>0.18999999999999995</c:v>
                  </c:pt>
                  <c:pt idx="34">
                    <c:v>#N/A</c:v>
                  </c:pt>
                  <c:pt idx="35">
                    <c:v>0.30000000000000004</c:v>
                  </c:pt>
                  <c:pt idx="36">
                    <c:v>0.40999999999999992</c:v>
                  </c:pt>
                  <c:pt idx="37">
                    <c:v>0.1100000000000001</c:v>
                  </c:pt>
                  <c:pt idx="38">
                    <c:v>0.32000000000000006</c:v>
                  </c:pt>
                  <c:pt idx="39">
                    <c:v>0.3600000000000001</c:v>
                  </c:pt>
                  <c:pt idx="40">
                    <c:v>0.17000000000000004</c:v>
                  </c:pt>
                  <c:pt idx="41">
                    <c:v>#N/A</c:v>
                  </c:pt>
                  <c:pt idx="42">
                    <c:v>7.999999999999996E-2</c:v>
                  </c:pt>
                  <c:pt idx="43">
                    <c:v>1.0000000000000009E-2</c:v>
                  </c:pt>
                  <c:pt idx="44">
                    <c:v>0.23000000000000009</c:v>
                  </c:pt>
                  <c:pt idx="45">
                    <c:v>0.37</c:v>
                  </c:pt>
                  <c:pt idx="46">
                    <c:v>0.18999999999999995</c:v>
                  </c:pt>
                  <c:pt idx="47">
                    <c:v>0.18999999999999995</c:v>
                  </c:pt>
                  <c:pt idx="48">
                    <c:v>0.25</c:v>
                  </c:pt>
                  <c:pt idx="49">
                    <c:v>0.30000000000000004</c:v>
                  </c:pt>
                  <c:pt idx="50">
                    <c:v>0.25</c:v>
                  </c:pt>
                </c:numCache>
              </c:numRef>
            </c:minus>
            <c:spPr>
              <a:ln w="152400">
                <a:solidFill>
                  <a:schemeClr val="accent1">
                    <a:lumMod val="60000"/>
                    <a:lumOff val="40000"/>
                    <a:alpha val="25000"/>
                  </a:schemeClr>
                </a:solidFill>
              </a:ln>
            </c:spPr>
          </c:errBars>
          <c:errBars>
            <c:errDir val="y"/>
            <c:errBarType val="both"/>
            <c:errValType val="fixedVal"/>
            <c:noEndCap val="1"/>
            <c:val val="0.4"/>
            <c:spPr>
              <a:ln w="19050">
                <a:solidFill>
                  <a:schemeClr val="bg1">
                    <a:lumMod val="75000"/>
                  </a:schemeClr>
                </a:solidFill>
              </a:ln>
            </c:spPr>
          </c:errBars>
          <c:xVal>
            <c:numRef>
              <c:f>[0]!_02_year1</c:f>
              <c:numCache>
                <c:formatCode>General</c:formatCode>
                <c:ptCount val="51"/>
                <c:pt idx="0">
                  <c:v>2.1</c:v>
                </c:pt>
                <c:pt idx="1">
                  <c:v>2</c:v>
                </c:pt>
                <c:pt idx="2">
                  <c:v>1.8</c:v>
                </c:pt>
                <c:pt idx="3">
                  <c:v>2.1</c:v>
                </c:pt>
                <c:pt idx="4">
                  <c:v>2.2000000000000002</c:v>
                </c:pt>
                <c:pt idx="5">
                  <c:v>1.7</c:v>
                </c:pt>
                <c:pt idx="6">
                  <c:v>2.5</c:v>
                </c:pt>
                <c:pt idx="7">
                  <c:v>2</c:v>
                </c:pt>
                <c:pt idx="8">
                  <c:v>1.6</c:v>
                </c:pt>
                <c:pt idx="9">
                  <c:v>1.4</c:v>
                </c:pt>
                <c:pt idx="10">
                  <c:v>1.6</c:v>
                </c:pt>
                <c:pt idx="11">
                  <c:v>1.6</c:v>
                </c:pt>
                <c:pt idx="12">
                  <c:v>1.4</c:v>
                </c:pt>
                <c:pt idx="13">
                  <c:v>1.8</c:v>
                </c:pt>
                <c:pt idx="14">
                  <c:v>1.6</c:v>
                </c:pt>
                <c:pt idx="15">
                  <c:v>1.6</c:v>
                </c:pt>
                <c:pt idx="16">
                  <c:v>1.5</c:v>
                </c:pt>
                <c:pt idx="17">
                  <c:v>1.6</c:v>
                </c:pt>
                <c:pt idx="18">
                  <c:v>1.7</c:v>
                </c:pt>
                <c:pt idx="19">
                  <c:v>1.5</c:v>
                </c:pt>
                <c:pt idx="20">
                  <c:v>1.4</c:v>
                </c:pt>
                <c:pt idx="21">
                  <c:v>1.1000000000000001</c:v>
                </c:pt>
                <c:pt idx="22">
                  <c:v>1.4</c:v>
                </c:pt>
                <c:pt idx="23">
                  <c:v>1.3</c:v>
                </c:pt>
                <c:pt idx="24">
                  <c:v>1.6</c:v>
                </c:pt>
                <c:pt idx="25">
                  <c:v>1.2</c:v>
                </c:pt>
                <c:pt idx="26">
                  <c:v>1.2</c:v>
                </c:pt>
                <c:pt idx="27">
                  <c:v>1.2</c:v>
                </c:pt>
                <c:pt idx="28">
                  <c:v>1.7</c:v>
                </c:pt>
                <c:pt idx="29">
                  <c:v>1.2</c:v>
                </c:pt>
                <c:pt idx="30">
                  <c:v>1.4</c:v>
                </c:pt>
                <c:pt idx="31">
                  <c:v>1.3</c:v>
                </c:pt>
                <c:pt idx="32">
                  <c:v>0.8</c:v>
                </c:pt>
                <c:pt idx="33">
                  <c:v>1.2</c:v>
                </c:pt>
                <c:pt idx="34">
                  <c:v>1</c:v>
                </c:pt>
                <c:pt idx="35">
                  <c:v>1.3</c:v>
                </c:pt>
                <c:pt idx="36">
                  <c:v>1.4</c:v>
                </c:pt>
                <c:pt idx="37">
                  <c:v>1.1000000000000001</c:v>
                </c:pt>
                <c:pt idx="38">
                  <c:v>1.3</c:v>
                </c:pt>
                <c:pt idx="39">
                  <c:v>1.3</c:v>
                </c:pt>
                <c:pt idx="40">
                  <c:v>1.1000000000000001</c:v>
                </c:pt>
                <c:pt idx="41">
                  <c:v>0.9</c:v>
                </c:pt>
                <c:pt idx="42">
                  <c:v>1</c:v>
                </c:pt>
                <c:pt idx="43">
                  <c:v>0.9</c:v>
                </c:pt>
                <c:pt idx="44">
                  <c:v>1.1000000000000001</c:v>
                </c:pt>
                <c:pt idx="45">
                  <c:v>1.2</c:v>
                </c:pt>
                <c:pt idx="46">
                  <c:v>1</c:v>
                </c:pt>
                <c:pt idx="47">
                  <c:v>1</c:v>
                </c:pt>
                <c:pt idx="48">
                  <c:v>1</c:v>
                </c:pt>
                <c:pt idx="49">
                  <c:v>0.9</c:v>
                </c:pt>
                <c:pt idx="50">
                  <c:v>0.8</c:v>
                </c:pt>
              </c:numCache>
            </c:numRef>
          </c:xVal>
          <c:yVal>
            <c:numRef>
              <c:f>[0]!_04_y_axis</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yVal>
          <c:smooth val="0"/>
          <c:extLst>
            <c:ext xmlns:c16="http://schemas.microsoft.com/office/drawing/2014/chart" uri="{C3380CC4-5D6E-409C-BE32-E72D297353CC}">
              <c16:uniqueId val="{00000000-7AA4-48BF-9E7A-3226B038D463}"/>
            </c:ext>
          </c:extLst>
        </c:ser>
        <c:ser>
          <c:idx val="1"/>
          <c:order val="1"/>
          <c:tx>
            <c:strRef>
              <c:f>example!$M$9</c:f>
              <c:strCache>
                <c:ptCount val="1"/>
                <c:pt idx="0">
                  <c:v>2017</c:v>
                </c:pt>
              </c:strCache>
            </c:strRef>
          </c:tx>
          <c:spPr>
            <a:ln w="25400" cap="rnd">
              <a:noFill/>
              <a:round/>
            </a:ln>
            <a:effectLst/>
          </c:spPr>
          <c:marker>
            <c:symbol val="none"/>
          </c:marker>
          <c:errBars>
            <c:errDir val="x"/>
            <c:errBarType val="plus"/>
            <c:errValType val="cust"/>
            <c:noEndCap val="1"/>
            <c:plus>
              <c:numRef>
                <c:f>[0]!_05_err_bar_1</c:f>
                <c:numCache>
                  <c:formatCode>General</c:formatCode>
                  <c:ptCount val="51"/>
                  <c:pt idx="0">
                    <c:v>#N/A</c:v>
                  </c:pt>
                  <c:pt idx="1">
                    <c:v>#N/A</c:v>
                  </c:pt>
                  <c:pt idx="2">
                    <c:v>#N/A</c:v>
                  </c:pt>
                  <c:pt idx="3">
                    <c:v>#N/A</c:v>
                  </c:pt>
                  <c:pt idx="4">
                    <c:v>#N/A</c:v>
                  </c:pt>
                  <c:pt idx="5">
                    <c:v>#N/A</c:v>
                  </c:pt>
                  <c:pt idx="6">
                    <c:v>#N/A</c:v>
                  </c:pt>
                  <c:pt idx="7">
                    <c:v>#N/A</c:v>
                  </c:pt>
                  <c:pt idx="8">
                    <c:v>#N/A</c:v>
                  </c:pt>
                  <c:pt idx="9">
                    <c:v>-3.0000000000000027E-2</c:v>
                  </c:pt>
                  <c:pt idx="10">
                    <c:v>#N/A</c:v>
                  </c:pt>
                  <c:pt idx="11">
                    <c:v>#N/A</c:v>
                  </c:pt>
                  <c:pt idx="12">
                    <c:v>#N/A</c:v>
                  </c:pt>
                  <c:pt idx="13">
                    <c:v>#N/A</c:v>
                  </c:pt>
                  <c:pt idx="14">
                    <c:v>#N/A</c:v>
                  </c:pt>
                  <c:pt idx="15">
                    <c:v>#N/A</c:v>
                  </c:pt>
                  <c:pt idx="16">
                    <c:v>#N/A</c:v>
                  </c:pt>
                  <c:pt idx="17">
                    <c:v>#N/A</c:v>
                  </c:pt>
                  <c:pt idx="18">
                    <c:v>#N/A</c:v>
                  </c:pt>
                  <c:pt idx="19">
                    <c:v>#N/A</c:v>
                  </c:pt>
                  <c:pt idx="20">
                    <c:v>#N/A</c:v>
                  </c:pt>
                  <c:pt idx="21">
                    <c:v>-0.10999999999999988</c:v>
                  </c:pt>
                  <c:pt idx="22">
                    <c:v>#N/A</c:v>
                  </c:pt>
                  <c:pt idx="23">
                    <c:v>#N/A</c:v>
                  </c:pt>
                  <c:pt idx="24">
                    <c:v>#N/A</c:v>
                  </c:pt>
                  <c:pt idx="25">
                    <c:v>#N/A</c:v>
                  </c:pt>
                  <c:pt idx="26">
                    <c:v>#N/A</c:v>
                  </c:pt>
                  <c:pt idx="27">
                    <c:v>#N/A</c:v>
                  </c:pt>
                  <c:pt idx="28">
                    <c:v>#N/A</c:v>
                  </c:pt>
                  <c:pt idx="29">
                    <c:v>#N/A</c:v>
                  </c:pt>
                  <c:pt idx="30">
                    <c:v>#N/A</c:v>
                  </c:pt>
                  <c:pt idx="31">
                    <c:v>#N/A</c:v>
                  </c:pt>
                  <c:pt idx="32">
                    <c:v>-0.25</c:v>
                  </c:pt>
                  <c:pt idx="33">
                    <c:v>#N/A</c:v>
                  </c:pt>
                  <c:pt idx="34">
                    <c:v>-1.0000000000000009E-2</c:v>
                  </c:pt>
                  <c:pt idx="35">
                    <c:v>#N/A</c:v>
                  </c:pt>
                  <c:pt idx="36">
                    <c:v>#N/A</c:v>
                  </c:pt>
                  <c:pt idx="37">
                    <c:v>#N/A</c:v>
                  </c:pt>
                  <c:pt idx="38">
                    <c:v>#N/A</c:v>
                  </c:pt>
                  <c:pt idx="39">
                    <c:v>#N/A</c:v>
                  </c:pt>
                  <c:pt idx="40">
                    <c:v>#N/A</c:v>
                  </c:pt>
                  <c:pt idx="41">
                    <c:v>-3.0000000000000027E-2</c:v>
                  </c:pt>
                  <c:pt idx="42">
                    <c:v>#N/A</c:v>
                  </c:pt>
                  <c:pt idx="43">
                    <c:v>#N/A</c:v>
                  </c:pt>
                  <c:pt idx="44">
                    <c:v>#N/A</c:v>
                  </c:pt>
                  <c:pt idx="45">
                    <c:v>#N/A</c:v>
                  </c:pt>
                  <c:pt idx="46">
                    <c:v>#N/A</c:v>
                  </c:pt>
                  <c:pt idx="47">
                    <c:v>#N/A</c:v>
                  </c:pt>
                  <c:pt idx="48">
                    <c:v>#N/A</c:v>
                  </c:pt>
                  <c:pt idx="49">
                    <c:v>#N/A</c:v>
                  </c:pt>
                  <c:pt idx="50">
                    <c:v>#N/A</c:v>
                  </c:pt>
                </c:numCache>
              </c:numRef>
            </c:plus>
            <c:minus>
              <c:numLit>
                <c:formatCode>General</c:formatCode>
                <c:ptCount val="1"/>
                <c:pt idx="0">
                  <c:v>1</c:v>
                </c:pt>
              </c:numLit>
            </c:minus>
            <c:spPr>
              <a:noFill/>
              <a:ln w="152400" cap="flat" cmpd="sng" algn="ctr">
                <a:solidFill>
                  <a:srgbClr val="CC0000">
                    <a:alpha val="25000"/>
                  </a:srgbClr>
                </a:solidFill>
                <a:round/>
              </a:ln>
              <a:effectLst/>
            </c:spPr>
          </c:errBars>
          <c:errBars>
            <c:errDir val="y"/>
            <c:errBarType val="both"/>
            <c:errValType val="fixedVal"/>
            <c:noEndCap val="1"/>
            <c:val val="0.4"/>
            <c:spPr>
              <a:ln w="19050">
                <a:solidFill>
                  <a:sysClr val="windowText" lastClr="000000"/>
                </a:solidFill>
              </a:ln>
            </c:spPr>
          </c:errBars>
          <c:xVal>
            <c:numRef>
              <c:f>[0]!_03_year2</c:f>
              <c:numCache>
                <c:formatCode>General</c:formatCode>
                <c:ptCount val="51"/>
                <c:pt idx="0">
                  <c:v>1.78</c:v>
                </c:pt>
                <c:pt idx="1">
                  <c:v>1.68</c:v>
                </c:pt>
                <c:pt idx="2">
                  <c:v>1.59</c:v>
                </c:pt>
                <c:pt idx="3">
                  <c:v>1.59</c:v>
                </c:pt>
                <c:pt idx="4">
                  <c:v>1.56</c:v>
                </c:pt>
                <c:pt idx="5">
                  <c:v>1.53</c:v>
                </c:pt>
                <c:pt idx="6">
                  <c:v>1.47</c:v>
                </c:pt>
                <c:pt idx="7">
                  <c:v>1.44</c:v>
                </c:pt>
                <c:pt idx="8">
                  <c:v>1.43</c:v>
                </c:pt>
                <c:pt idx="9">
                  <c:v>1.43</c:v>
                </c:pt>
                <c:pt idx="10">
                  <c:v>1.42</c:v>
                </c:pt>
                <c:pt idx="11">
                  <c:v>1.42</c:v>
                </c:pt>
                <c:pt idx="12">
                  <c:v>1.37</c:v>
                </c:pt>
                <c:pt idx="13">
                  <c:v>1.34</c:v>
                </c:pt>
                <c:pt idx="14">
                  <c:v>1.34</c:v>
                </c:pt>
                <c:pt idx="15">
                  <c:v>1.33</c:v>
                </c:pt>
                <c:pt idx="16">
                  <c:v>1.28</c:v>
                </c:pt>
                <c:pt idx="17">
                  <c:v>1.26</c:v>
                </c:pt>
                <c:pt idx="18">
                  <c:v>1.24</c:v>
                </c:pt>
                <c:pt idx="19">
                  <c:v>1.23</c:v>
                </c:pt>
                <c:pt idx="20">
                  <c:v>1.23</c:v>
                </c:pt>
                <c:pt idx="21">
                  <c:v>1.21</c:v>
                </c:pt>
                <c:pt idx="22">
                  <c:v>1.19</c:v>
                </c:pt>
                <c:pt idx="23">
                  <c:v>1.19</c:v>
                </c:pt>
                <c:pt idx="24">
                  <c:v>1.18</c:v>
                </c:pt>
                <c:pt idx="25">
                  <c:v>1.17</c:v>
                </c:pt>
                <c:pt idx="26">
                  <c:v>1.1399999999999999</c:v>
                </c:pt>
                <c:pt idx="27">
                  <c:v>1.1299999999999999</c:v>
                </c:pt>
                <c:pt idx="28">
                  <c:v>1.1299999999999999</c:v>
                </c:pt>
                <c:pt idx="29">
                  <c:v>1.1200000000000001</c:v>
                </c:pt>
                <c:pt idx="30">
                  <c:v>1.1200000000000001</c:v>
                </c:pt>
                <c:pt idx="31">
                  <c:v>1.0900000000000001</c:v>
                </c:pt>
                <c:pt idx="32">
                  <c:v>1.05</c:v>
                </c:pt>
                <c:pt idx="33">
                  <c:v>1.01</c:v>
                </c:pt>
                <c:pt idx="34">
                  <c:v>1.01</c:v>
                </c:pt>
                <c:pt idx="35">
                  <c:v>1</c:v>
                </c:pt>
                <c:pt idx="36">
                  <c:v>0.99</c:v>
                </c:pt>
                <c:pt idx="37">
                  <c:v>0.99</c:v>
                </c:pt>
                <c:pt idx="38">
                  <c:v>0.98</c:v>
                </c:pt>
                <c:pt idx="39">
                  <c:v>0.94</c:v>
                </c:pt>
                <c:pt idx="40">
                  <c:v>0.93</c:v>
                </c:pt>
                <c:pt idx="41">
                  <c:v>0.93</c:v>
                </c:pt>
                <c:pt idx="42">
                  <c:v>0.92</c:v>
                </c:pt>
                <c:pt idx="43">
                  <c:v>0.89</c:v>
                </c:pt>
                <c:pt idx="44">
                  <c:v>0.87</c:v>
                </c:pt>
                <c:pt idx="45">
                  <c:v>0.83</c:v>
                </c:pt>
                <c:pt idx="46">
                  <c:v>0.81</c:v>
                </c:pt>
                <c:pt idx="47">
                  <c:v>0.81</c:v>
                </c:pt>
                <c:pt idx="48">
                  <c:v>0.75</c:v>
                </c:pt>
                <c:pt idx="49">
                  <c:v>0.6</c:v>
                </c:pt>
                <c:pt idx="50">
                  <c:v>0.55000000000000004</c:v>
                </c:pt>
              </c:numCache>
            </c:numRef>
          </c:xVal>
          <c:yVal>
            <c:numRef>
              <c:f>[0]!_04_y_axis</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yVal>
          <c:smooth val="0"/>
          <c:extLst>
            <c:ext xmlns:c16="http://schemas.microsoft.com/office/drawing/2014/chart" uri="{C3380CC4-5D6E-409C-BE32-E72D297353CC}">
              <c16:uniqueId val="{00000002-7AA4-48BF-9E7A-3226B038D463}"/>
            </c:ext>
          </c:extLst>
        </c:ser>
        <c:ser>
          <c:idx val="2"/>
          <c:order val="2"/>
          <c:tx>
            <c:strRef>
              <c:f>example!$O$9</c:f>
              <c:strCache>
                <c:ptCount val="1"/>
                <c:pt idx="0">
                  <c:v>label </c:v>
                </c:pt>
              </c:strCache>
            </c:strRef>
          </c:tx>
          <c:spPr>
            <a:ln w="25400" cap="rnd">
              <a:noFill/>
              <a:round/>
            </a:ln>
            <a:effectLst/>
          </c:spPr>
          <c:marker>
            <c:symbol val="none"/>
          </c:marker>
          <c:dLbls>
            <c:dLbl>
              <c:idx val="0"/>
              <c:tx>
                <c:rich>
                  <a:bodyPr/>
                  <a:lstStyle/>
                  <a:p>
                    <a:fld id="{C2DE6ACE-A4F2-4B03-B560-2182B50C050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AA4-48BF-9E7A-3226B038D463}"/>
                </c:ext>
              </c:extLst>
            </c:dLbl>
            <c:dLbl>
              <c:idx val="1"/>
              <c:tx>
                <c:rich>
                  <a:bodyPr/>
                  <a:lstStyle/>
                  <a:p>
                    <a:fld id="{4B1A50BF-0284-431E-9A5D-41119EC4579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AA4-48BF-9E7A-3226B038D463}"/>
                </c:ext>
              </c:extLst>
            </c:dLbl>
            <c:dLbl>
              <c:idx val="2"/>
              <c:tx>
                <c:rich>
                  <a:bodyPr/>
                  <a:lstStyle/>
                  <a:p>
                    <a:fld id="{6743BA02-75BF-4B50-9B0A-39A8BA6BC55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AA4-48BF-9E7A-3226B038D463}"/>
                </c:ext>
              </c:extLst>
            </c:dLbl>
            <c:dLbl>
              <c:idx val="3"/>
              <c:tx>
                <c:rich>
                  <a:bodyPr/>
                  <a:lstStyle/>
                  <a:p>
                    <a:fld id="{933A08D6-C3F8-4A37-8C64-C95730DE9E5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AA4-48BF-9E7A-3226B038D463}"/>
                </c:ext>
              </c:extLst>
            </c:dLbl>
            <c:dLbl>
              <c:idx val="4"/>
              <c:tx>
                <c:rich>
                  <a:bodyPr/>
                  <a:lstStyle/>
                  <a:p>
                    <a:fld id="{C1DE7BCD-6D39-44D5-A2A5-6A07C65E819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AA4-48BF-9E7A-3226B038D463}"/>
                </c:ext>
              </c:extLst>
            </c:dLbl>
            <c:dLbl>
              <c:idx val="5"/>
              <c:tx>
                <c:rich>
                  <a:bodyPr/>
                  <a:lstStyle/>
                  <a:p>
                    <a:fld id="{53BEBCE3-4367-4EBC-BF3F-F168D1243C9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AA4-48BF-9E7A-3226B038D463}"/>
                </c:ext>
              </c:extLst>
            </c:dLbl>
            <c:dLbl>
              <c:idx val="6"/>
              <c:tx>
                <c:rich>
                  <a:bodyPr/>
                  <a:lstStyle/>
                  <a:p>
                    <a:fld id="{202078B6-EA88-4B6A-B81A-235DAA10043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AA4-48BF-9E7A-3226B038D463}"/>
                </c:ext>
              </c:extLst>
            </c:dLbl>
            <c:dLbl>
              <c:idx val="7"/>
              <c:tx>
                <c:rich>
                  <a:bodyPr/>
                  <a:lstStyle/>
                  <a:p>
                    <a:fld id="{ED233593-E923-461B-A86E-0C7E5B158AE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AA4-48BF-9E7A-3226B038D463}"/>
                </c:ext>
              </c:extLst>
            </c:dLbl>
            <c:dLbl>
              <c:idx val="8"/>
              <c:tx>
                <c:rich>
                  <a:bodyPr/>
                  <a:lstStyle/>
                  <a:p>
                    <a:fld id="{8D72BCA9-0761-467E-9CA2-A019D3E9033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AA4-48BF-9E7A-3226B038D463}"/>
                </c:ext>
              </c:extLst>
            </c:dLbl>
            <c:dLbl>
              <c:idx val="9"/>
              <c:tx>
                <c:rich>
                  <a:bodyPr/>
                  <a:lstStyle/>
                  <a:p>
                    <a:fld id="{870834D5-DFE5-49D7-8BA1-E9C70BE39BC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AA4-48BF-9E7A-3226B038D463}"/>
                </c:ext>
              </c:extLst>
            </c:dLbl>
            <c:dLbl>
              <c:idx val="10"/>
              <c:tx>
                <c:rich>
                  <a:bodyPr/>
                  <a:lstStyle/>
                  <a:p>
                    <a:fld id="{9C46F6B1-29A5-4FE8-AAEE-2850292426C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AA4-48BF-9E7A-3226B038D463}"/>
                </c:ext>
              </c:extLst>
            </c:dLbl>
            <c:dLbl>
              <c:idx val="11"/>
              <c:tx>
                <c:rich>
                  <a:bodyPr/>
                  <a:lstStyle/>
                  <a:p>
                    <a:fld id="{AA686F75-5522-4DD0-9639-82525C85A71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7AA4-48BF-9E7A-3226B038D463}"/>
                </c:ext>
              </c:extLst>
            </c:dLbl>
            <c:dLbl>
              <c:idx val="12"/>
              <c:tx>
                <c:rich>
                  <a:bodyPr/>
                  <a:lstStyle/>
                  <a:p>
                    <a:fld id="{9114E693-7845-4556-B81B-34F842D63AC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AA4-48BF-9E7A-3226B038D463}"/>
                </c:ext>
              </c:extLst>
            </c:dLbl>
            <c:dLbl>
              <c:idx val="13"/>
              <c:tx>
                <c:rich>
                  <a:bodyPr/>
                  <a:lstStyle/>
                  <a:p>
                    <a:fld id="{3D598733-A466-467B-915A-825BB5B2BD1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AA4-48BF-9E7A-3226B038D463}"/>
                </c:ext>
              </c:extLst>
            </c:dLbl>
            <c:dLbl>
              <c:idx val="14"/>
              <c:tx>
                <c:rich>
                  <a:bodyPr/>
                  <a:lstStyle/>
                  <a:p>
                    <a:fld id="{B1A42556-46A0-458C-9DEC-966D923A858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7AA4-48BF-9E7A-3226B038D463}"/>
                </c:ext>
              </c:extLst>
            </c:dLbl>
            <c:dLbl>
              <c:idx val="15"/>
              <c:tx>
                <c:rich>
                  <a:bodyPr/>
                  <a:lstStyle/>
                  <a:p>
                    <a:fld id="{8140A8BB-2649-470D-9B69-0CC6E1420E0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7AA4-48BF-9E7A-3226B038D463}"/>
                </c:ext>
              </c:extLst>
            </c:dLbl>
            <c:dLbl>
              <c:idx val="16"/>
              <c:tx>
                <c:rich>
                  <a:bodyPr/>
                  <a:lstStyle/>
                  <a:p>
                    <a:fld id="{E30B212B-48F6-44CB-9F62-7DFB9F3FE08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AA4-48BF-9E7A-3226B038D463}"/>
                </c:ext>
              </c:extLst>
            </c:dLbl>
            <c:dLbl>
              <c:idx val="17"/>
              <c:tx>
                <c:rich>
                  <a:bodyPr/>
                  <a:lstStyle/>
                  <a:p>
                    <a:fld id="{24848226-AC43-4EF4-8498-02D3B4EFD0A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7AA4-48BF-9E7A-3226B038D463}"/>
                </c:ext>
              </c:extLst>
            </c:dLbl>
            <c:dLbl>
              <c:idx val="18"/>
              <c:tx>
                <c:rich>
                  <a:bodyPr/>
                  <a:lstStyle/>
                  <a:p>
                    <a:fld id="{98BE61E5-3865-4070-AF29-CFFCC1D1610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7AA4-48BF-9E7A-3226B038D463}"/>
                </c:ext>
              </c:extLst>
            </c:dLbl>
            <c:dLbl>
              <c:idx val="19"/>
              <c:tx>
                <c:rich>
                  <a:bodyPr/>
                  <a:lstStyle/>
                  <a:p>
                    <a:fld id="{D93FE746-0C17-427E-9697-718A82A5185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7AA4-48BF-9E7A-3226B038D463}"/>
                </c:ext>
              </c:extLst>
            </c:dLbl>
            <c:dLbl>
              <c:idx val="20"/>
              <c:tx>
                <c:rich>
                  <a:bodyPr/>
                  <a:lstStyle/>
                  <a:p>
                    <a:fld id="{0F24D131-E4EA-4872-A063-F47C6B3031F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7AA4-48BF-9E7A-3226B038D463}"/>
                </c:ext>
              </c:extLst>
            </c:dLbl>
            <c:dLbl>
              <c:idx val="21"/>
              <c:tx>
                <c:rich>
                  <a:bodyPr/>
                  <a:lstStyle/>
                  <a:p>
                    <a:fld id="{DC88E669-BAED-4102-A6F6-AC9D33CD02E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7AA4-48BF-9E7A-3226B038D463}"/>
                </c:ext>
              </c:extLst>
            </c:dLbl>
            <c:dLbl>
              <c:idx val="22"/>
              <c:tx>
                <c:rich>
                  <a:bodyPr/>
                  <a:lstStyle/>
                  <a:p>
                    <a:fld id="{7302EC2E-6300-4CA6-89B4-7CC2DD51D4F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7AA4-48BF-9E7A-3226B038D463}"/>
                </c:ext>
              </c:extLst>
            </c:dLbl>
            <c:dLbl>
              <c:idx val="23"/>
              <c:tx>
                <c:rich>
                  <a:bodyPr/>
                  <a:lstStyle/>
                  <a:p>
                    <a:fld id="{EAC6727E-747D-4B64-9929-2E6EC8E14DB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7AA4-48BF-9E7A-3226B038D463}"/>
                </c:ext>
              </c:extLst>
            </c:dLbl>
            <c:dLbl>
              <c:idx val="24"/>
              <c:tx>
                <c:rich>
                  <a:bodyPr/>
                  <a:lstStyle/>
                  <a:p>
                    <a:fld id="{D42E4074-7CE8-41B5-B536-96BBAEB2BA5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7AA4-48BF-9E7A-3226B038D463}"/>
                </c:ext>
              </c:extLst>
            </c:dLbl>
            <c:dLbl>
              <c:idx val="25"/>
              <c:tx>
                <c:rich>
                  <a:bodyPr/>
                  <a:lstStyle/>
                  <a:p>
                    <a:fld id="{2B18E3EF-5AB2-4840-8DBE-755B8089576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7AA4-48BF-9E7A-3226B038D463}"/>
                </c:ext>
              </c:extLst>
            </c:dLbl>
            <c:dLbl>
              <c:idx val="26"/>
              <c:tx>
                <c:rich>
                  <a:bodyPr/>
                  <a:lstStyle/>
                  <a:p>
                    <a:fld id="{D94597B7-E43A-44AC-9597-70930349E5D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7AA4-48BF-9E7A-3226B038D463}"/>
                </c:ext>
              </c:extLst>
            </c:dLbl>
            <c:dLbl>
              <c:idx val="27"/>
              <c:tx>
                <c:rich>
                  <a:bodyPr/>
                  <a:lstStyle/>
                  <a:p>
                    <a:fld id="{2922D147-0CD6-42E4-9E23-828F7A2F814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7AA4-48BF-9E7A-3226B038D463}"/>
                </c:ext>
              </c:extLst>
            </c:dLbl>
            <c:dLbl>
              <c:idx val="28"/>
              <c:tx>
                <c:rich>
                  <a:bodyPr/>
                  <a:lstStyle/>
                  <a:p>
                    <a:fld id="{C4B13D1A-8D44-468B-8CB0-B3D706EA852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7AA4-48BF-9E7A-3226B038D463}"/>
                </c:ext>
              </c:extLst>
            </c:dLbl>
            <c:dLbl>
              <c:idx val="29"/>
              <c:tx>
                <c:rich>
                  <a:bodyPr/>
                  <a:lstStyle/>
                  <a:p>
                    <a:fld id="{B1638AD2-CAC6-49C7-A8DB-64F4E4A1636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7AA4-48BF-9E7A-3226B038D463}"/>
                </c:ext>
              </c:extLst>
            </c:dLbl>
            <c:dLbl>
              <c:idx val="30"/>
              <c:tx>
                <c:rich>
                  <a:bodyPr/>
                  <a:lstStyle/>
                  <a:p>
                    <a:fld id="{7E5F3042-E983-4B30-9162-37F8F95B601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7AA4-48BF-9E7A-3226B038D463}"/>
                </c:ext>
              </c:extLst>
            </c:dLbl>
            <c:dLbl>
              <c:idx val="31"/>
              <c:tx>
                <c:rich>
                  <a:bodyPr/>
                  <a:lstStyle/>
                  <a:p>
                    <a:fld id="{BDD89E54-6C3E-4408-B4B1-7769E970539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7AA4-48BF-9E7A-3226B038D463}"/>
                </c:ext>
              </c:extLst>
            </c:dLbl>
            <c:dLbl>
              <c:idx val="32"/>
              <c:tx>
                <c:rich>
                  <a:bodyPr/>
                  <a:lstStyle/>
                  <a:p>
                    <a:fld id="{57DA692B-BC93-40C7-BE74-C0917C48906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7AA4-48BF-9E7A-3226B038D463}"/>
                </c:ext>
              </c:extLst>
            </c:dLbl>
            <c:dLbl>
              <c:idx val="33"/>
              <c:tx>
                <c:rich>
                  <a:bodyPr/>
                  <a:lstStyle/>
                  <a:p>
                    <a:fld id="{5EB69FFC-2EAB-4594-9776-D3D7492AFC7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7AA4-48BF-9E7A-3226B038D463}"/>
                </c:ext>
              </c:extLst>
            </c:dLbl>
            <c:dLbl>
              <c:idx val="34"/>
              <c:tx>
                <c:rich>
                  <a:bodyPr/>
                  <a:lstStyle/>
                  <a:p>
                    <a:fld id="{F14008F4-D2C9-41B2-81CE-CE6C29B61A3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7AA4-48BF-9E7A-3226B038D463}"/>
                </c:ext>
              </c:extLst>
            </c:dLbl>
            <c:dLbl>
              <c:idx val="35"/>
              <c:tx>
                <c:rich>
                  <a:bodyPr/>
                  <a:lstStyle/>
                  <a:p>
                    <a:fld id="{CF9CC111-C36D-49F4-B757-83FF304F0F4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7AA4-48BF-9E7A-3226B038D463}"/>
                </c:ext>
              </c:extLst>
            </c:dLbl>
            <c:dLbl>
              <c:idx val="36"/>
              <c:tx>
                <c:rich>
                  <a:bodyPr/>
                  <a:lstStyle/>
                  <a:p>
                    <a:fld id="{377B2699-B9FE-41E3-9596-2EBEE61C09E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7AA4-48BF-9E7A-3226B038D463}"/>
                </c:ext>
              </c:extLst>
            </c:dLbl>
            <c:dLbl>
              <c:idx val="37"/>
              <c:tx>
                <c:rich>
                  <a:bodyPr/>
                  <a:lstStyle/>
                  <a:p>
                    <a:fld id="{27D29971-C3ED-4BBA-9A7E-2FF05C0DE3F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7AA4-48BF-9E7A-3226B038D463}"/>
                </c:ext>
              </c:extLst>
            </c:dLbl>
            <c:dLbl>
              <c:idx val="38"/>
              <c:tx>
                <c:rich>
                  <a:bodyPr/>
                  <a:lstStyle/>
                  <a:p>
                    <a:fld id="{69FD94EE-DC52-475A-8C22-60C69D375C8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7AA4-48BF-9E7A-3226B038D463}"/>
                </c:ext>
              </c:extLst>
            </c:dLbl>
            <c:dLbl>
              <c:idx val="39"/>
              <c:tx>
                <c:rich>
                  <a:bodyPr/>
                  <a:lstStyle/>
                  <a:p>
                    <a:fld id="{9D4B94B7-317F-401A-A359-28125893DA5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7AA4-48BF-9E7A-3226B038D463}"/>
                </c:ext>
              </c:extLst>
            </c:dLbl>
            <c:dLbl>
              <c:idx val="40"/>
              <c:tx>
                <c:rich>
                  <a:bodyPr/>
                  <a:lstStyle/>
                  <a:p>
                    <a:fld id="{9CF4728D-4388-4F68-B994-01A1500FAE3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7AA4-48BF-9E7A-3226B038D463}"/>
                </c:ext>
              </c:extLst>
            </c:dLbl>
            <c:dLbl>
              <c:idx val="41"/>
              <c:tx>
                <c:rich>
                  <a:bodyPr/>
                  <a:lstStyle/>
                  <a:p>
                    <a:fld id="{4AE4B629-4DB2-4E30-8345-A48518D93AB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7AA4-48BF-9E7A-3226B038D463}"/>
                </c:ext>
              </c:extLst>
            </c:dLbl>
            <c:dLbl>
              <c:idx val="42"/>
              <c:tx>
                <c:rich>
                  <a:bodyPr/>
                  <a:lstStyle/>
                  <a:p>
                    <a:fld id="{DD8BAB5F-F1A8-4D6C-A8A6-16127ACCF5A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7AA4-48BF-9E7A-3226B038D463}"/>
                </c:ext>
              </c:extLst>
            </c:dLbl>
            <c:dLbl>
              <c:idx val="43"/>
              <c:tx>
                <c:rich>
                  <a:bodyPr/>
                  <a:lstStyle/>
                  <a:p>
                    <a:fld id="{AA2B2E66-4D8E-426F-AA97-46F62D10F29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7AA4-48BF-9E7A-3226B038D463}"/>
                </c:ext>
              </c:extLst>
            </c:dLbl>
            <c:dLbl>
              <c:idx val="44"/>
              <c:tx>
                <c:rich>
                  <a:bodyPr/>
                  <a:lstStyle/>
                  <a:p>
                    <a:fld id="{091716CD-EA55-4397-9ABC-224953A0882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7AA4-48BF-9E7A-3226B038D463}"/>
                </c:ext>
              </c:extLst>
            </c:dLbl>
            <c:dLbl>
              <c:idx val="45"/>
              <c:tx>
                <c:rich>
                  <a:bodyPr/>
                  <a:lstStyle/>
                  <a:p>
                    <a:fld id="{941BD629-899D-41CF-96DD-D788D290CD4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7AA4-48BF-9E7A-3226B038D463}"/>
                </c:ext>
              </c:extLst>
            </c:dLbl>
            <c:dLbl>
              <c:idx val="46"/>
              <c:tx>
                <c:rich>
                  <a:bodyPr/>
                  <a:lstStyle/>
                  <a:p>
                    <a:fld id="{E5E2C864-8982-4478-89E4-F15E322FE76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7AA4-48BF-9E7A-3226B038D463}"/>
                </c:ext>
              </c:extLst>
            </c:dLbl>
            <c:dLbl>
              <c:idx val="47"/>
              <c:tx>
                <c:rich>
                  <a:bodyPr/>
                  <a:lstStyle/>
                  <a:p>
                    <a:fld id="{E1165E67-B4EF-44E6-B172-6663DDD8704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7AA4-48BF-9E7A-3226B038D463}"/>
                </c:ext>
              </c:extLst>
            </c:dLbl>
            <c:dLbl>
              <c:idx val="48"/>
              <c:tx>
                <c:rich>
                  <a:bodyPr/>
                  <a:lstStyle/>
                  <a:p>
                    <a:fld id="{C9FF6DF1-3DD3-462E-8C80-3EAA960E40F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7AA4-48BF-9E7A-3226B038D463}"/>
                </c:ext>
              </c:extLst>
            </c:dLbl>
            <c:dLbl>
              <c:idx val="49"/>
              <c:tx>
                <c:rich>
                  <a:bodyPr/>
                  <a:lstStyle/>
                  <a:p>
                    <a:fld id="{9BE702C6-6411-4743-80C3-E536320EFE7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7AA4-48BF-9E7A-3226B038D463}"/>
                </c:ext>
              </c:extLst>
            </c:dLbl>
            <c:dLbl>
              <c:idx val="50"/>
              <c:tx>
                <c:rich>
                  <a:bodyPr/>
                  <a:lstStyle/>
                  <a:p>
                    <a:fld id="{13C71FFC-F64A-4A47-B276-C5697C7FD25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6-7AA4-48BF-9E7A-3226B038D463}"/>
                </c:ext>
              </c:extLst>
            </c:dLbl>
            <c:spPr>
              <a:noFill/>
              <a:ln>
                <a:noFill/>
              </a:ln>
              <a:effectLst/>
            </c:spPr>
            <c:txPr>
              <a:bodyPr rot="0" spcFirstLastPara="1" vertOverflow="overflow" horzOverflow="overflow" vert="horz" wrap="none" anchor="ctr" anchorCtr="0">
                <a:spAutoFit/>
              </a:bodyPr>
              <a:lstStyle/>
              <a:p>
                <a:pPr algn="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xVal>
            <c:numRef>
              <c:f>[0]!_06_label_pos</c:f>
              <c:numCache>
                <c:formatCode>General</c:formatCode>
                <c:ptCount val="5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numCache>
            </c:numRef>
          </c:xVal>
          <c:yVal>
            <c:numRef>
              <c:f>[0]!_04_y_axis</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yVal>
          <c:smooth val="0"/>
          <c:extLst>
            <c:ext xmlns:c15="http://schemas.microsoft.com/office/drawing/2012/chart" uri="{02D57815-91ED-43cb-92C2-25804820EDAC}">
              <c15:datalabelsRange>
                <c15:f>[0]!_07_labels</c15:f>
                <c15:dlblRangeCache>
                  <c:ptCount val="51"/>
                  <c:pt idx="0">
                    <c:v>South Carolina: +0.32</c:v>
                  </c:pt>
                  <c:pt idx="1">
                    <c:v>Mississippi: +0.32</c:v>
                  </c:pt>
                  <c:pt idx="2">
                    <c:v>Kentucky: +0.21</c:v>
                  </c:pt>
                  <c:pt idx="3">
                    <c:v>West Virginia: +0.51</c:v>
                  </c:pt>
                  <c:pt idx="4">
                    <c:v>Louisiana: +0.64</c:v>
                  </c:pt>
                  <c:pt idx="5">
                    <c:v>Arizona: +0.17</c:v>
                  </c:pt>
                  <c:pt idx="6">
                    <c:v>Montana: +1.03</c:v>
                  </c:pt>
                  <c:pt idx="7">
                    <c:v>Arkansas: +0.56</c:v>
                  </c:pt>
                  <c:pt idx="8">
                    <c:v>Alaska: +0.17</c:v>
                  </c:pt>
                  <c:pt idx="9">
                    <c:v>Kansas: -0.03</c:v>
                  </c:pt>
                  <c:pt idx="10">
                    <c:v>Florida: +0.18</c:v>
                  </c:pt>
                  <c:pt idx="11">
                    <c:v>Idaho: +0.18</c:v>
                  </c:pt>
                  <c:pt idx="12">
                    <c:v>Texas: +0.03</c:v>
                  </c:pt>
                  <c:pt idx="13">
                    <c:v>Alabama: +0.46</c:v>
                  </c:pt>
                  <c:pt idx="14">
                    <c:v>South Dakota: +0.26</c:v>
                  </c:pt>
                  <c:pt idx="15">
                    <c:v>Oklahoma: +0.27</c:v>
                  </c:pt>
                  <c:pt idx="16">
                    <c:v>New Mexico: +0.22</c:v>
                  </c:pt>
                  <c:pt idx="17">
                    <c:v>Wyoming: +0.34</c:v>
                  </c:pt>
                  <c:pt idx="18">
                    <c:v>Tennessee: +0.46</c:v>
                  </c:pt>
                  <c:pt idx="19">
                    <c:v>Georgia: +0.27</c:v>
                  </c:pt>
                  <c:pt idx="20">
                    <c:v>Missouri: +0.17</c:v>
                  </c:pt>
                  <c:pt idx="21">
                    <c:v>Colorado: -0.11</c:v>
                  </c:pt>
                  <c:pt idx="22">
                    <c:v>North Dakota: +0.21</c:v>
                  </c:pt>
                  <c:pt idx="23">
                    <c:v>Oregon: +0.11</c:v>
                  </c:pt>
                  <c:pt idx="24">
                    <c:v>North Carolina: +0.42</c:v>
                  </c:pt>
                  <c:pt idx="25">
                    <c:v>Maine: +0.03</c:v>
                  </c:pt>
                  <c:pt idx="26">
                    <c:v>Delaware: +0.06</c:v>
                  </c:pt>
                  <c:pt idx="27">
                    <c:v>California: +0.07</c:v>
                  </c:pt>
                  <c:pt idx="28">
                    <c:v>Nevada: +0.57</c:v>
                  </c:pt>
                  <c:pt idx="29">
                    <c:v>Indiana: +0.08</c:v>
                  </c:pt>
                  <c:pt idx="30">
                    <c:v>Pennsylvania: +0.28</c:v>
                  </c:pt>
                  <c:pt idx="31">
                    <c:v>Nebraska: +0.21</c:v>
                  </c:pt>
                  <c:pt idx="32">
                    <c:v>Rhode Island: -0.25</c:v>
                  </c:pt>
                  <c:pt idx="33">
                    <c:v>Illinois: +0.19</c:v>
                  </c:pt>
                  <c:pt idx="34">
                    <c:v>Michigan: -0.01</c:v>
                  </c:pt>
                  <c:pt idx="35">
                    <c:v>Hawaii: +0.30</c:v>
                  </c:pt>
                  <c:pt idx="36">
                    <c:v>Iowa: +0.41</c:v>
                  </c:pt>
                  <c:pt idx="37">
                    <c:v>Ohio: +0.11</c:v>
                  </c:pt>
                  <c:pt idx="38">
                    <c:v>Virginia: +0.32</c:v>
                  </c:pt>
                  <c:pt idx="39">
                    <c:v>Wisconsin: +0.36</c:v>
                  </c:pt>
                  <c:pt idx="40">
                    <c:v>Maryland: +0.17</c:v>
                  </c:pt>
                  <c:pt idx="41">
                    <c:v>Vermont: -0.03</c:v>
                  </c:pt>
                  <c:pt idx="42">
                    <c:v>Washington: +0.08</c:v>
                  </c:pt>
                  <c:pt idx="43">
                    <c:v>Connecticut: +0.01</c:v>
                  </c:pt>
                  <c:pt idx="44">
                    <c:v>Utah: +0.23</c:v>
                  </c:pt>
                  <c:pt idx="45">
                    <c:v>District of Columbia: +0.37</c:v>
                  </c:pt>
                  <c:pt idx="46">
                    <c:v>New Jersey: +0.19</c:v>
                  </c:pt>
                  <c:pt idx="47">
                    <c:v>New York: +0.19</c:v>
                  </c:pt>
                  <c:pt idx="48">
                    <c:v>New Hampshire: +0.25</c:v>
                  </c:pt>
                  <c:pt idx="49">
                    <c:v>Minnesota: +0.30</c:v>
                  </c:pt>
                  <c:pt idx="50">
                    <c:v>Massachusetts: +0.25</c:v>
                  </c:pt>
                </c15:dlblRangeCache>
              </c15:datalabelsRange>
            </c:ext>
            <c:ext xmlns:c16="http://schemas.microsoft.com/office/drawing/2014/chart" uri="{C3380CC4-5D6E-409C-BE32-E72D297353CC}">
              <c16:uniqueId val="{00000003-7AA4-48BF-9E7A-3226B038D463}"/>
            </c:ext>
          </c:extLst>
        </c:ser>
        <c:ser>
          <c:idx val="3"/>
          <c:order val="3"/>
          <c:tx>
            <c:strRef>
              <c:f>example!$G$31</c:f>
              <c:strCache>
                <c:ptCount val="1"/>
                <c:pt idx="0">
                  <c:v>highlight</c:v>
                </c:pt>
              </c:strCache>
            </c:strRef>
          </c:tx>
          <c:spPr>
            <a:ln w="25400" cap="rnd">
              <a:noFill/>
              <a:round/>
            </a:ln>
            <a:effectLst/>
          </c:spPr>
          <c:marker>
            <c:symbol val="none"/>
          </c:marker>
          <c:errBars>
            <c:errDir val="x"/>
            <c:errBarType val="minus"/>
            <c:errValType val="percentage"/>
            <c:noEndCap val="1"/>
            <c:val val="100"/>
            <c:spPr>
              <a:noFill/>
              <a:ln w="165100" cap="flat" cmpd="sng" algn="ctr">
                <a:solidFill>
                  <a:schemeClr val="bg1">
                    <a:lumMod val="65000"/>
                    <a:alpha val="20000"/>
                  </a:schemeClr>
                </a:solidFill>
                <a:round/>
              </a:ln>
              <a:effectLst/>
            </c:spPr>
          </c:errBars>
          <c:xVal>
            <c:numRef>
              <c:f>example!$G$33</c:f>
              <c:numCache>
                <c:formatCode>General</c:formatCode>
                <c:ptCount val="1"/>
                <c:pt idx="0">
                  <c:v>100</c:v>
                </c:pt>
              </c:numCache>
            </c:numRef>
          </c:xVal>
          <c:yVal>
            <c:numRef>
              <c:f>example!$G$35</c:f>
              <c:numCache>
                <c:formatCode>General</c:formatCode>
                <c:ptCount val="1"/>
                <c:pt idx="0">
                  <c:v>#N/A</c:v>
                </c:pt>
              </c:numCache>
            </c:numRef>
          </c:yVal>
          <c:smooth val="0"/>
          <c:extLst>
            <c:ext xmlns:c16="http://schemas.microsoft.com/office/drawing/2014/chart" uri="{C3380CC4-5D6E-409C-BE32-E72D297353CC}">
              <c16:uniqueId val="{00000074-7AA4-48BF-9E7A-3226B038D463}"/>
            </c:ext>
          </c:extLst>
        </c:ser>
        <c:ser>
          <c:idx val="4"/>
          <c:order val="4"/>
          <c:tx>
            <c:strRef>
              <c:f>example!$I$48</c:f>
              <c:strCache>
                <c:ptCount val="1"/>
                <c:pt idx="0">
                  <c:v>Rhode Island: -0.25</c:v>
                </c:pt>
              </c:strCache>
            </c:strRef>
          </c:tx>
          <c:spPr>
            <a:ln w="25400" cap="rnd">
              <a:noFill/>
              <a:round/>
            </a:ln>
            <a:effectLst/>
          </c:spPr>
          <c:marker>
            <c:symbol val="none"/>
          </c:marker>
          <c:dLbls>
            <c:spPr>
              <a:solidFill>
                <a:schemeClr val="bg1"/>
              </a:solidFill>
              <a:ln>
                <a:noFill/>
              </a:ln>
              <a:effectLst/>
            </c:spPr>
            <c:txPr>
              <a:bodyPr rot="0" spcFirstLastPara="1" vertOverflow="overflow" horzOverflow="overflow" vert="horz" wrap="non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xVal>
            <c:numRef>
              <c:f>example!$I$33</c:f>
              <c:numCache>
                <c:formatCode>General</c:formatCode>
                <c:ptCount val="1"/>
                <c:pt idx="0">
                  <c:v>0</c:v>
                </c:pt>
              </c:numCache>
            </c:numRef>
          </c:xVal>
          <c:yVal>
            <c:numRef>
              <c:f>example!$I$35</c:f>
              <c:numCache>
                <c:formatCode>General</c:formatCode>
                <c:ptCount val="1"/>
                <c:pt idx="0">
                  <c:v>#N/A</c:v>
                </c:pt>
              </c:numCache>
            </c:numRef>
          </c:yVal>
          <c:smooth val="0"/>
          <c:extLst>
            <c:ext xmlns:c16="http://schemas.microsoft.com/office/drawing/2014/chart" uri="{C3380CC4-5D6E-409C-BE32-E72D297353CC}">
              <c16:uniqueId val="{00000001-6FB6-4A5C-B0BA-2AE02B2C64BD}"/>
            </c:ext>
          </c:extLst>
        </c:ser>
        <c:ser>
          <c:idx val="5"/>
          <c:order val="5"/>
          <c:tx>
            <c:strRef>
              <c:f>example!$S$9</c:f>
              <c:strCache>
                <c:ptCount val="1"/>
                <c:pt idx="0">
                  <c:v>&lt; 2007</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[0]!_12_lessthan19</c:f>
              <c:numCache>
                <c:formatCode>General</c:formatCode>
                <c:ptCount val="1"/>
                <c:pt idx="0">
                  <c:v>#N/A</c:v>
                </c:pt>
              </c:numCache>
            </c:numRef>
          </c:xVal>
          <c:yVal>
            <c:numRef>
              <c:f>[0]!_04_y_axis</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yVal>
          <c:smooth val="0"/>
          <c:extLst>
            <c:ext xmlns:c16="http://schemas.microsoft.com/office/drawing/2014/chart" uri="{C3380CC4-5D6E-409C-BE32-E72D297353CC}">
              <c16:uniqueId val="{00000001-0BF0-45C5-93BB-6635C6A87AC6}"/>
            </c:ext>
          </c:extLst>
        </c:ser>
        <c:ser>
          <c:idx val="6"/>
          <c:order val="6"/>
          <c:tx>
            <c:strRef>
              <c:f>example!$T$9</c:f>
              <c:strCache>
                <c:ptCount val="1"/>
                <c:pt idx="0">
                  <c:v>&gt; 2007</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[0]!_13_morethan19</c:f>
              <c:numCache>
                <c:formatCode>General</c:formatCode>
                <c:ptCount val="1"/>
                <c:pt idx="0">
                  <c:v>#N/A</c:v>
                </c:pt>
              </c:numCache>
            </c:numRef>
          </c:xVal>
          <c:yVal>
            <c:numRef>
              <c:f>[0]!_04_y_axis</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yVal>
          <c:smooth val="0"/>
          <c:extLst>
            <c:ext xmlns:c16="http://schemas.microsoft.com/office/drawing/2014/chart" uri="{C3380CC4-5D6E-409C-BE32-E72D297353CC}">
              <c16:uniqueId val="{00000005-0BF0-45C5-93BB-6635C6A87AC6}"/>
            </c:ext>
          </c:extLst>
        </c:ser>
        <c:ser>
          <c:idx val="7"/>
          <c:order val="7"/>
          <c:tx>
            <c:strRef>
              <c:f>example!$U$9</c:f>
              <c:strCache>
                <c:ptCount val="1"/>
                <c:pt idx="0">
                  <c:v>&lt; 2017</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[0]!_14_lessthan20</c:f>
              <c:numCache>
                <c:formatCode>General</c:formatCode>
                <c:ptCount val="1"/>
                <c:pt idx="0">
                  <c:v>#N/A</c:v>
                </c:pt>
              </c:numCache>
            </c:numRef>
          </c:xVal>
          <c:yVal>
            <c:numRef>
              <c:f>[0]!_04_y_axis</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yVal>
          <c:smooth val="0"/>
          <c:extLst>
            <c:ext xmlns:c16="http://schemas.microsoft.com/office/drawing/2014/chart" uri="{C3380CC4-5D6E-409C-BE32-E72D297353CC}">
              <c16:uniqueId val="{00000006-0BF0-45C5-93BB-6635C6A87AC6}"/>
            </c:ext>
          </c:extLst>
        </c:ser>
        <c:ser>
          <c:idx val="8"/>
          <c:order val="8"/>
          <c:tx>
            <c:strRef>
              <c:f>example!$V$9</c:f>
              <c:strCache>
                <c:ptCount val="1"/>
                <c:pt idx="0">
                  <c:v>&gt; 2017</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[0]!_15_morethan20</c:f>
              <c:numCache>
                <c:formatCode>General</c:formatCode>
                <c:ptCount val="1"/>
                <c:pt idx="0">
                  <c:v>#N/A</c:v>
                </c:pt>
              </c:numCache>
            </c:numRef>
          </c:xVal>
          <c:yVal>
            <c:numRef>
              <c:f>[0]!_04_y_axis</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yVal>
          <c:smooth val="0"/>
          <c:extLst>
            <c:ext xmlns:c16="http://schemas.microsoft.com/office/drawing/2014/chart" uri="{C3380CC4-5D6E-409C-BE32-E72D297353CC}">
              <c16:uniqueId val="{00000007-0BF0-45C5-93BB-6635C6A87AC6}"/>
            </c:ext>
          </c:extLst>
        </c:ser>
        <c:ser>
          <c:idx val="9"/>
          <c:order val="9"/>
          <c:tx>
            <c:strRef>
              <c:f>example!$G$37</c:f>
              <c:strCache>
                <c:ptCount val="1"/>
                <c:pt idx="0">
                  <c:v>bold prior</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example!$G$39</c:f>
              <c:numCache>
                <c:formatCode>General</c:formatCode>
                <c:ptCount val="1"/>
                <c:pt idx="0">
                  <c:v>#N/A</c:v>
                </c:pt>
              </c:numCache>
            </c:numRef>
          </c:xVal>
          <c:yVal>
            <c:numRef>
              <c:f>example!$G$41</c:f>
              <c:numCache>
                <c:formatCode>General</c:formatCode>
                <c:ptCount val="1"/>
                <c:pt idx="0">
                  <c:v>#N/A</c:v>
                </c:pt>
              </c:numCache>
            </c:numRef>
          </c:yVal>
          <c:smooth val="0"/>
          <c:extLst>
            <c:ext xmlns:c16="http://schemas.microsoft.com/office/drawing/2014/chart" uri="{C3380CC4-5D6E-409C-BE32-E72D297353CC}">
              <c16:uniqueId val="{00000009-0BF0-45C5-93BB-6635C6A87AC6}"/>
            </c:ext>
          </c:extLst>
        </c:ser>
        <c:ser>
          <c:idx val="10"/>
          <c:order val="10"/>
          <c:tx>
            <c:strRef>
              <c:f>example!$I$37</c:f>
              <c:strCache>
                <c:ptCount val="1"/>
                <c:pt idx="0">
                  <c:v>bold current</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example!$I$39</c:f>
              <c:numCache>
                <c:formatCode>General</c:formatCode>
                <c:ptCount val="1"/>
                <c:pt idx="0">
                  <c:v>#N/A</c:v>
                </c:pt>
              </c:numCache>
            </c:numRef>
          </c:xVal>
          <c:yVal>
            <c:numRef>
              <c:f>example!$I$41</c:f>
              <c:numCache>
                <c:formatCode>General</c:formatCode>
                <c:ptCount val="1"/>
                <c:pt idx="0">
                  <c:v>#N/A</c:v>
                </c:pt>
              </c:numCache>
            </c:numRef>
          </c:yVal>
          <c:smooth val="0"/>
          <c:extLst>
            <c:ext xmlns:c16="http://schemas.microsoft.com/office/drawing/2014/chart" uri="{C3380CC4-5D6E-409C-BE32-E72D297353CC}">
              <c16:uniqueId val="{0000000A-0BF0-45C5-93BB-6635C6A87AC6}"/>
            </c:ext>
          </c:extLst>
        </c:ser>
        <c:ser>
          <c:idx val="11"/>
          <c:order val="11"/>
          <c:tx>
            <c:strRef>
              <c:f>example!$W$9</c:f>
              <c:strCache>
                <c:ptCount val="1"/>
                <c:pt idx="0">
                  <c:v>red dot</c:v>
                </c:pt>
              </c:strCache>
            </c:strRef>
          </c:tx>
          <c:spPr>
            <a:ln w="19050">
              <a:noFill/>
            </a:ln>
          </c:spPr>
          <c:marker>
            <c:symbol val="circle"/>
            <c:size val="5"/>
            <c:spPr>
              <a:solidFill>
                <a:srgbClr val="C00000"/>
              </a:solidFill>
              <a:ln>
                <a:noFill/>
              </a:ln>
            </c:spPr>
          </c:marker>
          <c:xVal>
            <c:numRef>
              <c:f>[0]!_19_red_dot</c:f>
              <c:numCache>
                <c:formatCode>General</c:formatCode>
                <c:ptCount val="5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numCache>
            </c:numRef>
          </c:xVal>
          <c:yVal>
            <c:numRef>
              <c:f>[0]!_04_y_axis</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yVal>
          <c:smooth val="0"/>
          <c:extLst>
            <c:ext xmlns:c16="http://schemas.microsoft.com/office/drawing/2014/chart" uri="{C3380CC4-5D6E-409C-BE32-E72D297353CC}">
              <c16:uniqueId val="{00000001-4DEB-4786-AE3E-3A3323406615}"/>
            </c:ext>
          </c:extLst>
        </c:ser>
        <c:dLbls>
          <c:showLegendKey val="0"/>
          <c:showVal val="0"/>
          <c:showCatName val="0"/>
          <c:showSerName val="0"/>
          <c:showPercent val="0"/>
          <c:showBubbleSize val="0"/>
        </c:dLbls>
        <c:axId val="963541344"/>
        <c:axId val="963530528"/>
      </c:scatterChart>
      <c:valAx>
        <c:axId val="963541344"/>
        <c:scaling>
          <c:orientation val="minMax"/>
          <c:max val="3"/>
        </c:scaling>
        <c:delete val="0"/>
        <c:axPos val="t"/>
        <c:majorGridlines>
          <c:spPr>
            <a:ln w="9525" cap="flat" cmpd="sng" algn="ctr">
              <a:solidFill>
                <a:schemeClr val="accent3">
                  <a:lumMod val="20000"/>
                  <a:lumOff val="80000"/>
                </a:schemeClr>
              </a:solidFill>
              <a:prstDash val="sysDash"/>
              <a:round/>
            </a:ln>
            <a:effectLst/>
          </c:spPr>
        </c:majorGridlines>
        <c:numFmt formatCode="#,##0.0" sourceLinked="0"/>
        <c:majorTickMark val="none"/>
        <c:minorTickMark val="none"/>
        <c:tickLblPos val="nextTo"/>
        <c:spPr>
          <a:noFill/>
          <a:ln w="9525" cap="flat" cmpd="sng" algn="ctr">
            <a:solidFill>
              <a:schemeClr val="accent3">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crossAx val="963530528"/>
        <c:crosses val="autoZero"/>
        <c:crossBetween val="midCat"/>
      </c:valAx>
      <c:valAx>
        <c:axId val="963530528"/>
        <c:scaling>
          <c:orientation val="maxMin"/>
          <c:max val="52"/>
        </c:scaling>
        <c:delete val="0"/>
        <c:axPos val="l"/>
        <c:numFmt formatCode="General" sourceLinked="1"/>
        <c:majorTickMark val="none"/>
        <c:minorTickMark val="none"/>
        <c:tickLblPos val="nextTo"/>
        <c:spPr>
          <a:noFill/>
          <a:ln w="9525" cap="flat" cmpd="sng" algn="ctr">
            <a:solidFill>
              <a:schemeClr val="accent3">
                <a:lumMod val="20000"/>
                <a:lumOff val="80000"/>
              </a:schemeClr>
            </a:solid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963541344"/>
        <c:crosses val="autoZero"/>
        <c:crossBetween val="midCat"/>
        <c:majorUnit val="1"/>
      </c:valAx>
      <c:spPr>
        <a:noFill/>
        <a:ln>
          <a:solidFill>
            <a:schemeClr val="accent3">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83820</xdr:colOff>
      <xdr:row>2</xdr:row>
      <xdr:rowOff>60960</xdr:rowOff>
    </xdr:from>
    <xdr:to>
      <xdr:col>9</xdr:col>
      <xdr:colOff>83819</xdr:colOff>
      <xdr:row>49</xdr:row>
      <xdr:rowOff>103896</xdr:rowOff>
    </xdr:to>
    <xdr:pic>
      <xdr:nvPicPr>
        <xdr:cNvPr id="3" name="Picture 2">
          <a:extLst>
            <a:ext uri="{FF2B5EF4-FFF2-40B4-BE49-F238E27FC236}">
              <a16:creationId xmlns:a16="http://schemas.microsoft.com/office/drawing/2014/main" id="{0989F2B0-B91A-2133-3668-1BB1C55F7D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3840" y="327660"/>
          <a:ext cx="3985259" cy="63103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33</xdr:col>
      <xdr:colOff>448730</xdr:colOff>
      <xdr:row>9</xdr:row>
      <xdr:rowOff>110064</xdr:rowOff>
    </xdr:from>
    <xdr:to>
      <xdr:col>37</xdr:col>
      <xdr:colOff>194731</xdr:colOff>
      <xdr:row>12</xdr:row>
      <xdr:rowOff>84656</xdr:rowOff>
    </xdr:to>
    <mc:AlternateContent xmlns:mc="http://schemas.openxmlformats.org/markup-compatibility/2006" xmlns:a14="http://schemas.microsoft.com/office/drawing/2010/main">
      <mc:Choice Requires="a14">
        <xdr:graphicFrame macro="">
          <xdr:nvGraphicFramePr>
            <xdr:cNvPr id="6" name="sort order">
              <a:extLst>
                <a:ext uri="{FF2B5EF4-FFF2-40B4-BE49-F238E27FC236}">
                  <a16:creationId xmlns:a16="http://schemas.microsoft.com/office/drawing/2014/main" id="{B1E06CE3-FFBA-462F-A3F2-588816E9840F}"/>
                </a:ext>
              </a:extLst>
            </xdr:cNvPr>
            <xdr:cNvGraphicFramePr/>
          </xdr:nvGraphicFramePr>
          <xdr:xfrm>
            <a:off x="0" y="0"/>
            <a:ext cx="0" cy="0"/>
          </xdr:xfrm>
          <a:graphic>
            <a:graphicData uri="http://schemas.microsoft.com/office/drawing/2010/slicer">
              <sle:slicer xmlns:sle="http://schemas.microsoft.com/office/drawing/2010/slicer" name="sort order"/>
            </a:graphicData>
          </a:graphic>
        </xdr:graphicFrame>
      </mc:Choice>
      <mc:Fallback xmlns="">
        <xdr:sp macro="" textlink="">
          <xdr:nvSpPr>
            <xdr:cNvPr id="0" name=""/>
            <xdr:cNvSpPr>
              <a:spLocks noTextEdit="1"/>
            </xdr:cNvSpPr>
          </xdr:nvSpPr>
          <xdr:spPr>
            <a:xfrm>
              <a:off x="12903197" y="1253064"/>
              <a:ext cx="1710267" cy="355592"/>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479250</xdr:colOff>
      <xdr:row>13</xdr:row>
      <xdr:rowOff>21170</xdr:rowOff>
    </xdr:from>
    <xdr:to>
      <xdr:col>37</xdr:col>
      <xdr:colOff>143933</xdr:colOff>
      <xdr:row>17</xdr:row>
      <xdr:rowOff>55037</xdr:rowOff>
    </xdr:to>
    <mc:AlternateContent xmlns:mc="http://schemas.openxmlformats.org/markup-compatibility/2006" xmlns:a14="http://schemas.microsoft.com/office/drawing/2010/main">
      <mc:Choice Requires="a14">
        <xdr:graphicFrame macro="">
          <xdr:nvGraphicFramePr>
            <xdr:cNvPr id="7" name="sort by">
              <a:extLst>
                <a:ext uri="{FF2B5EF4-FFF2-40B4-BE49-F238E27FC236}">
                  <a16:creationId xmlns:a16="http://schemas.microsoft.com/office/drawing/2014/main" id="{8DDAA4E6-81D5-48D0-8B83-2DEB14D62DCC}"/>
                </a:ext>
              </a:extLst>
            </xdr:cNvPr>
            <xdr:cNvGraphicFramePr/>
          </xdr:nvGraphicFramePr>
          <xdr:xfrm>
            <a:off x="0" y="0"/>
            <a:ext cx="0" cy="0"/>
          </xdr:xfrm>
          <a:graphic>
            <a:graphicData uri="http://schemas.microsoft.com/office/drawing/2010/slicer">
              <sle:slicer xmlns:sle="http://schemas.microsoft.com/office/drawing/2010/slicer" name="sort by"/>
            </a:graphicData>
          </a:graphic>
        </xdr:graphicFrame>
      </mc:Choice>
      <mc:Fallback xmlns="">
        <xdr:sp macro="" textlink="">
          <xdr:nvSpPr>
            <xdr:cNvPr id="0" name=""/>
            <xdr:cNvSpPr>
              <a:spLocks noTextEdit="1"/>
            </xdr:cNvSpPr>
          </xdr:nvSpPr>
          <xdr:spPr>
            <a:xfrm>
              <a:off x="13764720" y="1754720"/>
              <a:ext cx="1615403" cy="567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56758</xdr:colOff>
      <xdr:row>16</xdr:row>
      <xdr:rowOff>131233</xdr:rowOff>
    </xdr:from>
    <xdr:to>
      <xdr:col>37</xdr:col>
      <xdr:colOff>105834</xdr:colOff>
      <xdr:row>22</xdr:row>
      <xdr:rowOff>11430</xdr:rowOff>
    </xdr:to>
    <mc:AlternateContent xmlns:mc="http://schemas.openxmlformats.org/markup-compatibility/2006" xmlns:a14="http://schemas.microsoft.com/office/drawing/2010/main">
      <mc:Choice Requires="a14">
        <xdr:graphicFrame macro="">
          <xdr:nvGraphicFramePr>
            <xdr:cNvPr id="5" name="cluster">
              <a:extLst>
                <a:ext uri="{FF2B5EF4-FFF2-40B4-BE49-F238E27FC236}">
                  <a16:creationId xmlns:a16="http://schemas.microsoft.com/office/drawing/2014/main" id="{C2E8DF82-A616-4D30-B7B7-F51119ED1E8B}"/>
                </a:ext>
              </a:extLst>
            </xdr:cNvPr>
            <xdr:cNvGraphicFramePr/>
          </xdr:nvGraphicFramePr>
          <xdr:xfrm>
            <a:off x="0" y="0"/>
            <a:ext cx="0" cy="0"/>
          </xdr:xfrm>
          <a:graphic>
            <a:graphicData uri="http://schemas.microsoft.com/office/drawing/2010/slicer">
              <sle:slicer xmlns:sle="http://schemas.microsoft.com/office/drawing/2010/slicer" name="cluster"/>
            </a:graphicData>
          </a:graphic>
        </xdr:graphicFrame>
      </mc:Choice>
      <mc:Fallback xmlns="">
        <xdr:sp macro="" textlink="">
          <xdr:nvSpPr>
            <xdr:cNvPr id="0" name=""/>
            <xdr:cNvSpPr>
              <a:spLocks noTextEdit="1"/>
            </xdr:cNvSpPr>
          </xdr:nvSpPr>
          <xdr:spPr>
            <a:xfrm>
              <a:off x="13417158" y="2298699"/>
              <a:ext cx="1509576" cy="1086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26280</xdr:colOff>
      <xdr:row>7</xdr:row>
      <xdr:rowOff>34281</xdr:rowOff>
    </xdr:from>
    <xdr:to>
      <xdr:col>34</xdr:col>
      <xdr:colOff>94861</xdr:colOff>
      <xdr:row>90</xdr:row>
      <xdr:rowOff>38100</xdr:rowOff>
    </xdr:to>
    <xdr:graphicFrame macro="">
      <xdr:nvGraphicFramePr>
        <xdr:cNvPr id="2" name="Chart 1">
          <a:extLst>
            <a:ext uri="{FF2B5EF4-FFF2-40B4-BE49-F238E27FC236}">
              <a16:creationId xmlns:a16="http://schemas.microsoft.com/office/drawing/2014/main" id="{B08A0778-9845-428B-98B8-2EB9E8DEF1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34</xdr:col>
      <xdr:colOff>42367</xdr:colOff>
      <xdr:row>21</xdr:row>
      <xdr:rowOff>121920</xdr:rowOff>
    </xdr:from>
    <xdr:to>
      <xdr:col>37</xdr:col>
      <xdr:colOff>127001</xdr:colOff>
      <xdr:row>37</xdr:row>
      <xdr:rowOff>105835</xdr:rowOff>
    </xdr:to>
    <mc:AlternateContent xmlns:mc="http://schemas.openxmlformats.org/markup-compatibility/2006" xmlns:a14="http://schemas.microsoft.com/office/drawing/2010/main">
      <mc:Choice Requires="a14">
        <xdr:graphicFrame macro="">
          <xdr:nvGraphicFramePr>
            <xdr:cNvPr id="4" name="county">
              <a:extLst>
                <a:ext uri="{FF2B5EF4-FFF2-40B4-BE49-F238E27FC236}">
                  <a16:creationId xmlns:a16="http://schemas.microsoft.com/office/drawing/2014/main" id="{F4CC1E19-E588-4D16-A584-A6A073F5F3B8}"/>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13815517" y="2922270"/>
              <a:ext cx="1547674" cy="21175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34</xdr:col>
      <xdr:colOff>25401</xdr:colOff>
      <xdr:row>8</xdr:row>
      <xdr:rowOff>110058</xdr:rowOff>
    </xdr:from>
    <xdr:ext cx="669286" cy="210250"/>
    <xdr:sp macro="" textlink="">
      <xdr:nvSpPr>
        <xdr:cNvPr id="3" name="TextBox 2">
          <a:extLst>
            <a:ext uri="{FF2B5EF4-FFF2-40B4-BE49-F238E27FC236}">
              <a16:creationId xmlns:a16="http://schemas.microsoft.com/office/drawing/2014/main" id="{D80F79F8-F6D3-46B0-87DC-C1FEF4322E0E}"/>
            </a:ext>
          </a:extLst>
        </xdr:cNvPr>
        <xdr:cNvSpPr txBox="1"/>
      </xdr:nvSpPr>
      <xdr:spPr>
        <a:xfrm>
          <a:off x="12970934" y="1126058"/>
          <a:ext cx="669286"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sort order</a:t>
          </a:r>
        </a:p>
      </xdr:txBody>
    </xdr:sp>
    <xdr:clientData/>
  </xdr:oneCellAnchor>
  <xdr:oneCellAnchor>
    <xdr:from>
      <xdr:col>23</xdr:col>
      <xdr:colOff>160020</xdr:colOff>
      <xdr:row>4</xdr:row>
      <xdr:rowOff>14816</xdr:rowOff>
    </xdr:from>
    <xdr:ext cx="5730240" cy="469054"/>
    <xdr:sp macro="" textlink="">
      <xdr:nvSpPr>
        <xdr:cNvPr id="10" name="TextBox 9">
          <a:extLst>
            <a:ext uri="{FF2B5EF4-FFF2-40B4-BE49-F238E27FC236}">
              <a16:creationId xmlns:a16="http://schemas.microsoft.com/office/drawing/2014/main" id="{5702C1CE-B55B-4792-AE94-37CAA7BDB9F1}"/>
            </a:ext>
          </a:extLst>
        </xdr:cNvPr>
        <xdr:cNvSpPr txBox="1"/>
      </xdr:nvSpPr>
      <xdr:spPr>
        <a:xfrm>
          <a:off x="8568690" y="548216"/>
          <a:ext cx="5730240" cy="4690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419" sz="1400" b="0">
              <a:solidFill>
                <a:sysClr val="windowText" lastClr="000000"/>
              </a:solidFill>
              <a:effectLst/>
              <a:latin typeface="Arial" panose="020B0604020202020204" pitchFamily="34" charset="0"/>
              <a:cs typeface="Arial" panose="020B0604020202020204" pitchFamily="34" charset="0"/>
            </a:rPr>
            <a:t>Interactive graphics</a:t>
          </a:r>
          <a:r>
            <a:rPr lang="es-419" sz="1400" b="0" baseline="0">
              <a:solidFill>
                <a:sysClr val="windowText" lastClr="000000"/>
              </a:solidFill>
              <a:effectLst/>
              <a:latin typeface="Arial" panose="020B0604020202020204" pitchFamily="34" charset="0"/>
              <a:cs typeface="Arial" panose="020B0604020202020204" pitchFamily="34" charset="0"/>
            </a:rPr>
            <a:t> with Microsoft Excel:           2012  vs   2014</a:t>
          </a:r>
          <a:br>
            <a:rPr lang="es-419" sz="1400" b="0" baseline="0">
              <a:solidFill>
                <a:sysClr val="windowText" lastClr="000000"/>
              </a:solidFill>
              <a:effectLst/>
              <a:latin typeface="Arial" panose="020B0604020202020204" pitchFamily="34" charset="0"/>
              <a:cs typeface="Arial" panose="020B0604020202020204" pitchFamily="34" charset="0"/>
            </a:rPr>
          </a:br>
          <a:r>
            <a:rPr lang="es-419" sz="1000" b="0" baseline="0">
              <a:solidFill>
                <a:sysClr val="windowText" lastClr="000000"/>
              </a:solidFill>
              <a:effectLst/>
              <a:latin typeface="Arial" panose="020B0604020202020204" pitchFamily="34" charset="0"/>
              <a:cs typeface="Arial" panose="020B0604020202020204" pitchFamily="34" charset="0"/>
            </a:rPr>
            <a:t>Objetive: to plot by </a:t>
          </a:r>
          <a:r>
            <a:rPr lang="es-419" sz="1000" b="1" baseline="0">
              <a:solidFill>
                <a:sysClr val="windowText" lastClr="000000"/>
              </a:solidFill>
              <a:effectLst/>
              <a:latin typeface="Arial" panose="020B0604020202020204" pitchFamily="34" charset="0"/>
              <a:cs typeface="Arial" panose="020B0604020202020204" pitchFamily="34" charset="0"/>
            </a:rPr>
            <a:t>how much</a:t>
          </a:r>
          <a:r>
            <a:rPr lang="es-419" sz="1000" b="0" baseline="0">
              <a:solidFill>
                <a:sysClr val="windowText" lastClr="000000"/>
              </a:solidFill>
              <a:effectLst/>
              <a:latin typeface="Arial" panose="020B0604020202020204" pitchFamily="34" charset="0"/>
              <a:cs typeface="Arial" panose="020B0604020202020204" pitchFamily="34" charset="0"/>
            </a:rPr>
            <a:t> the items below varied for the worse: </a:t>
          </a:r>
          <a:r>
            <a:rPr lang="es-419" sz="1000" b="0" baseline="0">
              <a:solidFill>
                <a:srgbClr val="FF0000"/>
              </a:solidFill>
              <a:effectLst/>
              <a:latin typeface="Arial" panose="020B0604020202020204" pitchFamily="34" charset="0"/>
              <a:cs typeface="Arial" panose="020B0604020202020204" pitchFamily="34" charset="0"/>
            </a:rPr>
            <a:t>red </a:t>
          </a:r>
          <a:r>
            <a:rPr lang="es-419" sz="1000" b="0" baseline="0">
              <a:solidFill>
                <a:sysClr val="windowText" lastClr="000000"/>
              </a:solidFill>
              <a:effectLst/>
              <a:latin typeface="Arial" panose="020B0604020202020204" pitchFamily="34" charset="0"/>
              <a:cs typeface="Arial" panose="020B0604020202020204" pitchFamily="34" charset="0"/>
            </a:rPr>
            <a:t>or got better:</a:t>
          </a:r>
          <a:r>
            <a:rPr lang="es-419" sz="1000" b="0" baseline="0">
              <a:solidFill>
                <a:srgbClr val="FF0000"/>
              </a:solidFill>
              <a:effectLst/>
              <a:latin typeface="Arial" panose="020B0604020202020204" pitchFamily="34" charset="0"/>
              <a:cs typeface="Arial" panose="020B0604020202020204" pitchFamily="34" charset="0"/>
            </a:rPr>
            <a:t> </a:t>
          </a:r>
          <a:r>
            <a:rPr lang="es-419" sz="1000" b="1" baseline="0">
              <a:solidFill>
                <a:schemeClr val="accent5">
                  <a:lumMod val="60000"/>
                  <a:lumOff val="40000"/>
                </a:schemeClr>
              </a:solidFill>
              <a:effectLst/>
              <a:latin typeface="Arial" panose="020B0604020202020204" pitchFamily="34" charset="0"/>
              <a:cs typeface="Arial" panose="020B0604020202020204" pitchFamily="34" charset="0"/>
            </a:rPr>
            <a:t>blue</a:t>
          </a:r>
          <a:endParaRPr lang="es-419" sz="1400" b="0">
            <a:solidFill>
              <a:sysClr val="windowText" lastClr="000000"/>
            </a:solidFill>
            <a:latin typeface="Arial" panose="020B0604020202020204" pitchFamily="34" charset="0"/>
            <a:cs typeface="Arial" panose="020B0604020202020204" pitchFamily="34" charset="0"/>
          </a:endParaRPr>
        </a:p>
      </xdr:txBody>
    </xdr:sp>
    <xdr:clientData/>
  </xdr:oneCellAnchor>
  <xdr:twoCellAnchor>
    <xdr:from>
      <xdr:col>10</xdr:col>
      <xdr:colOff>22437</xdr:colOff>
      <xdr:row>3</xdr:row>
      <xdr:rowOff>40864</xdr:rowOff>
    </xdr:from>
    <xdr:to>
      <xdr:col>22</xdr:col>
      <xdr:colOff>316232</xdr:colOff>
      <xdr:row>6</xdr:row>
      <xdr:rowOff>44450</xdr:rowOff>
    </xdr:to>
    <xdr:sp macro="" textlink="">
      <xdr:nvSpPr>
        <xdr:cNvPr id="9" name="Left Brace 8">
          <a:extLst>
            <a:ext uri="{FF2B5EF4-FFF2-40B4-BE49-F238E27FC236}">
              <a16:creationId xmlns:a16="http://schemas.microsoft.com/office/drawing/2014/main" id="{18145537-1CE0-47F1-9B8E-F571BB00FC4B}"/>
            </a:ext>
          </a:extLst>
        </xdr:cNvPr>
        <xdr:cNvSpPr/>
      </xdr:nvSpPr>
      <xdr:spPr>
        <a:xfrm rot="5400000">
          <a:off x="5846347" y="-1675866"/>
          <a:ext cx="403636" cy="4637195"/>
        </a:xfrm>
        <a:prstGeom prst="leftBrace">
          <a:avLst>
            <a:gd name="adj1" fmla="val 20116"/>
            <a:gd name="adj2" fmla="val 51023"/>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12</xdr:col>
      <xdr:colOff>18835</xdr:colOff>
      <xdr:row>0</xdr:row>
      <xdr:rowOff>76200</xdr:rowOff>
    </xdr:from>
    <xdr:ext cx="2667000" cy="387286"/>
    <xdr:sp macro="" textlink="">
      <xdr:nvSpPr>
        <xdr:cNvPr id="11" name="TextBox 10">
          <a:extLst>
            <a:ext uri="{FF2B5EF4-FFF2-40B4-BE49-F238E27FC236}">
              <a16:creationId xmlns:a16="http://schemas.microsoft.com/office/drawing/2014/main" id="{004A18DE-731E-4ADE-AA04-E6B6621CE608}"/>
            </a:ext>
          </a:extLst>
        </xdr:cNvPr>
        <xdr:cNvSpPr txBox="1"/>
      </xdr:nvSpPr>
      <xdr:spPr>
        <a:xfrm>
          <a:off x="4269102" y="76200"/>
          <a:ext cx="2667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a:solidFill>
                <a:schemeClr val="bg1">
                  <a:lumMod val="65000"/>
                </a:schemeClr>
              </a:solidFill>
              <a:latin typeface="Arial" panose="020B0604020202020204" pitchFamily="34" charset="0"/>
              <a:cs typeface="Arial" panose="020B0604020202020204" pitchFamily="34" charset="0"/>
            </a:rPr>
            <a:t>#</a:t>
          </a:r>
          <a:r>
            <a:rPr lang="en-US" sz="2000" b="1" baseline="0">
              <a:solidFill>
                <a:schemeClr val="bg1">
                  <a:lumMod val="65000"/>
                </a:schemeClr>
              </a:solidFill>
              <a:latin typeface="Arial" panose="020B0604020202020204" pitchFamily="34" charset="0"/>
              <a:cs typeface="Arial" panose="020B0604020202020204" pitchFamily="34" charset="0"/>
            </a:rPr>
            <a:t> </a:t>
          </a:r>
          <a:r>
            <a:rPr lang="en-US" sz="2000" b="1">
              <a:solidFill>
                <a:schemeClr val="bg1">
                  <a:lumMod val="65000"/>
                </a:schemeClr>
              </a:solidFill>
              <a:latin typeface="Arial" panose="020B0604020202020204" pitchFamily="34" charset="0"/>
              <a:cs typeface="Arial" panose="020B0604020202020204" pitchFamily="34" charset="0"/>
            </a:rPr>
            <a:t>dynamic</a:t>
          </a:r>
          <a:r>
            <a:rPr lang="en-US" sz="2000" b="1" baseline="0">
              <a:solidFill>
                <a:schemeClr val="bg1">
                  <a:lumMod val="65000"/>
                </a:schemeClr>
              </a:solidFill>
              <a:latin typeface="Arial" panose="020B0604020202020204" pitchFamily="34" charset="0"/>
              <a:cs typeface="Arial" panose="020B0604020202020204" pitchFamily="34" charset="0"/>
            </a:rPr>
            <a:t> arrays #</a:t>
          </a:r>
          <a:endParaRPr lang="en-US" sz="2000" b="1">
            <a:solidFill>
              <a:schemeClr val="bg1">
                <a:lumMod val="65000"/>
              </a:schemeClr>
            </a:solidFill>
            <a:latin typeface="Arial" panose="020B0604020202020204" pitchFamily="34" charset="0"/>
            <a:cs typeface="Arial" panose="020B0604020202020204" pitchFamily="34" charset="0"/>
          </a:endParaRPr>
        </a:p>
      </xdr:txBody>
    </xdr:sp>
    <xdr:clientData/>
  </xdr:oneCellAnchor>
  <xdr:oneCellAnchor>
    <xdr:from>
      <xdr:col>3</xdr:col>
      <xdr:colOff>9205</xdr:colOff>
      <xdr:row>2</xdr:row>
      <xdr:rowOff>25400</xdr:rowOff>
    </xdr:from>
    <xdr:ext cx="1908313" cy="505267"/>
    <xdr:sp macro="" textlink="">
      <xdr:nvSpPr>
        <xdr:cNvPr id="12" name="TextBox 11">
          <a:extLst>
            <a:ext uri="{FF2B5EF4-FFF2-40B4-BE49-F238E27FC236}">
              <a16:creationId xmlns:a16="http://schemas.microsoft.com/office/drawing/2014/main" id="{A6E5654A-1CBA-42EC-A746-9EA1E4327BC4}"/>
            </a:ext>
          </a:extLst>
        </xdr:cNvPr>
        <xdr:cNvSpPr txBox="1"/>
      </xdr:nvSpPr>
      <xdr:spPr>
        <a:xfrm>
          <a:off x="1236872" y="279400"/>
          <a:ext cx="190831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0</xdr:col>
      <xdr:colOff>110067</xdr:colOff>
      <xdr:row>5</xdr:row>
      <xdr:rowOff>18848</xdr:rowOff>
    </xdr:from>
    <xdr:to>
      <xdr:col>5</xdr:col>
      <xdr:colOff>67734</xdr:colOff>
      <xdr:row>7</xdr:row>
      <xdr:rowOff>35984</xdr:rowOff>
    </xdr:to>
    <xdr:sp macro="" textlink="">
      <xdr:nvSpPr>
        <xdr:cNvPr id="13" name="Left Brace 12">
          <a:extLst>
            <a:ext uri="{FF2B5EF4-FFF2-40B4-BE49-F238E27FC236}">
              <a16:creationId xmlns:a16="http://schemas.microsoft.com/office/drawing/2014/main" id="{F2A255E6-0B71-4BA7-887D-8095966D1FFA}"/>
            </a:ext>
          </a:extLst>
        </xdr:cNvPr>
        <xdr:cNvSpPr/>
      </xdr:nvSpPr>
      <xdr:spPr>
        <a:xfrm rot="5400000">
          <a:off x="939699" y="-175784"/>
          <a:ext cx="271136" cy="193040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0</xdr:colOff>
      <xdr:row>0</xdr:row>
      <xdr:rowOff>0</xdr:rowOff>
    </xdr:from>
    <xdr:ext cx="942871" cy="387286"/>
    <xdr:sp macro="" textlink="">
      <xdr:nvSpPr>
        <xdr:cNvPr id="14" name="TextBox 13">
          <a:extLst>
            <a:ext uri="{FF2B5EF4-FFF2-40B4-BE49-F238E27FC236}">
              <a16:creationId xmlns:a16="http://schemas.microsoft.com/office/drawing/2014/main" id="{F3E0D2F0-DC89-4090-A93D-8E1A146262C5}"/>
            </a:ext>
          </a:extLst>
        </xdr:cNvPr>
        <xdr:cNvSpPr txBox="1"/>
      </xdr:nvSpPr>
      <xdr:spPr>
        <a:xfrm>
          <a:off x="0" y="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2</xdr:col>
      <xdr:colOff>106258</xdr:colOff>
      <xdr:row>0</xdr:row>
      <xdr:rowOff>107947</xdr:rowOff>
    </xdr:from>
    <xdr:to>
      <xdr:col>3</xdr:col>
      <xdr:colOff>37042</xdr:colOff>
      <xdr:row>4</xdr:row>
      <xdr:rowOff>53337</xdr:rowOff>
    </xdr:to>
    <xdr:sp macro="" textlink="">
      <xdr:nvSpPr>
        <xdr:cNvPr id="15" name="Oval 7">
          <a:extLst>
            <a:ext uri="{FF2B5EF4-FFF2-40B4-BE49-F238E27FC236}">
              <a16:creationId xmlns:a16="http://schemas.microsoft.com/office/drawing/2014/main" id="{08BC9F5C-6030-4B57-B4A8-9E5043EC2A74}"/>
            </a:ext>
          </a:extLst>
        </xdr:cNvPr>
        <xdr:cNvSpPr/>
      </xdr:nvSpPr>
      <xdr:spPr>
        <a:xfrm>
          <a:off x="859791" y="107947"/>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6</xdr:col>
      <xdr:colOff>466091</xdr:colOff>
      <xdr:row>5</xdr:row>
      <xdr:rowOff>4658</xdr:rowOff>
    </xdr:from>
    <xdr:to>
      <xdr:col>8</xdr:col>
      <xdr:colOff>229659</xdr:colOff>
      <xdr:row>8</xdr:row>
      <xdr:rowOff>83398</xdr:rowOff>
    </xdr:to>
    <xdr:sp macro="" textlink="">
      <xdr:nvSpPr>
        <xdr:cNvPr id="16" name="Oval 15">
          <a:extLst>
            <a:ext uri="{FF2B5EF4-FFF2-40B4-BE49-F238E27FC236}">
              <a16:creationId xmlns:a16="http://schemas.microsoft.com/office/drawing/2014/main" id="{5F2D7C69-376B-44F2-9DF5-53645164CC67}"/>
            </a:ext>
          </a:extLst>
        </xdr:cNvPr>
        <xdr:cNvSpPr/>
      </xdr:nvSpPr>
      <xdr:spPr>
        <a:xfrm>
          <a:off x="2591224" y="639658"/>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6</xdr:col>
      <xdr:colOff>381001</xdr:colOff>
      <xdr:row>14</xdr:row>
      <xdr:rowOff>47413</xdr:rowOff>
    </xdr:from>
    <xdr:to>
      <xdr:col>8</xdr:col>
      <xdr:colOff>144569</xdr:colOff>
      <xdr:row>17</xdr:row>
      <xdr:rowOff>119803</xdr:rowOff>
    </xdr:to>
    <xdr:sp macro="" textlink="">
      <xdr:nvSpPr>
        <xdr:cNvPr id="17" name="Oval 16">
          <a:extLst>
            <a:ext uri="{FF2B5EF4-FFF2-40B4-BE49-F238E27FC236}">
              <a16:creationId xmlns:a16="http://schemas.microsoft.com/office/drawing/2014/main" id="{A017D70F-084E-48AA-8DE2-E98E7BC7B504}"/>
            </a:ext>
          </a:extLst>
        </xdr:cNvPr>
        <xdr:cNvSpPr/>
      </xdr:nvSpPr>
      <xdr:spPr>
        <a:xfrm>
          <a:off x="2506134" y="1825413"/>
          <a:ext cx="39856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23</xdr:col>
      <xdr:colOff>171450</xdr:colOff>
      <xdr:row>0</xdr:row>
      <xdr:rowOff>82549</xdr:rowOff>
    </xdr:from>
    <xdr:to>
      <xdr:col>24</xdr:col>
      <xdr:colOff>75777</xdr:colOff>
      <xdr:row>4</xdr:row>
      <xdr:rowOff>17779</xdr:rowOff>
    </xdr:to>
    <xdr:sp macro="" textlink="">
      <xdr:nvSpPr>
        <xdr:cNvPr id="18" name="Oval 17">
          <a:extLst>
            <a:ext uri="{FF2B5EF4-FFF2-40B4-BE49-F238E27FC236}">
              <a16:creationId xmlns:a16="http://schemas.microsoft.com/office/drawing/2014/main" id="{E6A7E37F-4E5F-497A-BF7E-1B0E6C869DB5}"/>
            </a:ext>
          </a:extLst>
        </xdr:cNvPr>
        <xdr:cNvSpPr/>
      </xdr:nvSpPr>
      <xdr:spPr>
        <a:xfrm>
          <a:off x="8580120" y="82549"/>
          <a:ext cx="392007" cy="46863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10</xdr:col>
      <xdr:colOff>261622</xdr:colOff>
      <xdr:row>0</xdr:row>
      <xdr:rowOff>67734</xdr:rowOff>
    </xdr:from>
    <xdr:to>
      <xdr:col>12</xdr:col>
      <xdr:colOff>33657</xdr:colOff>
      <xdr:row>4</xdr:row>
      <xdr:rowOff>19474</xdr:rowOff>
    </xdr:to>
    <xdr:sp macro="" textlink="">
      <xdr:nvSpPr>
        <xdr:cNvPr id="19" name="Oval 18">
          <a:extLst>
            <a:ext uri="{FF2B5EF4-FFF2-40B4-BE49-F238E27FC236}">
              <a16:creationId xmlns:a16="http://schemas.microsoft.com/office/drawing/2014/main" id="{95057DD8-5A15-49EF-9068-AEFE26678B38}"/>
            </a:ext>
          </a:extLst>
        </xdr:cNvPr>
        <xdr:cNvSpPr/>
      </xdr:nvSpPr>
      <xdr:spPr>
        <a:xfrm>
          <a:off x="3885355" y="67734"/>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6</xdr:col>
      <xdr:colOff>378885</xdr:colOff>
      <xdr:row>25</xdr:row>
      <xdr:rowOff>122767</xdr:rowOff>
    </xdr:from>
    <xdr:to>
      <xdr:col>8</xdr:col>
      <xdr:colOff>143511</xdr:colOff>
      <xdr:row>29</xdr:row>
      <xdr:rowOff>74507</xdr:rowOff>
    </xdr:to>
    <xdr:sp macro="" textlink="">
      <xdr:nvSpPr>
        <xdr:cNvPr id="20" name="Oval 19">
          <a:extLst>
            <a:ext uri="{FF2B5EF4-FFF2-40B4-BE49-F238E27FC236}">
              <a16:creationId xmlns:a16="http://schemas.microsoft.com/office/drawing/2014/main" id="{6AB23F10-8586-462C-8A49-E51A29E8AB70}"/>
            </a:ext>
          </a:extLst>
        </xdr:cNvPr>
        <xdr:cNvSpPr/>
      </xdr:nvSpPr>
      <xdr:spPr>
        <a:xfrm>
          <a:off x="2504018" y="3297767"/>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6</xdr:col>
      <xdr:colOff>448734</xdr:colOff>
      <xdr:row>41</xdr:row>
      <xdr:rowOff>110067</xdr:rowOff>
    </xdr:from>
    <xdr:to>
      <xdr:col>8</xdr:col>
      <xdr:colOff>213361</xdr:colOff>
      <xdr:row>45</xdr:row>
      <xdr:rowOff>55457</xdr:rowOff>
    </xdr:to>
    <xdr:sp macro="" textlink="">
      <xdr:nvSpPr>
        <xdr:cNvPr id="21" name="Oval 20">
          <a:extLst>
            <a:ext uri="{FF2B5EF4-FFF2-40B4-BE49-F238E27FC236}">
              <a16:creationId xmlns:a16="http://schemas.microsoft.com/office/drawing/2014/main" id="{E0CAB959-31DF-4D26-8F55-CBC961478D77}"/>
            </a:ext>
          </a:extLst>
        </xdr:cNvPr>
        <xdr:cNvSpPr/>
      </xdr:nvSpPr>
      <xdr:spPr>
        <a:xfrm>
          <a:off x="2573867" y="5317067"/>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5</xdr:col>
      <xdr:colOff>143932</xdr:colOff>
      <xdr:row>46</xdr:row>
      <xdr:rowOff>3</xdr:rowOff>
    </xdr:from>
    <xdr:to>
      <xdr:col>8</xdr:col>
      <xdr:colOff>660399</xdr:colOff>
      <xdr:row>47</xdr:row>
      <xdr:rowOff>25403</xdr:rowOff>
    </xdr:to>
    <xdr:sp macro="" textlink="">
      <xdr:nvSpPr>
        <xdr:cNvPr id="22" name="Left Brace 21">
          <a:extLst>
            <a:ext uri="{FF2B5EF4-FFF2-40B4-BE49-F238E27FC236}">
              <a16:creationId xmlns:a16="http://schemas.microsoft.com/office/drawing/2014/main" id="{D023B8DE-2792-47F8-B389-08533B41BE09}"/>
            </a:ext>
          </a:extLst>
        </xdr:cNvPr>
        <xdr:cNvSpPr/>
      </xdr:nvSpPr>
      <xdr:spPr>
        <a:xfrm rot="5400000">
          <a:off x="2692399" y="5266269"/>
          <a:ext cx="152400" cy="1303867"/>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20</xdr:col>
      <xdr:colOff>88053</xdr:colOff>
      <xdr:row>0</xdr:row>
      <xdr:rowOff>80010</xdr:rowOff>
    </xdr:from>
    <xdr:to>
      <xdr:col>21</xdr:col>
      <xdr:colOff>126152</xdr:colOff>
      <xdr:row>4</xdr:row>
      <xdr:rowOff>31750</xdr:rowOff>
    </xdr:to>
    <xdr:sp macro="" textlink="">
      <xdr:nvSpPr>
        <xdr:cNvPr id="24" name="Oval 23">
          <a:extLst>
            <a:ext uri="{FF2B5EF4-FFF2-40B4-BE49-F238E27FC236}">
              <a16:creationId xmlns:a16="http://schemas.microsoft.com/office/drawing/2014/main" id="{852D7DB8-E361-4966-99E1-F868E11A8DF7}"/>
            </a:ext>
          </a:extLst>
        </xdr:cNvPr>
        <xdr:cNvSpPr/>
      </xdr:nvSpPr>
      <xdr:spPr>
        <a:xfrm>
          <a:off x="7422303" y="80010"/>
          <a:ext cx="396239" cy="4851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oneCellAnchor>
    <xdr:from>
      <xdr:col>34</xdr:col>
      <xdr:colOff>16935</xdr:colOff>
      <xdr:row>12</xdr:row>
      <xdr:rowOff>16929</xdr:rowOff>
    </xdr:from>
    <xdr:ext cx="526747" cy="210250"/>
    <xdr:sp macro="" textlink="">
      <xdr:nvSpPr>
        <xdr:cNvPr id="25" name="TextBox 24">
          <a:extLst>
            <a:ext uri="{FF2B5EF4-FFF2-40B4-BE49-F238E27FC236}">
              <a16:creationId xmlns:a16="http://schemas.microsoft.com/office/drawing/2014/main" id="{644346CC-BFC0-4DC9-95DF-F823309E2B12}"/>
            </a:ext>
          </a:extLst>
        </xdr:cNvPr>
        <xdr:cNvSpPr txBox="1"/>
      </xdr:nvSpPr>
      <xdr:spPr>
        <a:xfrm>
          <a:off x="12962468" y="1540929"/>
          <a:ext cx="526747"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sort by</a:t>
          </a:r>
        </a:p>
      </xdr:txBody>
    </xdr:sp>
    <xdr:clientData/>
  </xdr:oneCellAnchor>
  <xdr:twoCellAnchor>
    <xdr:from>
      <xdr:col>10</xdr:col>
      <xdr:colOff>101600</xdr:colOff>
      <xdr:row>6</xdr:row>
      <xdr:rowOff>1</xdr:rowOff>
    </xdr:from>
    <xdr:to>
      <xdr:col>11</xdr:col>
      <xdr:colOff>0</xdr:colOff>
      <xdr:row>7</xdr:row>
      <xdr:rowOff>84667</xdr:rowOff>
    </xdr:to>
    <xdr:sp macro="" textlink="">
      <xdr:nvSpPr>
        <xdr:cNvPr id="8" name="Arrow: Down 7">
          <a:extLst>
            <a:ext uri="{FF2B5EF4-FFF2-40B4-BE49-F238E27FC236}">
              <a16:creationId xmlns:a16="http://schemas.microsoft.com/office/drawing/2014/main" id="{14BD10C4-1AA3-4EC2-8129-CA80848D62BD}"/>
            </a:ext>
          </a:extLst>
        </xdr:cNvPr>
        <xdr:cNvSpPr/>
      </xdr:nvSpPr>
      <xdr:spPr>
        <a:xfrm>
          <a:off x="3725333" y="762001"/>
          <a:ext cx="245534" cy="211666"/>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10</xdr:col>
      <xdr:colOff>296334</xdr:colOff>
      <xdr:row>5</xdr:row>
      <xdr:rowOff>76200</xdr:rowOff>
    </xdr:from>
    <xdr:ext cx="1230401" cy="248851"/>
    <xdr:sp macro="" textlink="">
      <xdr:nvSpPr>
        <xdr:cNvPr id="23" name="TextBox 22">
          <a:extLst>
            <a:ext uri="{FF2B5EF4-FFF2-40B4-BE49-F238E27FC236}">
              <a16:creationId xmlns:a16="http://schemas.microsoft.com/office/drawing/2014/main" id="{D7F56630-96BF-48FA-9131-1872DA95712A}"/>
            </a:ext>
          </a:extLst>
        </xdr:cNvPr>
        <xdr:cNvSpPr txBox="1"/>
      </xdr:nvSpPr>
      <xdr:spPr>
        <a:xfrm>
          <a:off x="3920067" y="711200"/>
          <a:ext cx="123040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accent2"/>
              </a:solidFill>
            </a:rPr>
            <a:t>"backbone</a:t>
          </a:r>
          <a:r>
            <a:rPr lang="es-419" sz="1000" i="1" baseline="0">
              <a:solidFill>
                <a:schemeClr val="accent2"/>
              </a:solidFill>
            </a:rPr>
            <a:t> formula"</a:t>
          </a:r>
          <a:endParaRPr lang="es-419" sz="1000" i="1">
            <a:solidFill>
              <a:schemeClr val="accent2"/>
            </a:solidFill>
          </a:endParaRPr>
        </a:p>
      </xdr:txBody>
    </xdr:sp>
    <xdr:clientData/>
  </xdr:oneCellAnchor>
  <xdr:twoCellAnchor>
    <xdr:from>
      <xdr:col>35</xdr:col>
      <xdr:colOff>221825</xdr:colOff>
      <xdr:row>50</xdr:row>
      <xdr:rowOff>105410</xdr:rowOff>
    </xdr:from>
    <xdr:to>
      <xdr:col>36</xdr:col>
      <xdr:colOff>130384</xdr:colOff>
      <xdr:row>54</xdr:row>
      <xdr:rowOff>50800</xdr:rowOff>
    </xdr:to>
    <xdr:sp macro="" textlink="">
      <xdr:nvSpPr>
        <xdr:cNvPr id="30" name="Oval 29">
          <a:extLst>
            <a:ext uri="{FF2B5EF4-FFF2-40B4-BE49-F238E27FC236}">
              <a16:creationId xmlns:a16="http://schemas.microsoft.com/office/drawing/2014/main" id="{12DC2A61-6A01-488C-ADEE-5D6CA21CAE0E}"/>
            </a:ext>
          </a:extLst>
        </xdr:cNvPr>
        <xdr:cNvSpPr/>
      </xdr:nvSpPr>
      <xdr:spPr>
        <a:xfrm>
          <a:off x="14482655" y="6772910"/>
          <a:ext cx="396239" cy="4787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editAs="oneCell">
    <xdr:from>
      <xdr:col>34</xdr:col>
      <xdr:colOff>66042</xdr:colOff>
      <xdr:row>41</xdr:row>
      <xdr:rowOff>38950</xdr:rowOff>
    </xdr:from>
    <xdr:to>
      <xdr:col>35</xdr:col>
      <xdr:colOff>381000</xdr:colOff>
      <xdr:row>45</xdr:row>
      <xdr:rowOff>26248</xdr:rowOff>
    </xdr:to>
    <mc:AlternateContent xmlns:mc="http://schemas.openxmlformats.org/markup-compatibility/2006" xmlns:a14="http://schemas.microsoft.com/office/drawing/2010/main">
      <mc:Choice Requires="a14">
        <xdr:graphicFrame macro="">
          <xdr:nvGraphicFramePr>
            <xdr:cNvPr id="26" name="T or F">
              <a:extLst>
                <a:ext uri="{FF2B5EF4-FFF2-40B4-BE49-F238E27FC236}">
                  <a16:creationId xmlns:a16="http://schemas.microsoft.com/office/drawing/2014/main" id="{66FD809D-5EA1-4C5A-A04D-FB6E05DE06AA}"/>
                </a:ext>
              </a:extLst>
            </xdr:cNvPr>
            <xdr:cNvGraphicFramePr/>
          </xdr:nvGraphicFramePr>
          <xdr:xfrm>
            <a:off x="0" y="0"/>
            <a:ext cx="0" cy="0"/>
          </xdr:xfrm>
          <a:graphic>
            <a:graphicData uri="http://schemas.microsoft.com/office/drawing/2010/slicer">
              <sle:slicer xmlns:sle="http://schemas.microsoft.com/office/drawing/2010/slicer" name="T or F"/>
            </a:graphicData>
          </a:graphic>
        </xdr:graphicFrame>
      </mc:Choice>
      <mc:Fallback xmlns="">
        <xdr:sp macro="" textlink="">
          <xdr:nvSpPr>
            <xdr:cNvPr id="0" name=""/>
            <xdr:cNvSpPr>
              <a:spLocks noTextEdit="1"/>
            </xdr:cNvSpPr>
          </xdr:nvSpPr>
          <xdr:spPr>
            <a:xfrm>
              <a:off x="13367175" y="5245950"/>
              <a:ext cx="806025" cy="495298"/>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362375</xdr:colOff>
      <xdr:row>41</xdr:row>
      <xdr:rowOff>38950</xdr:rowOff>
    </xdr:from>
    <xdr:to>
      <xdr:col>37</xdr:col>
      <xdr:colOff>135468</xdr:colOff>
      <xdr:row>45</xdr:row>
      <xdr:rowOff>67737</xdr:rowOff>
    </xdr:to>
    <mc:AlternateContent xmlns:mc="http://schemas.openxmlformats.org/markup-compatibility/2006" xmlns:a14="http://schemas.microsoft.com/office/drawing/2010/main">
      <mc:Choice Requires="a14">
        <xdr:graphicFrame macro="">
          <xdr:nvGraphicFramePr>
            <xdr:cNvPr id="27" name="T or F 1">
              <a:extLst>
                <a:ext uri="{FF2B5EF4-FFF2-40B4-BE49-F238E27FC236}">
                  <a16:creationId xmlns:a16="http://schemas.microsoft.com/office/drawing/2014/main" id="{54CE6288-49BD-4331-9759-2EDA1D6F8DAE}"/>
                </a:ext>
              </a:extLst>
            </xdr:cNvPr>
            <xdr:cNvGraphicFramePr/>
          </xdr:nvGraphicFramePr>
          <xdr:xfrm>
            <a:off x="0" y="0"/>
            <a:ext cx="0" cy="0"/>
          </xdr:xfrm>
          <a:graphic>
            <a:graphicData uri="http://schemas.microsoft.com/office/drawing/2010/slicer">
              <sle:slicer xmlns:sle="http://schemas.microsoft.com/office/drawing/2010/slicer" name="T or F 1"/>
            </a:graphicData>
          </a:graphic>
        </xdr:graphicFrame>
      </mc:Choice>
      <mc:Fallback xmlns="">
        <xdr:sp macro="" textlink="">
          <xdr:nvSpPr>
            <xdr:cNvPr id="0" name=""/>
            <xdr:cNvSpPr>
              <a:spLocks noTextEdit="1"/>
            </xdr:cNvSpPr>
          </xdr:nvSpPr>
          <xdr:spPr>
            <a:xfrm>
              <a:off x="14154575" y="5245950"/>
              <a:ext cx="755226" cy="536787"/>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34</xdr:col>
      <xdr:colOff>254001</xdr:colOff>
      <xdr:row>39</xdr:row>
      <xdr:rowOff>126992</xdr:rowOff>
    </xdr:from>
    <xdr:ext cx="412934" cy="210250"/>
    <xdr:sp macro="" textlink="">
      <xdr:nvSpPr>
        <xdr:cNvPr id="31" name="TextBox 30">
          <a:extLst>
            <a:ext uri="{FF2B5EF4-FFF2-40B4-BE49-F238E27FC236}">
              <a16:creationId xmlns:a16="http://schemas.microsoft.com/office/drawing/2014/main" id="{E7523D04-A72D-46FE-8F6E-9D41CDFC1407}"/>
            </a:ext>
          </a:extLst>
        </xdr:cNvPr>
        <xdr:cNvSpPr txBox="1"/>
      </xdr:nvSpPr>
      <xdr:spPr>
        <a:xfrm>
          <a:off x="14027151" y="5327642"/>
          <a:ext cx="412934"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2012</a:t>
          </a:r>
        </a:p>
      </xdr:txBody>
    </xdr:sp>
    <xdr:clientData/>
  </xdr:oneCellAnchor>
  <xdr:oneCellAnchor>
    <xdr:from>
      <xdr:col>36</xdr:col>
      <xdr:colOff>1</xdr:colOff>
      <xdr:row>39</xdr:row>
      <xdr:rowOff>126992</xdr:rowOff>
    </xdr:from>
    <xdr:ext cx="412934" cy="210250"/>
    <xdr:sp macro="" textlink="">
      <xdr:nvSpPr>
        <xdr:cNvPr id="32" name="TextBox 31">
          <a:extLst>
            <a:ext uri="{FF2B5EF4-FFF2-40B4-BE49-F238E27FC236}">
              <a16:creationId xmlns:a16="http://schemas.microsoft.com/office/drawing/2014/main" id="{DE2321DB-8B5B-4295-9A76-11E2F8E4E7FE}"/>
            </a:ext>
          </a:extLst>
        </xdr:cNvPr>
        <xdr:cNvSpPr txBox="1"/>
      </xdr:nvSpPr>
      <xdr:spPr>
        <a:xfrm>
          <a:off x="14748511" y="5327642"/>
          <a:ext cx="412934"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2014</a:t>
          </a:r>
        </a:p>
      </xdr:txBody>
    </xdr:sp>
    <xdr:clientData/>
  </xdr:oneCellAnchor>
  <xdr:oneCellAnchor>
    <xdr:from>
      <xdr:col>34</xdr:col>
      <xdr:colOff>194734</xdr:colOff>
      <xdr:row>38</xdr:row>
      <xdr:rowOff>84659</xdr:rowOff>
    </xdr:from>
    <xdr:ext cx="1199752" cy="210250"/>
    <xdr:sp macro="" textlink="">
      <xdr:nvSpPr>
        <xdr:cNvPr id="33" name="TextBox 32">
          <a:extLst>
            <a:ext uri="{FF2B5EF4-FFF2-40B4-BE49-F238E27FC236}">
              <a16:creationId xmlns:a16="http://schemas.microsoft.com/office/drawing/2014/main" id="{23F02232-FE86-4BAA-BF12-A61A9404C7FF}"/>
            </a:ext>
          </a:extLst>
        </xdr:cNvPr>
        <xdr:cNvSpPr txBox="1"/>
      </xdr:nvSpPr>
      <xdr:spPr>
        <a:xfrm>
          <a:off x="13140267" y="4910659"/>
          <a:ext cx="119975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Show labels of years</a:t>
          </a:r>
        </a:p>
      </xdr:txBody>
    </xdr:sp>
    <xdr:clientData/>
  </xdr:oneCellAnchor>
  <xdr:twoCellAnchor>
    <xdr:from>
      <xdr:col>34</xdr:col>
      <xdr:colOff>33867</xdr:colOff>
      <xdr:row>54</xdr:row>
      <xdr:rowOff>76205</xdr:rowOff>
    </xdr:from>
    <xdr:to>
      <xdr:col>36</xdr:col>
      <xdr:colOff>474133</xdr:colOff>
      <xdr:row>55</xdr:row>
      <xdr:rowOff>101600</xdr:rowOff>
    </xdr:to>
    <xdr:sp macro="" textlink="">
      <xdr:nvSpPr>
        <xdr:cNvPr id="37" name="Left Brace 36">
          <a:extLst>
            <a:ext uri="{FF2B5EF4-FFF2-40B4-BE49-F238E27FC236}">
              <a16:creationId xmlns:a16="http://schemas.microsoft.com/office/drawing/2014/main" id="{935F046F-AEE6-4EB6-81E1-5A1506B53CD0}"/>
            </a:ext>
          </a:extLst>
        </xdr:cNvPr>
        <xdr:cNvSpPr/>
      </xdr:nvSpPr>
      <xdr:spPr>
        <a:xfrm rot="5400000">
          <a:off x="13970002" y="6299203"/>
          <a:ext cx="152395" cy="1422400"/>
        </a:xfrm>
        <a:prstGeom prst="leftBrace">
          <a:avLst>
            <a:gd name="adj1" fmla="val 73039"/>
            <a:gd name="adj2" fmla="val 387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33</xdr:col>
      <xdr:colOff>482599</xdr:colOff>
      <xdr:row>59</xdr:row>
      <xdr:rowOff>84671</xdr:rowOff>
    </xdr:from>
    <xdr:to>
      <xdr:col>35</xdr:col>
      <xdr:colOff>491065</xdr:colOff>
      <xdr:row>60</xdr:row>
      <xdr:rowOff>118533</xdr:rowOff>
    </xdr:to>
    <xdr:sp macro="" textlink="">
      <xdr:nvSpPr>
        <xdr:cNvPr id="38" name="Left Brace 37">
          <a:extLst>
            <a:ext uri="{FF2B5EF4-FFF2-40B4-BE49-F238E27FC236}">
              <a16:creationId xmlns:a16="http://schemas.microsoft.com/office/drawing/2014/main" id="{4DFF63BF-5C21-4A6B-8009-B5BFDF25E3FA}"/>
            </a:ext>
          </a:extLst>
        </xdr:cNvPr>
        <xdr:cNvSpPr/>
      </xdr:nvSpPr>
      <xdr:spPr>
        <a:xfrm rot="5400000">
          <a:off x="13351935" y="7416802"/>
          <a:ext cx="160862" cy="990599"/>
        </a:xfrm>
        <a:prstGeom prst="leftBrace">
          <a:avLst>
            <a:gd name="adj1" fmla="val 73039"/>
            <a:gd name="adj2" fmla="val 76087"/>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36</xdr:col>
      <xdr:colOff>177800</xdr:colOff>
      <xdr:row>59</xdr:row>
      <xdr:rowOff>16933</xdr:rowOff>
    </xdr:from>
    <xdr:to>
      <xdr:col>36</xdr:col>
      <xdr:colOff>313266</xdr:colOff>
      <xdr:row>60</xdr:row>
      <xdr:rowOff>93133</xdr:rowOff>
    </xdr:to>
    <xdr:sp macro="" textlink="">
      <xdr:nvSpPr>
        <xdr:cNvPr id="39" name="Arrow: Down 38">
          <a:extLst>
            <a:ext uri="{FF2B5EF4-FFF2-40B4-BE49-F238E27FC236}">
              <a16:creationId xmlns:a16="http://schemas.microsoft.com/office/drawing/2014/main" id="{CBCB421E-D627-40E7-B36D-AAFFCA88EE4A}"/>
            </a:ext>
          </a:extLst>
        </xdr:cNvPr>
        <xdr:cNvSpPr/>
      </xdr:nvSpPr>
      <xdr:spPr>
        <a:xfrm>
          <a:off x="14105467" y="7763933"/>
          <a:ext cx="135466" cy="203200"/>
        </a:xfrm>
        <a:prstGeom prst="downArrow">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34</xdr:col>
      <xdr:colOff>125307</xdr:colOff>
      <xdr:row>46</xdr:row>
      <xdr:rowOff>13550</xdr:rowOff>
    </xdr:from>
    <xdr:to>
      <xdr:col>37</xdr:col>
      <xdr:colOff>245534</xdr:colOff>
      <xdr:row>49</xdr:row>
      <xdr:rowOff>25404</xdr:rowOff>
    </xdr:to>
    <mc:AlternateContent xmlns:mc="http://schemas.openxmlformats.org/markup-compatibility/2006" xmlns:a14="http://schemas.microsoft.com/office/drawing/2010/main">
      <mc:Choice Requires="a14">
        <xdr:graphicFrame macro="">
          <xdr:nvGraphicFramePr>
            <xdr:cNvPr id="40" name="Variance">
              <a:extLst>
                <a:ext uri="{FF2B5EF4-FFF2-40B4-BE49-F238E27FC236}">
                  <a16:creationId xmlns:a16="http://schemas.microsoft.com/office/drawing/2014/main" id="{31D47B0E-89EC-4DAC-8EC0-AB6534661A2E}"/>
                </a:ext>
              </a:extLst>
            </xdr:cNvPr>
            <xdr:cNvGraphicFramePr/>
          </xdr:nvGraphicFramePr>
          <xdr:xfrm>
            <a:off x="0" y="0"/>
            <a:ext cx="0" cy="0"/>
          </xdr:xfrm>
          <a:graphic>
            <a:graphicData uri="http://schemas.microsoft.com/office/drawing/2010/slicer">
              <sle:slicer xmlns:sle="http://schemas.microsoft.com/office/drawing/2010/slicer" name="Variance"/>
            </a:graphicData>
          </a:graphic>
        </xdr:graphicFrame>
      </mc:Choice>
      <mc:Fallback xmlns="">
        <xdr:sp macro="" textlink="">
          <xdr:nvSpPr>
            <xdr:cNvPr id="0" name=""/>
            <xdr:cNvSpPr>
              <a:spLocks noTextEdit="1"/>
            </xdr:cNvSpPr>
          </xdr:nvSpPr>
          <xdr:spPr>
            <a:xfrm>
              <a:off x="13898457" y="6147650"/>
              <a:ext cx="1583267" cy="4119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34</xdr:col>
      <xdr:colOff>448734</xdr:colOff>
      <xdr:row>44</xdr:row>
      <xdr:rowOff>118525</xdr:rowOff>
    </xdr:from>
    <xdr:ext cx="851965" cy="210250"/>
    <xdr:sp macro="" textlink="">
      <xdr:nvSpPr>
        <xdr:cNvPr id="42" name="TextBox 41">
          <a:extLst>
            <a:ext uri="{FF2B5EF4-FFF2-40B4-BE49-F238E27FC236}">
              <a16:creationId xmlns:a16="http://schemas.microsoft.com/office/drawing/2014/main" id="{DF057F82-C135-42D1-A3B7-1FFE98BD0AB6}"/>
            </a:ext>
          </a:extLst>
        </xdr:cNvPr>
        <xdr:cNvSpPr txBox="1"/>
      </xdr:nvSpPr>
      <xdr:spPr>
        <a:xfrm>
          <a:off x="13394267" y="5706525"/>
          <a:ext cx="85196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Variance type</a:t>
          </a:r>
        </a:p>
      </xdr:txBody>
    </xdr:sp>
    <xdr:clientData/>
  </xdr:oneCellAnchor>
  <xdr:twoCellAnchor>
    <xdr:from>
      <xdr:col>31</xdr:col>
      <xdr:colOff>32169</xdr:colOff>
      <xdr:row>4</xdr:row>
      <xdr:rowOff>55452</xdr:rowOff>
    </xdr:from>
    <xdr:to>
      <xdr:col>31</xdr:col>
      <xdr:colOff>68169</xdr:colOff>
      <xdr:row>5</xdr:row>
      <xdr:rowOff>102102</xdr:rowOff>
    </xdr:to>
    <xdr:sp macro="" textlink="">
      <xdr:nvSpPr>
        <xdr:cNvPr id="28" name="Rectangle 27">
          <a:extLst>
            <a:ext uri="{FF2B5EF4-FFF2-40B4-BE49-F238E27FC236}">
              <a16:creationId xmlns:a16="http://schemas.microsoft.com/office/drawing/2014/main" id="{604657DE-8BA8-47CB-9B4D-D4DC19B7891A}"/>
            </a:ext>
          </a:extLst>
        </xdr:cNvPr>
        <xdr:cNvSpPr/>
      </xdr:nvSpPr>
      <xdr:spPr>
        <a:xfrm>
          <a:off x="12342279" y="588852"/>
          <a:ext cx="36000" cy="18000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32</xdr:col>
      <xdr:colOff>371683</xdr:colOff>
      <xdr:row>4</xdr:row>
      <xdr:rowOff>55452</xdr:rowOff>
    </xdr:from>
    <xdr:to>
      <xdr:col>32</xdr:col>
      <xdr:colOff>407683</xdr:colOff>
      <xdr:row>5</xdr:row>
      <xdr:rowOff>102102</xdr:rowOff>
    </xdr:to>
    <xdr:sp macro="" textlink="">
      <xdr:nvSpPr>
        <xdr:cNvPr id="41" name="Rectangle 40">
          <a:extLst>
            <a:ext uri="{FF2B5EF4-FFF2-40B4-BE49-F238E27FC236}">
              <a16:creationId xmlns:a16="http://schemas.microsoft.com/office/drawing/2014/main" id="{8DFDC5EF-B118-422A-B7B2-FA0289D69ED0}"/>
            </a:ext>
          </a:extLst>
        </xdr:cNvPr>
        <xdr:cNvSpPr/>
      </xdr:nvSpPr>
      <xdr:spPr>
        <a:xfrm>
          <a:off x="13169473" y="588852"/>
          <a:ext cx="36000" cy="180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u="sng"/>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Barboza" refreshedDate="44961.84263564815" createdVersion="7" refreshedVersion="8" minRefreshableVersion="3" recordCount="2" xr:uid="{A0993F1F-EB60-4314-8A6F-F178DBDD7DBA}">
  <cacheSource type="worksheet">
    <worksheetSource ref="AK57:AK59" sheet="example"/>
  </cacheSource>
  <cacheFields count="1">
    <cacheField name="Variance" numFmtId="0">
      <sharedItems count="2">
        <s v="Absolute"/>
        <s v="Relative %"/>
      </sharedItems>
    </cacheField>
  </cacheFields>
  <extLst>
    <ext xmlns:x14="http://schemas.microsoft.com/office/spreadsheetml/2009/9/main" uri="{725AE2AE-9491-48be-B2B4-4EB974FC3084}">
      <x14:pivotCacheDefinition pivotCacheId="212685331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Barboza" refreshedDate="44961.842636111112" createdVersion="7" refreshedVersion="8" minRefreshableVersion="3" recordCount="2" xr:uid="{EA4C8B0D-596C-48F9-B565-8EB3A9871135}">
  <cacheSource type="worksheet">
    <worksheetSource ref="AI57:AI59" sheet="example"/>
  </cacheSource>
  <cacheFields count="1">
    <cacheField name="T or F" numFmtId="0">
      <sharedItems count="2">
        <b v="1"/>
        <b v="0"/>
      </sharedItems>
    </cacheField>
  </cacheFields>
  <extLst>
    <ext xmlns:x14="http://schemas.microsoft.com/office/spreadsheetml/2009/9/main" uri="{725AE2AE-9491-48be-B2B4-4EB974FC3084}">
      <x14:pivotCacheDefinition pivotCacheId="21298681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Barboza" refreshedDate="44961.842636574074" createdVersion="7" refreshedVersion="8" minRefreshableVersion="3" recordCount="4" xr:uid="{605E1B93-27B0-47D1-919E-4950224B183E}">
  <cacheSource type="worksheet">
    <worksheetSource ref="G21:G25" sheet="example"/>
  </cacheSource>
  <cacheFields count="1">
    <cacheField name="sort by" numFmtId="0">
      <sharedItems count="4">
        <s v="1. County"/>
        <s v="2. Yr. 2019"/>
        <s v="3. Yr. 2020"/>
        <s v="4. Variance"/>
      </sharedItems>
    </cacheField>
  </cacheFields>
  <extLst>
    <ext xmlns:x14="http://schemas.microsoft.com/office/spreadsheetml/2009/9/main" uri="{725AE2AE-9491-48be-B2B4-4EB974FC3084}">
      <x14:pivotCacheDefinition pivotCacheId="146372630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Barboza" refreshedDate="44961.842637037036" createdVersion="7" refreshedVersion="8" minRefreshableVersion="3" recordCount="2" xr:uid="{43E65602-A0D8-4F9D-8476-CFCB1BE64BEE}">
  <cacheSource type="worksheet">
    <worksheetSource ref="G12:G14" sheet="example"/>
  </cacheSource>
  <cacheFields count="1">
    <cacheField name="sort order" numFmtId="0">
      <sharedItems count="2">
        <s v="Ascending"/>
        <s v="Descending"/>
      </sharedItems>
    </cacheField>
  </cacheFields>
  <extLst>
    <ext xmlns:x14="http://schemas.microsoft.com/office/spreadsheetml/2009/9/main" uri="{725AE2AE-9491-48be-B2B4-4EB974FC3084}">
      <x14:pivotCacheDefinition pivotCacheId="75993650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Barboza" refreshedDate="44961.842637384259" missingItemsLimit="0" createdVersion="7" refreshedVersion="8" minRefreshableVersion="3" recordCount="102" xr:uid="{654DCEA4-DBEB-43ED-BDD9-168C7CF8430B}">
  <cacheSource type="worksheet">
    <worksheetSource name="_01_data"/>
  </cacheSource>
  <cacheFields count="4">
    <cacheField name="county" numFmtId="0">
      <sharedItems count="51">
        <s v="Massachusetts"/>
        <s v="Minnesota"/>
        <s v="New Hampshire"/>
        <s v="New Jersey"/>
        <s v="New York"/>
        <s v="District of Columbia"/>
        <s v="Utah"/>
        <s v="Connecticut"/>
        <s v="Washington"/>
        <s v="Maryland"/>
        <s v="Vermont"/>
        <s v="Wisconsin"/>
        <s v="Virginia"/>
        <s v="Iowa"/>
        <s v="Ohio"/>
        <s v="Hawaii"/>
        <s v="Illinois"/>
        <s v="Michigan"/>
        <s v="Rhode Island"/>
        <s v="Nebraska"/>
        <s v="Indiana"/>
        <s v="Pennsylvania"/>
        <s v="California"/>
        <s v="Nevada"/>
        <s v="Delaware"/>
        <s v="Maine"/>
        <s v="North Carolina"/>
        <s v="North Dakota"/>
        <s v="Oregon"/>
        <s v="Colorado"/>
        <s v="Georgia"/>
        <s v="Missouri"/>
        <s v="Tennessee"/>
        <s v="Wyoming"/>
        <s v="New Mexico"/>
        <s v="Oklahoma"/>
        <s v="Alabama"/>
        <s v="South Dakota"/>
        <s v="Texas"/>
        <s v="Florida"/>
        <s v="Idaho"/>
        <s v="Alaska"/>
        <s v="Kansas"/>
        <s v="Arkansas"/>
        <s v="Montana"/>
        <s v="Arizona"/>
        <s v="Louisiana"/>
        <s v="Kentucky"/>
        <s v="West Virginia"/>
        <s v="Mississippi"/>
        <s v="South Carolina"/>
      </sharedItems>
    </cacheField>
    <cacheField name="cluster" numFmtId="0">
      <sharedItems count="4">
        <s v="Northeast"/>
        <s v="Midwest"/>
        <s v="South"/>
        <s v="West"/>
      </sharedItems>
    </cacheField>
    <cacheField name="year" numFmtId="0">
      <sharedItems containsSemiMixedTypes="0" containsString="0" containsNumber="1" containsInteger="1" minValue="2007" maxValue="2017"/>
    </cacheField>
    <cacheField name="sales" numFmtId="0">
      <sharedItems containsSemiMixedTypes="0" containsString="0" containsNumber="1" minValue="0.55000000000000004" maxValue="2.5"/>
    </cacheField>
  </cacheFields>
  <extLst>
    <ext xmlns:x14="http://schemas.microsoft.com/office/spreadsheetml/2009/9/main" uri="{725AE2AE-9491-48be-B2B4-4EB974FC3084}">
      <x14:pivotCacheDefinition pivotCacheId="4681166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r>
  <r>
    <x v="1"/>
  </r>
  <r>
    <x v="2"/>
  </r>
  <r>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x v="0"/>
    <x v="0"/>
    <n v="2007"/>
    <n v="0.8"/>
  </r>
  <r>
    <x v="1"/>
    <x v="1"/>
    <n v="2007"/>
    <n v="0.9"/>
  </r>
  <r>
    <x v="2"/>
    <x v="0"/>
    <n v="2007"/>
    <n v="1"/>
  </r>
  <r>
    <x v="3"/>
    <x v="0"/>
    <n v="2007"/>
    <n v="1"/>
  </r>
  <r>
    <x v="4"/>
    <x v="0"/>
    <n v="2007"/>
    <n v="1"/>
  </r>
  <r>
    <x v="5"/>
    <x v="2"/>
    <n v="2007"/>
    <n v="1.2"/>
  </r>
  <r>
    <x v="6"/>
    <x v="3"/>
    <n v="2007"/>
    <n v="1.1000000000000001"/>
  </r>
  <r>
    <x v="7"/>
    <x v="0"/>
    <n v="2007"/>
    <n v="0.9"/>
  </r>
  <r>
    <x v="8"/>
    <x v="3"/>
    <n v="2007"/>
    <n v="1"/>
  </r>
  <r>
    <x v="9"/>
    <x v="2"/>
    <n v="2007"/>
    <n v="1.1000000000000001"/>
  </r>
  <r>
    <x v="10"/>
    <x v="0"/>
    <n v="2007"/>
    <n v="0.9"/>
  </r>
  <r>
    <x v="11"/>
    <x v="1"/>
    <n v="2007"/>
    <n v="1.3"/>
  </r>
  <r>
    <x v="12"/>
    <x v="2"/>
    <n v="2007"/>
    <n v="1.3"/>
  </r>
  <r>
    <x v="13"/>
    <x v="1"/>
    <n v="2007"/>
    <n v="1.4"/>
  </r>
  <r>
    <x v="14"/>
    <x v="1"/>
    <n v="2007"/>
    <n v="1.1000000000000001"/>
  </r>
  <r>
    <x v="15"/>
    <x v="3"/>
    <n v="2007"/>
    <n v="1.3"/>
  </r>
  <r>
    <x v="16"/>
    <x v="1"/>
    <n v="2007"/>
    <n v="1.2"/>
  </r>
  <r>
    <x v="17"/>
    <x v="1"/>
    <n v="2007"/>
    <n v="1"/>
  </r>
  <r>
    <x v="18"/>
    <x v="0"/>
    <n v="2007"/>
    <n v="0.8"/>
  </r>
  <r>
    <x v="19"/>
    <x v="1"/>
    <n v="2007"/>
    <n v="1.3"/>
  </r>
  <r>
    <x v="20"/>
    <x v="1"/>
    <n v="2007"/>
    <n v="1.2"/>
  </r>
  <r>
    <x v="21"/>
    <x v="0"/>
    <n v="2007"/>
    <n v="1.4"/>
  </r>
  <r>
    <x v="22"/>
    <x v="3"/>
    <n v="2007"/>
    <n v="1.2"/>
  </r>
  <r>
    <x v="23"/>
    <x v="3"/>
    <n v="2007"/>
    <n v="1.7"/>
  </r>
  <r>
    <x v="24"/>
    <x v="2"/>
    <n v="2007"/>
    <n v="1.2"/>
  </r>
  <r>
    <x v="25"/>
    <x v="0"/>
    <n v="2007"/>
    <n v="1.2"/>
  </r>
  <r>
    <x v="26"/>
    <x v="2"/>
    <n v="2007"/>
    <n v="1.6"/>
  </r>
  <r>
    <x v="27"/>
    <x v="1"/>
    <n v="2007"/>
    <n v="1.4"/>
  </r>
  <r>
    <x v="28"/>
    <x v="3"/>
    <n v="2007"/>
    <n v="1.3"/>
  </r>
  <r>
    <x v="29"/>
    <x v="3"/>
    <n v="2007"/>
    <n v="1.1000000000000001"/>
  </r>
  <r>
    <x v="30"/>
    <x v="2"/>
    <n v="2007"/>
    <n v="1.5"/>
  </r>
  <r>
    <x v="31"/>
    <x v="1"/>
    <n v="2007"/>
    <n v="1.4"/>
  </r>
  <r>
    <x v="32"/>
    <x v="2"/>
    <n v="2007"/>
    <n v="1.7"/>
  </r>
  <r>
    <x v="33"/>
    <x v="3"/>
    <n v="2007"/>
    <n v="1.6"/>
  </r>
  <r>
    <x v="34"/>
    <x v="3"/>
    <n v="2007"/>
    <n v="1.5"/>
  </r>
  <r>
    <x v="35"/>
    <x v="2"/>
    <n v="2007"/>
    <n v="1.6"/>
  </r>
  <r>
    <x v="36"/>
    <x v="2"/>
    <n v="2007"/>
    <n v="1.8"/>
  </r>
  <r>
    <x v="37"/>
    <x v="1"/>
    <n v="2007"/>
    <n v="1.6"/>
  </r>
  <r>
    <x v="38"/>
    <x v="2"/>
    <n v="2007"/>
    <n v="1.4"/>
  </r>
  <r>
    <x v="39"/>
    <x v="2"/>
    <n v="2007"/>
    <n v="1.6"/>
  </r>
  <r>
    <x v="40"/>
    <x v="3"/>
    <n v="2007"/>
    <n v="1.6"/>
  </r>
  <r>
    <x v="41"/>
    <x v="3"/>
    <n v="2007"/>
    <n v="1.6"/>
  </r>
  <r>
    <x v="42"/>
    <x v="1"/>
    <n v="2007"/>
    <n v="1.4"/>
  </r>
  <r>
    <x v="43"/>
    <x v="2"/>
    <n v="2007"/>
    <n v="2"/>
  </r>
  <r>
    <x v="44"/>
    <x v="3"/>
    <n v="2007"/>
    <n v="2.5"/>
  </r>
  <r>
    <x v="45"/>
    <x v="3"/>
    <n v="2007"/>
    <n v="1.7"/>
  </r>
  <r>
    <x v="46"/>
    <x v="2"/>
    <n v="2007"/>
    <n v="2.2000000000000002"/>
  </r>
  <r>
    <x v="47"/>
    <x v="2"/>
    <n v="2007"/>
    <n v="1.8"/>
  </r>
  <r>
    <x v="48"/>
    <x v="2"/>
    <n v="2007"/>
    <n v="2.1"/>
  </r>
  <r>
    <x v="49"/>
    <x v="2"/>
    <n v="2007"/>
    <n v="2"/>
  </r>
  <r>
    <x v="50"/>
    <x v="2"/>
    <n v="2007"/>
    <n v="2.1"/>
  </r>
  <r>
    <x v="0"/>
    <x v="0"/>
    <n v="2017"/>
    <n v="0.55000000000000004"/>
  </r>
  <r>
    <x v="1"/>
    <x v="1"/>
    <n v="2017"/>
    <n v="0.6"/>
  </r>
  <r>
    <x v="2"/>
    <x v="0"/>
    <n v="2017"/>
    <n v="0.75"/>
  </r>
  <r>
    <x v="3"/>
    <x v="0"/>
    <n v="2017"/>
    <n v="0.81"/>
  </r>
  <r>
    <x v="4"/>
    <x v="0"/>
    <n v="2017"/>
    <n v="0.81"/>
  </r>
  <r>
    <x v="5"/>
    <x v="2"/>
    <n v="2017"/>
    <n v="0.83"/>
  </r>
  <r>
    <x v="6"/>
    <x v="3"/>
    <n v="2017"/>
    <n v="0.87"/>
  </r>
  <r>
    <x v="7"/>
    <x v="0"/>
    <n v="2017"/>
    <n v="0.89"/>
  </r>
  <r>
    <x v="8"/>
    <x v="3"/>
    <n v="2017"/>
    <n v="0.92"/>
  </r>
  <r>
    <x v="9"/>
    <x v="2"/>
    <n v="2017"/>
    <n v="0.93"/>
  </r>
  <r>
    <x v="10"/>
    <x v="0"/>
    <n v="2017"/>
    <n v="0.93"/>
  </r>
  <r>
    <x v="11"/>
    <x v="1"/>
    <n v="2017"/>
    <n v="0.94"/>
  </r>
  <r>
    <x v="12"/>
    <x v="2"/>
    <n v="2017"/>
    <n v="0.98"/>
  </r>
  <r>
    <x v="13"/>
    <x v="1"/>
    <n v="2017"/>
    <n v="0.99"/>
  </r>
  <r>
    <x v="14"/>
    <x v="1"/>
    <n v="2017"/>
    <n v="0.99"/>
  </r>
  <r>
    <x v="15"/>
    <x v="3"/>
    <n v="2017"/>
    <n v="1"/>
  </r>
  <r>
    <x v="16"/>
    <x v="1"/>
    <n v="2017"/>
    <n v="1.01"/>
  </r>
  <r>
    <x v="17"/>
    <x v="1"/>
    <n v="2017"/>
    <n v="1.01"/>
  </r>
  <r>
    <x v="18"/>
    <x v="0"/>
    <n v="2017"/>
    <n v="1.05"/>
  </r>
  <r>
    <x v="19"/>
    <x v="1"/>
    <n v="2017"/>
    <n v="1.0900000000000001"/>
  </r>
  <r>
    <x v="20"/>
    <x v="1"/>
    <n v="2017"/>
    <n v="1.1200000000000001"/>
  </r>
  <r>
    <x v="21"/>
    <x v="0"/>
    <n v="2017"/>
    <n v="1.1200000000000001"/>
  </r>
  <r>
    <x v="22"/>
    <x v="3"/>
    <n v="2017"/>
    <n v="1.1299999999999999"/>
  </r>
  <r>
    <x v="23"/>
    <x v="3"/>
    <n v="2017"/>
    <n v="1.1299999999999999"/>
  </r>
  <r>
    <x v="24"/>
    <x v="2"/>
    <n v="2017"/>
    <n v="1.1399999999999999"/>
  </r>
  <r>
    <x v="25"/>
    <x v="0"/>
    <n v="2017"/>
    <n v="1.17"/>
  </r>
  <r>
    <x v="26"/>
    <x v="2"/>
    <n v="2017"/>
    <n v="1.18"/>
  </r>
  <r>
    <x v="27"/>
    <x v="1"/>
    <n v="2017"/>
    <n v="1.19"/>
  </r>
  <r>
    <x v="28"/>
    <x v="3"/>
    <n v="2017"/>
    <n v="1.19"/>
  </r>
  <r>
    <x v="29"/>
    <x v="3"/>
    <n v="2017"/>
    <n v="1.21"/>
  </r>
  <r>
    <x v="30"/>
    <x v="2"/>
    <n v="2017"/>
    <n v="1.23"/>
  </r>
  <r>
    <x v="31"/>
    <x v="1"/>
    <n v="2017"/>
    <n v="1.23"/>
  </r>
  <r>
    <x v="32"/>
    <x v="2"/>
    <n v="2017"/>
    <n v="1.24"/>
  </r>
  <r>
    <x v="33"/>
    <x v="3"/>
    <n v="2017"/>
    <n v="1.26"/>
  </r>
  <r>
    <x v="34"/>
    <x v="3"/>
    <n v="2017"/>
    <n v="1.28"/>
  </r>
  <r>
    <x v="35"/>
    <x v="2"/>
    <n v="2017"/>
    <n v="1.33"/>
  </r>
  <r>
    <x v="36"/>
    <x v="2"/>
    <n v="2017"/>
    <n v="1.34"/>
  </r>
  <r>
    <x v="37"/>
    <x v="1"/>
    <n v="2017"/>
    <n v="1.34"/>
  </r>
  <r>
    <x v="38"/>
    <x v="2"/>
    <n v="2017"/>
    <n v="1.37"/>
  </r>
  <r>
    <x v="39"/>
    <x v="2"/>
    <n v="2017"/>
    <n v="1.42"/>
  </r>
  <r>
    <x v="40"/>
    <x v="3"/>
    <n v="2017"/>
    <n v="1.42"/>
  </r>
  <r>
    <x v="41"/>
    <x v="3"/>
    <n v="2017"/>
    <n v="1.43"/>
  </r>
  <r>
    <x v="42"/>
    <x v="1"/>
    <n v="2017"/>
    <n v="1.43"/>
  </r>
  <r>
    <x v="43"/>
    <x v="2"/>
    <n v="2017"/>
    <n v="1.44"/>
  </r>
  <r>
    <x v="44"/>
    <x v="3"/>
    <n v="2017"/>
    <n v="1.47"/>
  </r>
  <r>
    <x v="45"/>
    <x v="3"/>
    <n v="2017"/>
    <n v="1.53"/>
  </r>
  <r>
    <x v="46"/>
    <x v="2"/>
    <n v="2017"/>
    <n v="1.56"/>
  </r>
  <r>
    <x v="47"/>
    <x v="2"/>
    <n v="2017"/>
    <n v="1.59"/>
  </r>
  <r>
    <x v="48"/>
    <x v="2"/>
    <n v="2017"/>
    <n v="1.59"/>
  </r>
  <r>
    <x v="49"/>
    <x v="2"/>
    <n v="2017"/>
    <n v="1.68"/>
  </r>
  <r>
    <x v="50"/>
    <x v="2"/>
    <n v="2017"/>
    <n v="1.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78A2A8-B76C-48B2-9FD4-44DBD1EE3666}" name="pt5" cacheId="1"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AI62:AI63" firstHeaderRow="1" firstDataRow="1" firstDataCol="1"/>
  <pivotFields count="1">
    <pivotField axis="axisRow" compact="0" outline="0" showAll="0">
      <items count="3">
        <item x="1"/>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D868AB-F5A0-4F39-ADB3-9EF73DA348B5}" name="pt6" cacheId="1"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AJ62:AJ63" firstHeaderRow="1" firstDataRow="1" firstDataCol="1"/>
  <pivotFields count="1">
    <pivotField axis="axisRow" compact="0" outline="0" showAll="0">
      <items count="3">
        <item x="1"/>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364DD8-B295-40C9-A9D7-B652E5B03F47}" name="pt1" cacheId="3"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I12:I13"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8B5C30-D76B-40A0-AC76-7C6DC1663B3E}" name="pt2" cacheId="2"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I21:I22" firstHeaderRow="1" firstDataRow="1" firstDataCol="1"/>
  <pivotFields count="1">
    <pivotField axis="axisRow" compact="0" outline="0" showAll="0">
      <items count="5">
        <item h="1" x="0"/>
        <item h="1" x="1"/>
        <item x="2"/>
        <item h="1" x="3"/>
        <item t="default"/>
      </items>
    </pivotField>
  </pivotFields>
  <rowFields count="1">
    <field x="0"/>
  </rowFields>
  <rowItems count="1">
    <i>
      <x v="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5A3794-973C-49B7-B4FA-E6485048C689}" name="pt3" cacheId="4"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G53:G57" firstHeaderRow="1" firstDataRow="1" firstDataCol="1"/>
  <pivotFields count="4">
    <pivotField compact="0" outline="0" showAll="0"/>
    <pivotField axis="axisRow" compact="0" outline="0" showAll="0">
      <items count="5">
        <item x="0"/>
        <item x="1"/>
        <item x="2"/>
        <item x="3"/>
        <item t="default"/>
      </items>
    </pivotField>
    <pivotField compact="0" outline="0" showAll="0"/>
    <pivotField compact="0" outline="0" showAll="0"/>
  </pivotFields>
  <rowFields count="1">
    <field x="1"/>
  </rowFields>
  <rowItems count="4">
    <i>
      <x/>
    </i>
    <i>
      <x v="1"/>
    </i>
    <i>
      <x v="2"/>
    </i>
    <i>
      <x v="3"/>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612F22-F85B-4405-AB92-E4B3DE67BD44}" name="pt7" cacheId="0"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AK62:AK63" firstHeaderRow="1" firstDataRow="1" firstDataCol="1"/>
  <pivotFields count="1">
    <pivotField axis="axisRow" compact="0" outline="0" showAll="0">
      <items count="3">
        <item x="0"/>
        <item h="1" x="1"/>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9DE1FA-7379-49AF-AE6E-AE8349A7151D}" name="pt4" cacheId="4"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I53:I104" firstHeaderRow="1" firstDataRow="1" firstDataCol="1"/>
  <pivotFields count="4">
    <pivotField axis="axisRow" compact="0" outline="0" showAll="0">
      <items count="52">
        <item x="18"/>
        <item x="1"/>
        <item x="43"/>
        <item x="31"/>
        <item x="48"/>
        <item x="11"/>
        <item x="4"/>
        <item x="7"/>
        <item x="27"/>
        <item x="19"/>
        <item x="10"/>
        <item x="50"/>
        <item x="39"/>
        <item x="15"/>
        <item x="23"/>
        <item x="9"/>
        <item x="16"/>
        <item x="49"/>
        <item x="45"/>
        <item x="38"/>
        <item x="12"/>
        <item x="26"/>
        <item x="32"/>
        <item x="6"/>
        <item x="17"/>
        <item x="36"/>
        <item x="25"/>
        <item x="42"/>
        <item x="2"/>
        <item x="41"/>
        <item x="28"/>
        <item x="40"/>
        <item x="8"/>
        <item x="37"/>
        <item x="47"/>
        <item x="20"/>
        <item x="13"/>
        <item x="14"/>
        <item x="21"/>
        <item x="46"/>
        <item x="35"/>
        <item x="30"/>
        <item x="34"/>
        <item x="33"/>
        <item x="29"/>
        <item x="22"/>
        <item x="0"/>
        <item x="3"/>
        <item x="24"/>
        <item x="44"/>
        <item x="5"/>
        <item t="default"/>
      </items>
    </pivotField>
    <pivotField compact="0" outline="0" showAll="0">
      <items count="5">
        <item x="1"/>
        <item x="0"/>
        <item x="2"/>
        <item x="3"/>
        <item t="default"/>
      </items>
    </pivotField>
    <pivotField compact="0" outline="0" showAll="0"/>
    <pivotField compact="0" outline="0"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1_county_slicer" xr10:uid="{7DFE8599-B24C-46EA-AFC1-99228306334C}" sourceName="county">
  <pivotTables>
    <pivotTable tabId="1" name="pt4"/>
  </pivotTables>
  <data>
    <tabular pivotCacheId="468116612">
      <items count="51">
        <i x="36" s="1"/>
        <i x="41" s="1"/>
        <i x="45" s="1"/>
        <i x="43" s="1"/>
        <i x="22" s="1"/>
        <i x="29" s="1"/>
        <i x="7" s="1"/>
        <i x="24" s="1"/>
        <i x="5" s="1"/>
        <i x="39" s="1"/>
        <i x="30" s="1"/>
        <i x="15" s="1"/>
        <i x="40" s="1"/>
        <i x="16" s="1"/>
        <i x="20" s="1"/>
        <i x="13" s="1"/>
        <i x="42" s="1"/>
        <i x="47" s="1"/>
        <i x="46" s="1"/>
        <i x="25" s="1"/>
        <i x="9" s="1"/>
        <i x="0" s="1"/>
        <i x="17" s="1"/>
        <i x="1" s="1"/>
        <i x="49" s="1"/>
        <i x="31" s="1"/>
        <i x="44" s="1"/>
        <i x="19" s="1"/>
        <i x="23" s="1"/>
        <i x="2" s="1"/>
        <i x="3" s="1"/>
        <i x="34" s="1"/>
        <i x="4" s="1"/>
        <i x="26" s="1"/>
        <i x="27" s="1"/>
        <i x="14" s="1"/>
        <i x="35" s="1"/>
        <i x="28" s="1"/>
        <i x="21" s="1"/>
        <i x="18" s="1"/>
        <i x="50" s="1"/>
        <i x="37" s="1"/>
        <i x="32" s="1"/>
        <i x="38" s="1"/>
        <i x="6" s="1"/>
        <i x="10" s="1"/>
        <i x="12" s="1"/>
        <i x="8" s="1"/>
        <i x="48" s="1"/>
        <i x="11" s="1"/>
        <i x="33"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0_cluster_slicer" xr10:uid="{7C36BE69-693C-4DC1-9925-D393C754BA81}" sourceName="cluster">
  <pivotTables>
    <pivotTable tabId="1" name="pt4"/>
    <pivotTable tabId="1" name="pt3"/>
  </pivotTables>
  <data>
    <tabular pivotCacheId="468116612">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8_sort_order_slicer" xr10:uid="{C0092105-EFDA-4A23-9ABB-E8BEB6E6F69C}" sourceName="sort order">
  <pivotTables>
    <pivotTable tabId="1" name="pt1"/>
  </pivotTables>
  <data>
    <tabular pivotCacheId="759936505">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9_sort_by_slicer" xr10:uid="{017AB38A-6204-4CD7-AE0C-AA04AF5207EB}" sourceName="sort by">
  <pivotTables>
    <pivotTable tabId="1" name="pt2"/>
  </pivotTables>
  <data>
    <tabular pivotCacheId="1463726304">
      <items count="4">
        <i x="0"/>
        <i x="1"/>
        <i x="2" s="1"/>
        <i x="3"/>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6_show_19_labels" xr10:uid="{B3260A03-E308-47A6-8F7D-22FF149E1C79}" sourceName="T or F">
  <pivotTables>
    <pivotTable tabId="1" name="pt5"/>
  </pivotTables>
  <data>
    <tabular pivotCacheId="212986810" sortOrder="descending">
      <items count="2">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7_show_20_labels" xr10:uid="{5629FE21-07C8-4B89-9769-ABD20AE57147}" sourceName="T or F">
  <pivotTables>
    <pivotTable tabId="1" name="pt6"/>
  </pivotTables>
  <data>
    <tabular pivotCacheId="212986810" sortOrder="descending">
      <items count="2">
        <i x="0"/>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8_variance_type" xr10:uid="{E68CF4A9-481A-4ED7-95A7-4BAD351B74A4}" sourceName="Variance">
  <pivotTables>
    <pivotTable tabId="1" name="pt7"/>
  </pivotTables>
  <data>
    <tabular pivotCacheId="2126853315">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54127CAD-11F4-45D9-9CD5-ECCB675E3608}" cache="_11_county_slicer" caption="highlight state" startItem="1" style="xlorla" rowHeight="171450"/>
  <slicer name="cluster" xr10:uid="{0AA3DB25-8A8A-4E1E-8217-4305A7267360}" cache="_10_cluster_slicer" caption="cluster" columnCount="2" style="xlorla" rowHeight="144000"/>
  <slicer name="sort order" xr10:uid="{BDC093B9-5C40-442D-88F5-2311558EB83D}" cache="_08_sort_order_slicer" caption="sort order" columnCount="2" showCaption="0" style="xlorla" rowHeight="144000"/>
  <slicer name="sort by" xr10:uid="{4C681F7B-C64C-428A-B830-1AC0B97E691B}" cache="_09_sort_by_slicer" caption="sort by" columnCount="2" showCaption="0" style="xlorla" rowHeight="144000"/>
  <slicer name="T or F" xr10:uid="{1F1A2494-3578-47EF-B901-49ADC84EE32B}" cache="_16_show_19_labels" caption="T or F" showCaption="0" style="xlorla" rowHeight="144000"/>
  <slicer name="T or F 1" xr10:uid="{6C939382-49E9-490F-B9A5-0AD8E4808736}" cache="_17_show_20_labels" caption="T or F" showCaption="0" style="xlorla" rowHeight="144000"/>
  <slicer name="Variance" xr10:uid="{9ADADA7A-72E2-478A-8DB2-788DB686C6D5}" cache="_18_variance_type" caption="Variance type:" columnCount="2" showCaption="0" style="xlorla" rowHeight="1714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6F686-D9EC-4B11-A31C-A8C4A764AB1B}" name="_01_data" displayName="_01_data" ref="B9:E111" totalsRowShown="0">
  <autoFilter ref="B9:E111" xr:uid="{89410262-1FF6-4BF3-BF79-732A9A6506AE}"/>
  <tableColumns count="4">
    <tableColumn id="1" xr3:uid="{AAC13782-5D9E-444A-B4B9-3BDD4D2C7199}" name="county"/>
    <tableColumn id="3" xr3:uid="{DC262680-3882-4B30-A659-D5D890376951}" name="cluster" dataDxfId="0"/>
    <tableColumn id="4" xr3:uid="{2AAB89DF-FF56-4CAD-91B0-9118EF609492}" name="year"/>
    <tableColumn id="2" xr3:uid="{56134E3C-29C0-4E84-A24D-5B7B5511C4F9}" name="sale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izwiz.com/2016/10/motor-vehicle-occupant-death-rates-in.html"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table" Target="../tables/table1.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C906-48E7-46D3-BA77-9B97EB439556}">
  <dimension ref="A1:J51"/>
  <sheetViews>
    <sheetView showGridLines="0" workbookViewId="0"/>
  </sheetViews>
  <sheetFormatPr defaultColWidth="0" defaultRowHeight="10.5" zeroHeight="1" x14ac:dyDescent="0.4"/>
  <cols>
    <col min="1" max="1" width="3" customWidth="1"/>
    <col min="2" max="2" width="10.7109375" customWidth="1"/>
    <col min="3" max="10" width="9.140625" customWidth="1"/>
    <col min="11" max="16384" width="9.140625" hidden="1"/>
  </cols>
  <sheetData>
    <row r="1" spans="2:3" x14ac:dyDescent="0.4"/>
    <row r="2" spans="2:3" x14ac:dyDescent="0.4">
      <c r="B2" s="4" t="s">
        <v>36</v>
      </c>
      <c r="C2" s="15" t="s">
        <v>37</v>
      </c>
    </row>
    <row r="3" spans="2:3" x14ac:dyDescent="0.4"/>
    <row r="4" spans="2:3" x14ac:dyDescent="0.4"/>
    <row r="5" spans="2:3" x14ac:dyDescent="0.4"/>
    <row r="6" spans="2:3" x14ac:dyDescent="0.4"/>
    <row r="7" spans="2:3" x14ac:dyDescent="0.4"/>
    <row r="8" spans="2:3" x14ac:dyDescent="0.4"/>
    <row r="9" spans="2:3" x14ac:dyDescent="0.4"/>
    <row r="10" spans="2:3" x14ac:dyDescent="0.4"/>
    <row r="11" spans="2:3" x14ac:dyDescent="0.4"/>
    <row r="12" spans="2:3" x14ac:dyDescent="0.4"/>
    <row r="13" spans="2:3" x14ac:dyDescent="0.4"/>
    <row r="14" spans="2:3" x14ac:dyDescent="0.4"/>
    <row r="15" spans="2:3" x14ac:dyDescent="0.4"/>
    <row r="16" spans="2:3" x14ac:dyDescent="0.4"/>
    <row r="17" x14ac:dyDescent="0.4"/>
    <row r="18" x14ac:dyDescent="0.4"/>
    <row r="19" x14ac:dyDescent="0.4"/>
    <row r="20" x14ac:dyDescent="0.4"/>
    <row r="21" x14ac:dyDescent="0.4"/>
    <row r="22" x14ac:dyDescent="0.4"/>
    <row r="23" x14ac:dyDescent="0.4"/>
    <row r="24" x14ac:dyDescent="0.4"/>
    <row r="25" x14ac:dyDescent="0.4"/>
    <row r="26" x14ac:dyDescent="0.4"/>
    <row r="27" x14ac:dyDescent="0.4"/>
    <row r="28" x14ac:dyDescent="0.4"/>
    <row r="29" x14ac:dyDescent="0.4"/>
    <row r="30" x14ac:dyDescent="0.4"/>
    <row r="31" x14ac:dyDescent="0.4"/>
    <row r="3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sheetData>
  <hyperlinks>
    <hyperlink ref="C2" r:id="rId1" xr:uid="{53175901-21DE-4C89-98CB-8D7BBBA4DEC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42AE1-D08A-43C0-B091-4C190C6178A0}">
  <dimension ref="A1:AL670"/>
  <sheetViews>
    <sheetView showGridLines="0" tabSelected="1" topLeftCell="E1" zoomScaleNormal="100" workbookViewId="0">
      <pane ySplit="9" topLeftCell="A10" activePane="bottomLeft" state="frozen"/>
      <selection pane="bottomLeft" activeCell="AL1" sqref="AL1"/>
    </sheetView>
  </sheetViews>
  <sheetFormatPr defaultColWidth="0" defaultRowHeight="10.5" zeroHeight="1" x14ac:dyDescent="0.4"/>
  <cols>
    <col min="1" max="1" width="2.85546875" customWidth="1"/>
    <col min="2" max="2" width="11.28515625" customWidth="1"/>
    <col min="3" max="3" width="10.5" customWidth="1"/>
    <col min="4" max="4" width="6.7109375" bestFit="1" customWidth="1"/>
    <col min="5" max="5" width="7.28515625" bestFit="1" customWidth="1"/>
    <col min="6" max="6" width="2.85546875" customWidth="1"/>
    <col min="7" max="7" width="9.7109375" customWidth="1"/>
    <col min="8" max="8" width="2.140625" customWidth="1"/>
    <col min="9" max="9" width="13.28515625" customWidth="1"/>
    <col min="10" max="10" width="2.85546875" customWidth="1"/>
    <col min="11" max="11" width="6.5703125" customWidth="1"/>
    <col min="12" max="13" width="5.28515625" customWidth="1"/>
    <col min="14" max="14" width="6.5703125" customWidth="1"/>
    <col min="15" max="15" width="6.28515625" customWidth="1"/>
    <col min="16" max="17" width="7.7109375" customWidth="1"/>
    <col min="18" max="18" width="9.140625" customWidth="1"/>
    <col min="19" max="23" width="6.7109375" customWidth="1"/>
    <col min="24" max="37" width="9.140625" customWidth="1"/>
    <col min="38" max="38" width="6.42578125" customWidth="1"/>
    <col min="39" max="16384" width="9.140625" hidden="1"/>
  </cols>
  <sheetData>
    <row r="1" spans="2:35" x14ac:dyDescent="0.4">
      <c r="I1" s="4"/>
    </row>
    <row r="2" spans="2:35" x14ac:dyDescent="0.4"/>
    <row r="3" spans="2:35" x14ac:dyDescent="0.4">
      <c r="J3" s="4"/>
      <c r="O3" s="2"/>
      <c r="P3" s="2"/>
      <c r="Q3" s="2"/>
      <c r="X3" s="14"/>
    </row>
    <row r="4" spans="2:35" x14ac:dyDescent="0.4"/>
    <row r="5" spans="2:35" x14ac:dyDescent="0.4"/>
    <row r="6" spans="2:35" x14ac:dyDescent="0.4"/>
    <row r="7" spans="2:35" x14ac:dyDescent="0.4">
      <c r="E7" s="2"/>
      <c r="N7" s="2"/>
      <c r="O7" s="1"/>
      <c r="R7" s="11" t="s">
        <v>25</v>
      </c>
      <c r="S7" s="12" t="str">
        <f>AI63</f>
        <v>FALSE</v>
      </c>
      <c r="T7" s="12" t="str">
        <f>AI63</f>
        <v>FALSE</v>
      </c>
      <c r="U7" s="12" t="str">
        <f>AJ63</f>
        <v>FALSE</v>
      </c>
      <c r="V7" s="12" t="str">
        <f>AJ63</f>
        <v>FALSE</v>
      </c>
      <c r="W7" s="4"/>
    </row>
    <row r="8" spans="2:35" x14ac:dyDescent="0.4">
      <c r="P8" s="1" t="s">
        <v>88</v>
      </c>
      <c r="Q8" s="1" t="s">
        <v>89</v>
      </c>
      <c r="R8" s="11" t="s">
        <v>23</v>
      </c>
      <c r="S8" s="6">
        <f xml:space="preserve"> MAX(_xlfn.ANCHORARRAY( L9) )</f>
        <v>2017</v>
      </c>
      <c r="T8" s="6">
        <f xml:space="preserve"> S8</f>
        <v>2017</v>
      </c>
      <c r="U8" s="6">
        <f xml:space="preserve"> MIN(_xlfn.ANCHORARRAY( L9) )</f>
        <v>2007</v>
      </c>
      <c r="V8" s="6">
        <f xml:space="preserve"> U8</f>
        <v>2007</v>
      </c>
      <c r="W8" s="6" t="s">
        <v>35</v>
      </c>
    </row>
    <row r="9" spans="2:35" x14ac:dyDescent="0.4">
      <c r="B9" t="s">
        <v>3</v>
      </c>
      <c r="C9" t="s">
        <v>7</v>
      </c>
      <c r="D9" t="s">
        <v>1</v>
      </c>
      <c r="E9" t="s">
        <v>28</v>
      </c>
      <c r="K9" t="s">
        <v>3</v>
      </c>
      <c r="L9" cm="1">
        <f t="array" ref="L9:M9" xml:space="preserve"> TRANSPOSE( _xlfn.UNIQUE( _01_data[year] ) )</f>
        <v>2007</v>
      </c>
      <c r="M9">
        <v>2017</v>
      </c>
      <c r="N9" s="2" t="s">
        <v>0</v>
      </c>
      <c r="O9" s="2" t="s">
        <v>24</v>
      </c>
      <c r="P9" s="2" t="s">
        <v>2</v>
      </c>
      <c r="Q9" s="2" t="s">
        <v>90</v>
      </c>
      <c r="R9" t="s">
        <v>6</v>
      </c>
      <c r="S9" t="str">
        <f>"&lt; "&amp; U8</f>
        <v>&lt; 2007</v>
      </c>
      <c r="T9" t="str">
        <f>"&gt; "&amp; U8</f>
        <v>&gt; 2007</v>
      </c>
      <c r="U9" t="str">
        <f>"&lt; "&amp; S8</f>
        <v>&lt; 2017</v>
      </c>
      <c r="V9" t="str">
        <f>"&gt; "&amp; S8</f>
        <v>&gt; 2017</v>
      </c>
      <c r="W9" t="s">
        <v>34</v>
      </c>
    </row>
    <row r="10" spans="2:35" x14ac:dyDescent="0.4">
      <c r="B10" t="s">
        <v>84</v>
      </c>
      <c r="C10" t="s">
        <v>92</v>
      </c>
      <c r="D10">
        <v>2007</v>
      </c>
      <c r="E10">
        <v>0.8</v>
      </c>
      <c r="G10" t="s">
        <v>21</v>
      </c>
      <c r="I10" s="7">
        <f xml:space="preserve"> IF( I13 = "Ascending", 1, -1)</f>
        <v>-1</v>
      </c>
      <c r="K10" s="13" t="str" cm="1">
        <f t="array" ref="K10:K60" xml:space="preserve"> _xlfn.LET(
           _xlpm.Counties,
           IF( G51 = "w/o filters",
                 _xlfn.UNIQUE( _01_data[county] ),
                 _xlfn.UNIQUE( _xlfn._xlws.FILTER( _01_data[county],
                                                ISNUMBER( _xlfn.XMATCH( _01_data[cluster], G54:G57 ) )
                                               )
                                   )
               ),
           _xlpm.Year14,
           SUMIFS( _01_data[sales],
                           _01_data[county], _xlpm.Counties,
                           _01_data[year], M9 ),
           _xlpm.Year12,
           SUMIFS( _01_data[sales],
                           _01_data[county], _xlpm.Counties,
                           _01_data[year], L9 ),
           CHOOSE( I19,
                           _xlfn._xlws.SORT( _xlpm.Counties,, I10 ),
                           _xlfn.SORTBY( _xlpm.Counties, _xlpm.Year12, I10 ),
                           _xlfn.SORTBY( _xlpm.Counties, _xlpm.Year14, I10 ),
                           _xlfn.SORTBY( _xlpm.Counties, ( _xlpm.Year14- _xlpm.Year12 ) * -1, I10 )
                         )
           )</f>
        <v>South Carolina</v>
      </c>
      <c r="L10" cm="1">
        <f t="array" ref="L10:L60" xml:space="preserve"> SUMIFS( _01_data[sales],
                   _01_data[county],_xlfn.ANCHORARRAY( $K10),
                   _01_data[year], L9 )</f>
        <v>2.1</v>
      </c>
      <c r="M10" cm="1">
        <f t="array" ref="M10:M60" xml:space="preserve"> SUMIFS( _01_data[sales],
                   _01_data[county],_xlfn.ANCHORARRAY( $K10),
                   _01_data[year], M9 )</f>
        <v>1.78</v>
      </c>
      <c r="N10" cm="1">
        <f t="array" ref="N10:N60" xml:space="preserve"> _xlfn.SEQUENCE( COUNTA(_xlfn.ANCHORARRAY( K10) ) )</f>
        <v>1</v>
      </c>
      <c r="O10" cm="1">
        <f t="array" ref="O10:O60" xml:space="preserve"> _xlfn.SEQUENCE( COUNTA(_xlfn.ANCHORARRAY( K10) ) ) * 0</f>
        <v>0</v>
      </c>
      <c r="P10" t="e" cm="1">
        <f t="array" ref="P10:P60" xml:space="preserve"> _xlfn.LET( _xlpm.calculation, ( (_xlfn.ANCHORARRAY( M10) -_xlfn.ANCHORARRAY( L10) ) *  - 1 ),
             IF( _xlpm.calculation &gt; 0, NA(), _xlpm.calculation ) )</f>
        <v>#N/A</v>
      </c>
      <c r="Q10" cm="1">
        <f t="array" ref="Q10:Q60" xml:space="preserve"> _xlfn.LET( _xlpm.calculation, ( (_xlfn.ANCHORARRAY( M10) -_xlfn.ANCHORARRAY( L10) ) *  - 1 ),
             IF( _xlpm.calculation &lt; 0, NA(), _xlpm.calculation ) )</f>
        <v>0.32000000000000006</v>
      </c>
      <c r="R10" t="str" cm="1">
        <f t="array" ref="R10:R60" xml:space="preserve"> _xlfn.LET( _xlpm.operation, IF( NOT( ISNA(_xlfn.ANCHORARRAY( P10)) ),_xlfn.ANCHORARRAY( P10),_xlfn.ANCHORARRAY( Q10) ),_xlfn.ANCHORARRAY(
             K10)
             &amp; ": "
             &amp; IF( AK63 = "Absolute",
                       IF( _xlpm.operation = 0,
                              0,
                              IF( _xlpm.operation &gt; 0,
                                    "+" &amp; TEXT( _xlpm.operation, "0.00" ),
                                    TEXT( _xlpm.operation, "0.00" )
                                   )
                             ),
                       TEXT(_xlfn.ANCHORARRAY( M10) /_xlfn.ANCHORARRAY( L10) - 1, "0 %")
                    )
             )</f>
        <v>South Carolina: +0.32</v>
      </c>
      <c r="S10" t="e" cm="1">
        <f t="array" ref="S10" xml:space="preserve"> IF( S7,
         IF(_xlfn.ANCHORARRAY( M10) &lt;_xlfn.ANCHORARRAY( L10),_xlfn.ANCHORARRAY( L10), NA() ),
         NA() )</f>
        <v>#N/A</v>
      </c>
      <c r="T10" t="e" cm="1">
        <f t="array" ref="T10" xml:space="preserve"> IF( T7,
         IF(_xlfn.ANCHORARRAY( M10) &gt;_xlfn.ANCHORARRAY( L10),_xlfn.ANCHORARRAY( L10), NA() ),
         NA() )</f>
        <v>#N/A</v>
      </c>
      <c r="U10" t="e" cm="1">
        <f t="array" ref="U10" xml:space="preserve"> IF( U7,
         IF(_xlfn.ANCHORARRAY( L10) &lt;_xlfn.ANCHORARRAY( M10),_xlfn.ANCHORARRAY( M10), NA() ),
         NA() )</f>
        <v>#N/A</v>
      </c>
      <c r="V10" t="e" cm="1">
        <f t="array" ref="V10" xml:space="preserve"> IF( V7,
         IF(_xlfn.ANCHORARRAY( L10) &gt;_xlfn.ANCHORARRAY( M10),_xlfn.ANCHORARRAY( M10), NA() ),
         NA() )</f>
        <v>#N/A</v>
      </c>
      <c r="W10" t="e" cm="1">
        <f t="array" ref="W10:W60" xml:space="preserve"> IF(_xlfn.ANCHORARRAY( P10) &lt; -1,
          0.05,
          NA() )</f>
        <v>#N/A</v>
      </c>
      <c r="AI10" s="9"/>
    </row>
    <row r="11" spans="2:35" x14ac:dyDescent="0.4">
      <c r="B11" t="s">
        <v>39</v>
      </c>
      <c r="C11" t="s">
        <v>93</v>
      </c>
      <c r="D11">
        <v>2007</v>
      </c>
      <c r="E11">
        <v>0.9</v>
      </c>
      <c r="K11" t="str">
        <v>Mississippi</v>
      </c>
      <c r="L11">
        <v>2</v>
      </c>
      <c r="M11">
        <v>1.68</v>
      </c>
      <c r="N11">
        <v>2</v>
      </c>
      <c r="O11">
        <v>0</v>
      </c>
      <c r="P11" t="e">
        <v>#N/A</v>
      </c>
      <c r="Q11">
        <v>0.32000000000000006</v>
      </c>
      <c r="R11" t="str">
        <v>Mississippi: +0.32</v>
      </c>
      <c r="W11" t="e">
        <v>#N/A</v>
      </c>
    </row>
    <row r="12" spans="2:35" x14ac:dyDescent="0.4">
      <c r="B12" t="s">
        <v>66</v>
      </c>
      <c r="C12" t="s">
        <v>92</v>
      </c>
      <c r="D12">
        <v>2007</v>
      </c>
      <c r="E12">
        <v>1</v>
      </c>
      <c r="G12" t="s">
        <v>12</v>
      </c>
      <c r="I12" s="3" t="s">
        <v>12</v>
      </c>
      <c r="K12" t="str">
        <v>Kentucky</v>
      </c>
      <c r="L12">
        <v>1.8</v>
      </c>
      <c r="M12">
        <v>1.59</v>
      </c>
      <c r="N12">
        <v>3</v>
      </c>
      <c r="O12">
        <v>0</v>
      </c>
      <c r="P12" t="e">
        <v>#N/A</v>
      </c>
      <c r="Q12">
        <v>0.20999999999999996</v>
      </c>
      <c r="R12" t="str">
        <v>Kentucky: +0.21</v>
      </c>
      <c r="W12" t="e">
        <v>#N/A</v>
      </c>
    </row>
    <row r="13" spans="2:35" x14ac:dyDescent="0.4">
      <c r="B13" t="s">
        <v>85</v>
      </c>
      <c r="C13" t="s">
        <v>92</v>
      </c>
      <c r="D13">
        <v>2007</v>
      </c>
      <c r="E13">
        <v>1</v>
      </c>
      <c r="G13" t="s">
        <v>10</v>
      </c>
      <c r="I13" t="s">
        <v>11</v>
      </c>
      <c r="K13" t="str">
        <v>West Virginia</v>
      </c>
      <c r="L13">
        <v>2.1</v>
      </c>
      <c r="M13">
        <v>1.59</v>
      </c>
      <c r="N13">
        <v>4</v>
      </c>
      <c r="O13">
        <v>0</v>
      </c>
      <c r="P13" t="e">
        <v>#N/A</v>
      </c>
      <c r="Q13">
        <v>0.51</v>
      </c>
      <c r="R13" t="str">
        <v>West Virginia: +0.51</v>
      </c>
      <c r="W13" t="e">
        <v>#N/A</v>
      </c>
    </row>
    <row r="14" spans="2:35" x14ac:dyDescent="0.4">
      <c r="B14" t="s">
        <v>44</v>
      </c>
      <c r="C14" t="s">
        <v>92</v>
      </c>
      <c r="D14">
        <v>2007</v>
      </c>
      <c r="E14">
        <v>1</v>
      </c>
      <c r="G14" t="s">
        <v>11</v>
      </c>
      <c r="K14" t="str">
        <v>Louisiana</v>
      </c>
      <c r="L14">
        <v>2.2000000000000002</v>
      </c>
      <c r="M14">
        <v>1.56</v>
      </c>
      <c r="N14">
        <v>5</v>
      </c>
      <c r="O14">
        <v>0</v>
      </c>
      <c r="P14" t="e">
        <v>#N/A</v>
      </c>
      <c r="Q14">
        <v>0.64000000000000012</v>
      </c>
      <c r="R14" t="str">
        <v>Louisiana: +0.64</v>
      </c>
      <c r="W14" t="e">
        <v>#N/A</v>
      </c>
    </row>
    <row r="15" spans="2:35" x14ac:dyDescent="0.4">
      <c r="B15" t="s">
        <v>91</v>
      </c>
      <c r="C15" t="s">
        <v>94</v>
      </c>
      <c r="D15">
        <v>2007</v>
      </c>
      <c r="E15">
        <v>1.2</v>
      </c>
      <c r="K15" t="str">
        <v>Arizona</v>
      </c>
      <c r="L15">
        <v>1.7</v>
      </c>
      <c r="M15">
        <v>1.53</v>
      </c>
      <c r="N15">
        <v>6</v>
      </c>
      <c r="O15">
        <v>0</v>
      </c>
      <c r="P15" t="e">
        <v>#N/A</v>
      </c>
      <c r="Q15">
        <v>0.16999999999999993</v>
      </c>
      <c r="R15" t="str">
        <v>Arizona: +0.17</v>
      </c>
      <c r="W15" t="e">
        <v>#N/A</v>
      </c>
    </row>
    <row r="16" spans="2:35" x14ac:dyDescent="0.4">
      <c r="B16" t="s">
        <v>61</v>
      </c>
      <c r="C16" t="s">
        <v>95</v>
      </c>
      <c r="D16">
        <v>2007</v>
      </c>
      <c r="E16">
        <v>1.1000000000000001</v>
      </c>
      <c r="K16" t="str">
        <v>Montana</v>
      </c>
      <c r="L16">
        <v>2.5</v>
      </c>
      <c r="M16">
        <v>1.47</v>
      </c>
      <c r="N16">
        <v>7</v>
      </c>
      <c r="O16">
        <v>0</v>
      </c>
      <c r="P16" t="e">
        <v>#N/A</v>
      </c>
      <c r="Q16">
        <v>1.03</v>
      </c>
      <c r="R16" t="str">
        <v>Montana: +1.03</v>
      </c>
      <c r="W16" t="e">
        <v>#N/A</v>
      </c>
    </row>
    <row r="17" spans="2:23" x14ac:dyDescent="0.4">
      <c r="B17" t="s">
        <v>45</v>
      </c>
      <c r="C17" t="s">
        <v>92</v>
      </c>
      <c r="D17">
        <v>2007</v>
      </c>
      <c r="E17">
        <v>0.9</v>
      </c>
      <c r="K17" t="str">
        <v>Arkansas</v>
      </c>
      <c r="L17">
        <v>2</v>
      </c>
      <c r="M17">
        <v>1.44</v>
      </c>
      <c r="N17">
        <v>8</v>
      </c>
      <c r="O17">
        <v>0</v>
      </c>
      <c r="P17" t="e">
        <v>#N/A</v>
      </c>
      <c r="Q17">
        <v>0.56000000000000005</v>
      </c>
      <c r="R17" t="str">
        <v>Arkansas: +0.56</v>
      </c>
      <c r="W17" t="e">
        <v>#N/A</v>
      </c>
    </row>
    <row r="18" spans="2:23" x14ac:dyDescent="0.4">
      <c r="B18" t="s">
        <v>70</v>
      </c>
      <c r="C18" t="s">
        <v>95</v>
      </c>
      <c r="D18">
        <v>2007</v>
      </c>
      <c r="E18">
        <v>1</v>
      </c>
      <c r="K18" t="str">
        <v>Alaska</v>
      </c>
      <c r="L18">
        <v>1.6</v>
      </c>
      <c r="M18">
        <v>1.43</v>
      </c>
      <c r="N18">
        <v>9</v>
      </c>
      <c r="O18">
        <v>0</v>
      </c>
      <c r="P18" t="e">
        <v>#N/A</v>
      </c>
      <c r="Q18">
        <v>0.17000000000000015</v>
      </c>
      <c r="R18" t="str">
        <v>Alaska: +0.17</v>
      </c>
      <c r="W18" t="e">
        <v>#N/A</v>
      </c>
    </row>
    <row r="19" spans="2:23" x14ac:dyDescent="0.4">
      <c r="B19" t="s">
        <v>53</v>
      </c>
      <c r="C19" t="s">
        <v>94</v>
      </c>
      <c r="D19">
        <v>2007</v>
      </c>
      <c r="E19">
        <v>1.1000000000000001</v>
      </c>
      <c r="G19" s="2" t="s">
        <v>22</v>
      </c>
      <c r="I19" s="7">
        <f>LEFT(I22,1)*1</f>
        <v>3</v>
      </c>
      <c r="K19" t="str">
        <v>Kansas</v>
      </c>
      <c r="L19">
        <v>1.4</v>
      </c>
      <c r="M19">
        <v>1.43</v>
      </c>
      <c r="N19">
        <v>10</v>
      </c>
      <c r="O19">
        <v>0</v>
      </c>
      <c r="P19">
        <v>-3.0000000000000027E-2</v>
      </c>
      <c r="Q19" t="e">
        <v>#N/A</v>
      </c>
      <c r="R19" t="str">
        <v>Kansas: -0.03</v>
      </c>
      <c r="W19" t="e">
        <v>#N/A</v>
      </c>
    </row>
    <row r="20" spans="2:23" x14ac:dyDescent="0.4">
      <c r="B20" t="s">
        <v>48</v>
      </c>
      <c r="C20" t="s">
        <v>92</v>
      </c>
      <c r="D20">
        <v>2007</v>
      </c>
      <c r="E20">
        <v>0.9</v>
      </c>
      <c r="K20" t="str">
        <v>Florida</v>
      </c>
      <c r="L20">
        <v>1.6</v>
      </c>
      <c r="M20">
        <v>1.42</v>
      </c>
      <c r="N20">
        <v>11</v>
      </c>
      <c r="O20">
        <v>0</v>
      </c>
      <c r="P20" t="e">
        <v>#N/A</v>
      </c>
      <c r="Q20">
        <v>0.18000000000000016</v>
      </c>
      <c r="R20" t="str">
        <v>Florida: +0.18</v>
      </c>
      <c r="W20" t="e">
        <v>#N/A</v>
      </c>
    </row>
    <row r="21" spans="2:23" x14ac:dyDescent="0.4">
      <c r="B21" t="s">
        <v>43</v>
      </c>
      <c r="C21" t="s">
        <v>93</v>
      </c>
      <c r="D21">
        <v>2007</v>
      </c>
      <c r="E21">
        <v>1.3</v>
      </c>
      <c r="G21" s="6" t="s">
        <v>13</v>
      </c>
      <c r="I21" s="3" t="s">
        <v>13</v>
      </c>
      <c r="K21" t="str">
        <v>Idaho</v>
      </c>
      <c r="L21">
        <v>1.6</v>
      </c>
      <c r="M21">
        <v>1.42</v>
      </c>
      <c r="N21">
        <v>12</v>
      </c>
      <c r="O21">
        <v>0</v>
      </c>
      <c r="P21" t="e">
        <v>#N/A</v>
      </c>
      <c r="Q21">
        <v>0.18000000000000016</v>
      </c>
      <c r="R21" t="str">
        <v>Idaho: +0.18</v>
      </c>
      <c r="W21" t="e">
        <v>#N/A</v>
      </c>
    </row>
    <row r="22" spans="2:23" x14ac:dyDescent="0.4">
      <c r="B22" t="s">
        <v>58</v>
      </c>
      <c r="C22" t="s">
        <v>94</v>
      </c>
      <c r="D22">
        <v>2007</v>
      </c>
      <c r="E22">
        <v>1.3</v>
      </c>
      <c r="G22" t="s">
        <v>14</v>
      </c>
      <c r="I22" t="s">
        <v>16</v>
      </c>
      <c r="K22" t="str">
        <v>Texas</v>
      </c>
      <c r="L22">
        <v>1.4</v>
      </c>
      <c r="M22">
        <v>1.37</v>
      </c>
      <c r="N22">
        <v>13</v>
      </c>
      <c r="O22">
        <v>0</v>
      </c>
      <c r="P22" t="e">
        <v>#N/A</v>
      </c>
      <c r="Q22">
        <v>2.9999999999999805E-2</v>
      </c>
      <c r="R22" t="str">
        <v>Texas: +0.03</v>
      </c>
      <c r="W22" t="e">
        <v>#N/A</v>
      </c>
    </row>
    <row r="23" spans="2:23" x14ac:dyDescent="0.4">
      <c r="B23" t="s">
        <v>74</v>
      </c>
      <c r="C23" t="s">
        <v>93</v>
      </c>
      <c r="D23">
        <v>2007</v>
      </c>
      <c r="E23">
        <v>1.4</v>
      </c>
      <c r="G23" t="s">
        <v>15</v>
      </c>
      <c r="K23" t="str">
        <v>Alabama</v>
      </c>
      <c r="L23">
        <v>1.8</v>
      </c>
      <c r="M23">
        <v>1.34</v>
      </c>
      <c r="N23">
        <v>14</v>
      </c>
      <c r="O23">
        <v>0</v>
      </c>
      <c r="P23" t="e">
        <v>#N/A</v>
      </c>
      <c r="Q23">
        <v>0.45999999999999996</v>
      </c>
      <c r="R23" t="str">
        <v>Alabama: +0.46</v>
      </c>
      <c r="W23" t="e">
        <v>#N/A</v>
      </c>
    </row>
    <row r="24" spans="2:23" x14ac:dyDescent="0.4">
      <c r="B24" t="s">
        <v>75</v>
      </c>
      <c r="C24" t="s">
        <v>93</v>
      </c>
      <c r="D24">
        <v>2007</v>
      </c>
      <c r="E24">
        <v>1.1000000000000001</v>
      </c>
      <c r="G24" t="s">
        <v>16</v>
      </c>
      <c r="K24" t="str">
        <v>South Dakota</v>
      </c>
      <c r="L24">
        <v>1.6</v>
      </c>
      <c r="M24">
        <v>1.34</v>
      </c>
      <c r="N24">
        <v>15</v>
      </c>
      <c r="O24">
        <v>0</v>
      </c>
      <c r="P24" t="e">
        <v>#N/A</v>
      </c>
      <c r="Q24">
        <v>0.26</v>
      </c>
      <c r="R24" t="str">
        <v>South Dakota: +0.26</v>
      </c>
      <c r="W24" t="e">
        <v>#N/A</v>
      </c>
    </row>
    <row r="25" spans="2:23" x14ac:dyDescent="0.4">
      <c r="B25" t="s">
        <v>51</v>
      </c>
      <c r="C25" t="s">
        <v>95</v>
      </c>
      <c r="D25">
        <v>2007</v>
      </c>
      <c r="E25">
        <v>1.3</v>
      </c>
      <c r="G25" t="s">
        <v>17</v>
      </c>
      <c r="K25" t="str">
        <v>Oklahoma</v>
      </c>
      <c r="L25">
        <v>1.6</v>
      </c>
      <c r="M25">
        <v>1.33</v>
      </c>
      <c r="N25">
        <v>16</v>
      </c>
      <c r="O25">
        <v>0</v>
      </c>
      <c r="P25" t="e">
        <v>#N/A</v>
      </c>
      <c r="Q25">
        <v>0.27</v>
      </c>
      <c r="R25" t="str">
        <v>Oklahoma: +0.27</v>
      </c>
      <c r="W25" t="e">
        <v>#N/A</v>
      </c>
    </row>
    <row r="26" spans="2:23" x14ac:dyDescent="0.4">
      <c r="B26" t="s">
        <v>54</v>
      </c>
      <c r="C26" t="s">
        <v>93</v>
      </c>
      <c r="D26">
        <v>2007</v>
      </c>
      <c r="E26">
        <v>1.2</v>
      </c>
      <c r="K26" t="str">
        <v>New Mexico</v>
      </c>
      <c r="L26">
        <v>1.5</v>
      </c>
      <c r="M26">
        <v>1.28</v>
      </c>
      <c r="N26">
        <v>17</v>
      </c>
      <c r="O26">
        <v>0</v>
      </c>
      <c r="P26" t="e">
        <v>#N/A</v>
      </c>
      <c r="Q26">
        <v>0.21999999999999997</v>
      </c>
      <c r="R26" t="str">
        <v>New Mexico: +0.22</v>
      </c>
      <c r="W26" t="e">
        <v>#N/A</v>
      </c>
    </row>
    <row r="27" spans="2:23" x14ac:dyDescent="0.4">
      <c r="B27" t="s">
        <v>62</v>
      </c>
      <c r="C27" t="s">
        <v>93</v>
      </c>
      <c r="D27">
        <v>2007</v>
      </c>
      <c r="E27">
        <v>1</v>
      </c>
      <c r="K27" t="str">
        <v>Wyoming</v>
      </c>
      <c r="L27">
        <v>1.6</v>
      </c>
      <c r="M27">
        <v>1.26</v>
      </c>
      <c r="N27">
        <v>18</v>
      </c>
      <c r="O27">
        <v>0</v>
      </c>
      <c r="P27" t="e">
        <v>#N/A</v>
      </c>
      <c r="Q27">
        <v>0.34000000000000008</v>
      </c>
      <c r="R27" t="str">
        <v>Wyoming: +0.34</v>
      </c>
      <c r="W27" t="e">
        <v>#N/A</v>
      </c>
    </row>
    <row r="28" spans="2:23" x14ac:dyDescent="0.4">
      <c r="B28" t="s">
        <v>38</v>
      </c>
      <c r="C28" t="s">
        <v>92</v>
      </c>
      <c r="D28">
        <v>2007</v>
      </c>
      <c r="E28">
        <v>0.8</v>
      </c>
      <c r="K28" t="str">
        <v>Tennessee</v>
      </c>
      <c r="L28">
        <v>1.7</v>
      </c>
      <c r="M28">
        <v>1.24</v>
      </c>
      <c r="N28">
        <v>19</v>
      </c>
      <c r="O28">
        <v>0</v>
      </c>
      <c r="P28" t="e">
        <v>#N/A</v>
      </c>
      <c r="Q28">
        <v>0.45999999999999996</v>
      </c>
      <c r="R28" t="str">
        <v>Tennessee: +0.46</v>
      </c>
      <c r="W28" t="e">
        <v>#N/A</v>
      </c>
    </row>
    <row r="29" spans="2:23" x14ac:dyDescent="0.4">
      <c r="B29" t="s">
        <v>47</v>
      </c>
      <c r="C29" t="s">
        <v>93</v>
      </c>
      <c r="D29">
        <v>2007</v>
      </c>
      <c r="E29">
        <v>1.3</v>
      </c>
      <c r="K29" t="str">
        <v>Georgia</v>
      </c>
      <c r="L29">
        <v>1.5</v>
      </c>
      <c r="M29">
        <v>1.23</v>
      </c>
      <c r="N29">
        <v>20</v>
      </c>
      <c r="O29">
        <v>0</v>
      </c>
      <c r="P29" t="e">
        <v>#N/A</v>
      </c>
      <c r="Q29">
        <v>0.27</v>
      </c>
      <c r="R29" t="str">
        <v>Georgia: +0.27</v>
      </c>
      <c r="W29" t="e">
        <v>#N/A</v>
      </c>
    </row>
    <row r="30" spans="2:23" x14ac:dyDescent="0.4">
      <c r="B30" t="s">
        <v>73</v>
      </c>
      <c r="C30" t="s">
        <v>93</v>
      </c>
      <c r="D30">
        <v>2007</v>
      </c>
      <c r="E30">
        <v>1.2</v>
      </c>
      <c r="K30" t="str">
        <v>Missouri</v>
      </c>
      <c r="L30">
        <v>1.4</v>
      </c>
      <c r="M30">
        <v>1.23</v>
      </c>
      <c r="N30">
        <v>21</v>
      </c>
      <c r="O30">
        <v>0</v>
      </c>
      <c r="P30" t="e">
        <v>#N/A</v>
      </c>
      <c r="Q30">
        <v>0.16999999999999993</v>
      </c>
      <c r="R30" t="str">
        <v>Missouri: +0.17</v>
      </c>
      <c r="W30" t="e">
        <v>#N/A</v>
      </c>
    </row>
    <row r="31" spans="2:23" x14ac:dyDescent="0.4">
      <c r="B31" t="s">
        <v>76</v>
      </c>
      <c r="C31" t="s">
        <v>92</v>
      </c>
      <c r="D31">
        <v>2007</v>
      </c>
      <c r="E31">
        <v>1.4</v>
      </c>
      <c r="G31" t="s">
        <v>5</v>
      </c>
      <c r="I31" s="5" t="s">
        <v>18</v>
      </c>
      <c r="K31" t="str">
        <v>Colorado</v>
      </c>
      <c r="L31">
        <v>1.1000000000000001</v>
      </c>
      <c r="M31">
        <v>1.21</v>
      </c>
      <c r="N31">
        <v>22</v>
      </c>
      <c r="O31">
        <v>0</v>
      </c>
      <c r="P31">
        <v>-0.10999999999999988</v>
      </c>
      <c r="Q31" t="e">
        <v>#N/A</v>
      </c>
      <c r="R31" t="str">
        <v>Colorado: -0.11</v>
      </c>
      <c r="W31" t="e">
        <v>#N/A</v>
      </c>
    </row>
    <row r="32" spans="2:23" x14ac:dyDescent="0.4">
      <c r="B32" t="s">
        <v>83</v>
      </c>
      <c r="C32" t="s">
        <v>95</v>
      </c>
      <c r="D32">
        <v>2007</v>
      </c>
      <c r="E32">
        <v>1.2</v>
      </c>
      <c r="G32" t="s">
        <v>19</v>
      </c>
      <c r="I32" t="s">
        <v>19</v>
      </c>
      <c r="K32" t="str">
        <v>North Dakota</v>
      </c>
      <c r="L32">
        <v>1.4</v>
      </c>
      <c r="M32">
        <v>1.19</v>
      </c>
      <c r="N32">
        <v>23</v>
      </c>
      <c r="O32">
        <v>0</v>
      </c>
      <c r="P32" t="e">
        <v>#N/A</v>
      </c>
      <c r="Q32">
        <v>0.20999999999999996</v>
      </c>
      <c r="R32" t="str">
        <v>North Dakota: +0.21</v>
      </c>
      <c r="W32" t="e">
        <v>#N/A</v>
      </c>
    </row>
    <row r="33" spans="2:23" x14ac:dyDescent="0.4">
      <c r="B33" t="s">
        <v>52</v>
      </c>
      <c r="C33" t="s">
        <v>95</v>
      </c>
      <c r="D33">
        <v>2007</v>
      </c>
      <c r="E33">
        <v>1.7</v>
      </c>
      <c r="G33" s="8">
        <v>100</v>
      </c>
      <c r="I33" s="8">
        <v>0</v>
      </c>
      <c r="K33" t="str">
        <v>Oregon</v>
      </c>
      <c r="L33">
        <v>1.3</v>
      </c>
      <c r="M33">
        <v>1.19</v>
      </c>
      <c r="N33">
        <v>24</v>
      </c>
      <c r="O33">
        <v>0</v>
      </c>
      <c r="P33" t="e">
        <v>#N/A</v>
      </c>
      <c r="Q33">
        <v>0.1100000000000001</v>
      </c>
      <c r="R33" t="str">
        <v>Oregon: +0.11</v>
      </c>
      <c r="W33" t="e">
        <v>#N/A</v>
      </c>
    </row>
    <row r="34" spans="2:23" x14ac:dyDescent="0.4">
      <c r="B34" t="s">
        <v>86</v>
      </c>
      <c r="C34" t="s">
        <v>94</v>
      </c>
      <c r="D34">
        <v>2007</v>
      </c>
      <c r="E34">
        <v>1.2</v>
      </c>
      <c r="G34" t="s">
        <v>20</v>
      </c>
      <c r="I34" t="s">
        <v>20</v>
      </c>
      <c r="K34" t="str">
        <v>North Carolina</v>
      </c>
      <c r="L34">
        <v>1.6</v>
      </c>
      <c r="M34">
        <v>1.18</v>
      </c>
      <c r="N34">
        <v>25</v>
      </c>
      <c r="O34">
        <v>0</v>
      </c>
      <c r="P34" t="e">
        <v>#N/A</v>
      </c>
      <c r="Q34">
        <v>0.42000000000000015</v>
      </c>
      <c r="R34" t="str">
        <v>North Carolina: +0.42</v>
      </c>
      <c r="W34" t="e">
        <v>#N/A</v>
      </c>
    </row>
    <row r="35" spans="2:23" x14ac:dyDescent="0.4">
      <c r="B35" t="s">
        <v>64</v>
      </c>
      <c r="C35" t="s">
        <v>92</v>
      </c>
      <c r="D35">
        <v>2007</v>
      </c>
      <c r="E35">
        <v>1.2</v>
      </c>
      <c r="G35" s="8" t="e">
        <f xml:space="preserve"> IF( I51 &lt;&gt; "w/o filters",
         INDEX(_xlfn.ANCHORARRAY( N10), MATCH( I48,_xlfn.ANCHORARRAY( R10), 0 ) ),
         NA()
       )</f>
        <v>#N/A</v>
      </c>
      <c r="I35" s="8" t="e">
        <f xml:space="preserve"> G35</f>
        <v>#N/A</v>
      </c>
      <c r="K35" t="str">
        <v>Maine</v>
      </c>
      <c r="L35">
        <v>1.2</v>
      </c>
      <c r="M35">
        <v>1.17</v>
      </c>
      <c r="N35">
        <v>26</v>
      </c>
      <c r="O35">
        <v>0</v>
      </c>
      <c r="P35" t="e">
        <v>#N/A</v>
      </c>
      <c r="Q35">
        <v>3.0000000000000027E-2</v>
      </c>
      <c r="R35" t="str">
        <v>Maine: +0.03</v>
      </c>
      <c r="W35" t="e">
        <v>#N/A</v>
      </c>
    </row>
    <row r="36" spans="2:23" x14ac:dyDescent="0.4">
      <c r="B36" t="s">
        <v>59</v>
      </c>
      <c r="C36" t="s">
        <v>94</v>
      </c>
      <c r="D36">
        <v>2007</v>
      </c>
      <c r="E36">
        <v>1.6</v>
      </c>
      <c r="K36" t="str">
        <v>Delaware</v>
      </c>
      <c r="L36">
        <v>1.2</v>
      </c>
      <c r="M36">
        <v>1.1399999999999999</v>
      </c>
      <c r="N36">
        <v>27</v>
      </c>
      <c r="O36">
        <v>0</v>
      </c>
      <c r="P36" t="e">
        <v>#N/A</v>
      </c>
      <c r="Q36">
        <v>6.0000000000000053E-2</v>
      </c>
      <c r="R36" t="str">
        <v>Delaware: +0.06</v>
      </c>
      <c r="W36" t="e">
        <v>#N/A</v>
      </c>
    </row>
    <row r="37" spans="2:23" x14ac:dyDescent="0.4">
      <c r="B37" t="s">
        <v>46</v>
      </c>
      <c r="C37" t="s">
        <v>93</v>
      </c>
      <c r="D37">
        <v>2007</v>
      </c>
      <c r="E37">
        <v>1.4</v>
      </c>
      <c r="G37" s="10" t="s">
        <v>26</v>
      </c>
      <c r="I37" s="10" t="s">
        <v>27</v>
      </c>
      <c r="K37" t="str">
        <v>California</v>
      </c>
      <c r="L37">
        <v>1.2</v>
      </c>
      <c r="M37">
        <v>1.1299999999999999</v>
      </c>
      <c r="N37">
        <v>28</v>
      </c>
      <c r="O37">
        <v>0</v>
      </c>
      <c r="P37" t="e">
        <v>#N/A</v>
      </c>
      <c r="Q37">
        <v>7.0000000000000062E-2</v>
      </c>
      <c r="R37" t="str">
        <v>California: +0.07</v>
      </c>
      <c r="W37" t="e">
        <v>#N/A</v>
      </c>
    </row>
    <row r="38" spans="2:23" x14ac:dyDescent="0.4">
      <c r="B38" t="s">
        <v>68</v>
      </c>
      <c r="C38" t="s">
        <v>95</v>
      </c>
      <c r="D38">
        <v>2007</v>
      </c>
      <c r="E38">
        <v>1.3</v>
      </c>
      <c r="G38" t="s">
        <v>19</v>
      </c>
      <c r="I38" t="s">
        <v>19</v>
      </c>
      <c r="K38" t="str">
        <v>Nevada</v>
      </c>
      <c r="L38">
        <v>1.7</v>
      </c>
      <c r="M38">
        <v>1.1299999999999999</v>
      </c>
      <c r="N38">
        <v>29</v>
      </c>
      <c r="O38">
        <v>0</v>
      </c>
      <c r="P38" t="e">
        <v>#N/A</v>
      </c>
      <c r="Q38">
        <v>0.57000000000000006</v>
      </c>
      <c r="R38" t="str">
        <v>Nevada: +0.57</v>
      </c>
      <c r="W38" t="e">
        <v>#N/A</v>
      </c>
    </row>
    <row r="39" spans="2:23" x14ac:dyDescent="0.4">
      <c r="B39" t="s">
        <v>82</v>
      </c>
      <c r="C39" t="s">
        <v>95</v>
      </c>
      <c r="D39">
        <v>2007</v>
      </c>
      <c r="E39">
        <v>1.1000000000000001</v>
      </c>
      <c r="G39" s="8" t="e" cm="1">
        <f t="array" ref="G39">_xlfn.LET( _xlpm.boldprior, _xlfn.XLOOKUP( I54,_xlfn.ANCHORARRAY( K10),_xlfn.ANCHORARRAY( L10) ),
          _xlpm.boldcurrent, _xlfn.XLOOKUP( I54,_xlfn.ANCHORARRAY( K10),_xlfn.ANCHORARRAY( M10) ),
          IF( I51 &lt;&gt; "w/o filters",
               IF( _xlpm.boldprior &gt; _xlpm.boldcurrent,
                    _xlpm.boldcurrent,
                    _xlpm.boldprior ),
               NA()
              )
           )</f>
        <v>#N/A</v>
      </c>
      <c r="I39" s="8" t="e" cm="1">
        <f t="array" ref="I39">_xlfn.LET( _xlpm.boldprior, _xlfn.XLOOKUP( I54,_xlfn.ANCHORARRAY( K10),_xlfn.ANCHORARRAY( L10) ),
          _xlpm.boldcurrent, _xlfn.XLOOKUP( I54,_xlfn.ANCHORARRAY( K10),_xlfn.ANCHORARRAY( M10) ),
          IF( I51 &lt;&gt; "w/o filters",
               IF( _xlpm.boldprior &lt; _xlpm.boldcurrent,
                    _xlpm.boldcurrent,
                    _xlpm.boldprior ),
               NA()
              )
           )</f>
        <v>#N/A</v>
      </c>
      <c r="K39" t="str">
        <v>Indiana</v>
      </c>
      <c r="L39">
        <v>1.2</v>
      </c>
      <c r="M39">
        <v>1.1200000000000001</v>
      </c>
      <c r="N39">
        <v>30</v>
      </c>
      <c r="O39">
        <v>0</v>
      </c>
      <c r="P39" t="e">
        <v>#N/A</v>
      </c>
      <c r="Q39">
        <v>7.9999999999999849E-2</v>
      </c>
      <c r="R39" t="str">
        <v>Indiana: +0.08</v>
      </c>
      <c r="W39" t="e">
        <v>#N/A</v>
      </c>
    </row>
    <row r="40" spans="2:23" x14ac:dyDescent="0.4">
      <c r="B40" t="s">
        <v>79</v>
      </c>
      <c r="C40" t="s">
        <v>94</v>
      </c>
      <c r="D40">
        <v>2007</v>
      </c>
      <c r="E40">
        <v>1.5</v>
      </c>
      <c r="G40" t="s">
        <v>20</v>
      </c>
      <c r="I40" t="s">
        <v>20</v>
      </c>
      <c r="K40" t="str">
        <v>Pennsylvania</v>
      </c>
      <c r="L40">
        <v>1.4</v>
      </c>
      <c r="M40">
        <v>1.1200000000000001</v>
      </c>
      <c r="N40">
        <v>31</v>
      </c>
      <c r="O40">
        <v>0</v>
      </c>
      <c r="P40" t="e">
        <v>#N/A</v>
      </c>
      <c r="Q40">
        <v>0.2799999999999998</v>
      </c>
      <c r="R40" t="str">
        <v>Pennsylvania: +0.28</v>
      </c>
      <c r="W40" t="e">
        <v>#N/A</v>
      </c>
    </row>
    <row r="41" spans="2:23" x14ac:dyDescent="0.4">
      <c r="B41" t="s">
        <v>41</v>
      </c>
      <c r="C41" t="s">
        <v>93</v>
      </c>
      <c r="D41">
        <v>2007</v>
      </c>
      <c r="E41">
        <v>1.4</v>
      </c>
      <c r="G41" s="8" t="e">
        <f xml:space="preserve"> I41</f>
        <v>#N/A</v>
      </c>
      <c r="I41" s="8" t="e" cm="1">
        <f t="array" ref="I41">IF( ISNA(I39),
       NA(),
       _xlfn.XLOOKUP( I54,_xlfn.ANCHORARRAY( K10),_xlfn.ANCHORARRAY( N10) )
      )</f>
        <v>#N/A</v>
      </c>
      <c r="K41" t="str">
        <v>Nebraska</v>
      </c>
      <c r="L41">
        <v>1.3</v>
      </c>
      <c r="M41">
        <v>1.0900000000000001</v>
      </c>
      <c r="N41">
        <v>32</v>
      </c>
      <c r="O41">
        <v>0</v>
      </c>
      <c r="P41" t="e">
        <v>#N/A</v>
      </c>
      <c r="Q41">
        <v>0.20999999999999996</v>
      </c>
      <c r="R41" t="str">
        <v>Nebraska: +0.21</v>
      </c>
      <c r="W41" t="e">
        <v>#N/A</v>
      </c>
    </row>
    <row r="42" spans="2:23" x14ac:dyDescent="0.4">
      <c r="B42" t="s">
        <v>60</v>
      </c>
      <c r="C42" t="s">
        <v>94</v>
      </c>
      <c r="D42">
        <v>2007</v>
      </c>
      <c r="E42">
        <v>1.7</v>
      </c>
      <c r="K42" t="str">
        <v>Rhode Island</v>
      </c>
      <c r="L42">
        <v>0.8</v>
      </c>
      <c r="M42">
        <v>1.05</v>
      </c>
      <c r="N42">
        <v>33</v>
      </c>
      <c r="O42">
        <v>0</v>
      </c>
      <c r="P42">
        <v>-0.25</v>
      </c>
      <c r="Q42" t="e">
        <v>#N/A</v>
      </c>
      <c r="R42" t="str">
        <v>Rhode Island: -0.25</v>
      </c>
      <c r="W42" t="e">
        <v>#N/A</v>
      </c>
    </row>
    <row r="43" spans="2:23" x14ac:dyDescent="0.4">
      <c r="B43" t="s">
        <v>81</v>
      </c>
      <c r="C43" t="s">
        <v>95</v>
      </c>
      <c r="D43">
        <v>2007</v>
      </c>
      <c r="E43">
        <v>1.6</v>
      </c>
      <c r="K43" t="str">
        <v>Illinois</v>
      </c>
      <c r="L43">
        <v>1.2</v>
      </c>
      <c r="M43">
        <v>1.01</v>
      </c>
      <c r="N43">
        <v>34</v>
      </c>
      <c r="O43">
        <v>0</v>
      </c>
      <c r="P43" t="e">
        <v>#N/A</v>
      </c>
      <c r="Q43">
        <v>0.18999999999999995</v>
      </c>
      <c r="R43" t="str">
        <v>Illinois: +0.19</v>
      </c>
      <c r="W43" t="e">
        <v>#N/A</v>
      </c>
    </row>
    <row r="44" spans="2:23" x14ac:dyDescent="0.4">
      <c r="B44" t="s">
        <v>80</v>
      </c>
      <c r="C44" t="s">
        <v>95</v>
      </c>
      <c r="D44">
        <v>2007</v>
      </c>
      <c r="E44">
        <v>1.5</v>
      </c>
      <c r="K44" t="str">
        <v>Michigan</v>
      </c>
      <c r="L44">
        <v>1</v>
      </c>
      <c r="M44">
        <v>1.01</v>
      </c>
      <c r="N44">
        <v>35</v>
      </c>
      <c r="O44">
        <v>0</v>
      </c>
      <c r="P44">
        <v>-1.0000000000000009E-2</v>
      </c>
      <c r="Q44" t="e">
        <v>#N/A</v>
      </c>
      <c r="R44" t="str">
        <v>Michigan: -0.01</v>
      </c>
      <c r="W44" t="e">
        <v>#N/A</v>
      </c>
    </row>
    <row r="45" spans="2:23" x14ac:dyDescent="0.4">
      <c r="B45" t="s">
        <v>78</v>
      </c>
      <c r="C45" t="s">
        <v>94</v>
      </c>
      <c r="D45">
        <v>2007</v>
      </c>
      <c r="E45">
        <v>1.6</v>
      </c>
      <c r="K45" t="str">
        <v>Hawaii</v>
      </c>
      <c r="L45">
        <v>1.3</v>
      </c>
      <c r="M45">
        <v>1</v>
      </c>
      <c r="N45">
        <v>36</v>
      </c>
      <c r="O45">
        <v>0</v>
      </c>
      <c r="P45" t="e">
        <v>#N/A</v>
      </c>
      <c r="Q45">
        <v>0.30000000000000004</v>
      </c>
      <c r="R45" t="str">
        <v>Hawaii: +0.30</v>
      </c>
      <c r="W45" t="e">
        <v>#N/A</v>
      </c>
    </row>
    <row r="46" spans="2:23" x14ac:dyDescent="0.4">
      <c r="B46" t="s">
        <v>63</v>
      </c>
      <c r="C46" t="s">
        <v>94</v>
      </c>
      <c r="D46">
        <v>2007</v>
      </c>
      <c r="E46">
        <v>1.8</v>
      </c>
      <c r="K46" t="str">
        <v>Iowa</v>
      </c>
      <c r="L46">
        <v>1.4</v>
      </c>
      <c r="M46">
        <v>0.99</v>
      </c>
      <c r="N46">
        <v>37</v>
      </c>
      <c r="O46">
        <v>0</v>
      </c>
      <c r="P46" t="e">
        <v>#N/A</v>
      </c>
      <c r="Q46">
        <v>0.40999999999999992</v>
      </c>
      <c r="R46" t="str">
        <v>Iowa: +0.41</v>
      </c>
      <c r="W46" t="e">
        <v>#N/A</v>
      </c>
    </row>
    <row r="47" spans="2:23" x14ac:dyDescent="0.4">
      <c r="B47" t="s">
        <v>71</v>
      </c>
      <c r="C47" t="s">
        <v>93</v>
      </c>
      <c r="D47">
        <v>2007</v>
      </c>
      <c r="E47">
        <v>1.6</v>
      </c>
      <c r="K47" t="str">
        <v>Ohio</v>
      </c>
      <c r="L47">
        <v>1.1000000000000001</v>
      </c>
      <c r="M47">
        <v>0.99</v>
      </c>
      <c r="N47">
        <v>38</v>
      </c>
      <c r="O47">
        <v>0</v>
      </c>
      <c r="P47" t="e">
        <v>#N/A</v>
      </c>
      <c r="Q47">
        <v>0.1100000000000001</v>
      </c>
      <c r="R47" t="str">
        <v>Ohio: +0.11</v>
      </c>
      <c r="W47" t="e">
        <v>#N/A</v>
      </c>
    </row>
    <row r="48" spans="2:23" x14ac:dyDescent="0.4">
      <c r="B48" t="s">
        <v>57</v>
      </c>
      <c r="C48" t="s">
        <v>94</v>
      </c>
      <c r="D48">
        <v>2007</v>
      </c>
      <c r="E48">
        <v>1.4</v>
      </c>
      <c r="G48" t="s">
        <v>4</v>
      </c>
      <c r="I48" t="str" cm="1">
        <f t="array" ref="I48" xml:space="preserve"> _xlfn.XLOOKUP( I54,_xlfn.ANCHORARRAY( K10),_xlfn.ANCHORARRAY( R10) )</f>
        <v>Rhode Island: -0.25</v>
      </c>
      <c r="K48" t="str">
        <v>Virginia</v>
      </c>
      <c r="L48">
        <v>1.3</v>
      </c>
      <c r="M48">
        <v>0.98</v>
      </c>
      <c r="N48">
        <v>39</v>
      </c>
      <c r="O48">
        <v>0</v>
      </c>
      <c r="P48" t="e">
        <v>#N/A</v>
      </c>
      <c r="Q48">
        <v>0.32000000000000006</v>
      </c>
      <c r="R48" t="str">
        <v>Virginia: +0.32</v>
      </c>
      <c r="W48" t="e">
        <v>#N/A</v>
      </c>
    </row>
    <row r="49" spans="2:37" x14ac:dyDescent="0.4">
      <c r="B49" t="s">
        <v>50</v>
      </c>
      <c r="C49" t="s">
        <v>94</v>
      </c>
      <c r="D49">
        <v>2007</v>
      </c>
      <c r="E49">
        <v>1.6</v>
      </c>
      <c r="K49" t="str">
        <v>Wisconsin</v>
      </c>
      <c r="L49">
        <v>1.3</v>
      </c>
      <c r="M49">
        <v>0.94</v>
      </c>
      <c r="N49">
        <v>40</v>
      </c>
      <c r="O49">
        <v>0</v>
      </c>
      <c r="P49" t="e">
        <v>#N/A</v>
      </c>
      <c r="Q49">
        <v>0.3600000000000001</v>
      </c>
      <c r="R49" t="str">
        <v>Wisconsin: +0.36</v>
      </c>
      <c r="W49" t="e">
        <v>#N/A</v>
      </c>
    </row>
    <row r="50" spans="2:37" x14ac:dyDescent="0.4">
      <c r="B50" t="s">
        <v>69</v>
      </c>
      <c r="C50" t="s">
        <v>95</v>
      </c>
      <c r="D50">
        <v>2007</v>
      </c>
      <c r="E50">
        <v>1.6</v>
      </c>
      <c r="G50" s="4" t="s">
        <v>8</v>
      </c>
      <c r="H50" s="4"/>
      <c r="I50" s="4" t="s">
        <v>9</v>
      </c>
      <c r="K50" t="str">
        <v>Maryland</v>
      </c>
      <c r="L50">
        <v>1.1000000000000001</v>
      </c>
      <c r="M50">
        <v>0.93</v>
      </c>
      <c r="N50">
        <v>41</v>
      </c>
      <c r="O50">
        <v>0</v>
      </c>
      <c r="P50" t="e">
        <v>#N/A</v>
      </c>
      <c r="Q50">
        <v>0.17000000000000004</v>
      </c>
      <c r="R50" t="str">
        <v>Maryland: +0.17</v>
      </c>
      <c r="W50" t="e">
        <v>#N/A</v>
      </c>
    </row>
    <row r="51" spans="2:37" x14ac:dyDescent="0.4">
      <c r="B51" t="s">
        <v>67</v>
      </c>
      <c r="C51" t="s">
        <v>95</v>
      </c>
      <c r="D51">
        <v>2007</v>
      </c>
      <c r="E51">
        <v>1.6</v>
      </c>
      <c r="G51" s="1" t="str">
        <f xml:space="preserve"> IF( COUNTA( G54:G64 ) = 4, "w/o filters", G54 )</f>
        <v>w/o filters</v>
      </c>
      <c r="H51" s="1"/>
      <c r="I51" s="1" t="str">
        <f xml:space="preserve"> IF( COUNTA( I54:I159 ) &gt; 1, "w/o filters", I54 )</f>
        <v>w/o filters</v>
      </c>
      <c r="K51" t="str">
        <v>Vermont</v>
      </c>
      <c r="L51">
        <v>0.9</v>
      </c>
      <c r="M51">
        <v>0.93</v>
      </c>
      <c r="N51">
        <v>42</v>
      </c>
      <c r="O51">
        <v>0</v>
      </c>
      <c r="P51">
        <v>-3.0000000000000027E-2</v>
      </c>
      <c r="Q51" t="e">
        <v>#N/A</v>
      </c>
      <c r="R51" t="str">
        <v>Vermont: -0.03</v>
      </c>
      <c r="W51" t="e">
        <v>#N/A</v>
      </c>
    </row>
    <row r="52" spans="2:37" x14ac:dyDescent="0.4">
      <c r="B52" t="s">
        <v>65</v>
      </c>
      <c r="C52" t="s">
        <v>93</v>
      </c>
      <c r="D52">
        <v>2007</v>
      </c>
      <c r="E52">
        <v>1.4</v>
      </c>
      <c r="K52" t="str">
        <v>Washington</v>
      </c>
      <c r="L52">
        <v>1</v>
      </c>
      <c r="M52">
        <v>0.92</v>
      </c>
      <c r="N52">
        <v>43</v>
      </c>
      <c r="O52">
        <v>0</v>
      </c>
      <c r="P52" t="e">
        <v>#N/A</v>
      </c>
      <c r="Q52">
        <v>7.999999999999996E-2</v>
      </c>
      <c r="R52" t="str">
        <v>Washington: +0.08</v>
      </c>
      <c r="W52" t="e">
        <v>#N/A</v>
      </c>
    </row>
    <row r="53" spans="2:37" x14ac:dyDescent="0.4">
      <c r="B53" t="s">
        <v>40</v>
      </c>
      <c r="C53" t="s">
        <v>94</v>
      </c>
      <c r="D53">
        <v>2007</v>
      </c>
      <c r="E53">
        <v>2</v>
      </c>
      <c r="G53" s="3" t="s">
        <v>7</v>
      </c>
      <c r="H53" s="3"/>
      <c r="I53" s="3" t="s">
        <v>3</v>
      </c>
      <c r="K53" t="str">
        <v>Connecticut</v>
      </c>
      <c r="L53">
        <v>0.9</v>
      </c>
      <c r="M53">
        <v>0.89</v>
      </c>
      <c r="N53">
        <v>44</v>
      </c>
      <c r="O53">
        <v>0</v>
      </c>
      <c r="P53" t="e">
        <v>#N/A</v>
      </c>
      <c r="Q53">
        <v>1.0000000000000009E-2</v>
      </c>
      <c r="R53" t="str">
        <v>Connecticut: +0.01</v>
      </c>
      <c r="W53" t="e">
        <v>#N/A</v>
      </c>
    </row>
    <row r="54" spans="2:37" x14ac:dyDescent="0.4">
      <c r="B54" t="s">
        <v>87</v>
      </c>
      <c r="C54" t="s">
        <v>95</v>
      </c>
      <c r="D54">
        <v>2007</v>
      </c>
      <c r="E54">
        <v>2.5</v>
      </c>
      <c r="G54" t="s">
        <v>92</v>
      </c>
      <c r="I54" t="s">
        <v>38</v>
      </c>
      <c r="K54" t="str">
        <v>Utah</v>
      </c>
      <c r="L54">
        <v>1.1000000000000001</v>
      </c>
      <c r="M54">
        <v>0.87</v>
      </c>
      <c r="N54">
        <v>45</v>
      </c>
      <c r="O54">
        <v>0</v>
      </c>
      <c r="P54" t="e">
        <v>#N/A</v>
      </c>
      <c r="Q54">
        <v>0.23000000000000009</v>
      </c>
      <c r="R54" t="str">
        <v>Utah: +0.23</v>
      </c>
      <c r="W54" t="e">
        <v>#N/A</v>
      </c>
    </row>
    <row r="55" spans="2:37" x14ac:dyDescent="0.4">
      <c r="B55" t="s">
        <v>56</v>
      </c>
      <c r="C55" t="s">
        <v>95</v>
      </c>
      <c r="D55">
        <v>2007</v>
      </c>
      <c r="E55">
        <v>1.7</v>
      </c>
      <c r="G55" t="s">
        <v>93</v>
      </c>
      <c r="I55" t="s">
        <v>39</v>
      </c>
      <c r="K55" t="str">
        <v>District of Columbia</v>
      </c>
      <c r="L55">
        <v>1.2</v>
      </c>
      <c r="M55">
        <v>0.83</v>
      </c>
      <c r="N55">
        <v>46</v>
      </c>
      <c r="O55">
        <v>0</v>
      </c>
      <c r="P55" t="e">
        <v>#N/A</v>
      </c>
      <c r="Q55">
        <v>0.37</v>
      </c>
      <c r="R55" t="str">
        <v>District of Columbia: +0.37</v>
      </c>
      <c r="W55" t="e">
        <v>#N/A</v>
      </c>
    </row>
    <row r="56" spans="2:37" x14ac:dyDescent="0.4">
      <c r="B56" t="s">
        <v>77</v>
      </c>
      <c r="C56" t="s">
        <v>94</v>
      </c>
      <c r="D56">
        <v>2007</v>
      </c>
      <c r="E56">
        <v>2.2000000000000002</v>
      </c>
      <c r="G56" t="s">
        <v>94</v>
      </c>
      <c r="I56" t="s">
        <v>40</v>
      </c>
      <c r="K56" t="str">
        <v>New Jersey</v>
      </c>
      <c r="L56">
        <v>1</v>
      </c>
      <c r="M56">
        <v>0.81</v>
      </c>
      <c r="N56">
        <v>47</v>
      </c>
      <c r="O56">
        <v>0</v>
      </c>
      <c r="P56" t="e">
        <v>#N/A</v>
      </c>
      <c r="Q56">
        <v>0.18999999999999995</v>
      </c>
      <c r="R56" t="str">
        <v>New Jersey: +0.19</v>
      </c>
      <c r="W56" t="e">
        <v>#N/A</v>
      </c>
    </row>
    <row r="57" spans="2:37" x14ac:dyDescent="0.4">
      <c r="B57" t="s">
        <v>72</v>
      </c>
      <c r="C57" t="s">
        <v>94</v>
      </c>
      <c r="D57">
        <v>2007</v>
      </c>
      <c r="E57">
        <v>1.8</v>
      </c>
      <c r="G57" t="s">
        <v>95</v>
      </c>
      <c r="I57" t="s">
        <v>41</v>
      </c>
      <c r="K57" t="str">
        <v>New York</v>
      </c>
      <c r="L57">
        <v>1</v>
      </c>
      <c r="M57">
        <v>0.81</v>
      </c>
      <c r="N57">
        <v>48</v>
      </c>
      <c r="O57">
        <v>0</v>
      </c>
      <c r="P57" t="e">
        <v>#N/A</v>
      </c>
      <c r="Q57">
        <v>0.18999999999999995</v>
      </c>
      <c r="R57" t="str">
        <v>New York: +0.19</v>
      </c>
      <c r="W57" t="e">
        <v>#N/A</v>
      </c>
      <c r="AI57" s="5" t="s">
        <v>29</v>
      </c>
      <c r="AK57" t="s">
        <v>30</v>
      </c>
    </row>
    <row r="58" spans="2:37" x14ac:dyDescent="0.4">
      <c r="B58" t="s">
        <v>42</v>
      </c>
      <c r="C58" t="s">
        <v>94</v>
      </c>
      <c r="D58">
        <v>2007</v>
      </c>
      <c r="E58">
        <v>2.1</v>
      </c>
      <c r="I58" t="s">
        <v>42</v>
      </c>
      <c r="K58" t="str">
        <v>New Hampshire</v>
      </c>
      <c r="L58">
        <v>1</v>
      </c>
      <c r="M58">
        <v>0.75</v>
      </c>
      <c r="N58">
        <v>49</v>
      </c>
      <c r="O58">
        <v>0</v>
      </c>
      <c r="P58" t="e">
        <v>#N/A</v>
      </c>
      <c r="Q58">
        <v>0.25</v>
      </c>
      <c r="R58" t="str">
        <v>New Hampshire: +0.25</v>
      </c>
      <c r="W58" t="e">
        <v>#N/A</v>
      </c>
      <c r="AI58" s="6" t="b">
        <v>1</v>
      </c>
      <c r="AK58" t="s">
        <v>31</v>
      </c>
    </row>
    <row r="59" spans="2:37" x14ac:dyDescent="0.4">
      <c r="B59" t="s">
        <v>55</v>
      </c>
      <c r="C59" t="s">
        <v>94</v>
      </c>
      <c r="D59">
        <v>2007</v>
      </c>
      <c r="E59">
        <v>2</v>
      </c>
      <c r="I59" t="s">
        <v>43</v>
      </c>
      <c r="K59" t="str">
        <v>Minnesota</v>
      </c>
      <c r="L59">
        <v>0.9</v>
      </c>
      <c r="M59">
        <v>0.6</v>
      </c>
      <c r="N59">
        <v>50</v>
      </c>
      <c r="O59">
        <v>0</v>
      </c>
      <c r="P59" t="e">
        <v>#N/A</v>
      </c>
      <c r="Q59">
        <v>0.30000000000000004</v>
      </c>
      <c r="R59" t="str">
        <v>Minnesota: +0.30</v>
      </c>
      <c r="W59" t="e">
        <v>#N/A</v>
      </c>
      <c r="AI59" s="6" t="b">
        <v>0</v>
      </c>
      <c r="AK59" t="s">
        <v>32</v>
      </c>
    </row>
    <row r="60" spans="2:37" x14ac:dyDescent="0.4">
      <c r="B60" t="s">
        <v>49</v>
      </c>
      <c r="C60" t="s">
        <v>94</v>
      </c>
      <c r="D60">
        <v>2007</v>
      </c>
      <c r="E60">
        <v>2.1</v>
      </c>
      <c r="I60" t="s">
        <v>44</v>
      </c>
      <c r="K60" t="str">
        <v>Massachusetts</v>
      </c>
      <c r="L60">
        <v>0.8</v>
      </c>
      <c r="M60">
        <v>0.55000000000000004</v>
      </c>
      <c r="N60">
        <v>51</v>
      </c>
      <c r="O60">
        <v>0</v>
      </c>
      <c r="P60" t="e">
        <v>#N/A</v>
      </c>
      <c r="Q60">
        <v>0.25</v>
      </c>
      <c r="R60" t="str">
        <v>Massachusetts: +0.25</v>
      </c>
      <c r="W60" t="e">
        <v>#N/A</v>
      </c>
    </row>
    <row r="61" spans="2:37" x14ac:dyDescent="0.4">
      <c r="B61" t="s">
        <v>84</v>
      </c>
      <c r="C61" t="s">
        <v>92</v>
      </c>
      <c r="D61">
        <v>2017</v>
      </c>
      <c r="E61">
        <v>0.55000000000000004</v>
      </c>
      <c r="I61" t="s">
        <v>45</v>
      </c>
    </row>
    <row r="62" spans="2:37" x14ac:dyDescent="0.4">
      <c r="B62" t="s">
        <v>39</v>
      </c>
      <c r="C62" t="s">
        <v>93</v>
      </c>
      <c r="D62">
        <v>2017</v>
      </c>
      <c r="E62">
        <v>0.6</v>
      </c>
      <c r="I62" t="s">
        <v>46</v>
      </c>
      <c r="AI62" s="3" t="s">
        <v>29</v>
      </c>
      <c r="AJ62" s="3" t="s">
        <v>29</v>
      </c>
      <c r="AK62" s="3" t="s">
        <v>30</v>
      </c>
    </row>
    <row r="63" spans="2:37" x14ac:dyDescent="0.4">
      <c r="B63" t="s">
        <v>66</v>
      </c>
      <c r="C63" t="s">
        <v>92</v>
      </c>
      <c r="D63">
        <v>2017</v>
      </c>
      <c r="E63">
        <v>0.75</v>
      </c>
      <c r="I63" t="s">
        <v>47</v>
      </c>
      <c r="AI63" t="s">
        <v>33</v>
      </c>
      <c r="AJ63" t="s">
        <v>33</v>
      </c>
      <c r="AK63" t="s">
        <v>31</v>
      </c>
    </row>
    <row r="64" spans="2:37" x14ac:dyDescent="0.4">
      <c r="B64" t="s">
        <v>85</v>
      </c>
      <c r="C64" t="s">
        <v>92</v>
      </c>
      <c r="D64">
        <v>2017</v>
      </c>
      <c r="E64">
        <v>0.81</v>
      </c>
      <c r="I64" t="s">
        <v>48</v>
      </c>
    </row>
    <row r="65" spans="2:9" x14ac:dyDescent="0.4">
      <c r="B65" t="s">
        <v>44</v>
      </c>
      <c r="C65" t="s">
        <v>92</v>
      </c>
      <c r="D65">
        <v>2017</v>
      </c>
      <c r="E65">
        <v>0.81</v>
      </c>
      <c r="I65" t="s">
        <v>49</v>
      </c>
    </row>
    <row r="66" spans="2:9" x14ac:dyDescent="0.4">
      <c r="B66" t="s">
        <v>91</v>
      </c>
      <c r="C66" t="s">
        <v>94</v>
      </c>
      <c r="D66">
        <v>2017</v>
      </c>
      <c r="E66">
        <v>0.83</v>
      </c>
      <c r="I66" t="s">
        <v>50</v>
      </c>
    </row>
    <row r="67" spans="2:9" x14ac:dyDescent="0.4">
      <c r="B67" t="s">
        <v>61</v>
      </c>
      <c r="C67" t="s">
        <v>95</v>
      </c>
      <c r="D67">
        <v>2017</v>
      </c>
      <c r="E67">
        <v>0.87</v>
      </c>
      <c r="I67" t="s">
        <v>51</v>
      </c>
    </row>
    <row r="68" spans="2:9" x14ac:dyDescent="0.4">
      <c r="B68" t="s">
        <v>45</v>
      </c>
      <c r="C68" t="s">
        <v>92</v>
      </c>
      <c r="D68">
        <v>2017</v>
      </c>
      <c r="E68">
        <v>0.89</v>
      </c>
      <c r="I68" t="s">
        <v>52</v>
      </c>
    </row>
    <row r="69" spans="2:9" x14ac:dyDescent="0.4">
      <c r="B69" t="s">
        <v>70</v>
      </c>
      <c r="C69" t="s">
        <v>95</v>
      </c>
      <c r="D69">
        <v>2017</v>
      </c>
      <c r="E69">
        <v>0.92</v>
      </c>
      <c r="I69" t="s">
        <v>53</v>
      </c>
    </row>
    <row r="70" spans="2:9" x14ac:dyDescent="0.4">
      <c r="B70" t="s">
        <v>53</v>
      </c>
      <c r="C70" t="s">
        <v>94</v>
      </c>
      <c r="D70">
        <v>2017</v>
      </c>
      <c r="E70">
        <v>0.93</v>
      </c>
      <c r="I70" t="s">
        <v>54</v>
      </c>
    </row>
    <row r="71" spans="2:9" x14ac:dyDescent="0.4">
      <c r="B71" t="s">
        <v>48</v>
      </c>
      <c r="C71" t="s">
        <v>92</v>
      </c>
      <c r="D71">
        <v>2017</v>
      </c>
      <c r="E71">
        <v>0.93</v>
      </c>
      <c r="I71" t="s">
        <v>55</v>
      </c>
    </row>
    <row r="72" spans="2:9" x14ac:dyDescent="0.4">
      <c r="B72" t="s">
        <v>43</v>
      </c>
      <c r="C72" t="s">
        <v>93</v>
      </c>
      <c r="D72">
        <v>2017</v>
      </c>
      <c r="E72">
        <v>0.94</v>
      </c>
      <c r="I72" t="s">
        <v>56</v>
      </c>
    </row>
    <row r="73" spans="2:9" x14ac:dyDescent="0.4">
      <c r="B73" t="s">
        <v>58</v>
      </c>
      <c r="C73" t="s">
        <v>94</v>
      </c>
      <c r="D73">
        <v>2017</v>
      </c>
      <c r="E73">
        <v>0.98</v>
      </c>
      <c r="I73" t="s">
        <v>57</v>
      </c>
    </row>
    <row r="74" spans="2:9" x14ac:dyDescent="0.4">
      <c r="B74" t="s">
        <v>74</v>
      </c>
      <c r="C74" t="s">
        <v>93</v>
      </c>
      <c r="D74">
        <v>2017</v>
      </c>
      <c r="E74">
        <v>0.99</v>
      </c>
      <c r="I74" t="s">
        <v>58</v>
      </c>
    </row>
    <row r="75" spans="2:9" x14ac:dyDescent="0.4">
      <c r="B75" t="s">
        <v>75</v>
      </c>
      <c r="C75" t="s">
        <v>93</v>
      </c>
      <c r="D75">
        <v>2017</v>
      </c>
      <c r="E75">
        <v>0.99</v>
      </c>
      <c r="I75" t="s">
        <v>59</v>
      </c>
    </row>
    <row r="76" spans="2:9" x14ac:dyDescent="0.4">
      <c r="B76" t="s">
        <v>51</v>
      </c>
      <c r="C76" t="s">
        <v>95</v>
      </c>
      <c r="D76">
        <v>2017</v>
      </c>
      <c r="E76">
        <v>1</v>
      </c>
      <c r="I76" t="s">
        <v>60</v>
      </c>
    </row>
    <row r="77" spans="2:9" x14ac:dyDescent="0.4">
      <c r="B77" t="s">
        <v>54</v>
      </c>
      <c r="C77" t="s">
        <v>93</v>
      </c>
      <c r="D77">
        <v>2017</v>
      </c>
      <c r="E77">
        <v>1.01</v>
      </c>
      <c r="I77" t="s">
        <v>61</v>
      </c>
    </row>
    <row r="78" spans="2:9" x14ac:dyDescent="0.4">
      <c r="B78" t="s">
        <v>62</v>
      </c>
      <c r="C78" t="s">
        <v>93</v>
      </c>
      <c r="D78">
        <v>2017</v>
      </c>
      <c r="E78">
        <v>1.01</v>
      </c>
      <c r="I78" t="s">
        <v>62</v>
      </c>
    </row>
    <row r="79" spans="2:9" x14ac:dyDescent="0.4">
      <c r="B79" t="s">
        <v>38</v>
      </c>
      <c r="C79" t="s">
        <v>92</v>
      </c>
      <c r="D79">
        <v>2017</v>
      </c>
      <c r="E79">
        <v>1.05</v>
      </c>
      <c r="I79" t="s">
        <v>63</v>
      </c>
    </row>
    <row r="80" spans="2:9" x14ac:dyDescent="0.4">
      <c r="B80" t="s">
        <v>47</v>
      </c>
      <c r="C80" t="s">
        <v>93</v>
      </c>
      <c r="D80">
        <v>2017</v>
      </c>
      <c r="E80">
        <v>1.0900000000000001</v>
      </c>
      <c r="I80" t="s">
        <v>64</v>
      </c>
    </row>
    <row r="81" spans="2:9" x14ac:dyDescent="0.4">
      <c r="B81" t="s">
        <v>73</v>
      </c>
      <c r="C81" t="s">
        <v>93</v>
      </c>
      <c r="D81">
        <v>2017</v>
      </c>
      <c r="E81">
        <v>1.1200000000000001</v>
      </c>
      <c r="I81" t="s">
        <v>65</v>
      </c>
    </row>
    <row r="82" spans="2:9" x14ac:dyDescent="0.4">
      <c r="B82" t="s">
        <v>76</v>
      </c>
      <c r="C82" t="s">
        <v>92</v>
      </c>
      <c r="D82">
        <v>2017</v>
      </c>
      <c r="E82">
        <v>1.1200000000000001</v>
      </c>
      <c r="I82" t="s">
        <v>66</v>
      </c>
    </row>
    <row r="83" spans="2:9" x14ac:dyDescent="0.4">
      <c r="B83" t="s">
        <v>83</v>
      </c>
      <c r="C83" t="s">
        <v>95</v>
      </c>
      <c r="D83">
        <v>2017</v>
      </c>
      <c r="E83">
        <v>1.1299999999999999</v>
      </c>
      <c r="I83" t="s">
        <v>67</v>
      </c>
    </row>
    <row r="84" spans="2:9" x14ac:dyDescent="0.4">
      <c r="B84" t="s">
        <v>52</v>
      </c>
      <c r="C84" t="s">
        <v>95</v>
      </c>
      <c r="D84">
        <v>2017</v>
      </c>
      <c r="E84">
        <v>1.1299999999999999</v>
      </c>
      <c r="I84" t="s">
        <v>68</v>
      </c>
    </row>
    <row r="85" spans="2:9" x14ac:dyDescent="0.4">
      <c r="B85" t="s">
        <v>86</v>
      </c>
      <c r="C85" t="s">
        <v>94</v>
      </c>
      <c r="D85">
        <v>2017</v>
      </c>
      <c r="E85">
        <v>1.1399999999999999</v>
      </c>
      <c r="I85" t="s">
        <v>69</v>
      </c>
    </row>
    <row r="86" spans="2:9" x14ac:dyDescent="0.4">
      <c r="B86" t="s">
        <v>64</v>
      </c>
      <c r="C86" t="s">
        <v>92</v>
      </c>
      <c r="D86">
        <v>2017</v>
      </c>
      <c r="E86">
        <v>1.17</v>
      </c>
      <c r="I86" t="s">
        <v>70</v>
      </c>
    </row>
    <row r="87" spans="2:9" x14ac:dyDescent="0.4">
      <c r="B87" t="s">
        <v>59</v>
      </c>
      <c r="C87" t="s">
        <v>94</v>
      </c>
      <c r="D87">
        <v>2017</v>
      </c>
      <c r="E87">
        <v>1.18</v>
      </c>
      <c r="I87" t="s">
        <v>71</v>
      </c>
    </row>
    <row r="88" spans="2:9" x14ac:dyDescent="0.4">
      <c r="B88" t="s">
        <v>46</v>
      </c>
      <c r="C88" t="s">
        <v>93</v>
      </c>
      <c r="D88">
        <v>2017</v>
      </c>
      <c r="E88">
        <v>1.19</v>
      </c>
      <c r="I88" t="s">
        <v>72</v>
      </c>
    </row>
    <row r="89" spans="2:9" x14ac:dyDescent="0.4">
      <c r="B89" t="s">
        <v>68</v>
      </c>
      <c r="C89" t="s">
        <v>95</v>
      </c>
      <c r="D89">
        <v>2017</v>
      </c>
      <c r="E89">
        <v>1.19</v>
      </c>
      <c r="I89" t="s">
        <v>73</v>
      </c>
    </row>
    <row r="90" spans="2:9" x14ac:dyDescent="0.4">
      <c r="B90" t="s">
        <v>82</v>
      </c>
      <c r="C90" t="s">
        <v>95</v>
      </c>
      <c r="D90">
        <v>2017</v>
      </c>
      <c r="E90">
        <v>1.21</v>
      </c>
      <c r="I90" t="s">
        <v>74</v>
      </c>
    </row>
    <row r="91" spans="2:9" x14ac:dyDescent="0.4">
      <c r="B91" t="s">
        <v>79</v>
      </c>
      <c r="C91" t="s">
        <v>94</v>
      </c>
      <c r="D91">
        <v>2017</v>
      </c>
      <c r="E91">
        <v>1.23</v>
      </c>
      <c r="I91" t="s">
        <v>75</v>
      </c>
    </row>
    <row r="92" spans="2:9" x14ac:dyDescent="0.4">
      <c r="B92" t="s">
        <v>41</v>
      </c>
      <c r="C92" t="s">
        <v>93</v>
      </c>
      <c r="D92">
        <v>2017</v>
      </c>
      <c r="E92">
        <v>1.23</v>
      </c>
      <c r="I92" t="s">
        <v>76</v>
      </c>
    </row>
    <row r="93" spans="2:9" x14ac:dyDescent="0.4">
      <c r="B93" t="s">
        <v>60</v>
      </c>
      <c r="C93" t="s">
        <v>94</v>
      </c>
      <c r="D93">
        <v>2017</v>
      </c>
      <c r="E93">
        <v>1.24</v>
      </c>
      <c r="I93" t="s">
        <v>77</v>
      </c>
    </row>
    <row r="94" spans="2:9" x14ac:dyDescent="0.4">
      <c r="B94" t="s">
        <v>81</v>
      </c>
      <c r="C94" t="s">
        <v>95</v>
      </c>
      <c r="D94">
        <v>2017</v>
      </c>
      <c r="E94">
        <v>1.26</v>
      </c>
      <c r="I94" t="s">
        <v>78</v>
      </c>
    </row>
    <row r="95" spans="2:9" x14ac:dyDescent="0.4">
      <c r="B95" t="s">
        <v>80</v>
      </c>
      <c r="C95" t="s">
        <v>95</v>
      </c>
      <c r="D95">
        <v>2017</v>
      </c>
      <c r="E95">
        <v>1.28</v>
      </c>
      <c r="I95" t="s">
        <v>79</v>
      </c>
    </row>
    <row r="96" spans="2:9" x14ac:dyDescent="0.4">
      <c r="B96" t="s">
        <v>78</v>
      </c>
      <c r="C96" t="s">
        <v>94</v>
      </c>
      <c r="D96">
        <v>2017</v>
      </c>
      <c r="E96">
        <v>1.33</v>
      </c>
      <c r="I96" t="s">
        <v>80</v>
      </c>
    </row>
    <row r="97" spans="2:9" x14ac:dyDescent="0.4">
      <c r="B97" t="s">
        <v>63</v>
      </c>
      <c r="C97" t="s">
        <v>94</v>
      </c>
      <c r="D97">
        <v>2017</v>
      </c>
      <c r="E97">
        <v>1.34</v>
      </c>
      <c r="I97" t="s">
        <v>81</v>
      </c>
    </row>
    <row r="98" spans="2:9" x14ac:dyDescent="0.4">
      <c r="B98" t="s">
        <v>71</v>
      </c>
      <c r="C98" t="s">
        <v>93</v>
      </c>
      <c r="D98">
        <v>2017</v>
      </c>
      <c r="E98">
        <v>1.34</v>
      </c>
      <c r="I98" t="s">
        <v>82</v>
      </c>
    </row>
    <row r="99" spans="2:9" x14ac:dyDescent="0.4">
      <c r="B99" t="s">
        <v>57</v>
      </c>
      <c r="C99" t="s">
        <v>94</v>
      </c>
      <c r="D99">
        <v>2017</v>
      </c>
      <c r="E99">
        <v>1.37</v>
      </c>
      <c r="I99" t="s">
        <v>83</v>
      </c>
    </row>
    <row r="100" spans="2:9" x14ac:dyDescent="0.4">
      <c r="B100" t="s">
        <v>50</v>
      </c>
      <c r="C100" t="s">
        <v>94</v>
      </c>
      <c r="D100">
        <v>2017</v>
      </c>
      <c r="E100">
        <v>1.42</v>
      </c>
      <c r="I100" t="s">
        <v>84</v>
      </c>
    </row>
    <row r="101" spans="2:9" x14ac:dyDescent="0.4">
      <c r="B101" t="s">
        <v>69</v>
      </c>
      <c r="C101" t="s">
        <v>95</v>
      </c>
      <c r="D101">
        <v>2017</v>
      </c>
      <c r="E101">
        <v>1.42</v>
      </c>
      <c r="I101" t="s">
        <v>85</v>
      </c>
    </row>
    <row r="102" spans="2:9" x14ac:dyDescent="0.4">
      <c r="B102" t="s">
        <v>67</v>
      </c>
      <c r="C102" t="s">
        <v>95</v>
      </c>
      <c r="D102">
        <v>2017</v>
      </c>
      <c r="E102">
        <v>1.43</v>
      </c>
      <c r="I102" t="s">
        <v>86</v>
      </c>
    </row>
    <row r="103" spans="2:9" x14ac:dyDescent="0.4">
      <c r="B103" t="s">
        <v>65</v>
      </c>
      <c r="C103" t="s">
        <v>93</v>
      </c>
      <c r="D103">
        <v>2017</v>
      </c>
      <c r="E103">
        <v>1.43</v>
      </c>
      <c r="I103" t="s">
        <v>87</v>
      </c>
    </row>
    <row r="104" spans="2:9" x14ac:dyDescent="0.4">
      <c r="B104" t="s">
        <v>40</v>
      </c>
      <c r="C104" t="s">
        <v>94</v>
      </c>
      <c r="D104">
        <v>2017</v>
      </c>
      <c r="E104">
        <v>1.44</v>
      </c>
      <c r="I104" t="s">
        <v>91</v>
      </c>
    </row>
    <row r="105" spans="2:9" x14ac:dyDescent="0.4">
      <c r="B105" t="s">
        <v>87</v>
      </c>
      <c r="C105" t="s">
        <v>95</v>
      </c>
      <c r="D105">
        <v>2017</v>
      </c>
      <c r="E105">
        <v>1.47</v>
      </c>
    </row>
    <row r="106" spans="2:9" x14ac:dyDescent="0.4">
      <c r="B106" t="s">
        <v>56</v>
      </c>
      <c r="C106" t="s">
        <v>95</v>
      </c>
      <c r="D106">
        <v>2017</v>
      </c>
      <c r="E106">
        <v>1.53</v>
      </c>
    </row>
    <row r="107" spans="2:9" x14ac:dyDescent="0.4">
      <c r="B107" t="s">
        <v>77</v>
      </c>
      <c r="C107" t="s">
        <v>94</v>
      </c>
      <c r="D107">
        <v>2017</v>
      </c>
      <c r="E107">
        <v>1.56</v>
      </c>
    </row>
    <row r="108" spans="2:9" x14ac:dyDescent="0.4">
      <c r="B108" t="s">
        <v>72</v>
      </c>
      <c r="C108" t="s">
        <v>94</v>
      </c>
      <c r="D108">
        <v>2017</v>
      </c>
      <c r="E108">
        <v>1.59</v>
      </c>
    </row>
    <row r="109" spans="2:9" x14ac:dyDescent="0.4">
      <c r="B109" t="s">
        <v>42</v>
      </c>
      <c r="C109" t="s">
        <v>94</v>
      </c>
      <c r="D109">
        <v>2017</v>
      </c>
      <c r="E109">
        <v>1.59</v>
      </c>
    </row>
    <row r="110" spans="2:9" x14ac:dyDescent="0.4">
      <c r="B110" t="s">
        <v>55</v>
      </c>
      <c r="C110" t="s">
        <v>94</v>
      </c>
      <c r="D110">
        <v>2017</v>
      </c>
      <c r="E110">
        <v>1.68</v>
      </c>
    </row>
    <row r="111" spans="2:9" x14ac:dyDescent="0.4">
      <c r="B111" t="s">
        <v>49</v>
      </c>
      <c r="C111" t="s">
        <v>94</v>
      </c>
      <c r="D111">
        <v>2017</v>
      </c>
      <c r="E111">
        <v>1.78</v>
      </c>
    </row>
    <row r="112" spans="2:9"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row r="156" x14ac:dyDescent="0.4"/>
    <row r="157" x14ac:dyDescent="0.4"/>
    <row r="158" x14ac:dyDescent="0.4"/>
    <row r="159" x14ac:dyDescent="0.4"/>
    <row r="160" x14ac:dyDescent="0.4"/>
    <row r="161" x14ac:dyDescent="0.4"/>
    <row r="162" x14ac:dyDescent="0.4"/>
    <row r="163" x14ac:dyDescent="0.4"/>
    <row r="164" x14ac:dyDescent="0.4"/>
    <row r="165" x14ac:dyDescent="0.4"/>
    <row r="166" x14ac:dyDescent="0.4"/>
    <row r="167" x14ac:dyDescent="0.4"/>
    <row r="168" x14ac:dyDescent="0.4"/>
    <row r="169" x14ac:dyDescent="0.4"/>
    <row r="170" x14ac:dyDescent="0.4"/>
    <row r="171" x14ac:dyDescent="0.4"/>
    <row r="172" x14ac:dyDescent="0.4"/>
    <row r="173" x14ac:dyDescent="0.4"/>
    <row r="174" x14ac:dyDescent="0.4"/>
    <row r="175" x14ac:dyDescent="0.4"/>
    <row r="176" x14ac:dyDescent="0.4"/>
    <row r="177" x14ac:dyDescent="0.4"/>
    <row r="178" x14ac:dyDescent="0.4"/>
    <row r="179" x14ac:dyDescent="0.4"/>
    <row r="180" x14ac:dyDescent="0.4"/>
    <row r="181" x14ac:dyDescent="0.4"/>
    <row r="182" x14ac:dyDescent="0.4"/>
    <row r="183" x14ac:dyDescent="0.4"/>
    <row r="184" x14ac:dyDescent="0.4"/>
    <row r="185" x14ac:dyDescent="0.4"/>
    <row r="186" x14ac:dyDescent="0.4"/>
    <row r="187" x14ac:dyDescent="0.4"/>
    <row r="188" x14ac:dyDescent="0.4"/>
    <row r="189" x14ac:dyDescent="0.4"/>
    <row r="190" x14ac:dyDescent="0.4"/>
    <row r="191" x14ac:dyDescent="0.4"/>
    <row r="192" x14ac:dyDescent="0.4"/>
    <row r="193" x14ac:dyDescent="0.4"/>
    <row r="194" x14ac:dyDescent="0.4"/>
    <row r="195" x14ac:dyDescent="0.4"/>
    <row r="196" x14ac:dyDescent="0.4"/>
    <row r="197" x14ac:dyDescent="0.4"/>
    <row r="198" x14ac:dyDescent="0.4"/>
    <row r="199" x14ac:dyDescent="0.4"/>
    <row r="200" x14ac:dyDescent="0.4"/>
    <row r="201" x14ac:dyDescent="0.4"/>
    <row r="202" x14ac:dyDescent="0.4"/>
    <row r="203" x14ac:dyDescent="0.4"/>
    <row r="204" x14ac:dyDescent="0.4"/>
    <row r="205" x14ac:dyDescent="0.4"/>
    <row r="206" x14ac:dyDescent="0.4"/>
    <row r="207" x14ac:dyDescent="0.4"/>
    <row r="208" x14ac:dyDescent="0.4"/>
    <row r="209" x14ac:dyDescent="0.4"/>
    <row r="210" x14ac:dyDescent="0.4"/>
    <row r="211" x14ac:dyDescent="0.4"/>
    <row r="212" x14ac:dyDescent="0.4"/>
    <row r="213" x14ac:dyDescent="0.4"/>
    <row r="214" x14ac:dyDescent="0.4"/>
    <row r="215" x14ac:dyDescent="0.4"/>
    <row r="216" x14ac:dyDescent="0.4"/>
    <row r="217" x14ac:dyDescent="0.4"/>
    <row r="218" x14ac:dyDescent="0.4"/>
    <row r="219" x14ac:dyDescent="0.4"/>
    <row r="220" x14ac:dyDescent="0.4"/>
    <row r="221" x14ac:dyDescent="0.4"/>
    <row r="222" x14ac:dyDescent="0.4"/>
    <row r="223" x14ac:dyDescent="0.4"/>
    <row r="224" x14ac:dyDescent="0.4"/>
    <row r="225" x14ac:dyDescent="0.4"/>
    <row r="226" x14ac:dyDescent="0.4"/>
    <row r="227" x14ac:dyDescent="0.4"/>
    <row r="228" x14ac:dyDescent="0.4"/>
    <row r="229" x14ac:dyDescent="0.4"/>
    <row r="230" x14ac:dyDescent="0.4"/>
    <row r="231" x14ac:dyDescent="0.4"/>
    <row r="232" x14ac:dyDescent="0.4"/>
    <row r="233" x14ac:dyDescent="0.4"/>
    <row r="234" x14ac:dyDescent="0.4"/>
    <row r="235" x14ac:dyDescent="0.4"/>
    <row r="236" x14ac:dyDescent="0.4"/>
    <row r="237" x14ac:dyDescent="0.4"/>
    <row r="238" x14ac:dyDescent="0.4"/>
    <row r="239" x14ac:dyDescent="0.4"/>
    <row r="240" x14ac:dyDescent="0.4"/>
    <row r="241" x14ac:dyDescent="0.4"/>
    <row r="242" x14ac:dyDescent="0.4"/>
    <row r="243" x14ac:dyDescent="0.4"/>
    <row r="244" x14ac:dyDescent="0.4"/>
    <row r="245" x14ac:dyDescent="0.4"/>
    <row r="246" x14ac:dyDescent="0.4"/>
    <row r="247" x14ac:dyDescent="0.4"/>
    <row r="248" x14ac:dyDescent="0.4"/>
    <row r="249" x14ac:dyDescent="0.4"/>
    <row r="250" x14ac:dyDescent="0.4"/>
    <row r="251" x14ac:dyDescent="0.4"/>
    <row r="252" x14ac:dyDescent="0.4"/>
    <row r="253" x14ac:dyDescent="0.4"/>
    <row r="254" x14ac:dyDescent="0.4"/>
    <row r="255" x14ac:dyDescent="0.4"/>
    <row r="256" x14ac:dyDescent="0.4"/>
    <row r="257" x14ac:dyDescent="0.4"/>
    <row r="258" x14ac:dyDescent="0.4"/>
    <row r="259" x14ac:dyDescent="0.4"/>
    <row r="260" x14ac:dyDescent="0.4"/>
    <row r="261" x14ac:dyDescent="0.4"/>
    <row r="262" x14ac:dyDescent="0.4"/>
    <row r="263" x14ac:dyDescent="0.4"/>
    <row r="264" x14ac:dyDescent="0.4"/>
    <row r="265" x14ac:dyDescent="0.4"/>
    <row r="266" x14ac:dyDescent="0.4"/>
    <row r="267" x14ac:dyDescent="0.4"/>
    <row r="268" x14ac:dyDescent="0.4"/>
    <row r="269" x14ac:dyDescent="0.4"/>
    <row r="270" x14ac:dyDescent="0.4"/>
    <row r="271" x14ac:dyDescent="0.4"/>
    <row r="272" x14ac:dyDescent="0.4"/>
    <row r="273" x14ac:dyDescent="0.4"/>
    <row r="274" x14ac:dyDescent="0.4"/>
    <row r="275" x14ac:dyDescent="0.4"/>
    <row r="276" x14ac:dyDescent="0.4"/>
    <row r="277" x14ac:dyDescent="0.4"/>
    <row r="278" x14ac:dyDescent="0.4"/>
    <row r="279" x14ac:dyDescent="0.4"/>
    <row r="280" x14ac:dyDescent="0.4"/>
    <row r="281" x14ac:dyDescent="0.4"/>
    <row r="282" x14ac:dyDescent="0.4"/>
    <row r="283" x14ac:dyDescent="0.4"/>
    <row r="284" x14ac:dyDescent="0.4"/>
    <row r="285" x14ac:dyDescent="0.4"/>
    <row r="286" x14ac:dyDescent="0.4"/>
    <row r="287" x14ac:dyDescent="0.4"/>
    <row r="288" x14ac:dyDescent="0.4"/>
    <row r="289" x14ac:dyDescent="0.4"/>
    <row r="290" x14ac:dyDescent="0.4"/>
    <row r="291" x14ac:dyDescent="0.4"/>
    <row r="292" x14ac:dyDescent="0.4"/>
    <row r="293" x14ac:dyDescent="0.4"/>
    <row r="294" x14ac:dyDescent="0.4"/>
    <row r="295" x14ac:dyDescent="0.4"/>
    <row r="296" x14ac:dyDescent="0.4"/>
    <row r="297" x14ac:dyDescent="0.4"/>
    <row r="298" x14ac:dyDescent="0.4"/>
    <row r="299" x14ac:dyDescent="0.4"/>
    <row r="300" x14ac:dyDescent="0.4"/>
    <row r="301" x14ac:dyDescent="0.4"/>
    <row r="302" x14ac:dyDescent="0.4"/>
    <row r="303" x14ac:dyDescent="0.4"/>
    <row r="304" x14ac:dyDescent="0.4"/>
    <row r="305" x14ac:dyDescent="0.4"/>
    <row r="306" x14ac:dyDescent="0.4"/>
    <row r="307" x14ac:dyDescent="0.4"/>
    <row r="308" x14ac:dyDescent="0.4"/>
    <row r="309" x14ac:dyDescent="0.4"/>
    <row r="310" x14ac:dyDescent="0.4"/>
    <row r="311" x14ac:dyDescent="0.4"/>
    <row r="312" x14ac:dyDescent="0.4"/>
    <row r="313" x14ac:dyDescent="0.4"/>
    <row r="314" x14ac:dyDescent="0.4"/>
    <row r="315" x14ac:dyDescent="0.4"/>
    <row r="316" x14ac:dyDescent="0.4"/>
    <row r="317" x14ac:dyDescent="0.4"/>
    <row r="318" x14ac:dyDescent="0.4"/>
    <row r="319" x14ac:dyDescent="0.4"/>
    <row r="320" x14ac:dyDescent="0.4"/>
    <row r="321" x14ac:dyDescent="0.4"/>
    <row r="322" x14ac:dyDescent="0.4"/>
    <row r="323" x14ac:dyDescent="0.4"/>
    <row r="324" x14ac:dyDescent="0.4"/>
    <row r="325" x14ac:dyDescent="0.4"/>
    <row r="326" x14ac:dyDescent="0.4"/>
    <row r="327" x14ac:dyDescent="0.4"/>
    <row r="328" x14ac:dyDescent="0.4"/>
    <row r="329" x14ac:dyDescent="0.4"/>
    <row r="330" x14ac:dyDescent="0.4"/>
    <row r="331" x14ac:dyDescent="0.4"/>
    <row r="332" x14ac:dyDescent="0.4"/>
    <row r="333" x14ac:dyDescent="0.4"/>
    <row r="334" x14ac:dyDescent="0.4"/>
    <row r="335" x14ac:dyDescent="0.4"/>
    <row r="336" x14ac:dyDescent="0.4"/>
    <row r="337" x14ac:dyDescent="0.4"/>
    <row r="338" x14ac:dyDescent="0.4"/>
    <row r="339" x14ac:dyDescent="0.4"/>
    <row r="340" x14ac:dyDescent="0.4"/>
    <row r="341" x14ac:dyDescent="0.4"/>
    <row r="342" x14ac:dyDescent="0.4"/>
    <row r="343" x14ac:dyDescent="0.4"/>
    <row r="344" x14ac:dyDescent="0.4"/>
    <row r="345" x14ac:dyDescent="0.4"/>
    <row r="346" x14ac:dyDescent="0.4"/>
    <row r="347" x14ac:dyDescent="0.4"/>
    <row r="348" x14ac:dyDescent="0.4"/>
    <row r="349" x14ac:dyDescent="0.4"/>
    <row r="350" x14ac:dyDescent="0.4"/>
    <row r="351" x14ac:dyDescent="0.4"/>
    <row r="352" x14ac:dyDescent="0.4"/>
    <row r="353" x14ac:dyDescent="0.4"/>
    <row r="354" x14ac:dyDescent="0.4"/>
    <row r="355" x14ac:dyDescent="0.4"/>
    <row r="356" x14ac:dyDescent="0.4"/>
    <row r="357" x14ac:dyDescent="0.4"/>
    <row r="358" x14ac:dyDescent="0.4"/>
    <row r="359" x14ac:dyDescent="0.4"/>
    <row r="360" x14ac:dyDescent="0.4"/>
    <row r="361" x14ac:dyDescent="0.4"/>
    <row r="362" x14ac:dyDescent="0.4"/>
    <row r="363" x14ac:dyDescent="0.4"/>
    <row r="364" x14ac:dyDescent="0.4"/>
    <row r="365" x14ac:dyDescent="0.4"/>
    <row r="366" x14ac:dyDescent="0.4"/>
    <row r="367" x14ac:dyDescent="0.4"/>
    <row r="368" x14ac:dyDescent="0.4"/>
    <row r="369" x14ac:dyDescent="0.4"/>
    <row r="370" x14ac:dyDescent="0.4"/>
    <row r="371" x14ac:dyDescent="0.4"/>
    <row r="372" x14ac:dyDescent="0.4"/>
    <row r="373" x14ac:dyDescent="0.4"/>
    <row r="374" x14ac:dyDescent="0.4"/>
    <row r="375" x14ac:dyDescent="0.4"/>
    <row r="376" x14ac:dyDescent="0.4"/>
    <row r="377" x14ac:dyDescent="0.4"/>
    <row r="378" x14ac:dyDescent="0.4"/>
    <row r="379" x14ac:dyDescent="0.4"/>
    <row r="380" x14ac:dyDescent="0.4"/>
    <row r="381" x14ac:dyDescent="0.4"/>
    <row r="382" x14ac:dyDescent="0.4"/>
    <row r="383" x14ac:dyDescent="0.4"/>
    <row r="384" x14ac:dyDescent="0.4"/>
    <row r="385" x14ac:dyDescent="0.4"/>
    <row r="386" x14ac:dyDescent="0.4"/>
    <row r="387" x14ac:dyDescent="0.4"/>
    <row r="388" x14ac:dyDescent="0.4"/>
    <row r="389" x14ac:dyDescent="0.4"/>
    <row r="390" x14ac:dyDescent="0.4"/>
    <row r="391" x14ac:dyDescent="0.4"/>
    <row r="392" x14ac:dyDescent="0.4"/>
    <row r="393" x14ac:dyDescent="0.4"/>
    <row r="394" x14ac:dyDescent="0.4"/>
    <row r="395" x14ac:dyDescent="0.4"/>
    <row r="396" x14ac:dyDescent="0.4"/>
    <row r="397" x14ac:dyDescent="0.4"/>
    <row r="398" x14ac:dyDescent="0.4"/>
    <row r="399" x14ac:dyDescent="0.4"/>
    <row r="400" x14ac:dyDescent="0.4"/>
    <row r="401" x14ac:dyDescent="0.4"/>
    <row r="402" x14ac:dyDescent="0.4"/>
    <row r="403" x14ac:dyDescent="0.4"/>
    <row r="404" x14ac:dyDescent="0.4"/>
    <row r="405" x14ac:dyDescent="0.4"/>
    <row r="406" x14ac:dyDescent="0.4"/>
    <row r="407" x14ac:dyDescent="0.4"/>
    <row r="408" x14ac:dyDescent="0.4"/>
    <row r="409" x14ac:dyDescent="0.4"/>
    <row r="410" x14ac:dyDescent="0.4"/>
    <row r="411" x14ac:dyDescent="0.4"/>
    <row r="412" x14ac:dyDescent="0.4"/>
    <row r="413" x14ac:dyDescent="0.4"/>
    <row r="414" x14ac:dyDescent="0.4"/>
    <row r="415" x14ac:dyDescent="0.4"/>
    <row r="416" x14ac:dyDescent="0.4"/>
    <row r="417" x14ac:dyDescent="0.4"/>
    <row r="418" x14ac:dyDescent="0.4"/>
    <row r="419" x14ac:dyDescent="0.4"/>
    <row r="420" x14ac:dyDescent="0.4"/>
    <row r="421" x14ac:dyDescent="0.4"/>
    <row r="422" x14ac:dyDescent="0.4"/>
    <row r="423" x14ac:dyDescent="0.4"/>
    <row r="424" x14ac:dyDescent="0.4"/>
    <row r="425" x14ac:dyDescent="0.4"/>
    <row r="426" x14ac:dyDescent="0.4"/>
    <row r="427" x14ac:dyDescent="0.4"/>
    <row r="428" x14ac:dyDescent="0.4"/>
    <row r="429" x14ac:dyDescent="0.4"/>
    <row r="430" x14ac:dyDescent="0.4"/>
    <row r="431" x14ac:dyDescent="0.4"/>
    <row r="432" x14ac:dyDescent="0.4"/>
    <row r="433" x14ac:dyDescent="0.4"/>
    <row r="434" x14ac:dyDescent="0.4"/>
    <row r="435" x14ac:dyDescent="0.4"/>
    <row r="436" x14ac:dyDescent="0.4"/>
    <row r="437" x14ac:dyDescent="0.4"/>
    <row r="438" x14ac:dyDescent="0.4"/>
    <row r="439" x14ac:dyDescent="0.4"/>
    <row r="440" x14ac:dyDescent="0.4"/>
    <row r="441" x14ac:dyDescent="0.4"/>
    <row r="442" x14ac:dyDescent="0.4"/>
    <row r="443" x14ac:dyDescent="0.4"/>
    <row r="444" x14ac:dyDescent="0.4"/>
    <row r="445" x14ac:dyDescent="0.4"/>
    <row r="446" x14ac:dyDescent="0.4"/>
    <row r="447" x14ac:dyDescent="0.4"/>
    <row r="448" x14ac:dyDescent="0.4"/>
    <row r="449" x14ac:dyDescent="0.4"/>
    <row r="450" x14ac:dyDescent="0.4"/>
    <row r="451" x14ac:dyDescent="0.4"/>
    <row r="452" x14ac:dyDescent="0.4"/>
    <row r="453" x14ac:dyDescent="0.4"/>
    <row r="454" x14ac:dyDescent="0.4"/>
    <row r="455" x14ac:dyDescent="0.4"/>
    <row r="456" x14ac:dyDescent="0.4"/>
    <row r="457" x14ac:dyDescent="0.4"/>
    <row r="458" x14ac:dyDescent="0.4"/>
    <row r="459" x14ac:dyDescent="0.4"/>
    <row r="460" x14ac:dyDescent="0.4"/>
    <row r="461" x14ac:dyDescent="0.4"/>
    <row r="462" x14ac:dyDescent="0.4"/>
    <row r="463" x14ac:dyDescent="0.4"/>
    <row r="464" x14ac:dyDescent="0.4"/>
    <row r="465" x14ac:dyDescent="0.4"/>
    <row r="466" x14ac:dyDescent="0.4"/>
    <row r="467" x14ac:dyDescent="0.4"/>
    <row r="468" x14ac:dyDescent="0.4"/>
    <row r="469" x14ac:dyDescent="0.4"/>
    <row r="470" x14ac:dyDescent="0.4"/>
    <row r="471" x14ac:dyDescent="0.4"/>
    <row r="472" x14ac:dyDescent="0.4"/>
    <row r="473" x14ac:dyDescent="0.4"/>
    <row r="474" x14ac:dyDescent="0.4"/>
    <row r="475" x14ac:dyDescent="0.4"/>
    <row r="476" x14ac:dyDescent="0.4"/>
    <row r="477" x14ac:dyDescent="0.4"/>
    <row r="478" x14ac:dyDescent="0.4"/>
    <row r="479" x14ac:dyDescent="0.4"/>
    <row r="480" x14ac:dyDescent="0.4"/>
    <row r="481" x14ac:dyDescent="0.4"/>
    <row r="482" x14ac:dyDescent="0.4"/>
    <row r="483" x14ac:dyDescent="0.4"/>
    <row r="484" x14ac:dyDescent="0.4"/>
    <row r="485" x14ac:dyDescent="0.4"/>
    <row r="486" x14ac:dyDescent="0.4"/>
    <row r="487" x14ac:dyDescent="0.4"/>
    <row r="488" x14ac:dyDescent="0.4"/>
    <row r="489" x14ac:dyDescent="0.4"/>
    <row r="490" x14ac:dyDescent="0.4"/>
    <row r="491" x14ac:dyDescent="0.4"/>
    <row r="492" x14ac:dyDescent="0.4"/>
    <row r="493" x14ac:dyDescent="0.4"/>
    <row r="494" x14ac:dyDescent="0.4"/>
    <row r="495" x14ac:dyDescent="0.4"/>
    <row r="496" x14ac:dyDescent="0.4"/>
    <row r="497" x14ac:dyDescent="0.4"/>
    <row r="498" x14ac:dyDescent="0.4"/>
    <row r="499" x14ac:dyDescent="0.4"/>
    <row r="500" x14ac:dyDescent="0.4"/>
    <row r="501" x14ac:dyDescent="0.4"/>
    <row r="502" x14ac:dyDescent="0.4"/>
    <row r="503" x14ac:dyDescent="0.4"/>
    <row r="504" x14ac:dyDescent="0.4"/>
    <row r="505" x14ac:dyDescent="0.4"/>
    <row r="506" x14ac:dyDescent="0.4"/>
    <row r="507" x14ac:dyDescent="0.4"/>
    <row r="508" x14ac:dyDescent="0.4"/>
    <row r="509" x14ac:dyDescent="0.4"/>
    <row r="510" x14ac:dyDescent="0.4"/>
    <row r="511" x14ac:dyDescent="0.4"/>
    <row r="512" x14ac:dyDescent="0.4"/>
    <row r="513" x14ac:dyDescent="0.4"/>
    <row r="514" x14ac:dyDescent="0.4"/>
    <row r="515" x14ac:dyDescent="0.4"/>
    <row r="516" x14ac:dyDescent="0.4"/>
    <row r="517" x14ac:dyDescent="0.4"/>
    <row r="518" x14ac:dyDescent="0.4"/>
    <row r="519" x14ac:dyDescent="0.4"/>
    <row r="520" x14ac:dyDescent="0.4"/>
    <row r="521" x14ac:dyDescent="0.4"/>
    <row r="522" x14ac:dyDescent="0.4"/>
    <row r="523" x14ac:dyDescent="0.4"/>
    <row r="524" x14ac:dyDescent="0.4"/>
    <row r="525" x14ac:dyDescent="0.4"/>
    <row r="526" x14ac:dyDescent="0.4"/>
    <row r="527" x14ac:dyDescent="0.4"/>
    <row r="528" x14ac:dyDescent="0.4"/>
    <row r="529" x14ac:dyDescent="0.4"/>
    <row r="530" x14ac:dyDescent="0.4"/>
    <row r="531" x14ac:dyDescent="0.4"/>
    <row r="532" x14ac:dyDescent="0.4"/>
    <row r="533" x14ac:dyDescent="0.4"/>
    <row r="534" x14ac:dyDescent="0.4"/>
    <row r="535" x14ac:dyDescent="0.4"/>
    <row r="536" x14ac:dyDescent="0.4"/>
    <row r="537" x14ac:dyDescent="0.4"/>
    <row r="538" x14ac:dyDescent="0.4"/>
    <row r="539" x14ac:dyDescent="0.4"/>
    <row r="540" x14ac:dyDescent="0.4"/>
    <row r="541" x14ac:dyDescent="0.4"/>
    <row r="542" x14ac:dyDescent="0.4"/>
    <row r="543" x14ac:dyDescent="0.4"/>
    <row r="544" x14ac:dyDescent="0.4"/>
    <row r="545" x14ac:dyDescent="0.4"/>
    <row r="546" x14ac:dyDescent="0.4"/>
    <row r="547" x14ac:dyDescent="0.4"/>
    <row r="548" x14ac:dyDescent="0.4"/>
    <row r="549" x14ac:dyDescent="0.4"/>
    <row r="550" x14ac:dyDescent="0.4"/>
    <row r="551" x14ac:dyDescent="0.4"/>
    <row r="552" x14ac:dyDescent="0.4"/>
    <row r="553" x14ac:dyDescent="0.4"/>
    <row r="554" x14ac:dyDescent="0.4"/>
    <row r="555" x14ac:dyDescent="0.4"/>
    <row r="556" x14ac:dyDescent="0.4"/>
    <row r="557" x14ac:dyDescent="0.4"/>
    <row r="558" x14ac:dyDescent="0.4"/>
    <row r="559" x14ac:dyDescent="0.4"/>
    <row r="560" x14ac:dyDescent="0.4"/>
    <row r="561" x14ac:dyDescent="0.4"/>
    <row r="562" x14ac:dyDescent="0.4"/>
    <row r="563" x14ac:dyDescent="0.4"/>
    <row r="564" x14ac:dyDescent="0.4"/>
    <row r="565" x14ac:dyDescent="0.4"/>
    <row r="566" x14ac:dyDescent="0.4"/>
    <row r="567" x14ac:dyDescent="0.4"/>
    <row r="568" x14ac:dyDescent="0.4"/>
    <row r="569" x14ac:dyDescent="0.4"/>
    <row r="570" x14ac:dyDescent="0.4"/>
    <row r="571" x14ac:dyDescent="0.4"/>
    <row r="572" x14ac:dyDescent="0.4"/>
    <row r="573" x14ac:dyDescent="0.4"/>
    <row r="574" x14ac:dyDescent="0.4"/>
    <row r="575" x14ac:dyDescent="0.4"/>
    <row r="576" x14ac:dyDescent="0.4"/>
    <row r="577" x14ac:dyDescent="0.4"/>
    <row r="578" x14ac:dyDescent="0.4"/>
    <row r="579" x14ac:dyDescent="0.4"/>
    <row r="580" x14ac:dyDescent="0.4"/>
    <row r="581" x14ac:dyDescent="0.4"/>
    <row r="582" x14ac:dyDescent="0.4"/>
    <row r="583" x14ac:dyDescent="0.4"/>
    <row r="584" x14ac:dyDescent="0.4"/>
    <row r="585" x14ac:dyDescent="0.4"/>
    <row r="586" x14ac:dyDescent="0.4"/>
    <row r="587" x14ac:dyDescent="0.4"/>
    <row r="588" x14ac:dyDescent="0.4"/>
    <row r="589" x14ac:dyDescent="0.4"/>
    <row r="590" x14ac:dyDescent="0.4"/>
    <row r="591" x14ac:dyDescent="0.4"/>
    <row r="592" x14ac:dyDescent="0.4"/>
    <row r="593" x14ac:dyDescent="0.4"/>
    <row r="594" x14ac:dyDescent="0.4"/>
    <row r="595" x14ac:dyDescent="0.4"/>
    <row r="596" x14ac:dyDescent="0.4"/>
    <row r="597" x14ac:dyDescent="0.4"/>
    <row r="598" x14ac:dyDescent="0.4"/>
    <row r="599" x14ac:dyDescent="0.4"/>
    <row r="600" x14ac:dyDescent="0.4"/>
    <row r="601" x14ac:dyDescent="0.4"/>
    <row r="602" x14ac:dyDescent="0.4"/>
    <row r="603" x14ac:dyDescent="0.4"/>
    <row r="604" x14ac:dyDescent="0.4"/>
    <row r="605" x14ac:dyDescent="0.4"/>
    <row r="606" x14ac:dyDescent="0.4"/>
    <row r="607" x14ac:dyDescent="0.4"/>
    <row r="608" x14ac:dyDescent="0.4"/>
    <row r="609" x14ac:dyDescent="0.4"/>
    <row r="610" x14ac:dyDescent="0.4"/>
    <row r="611" x14ac:dyDescent="0.4"/>
    <row r="612" x14ac:dyDescent="0.4"/>
    <row r="613" x14ac:dyDescent="0.4"/>
    <row r="614" x14ac:dyDescent="0.4"/>
    <row r="615" x14ac:dyDescent="0.4"/>
    <row r="616" x14ac:dyDescent="0.4"/>
    <row r="617" x14ac:dyDescent="0.4"/>
    <row r="618" x14ac:dyDescent="0.4"/>
    <row r="619" x14ac:dyDescent="0.4"/>
    <row r="620" x14ac:dyDescent="0.4"/>
    <row r="621" x14ac:dyDescent="0.4"/>
    <row r="622" x14ac:dyDescent="0.4"/>
    <row r="623" x14ac:dyDescent="0.4"/>
    <row r="624" x14ac:dyDescent="0.4"/>
    <row r="625" x14ac:dyDescent="0.4"/>
    <row r="626" x14ac:dyDescent="0.4"/>
    <row r="627" x14ac:dyDescent="0.4"/>
    <row r="628" x14ac:dyDescent="0.4"/>
    <row r="629" x14ac:dyDescent="0.4"/>
    <row r="630" x14ac:dyDescent="0.4"/>
    <row r="631" x14ac:dyDescent="0.4"/>
    <row r="632" x14ac:dyDescent="0.4"/>
    <row r="633" x14ac:dyDescent="0.4"/>
    <row r="634" x14ac:dyDescent="0.4"/>
    <row r="635" x14ac:dyDescent="0.4"/>
    <row r="636" x14ac:dyDescent="0.4"/>
    <row r="637" x14ac:dyDescent="0.4"/>
    <row r="638" x14ac:dyDescent="0.4"/>
    <row r="639" x14ac:dyDescent="0.4"/>
    <row r="640" x14ac:dyDescent="0.4"/>
    <row r="641" x14ac:dyDescent="0.4"/>
    <row r="642" x14ac:dyDescent="0.4"/>
    <row r="643" x14ac:dyDescent="0.4"/>
    <row r="644" x14ac:dyDescent="0.4"/>
    <row r="645" x14ac:dyDescent="0.4"/>
    <row r="646" x14ac:dyDescent="0.4"/>
    <row r="647" x14ac:dyDescent="0.4"/>
    <row r="648" x14ac:dyDescent="0.4"/>
    <row r="649" x14ac:dyDescent="0.4"/>
    <row r="650" x14ac:dyDescent="0.4"/>
    <row r="651" x14ac:dyDescent="0.4"/>
    <row r="652" x14ac:dyDescent="0.4"/>
    <row r="653" x14ac:dyDescent="0.4"/>
    <row r="654" x14ac:dyDescent="0.4"/>
    <row r="655" x14ac:dyDescent="0.4"/>
    <row r="656" x14ac:dyDescent="0.4"/>
    <row r="657" x14ac:dyDescent="0.4"/>
    <row r="658" x14ac:dyDescent="0.4"/>
    <row r="659" x14ac:dyDescent="0.4"/>
    <row r="660" x14ac:dyDescent="0.4"/>
    <row r="661" x14ac:dyDescent="0.4"/>
    <row r="662" x14ac:dyDescent="0.4"/>
    <row r="663" x14ac:dyDescent="0.4"/>
    <row r="664" x14ac:dyDescent="0.4"/>
    <row r="665" x14ac:dyDescent="0.4"/>
    <row r="666" x14ac:dyDescent="0.4"/>
    <row r="667" x14ac:dyDescent="0.4"/>
    <row r="668" x14ac:dyDescent="0.4"/>
    <row r="669" x14ac:dyDescent="0.4"/>
    <row r="670" x14ac:dyDescent="0.4"/>
  </sheetData>
  <pageMargins left="0.7" right="0.7" top="0.75" bottom="0.75" header="0.3" footer="0.3"/>
  <pageSetup paperSize="9" orientation="portrait" horizontalDpi="4294967293" r:id="rId8"/>
  <ignoredErrors>
    <ignoredError sqref="U8" formula="1"/>
  </ignoredErrors>
  <drawing r:id="rId9"/>
  <tableParts count="1">
    <tablePart r:id="rId10"/>
  </tableParts>
  <extLst>
    <ext xmlns:x14="http://schemas.microsoft.com/office/spreadsheetml/2009/9/main" uri="{A8765BA9-456A-4dab-B4F3-ACF838C121DE}">
      <x14:slicerList>
        <x14:slicer r:id="rId1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inspiration</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cp:lastPrinted>2021-06-20T07:32:13Z</cp:lastPrinted>
  <dcterms:created xsi:type="dcterms:W3CDTF">2021-04-01T04:28:02Z</dcterms:created>
  <dcterms:modified xsi:type="dcterms:W3CDTF">2023-02-24T03:19:13Z</dcterms:modified>
</cp:coreProperties>
</file>