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drawings/drawing30.xml" ContentType="application/vnd.openxmlformats-officedocument.drawing+xml"/>
  <Override PartName="/xl/tables/table3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garcia/Desktop/"/>
    </mc:Choice>
  </mc:AlternateContent>
  <xr:revisionPtr revIDLastSave="2909" documentId="8_{7622CDF0-BF49-1345-98F1-F905C0E0176E}" xr6:coauthVersionLast="47" xr6:coauthVersionMax="47" xr10:uidLastSave="{05FFAB7B-471E-4B0F-8C58-539AC9131A80}"/>
  <bookViews>
    <workbookView xWindow="0" yWindow="500" windowWidth="28500" windowHeight="15780" firstSheet="33" activeTab="33" xr2:uid="{44B8126E-51CA-42E1-B50D-4B25C4AF0DAB}"/>
  </bookViews>
  <sheets>
    <sheet name="August 05-11" sheetId="1" state="hidden" r:id="rId1"/>
    <sheet name="August 12-18" sheetId="2" state="hidden" r:id="rId2"/>
    <sheet name="August 19-25" sheetId="3" state="hidden" r:id="rId3"/>
    <sheet name="August 26-1" sheetId="5" state="hidden" r:id="rId4"/>
    <sheet name="September 2-8" sheetId="6" state="hidden" r:id="rId5"/>
    <sheet name="September 9-15" sheetId="9" state="hidden" r:id="rId6"/>
    <sheet name="September 16-22" sheetId="12" state="hidden" r:id="rId7"/>
    <sheet name="September 23-29" sheetId="15" state="hidden" r:id="rId8"/>
    <sheet name="September 30 - Oct 06" sheetId="17" state="hidden" r:id="rId9"/>
    <sheet name="Oct 07 - Oct 13" sheetId="19" state="hidden" r:id="rId10"/>
    <sheet name="Oct 14 - Oct 20" sheetId="21" state="hidden" r:id="rId11"/>
    <sheet name="Oct 21 - Oct 27" sheetId="22" state="hidden" r:id="rId12"/>
    <sheet name="Oct 28 - Nov 3" sheetId="25" state="hidden" r:id="rId13"/>
    <sheet name="Nov 4 - Nov 10" sheetId="27" state="hidden" r:id="rId14"/>
    <sheet name="Nov 11 - Nov 17" sheetId="29" state="hidden" r:id="rId15"/>
    <sheet name="Sheet1" sheetId="36" state="hidden" r:id="rId16"/>
    <sheet name="Nov 18 - Nov 24" sheetId="30" state="hidden" r:id="rId17"/>
    <sheet name="Nov 25 - Dec 1" sheetId="31" state="hidden" r:id="rId18"/>
    <sheet name="Dec 2 - Dec 8" sheetId="33" state="hidden" r:id="rId19"/>
    <sheet name="Dec 9 - Dec 15" sheetId="34" state="hidden" r:id="rId20"/>
    <sheet name="Dec 16 - Dec  22" sheetId="35" state="hidden" r:id="rId21"/>
    <sheet name="Dec 23 - Dec  29" sheetId="40" state="hidden" r:id="rId22"/>
    <sheet name="Dec 30 - Jan 5" sheetId="41" state="hidden" r:id="rId23"/>
    <sheet name="Jan 6 - Jan 12" sheetId="42" state="hidden" r:id="rId24"/>
    <sheet name="Jan 13 - Jan 19" sheetId="44" state="hidden" r:id="rId25"/>
    <sheet name="Jan 20 - Jan 26" sheetId="45" state="hidden" r:id="rId26"/>
    <sheet name="Jan 27 - Feb 2" sheetId="46" state="hidden" r:id="rId27"/>
    <sheet name="January Totals" sheetId="48" state="hidden" r:id="rId28"/>
    <sheet name="Feb 3 - Feb 9" sheetId="47" state="hidden" r:id="rId29"/>
    <sheet name="Feb 10 - Feb 16" sheetId="49" state="hidden" r:id="rId30"/>
    <sheet name="Feb 17 - Feb 23" sheetId="51" state="hidden" r:id="rId31"/>
    <sheet name="Feb 24 - Feb 28" sheetId="53" state="hidden" r:id="rId32"/>
    <sheet name="February Totals" sheetId="55" state="hidden" r:id="rId33"/>
    <sheet name="June 2025" sheetId="60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6" i="60" l="1"/>
  <c r="AJ77" i="60"/>
  <c r="AJ12" i="60"/>
  <c r="AJ126" i="60"/>
  <c r="AJ127" i="60"/>
  <c r="AJ128" i="60"/>
  <c r="AJ129" i="60"/>
  <c r="AJ130" i="60"/>
  <c r="AJ123" i="60"/>
  <c r="AJ124" i="60"/>
  <c r="AJ125" i="60"/>
  <c r="AJ5" i="60"/>
  <c r="AJ121" i="60"/>
  <c r="AJ34" i="60"/>
  <c r="AJ35" i="60"/>
  <c r="AJ36" i="60"/>
  <c r="AJ37" i="60"/>
  <c r="AJ38" i="60"/>
  <c r="AJ39" i="60"/>
  <c r="AJ40" i="60"/>
  <c r="AJ41" i="60"/>
  <c r="AJ42" i="60"/>
  <c r="AJ43" i="60"/>
  <c r="AJ44" i="60"/>
  <c r="AJ45" i="60"/>
  <c r="AJ46" i="60"/>
  <c r="AJ47" i="60"/>
  <c r="AJ48" i="60"/>
  <c r="AJ49" i="60"/>
  <c r="AJ50" i="60"/>
  <c r="AJ51" i="60"/>
  <c r="AJ52" i="60"/>
  <c r="AJ53" i="60"/>
  <c r="AJ54" i="60"/>
  <c r="AJ55" i="60"/>
  <c r="AJ56" i="60"/>
  <c r="AJ57" i="60"/>
  <c r="AJ58" i="60"/>
  <c r="AJ59" i="60"/>
  <c r="AJ60" i="60"/>
  <c r="AJ61" i="60"/>
  <c r="AJ62" i="60"/>
  <c r="AJ63" i="60"/>
  <c r="AJ64" i="60"/>
  <c r="AJ65" i="60"/>
  <c r="AJ66" i="60"/>
  <c r="AJ67" i="60"/>
  <c r="AJ68" i="60"/>
  <c r="AJ69" i="60"/>
  <c r="AJ70" i="60"/>
  <c r="AJ71" i="60"/>
  <c r="AJ72" i="60"/>
  <c r="AJ73" i="60"/>
  <c r="AJ74" i="60"/>
  <c r="AJ75" i="60"/>
  <c r="AJ78" i="60"/>
  <c r="AJ79" i="60"/>
  <c r="AJ80" i="60"/>
  <c r="AJ81" i="60"/>
  <c r="AJ82" i="60"/>
  <c r="AJ83" i="60"/>
  <c r="AJ84" i="60"/>
  <c r="AJ85" i="60"/>
  <c r="AJ86" i="60"/>
  <c r="AJ87" i="60"/>
  <c r="AJ88" i="60"/>
  <c r="AJ89" i="60"/>
  <c r="AJ90" i="60"/>
  <c r="AJ91" i="60"/>
  <c r="AJ92" i="60"/>
  <c r="AJ93" i="60"/>
  <c r="AJ94" i="60"/>
  <c r="AJ95" i="60"/>
  <c r="AJ96" i="60"/>
  <c r="AJ97" i="60"/>
  <c r="AJ98" i="60"/>
  <c r="AJ99" i="60"/>
  <c r="AJ100" i="60"/>
  <c r="AJ101" i="60"/>
  <c r="AJ102" i="60"/>
  <c r="AJ103" i="60"/>
  <c r="AJ104" i="60"/>
  <c r="AJ105" i="60"/>
  <c r="AJ106" i="60"/>
  <c r="AJ107" i="60"/>
  <c r="AJ108" i="60"/>
  <c r="AJ109" i="60"/>
  <c r="AJ110" i="60"/>
  <c r="AJ111" i="60"/>
  <c r="AJ112" i="60"/>
  <c r="AJ113" i="60"/>
  <c r="AJ114" i="60"/>
  <c r="AJ115" i="60"/>
  <c r="AJ116" i="60"/>
  <c r="AJ117" i="60"/>
  <c r="AJ118" i="60"/>
  <c r="AJ119" i="60"/>
  <c r="AJ120" i="60"/>
  <c r="AJ122" i="60"/>
  <c r="AJ33" i="60"/>
  <c r="AJ32" i="60"/>
  <c r="AJ31" i="60"/>
  <c r="AJ30" i="60"/>
  <c r="AJ29" i="60"/>
  <c r="AJ28" i="60"/>
  <c r="AJ27" i="60"/>
  <c r="AJ26" i="60"/>
  <c r="AJ25" i="60"/>
  <c r="AJ24" i="60"/>
  <c r="AJ23" i="60"/>
  <c r="AJ22" i="60"/>
  <c r="AJ21" i="60"/>
  <c r="AJ20" i="60"/>
  <c r="AJ19" i="60"/>
  <c r="AJ18" i="60"/>
  <c r="AJ17" i="60"/>
  <c r="AJ16" i="60"/>
  <c r="AJ15" i="60"/>
  <c r="AJ14" i="60"/>
  <c r="AJ13" i="60"/>
  <c r="AJ11" i="60"/>
  <c r="AJ10" i="60"/>
  <c r="AJ9" i="60"/>
  <c r="AJ8" i="60"/>
  <c r="AJ7" i="60"/>
  <c r="AJ6" i="60"/>
  <c r="AJ4" i="60"/>
  <c r="N15" i="55"/>
  <c r="M15" i="55"/>
  <c r="L15" i="55"/>
  <c r="N14" i="55"/>
  <c r="M14" i="55"/>
  <c r="L14" i="55"/>
  <c r="N13" i="55"/>
  <c r="M13" i="55"/>
  <c r="L13" i="55"/>
  <c r="O15" i="55"/>
  <c r="N12" i="55"/>
  <c r="M12" i="55"/>
  <c r="L12" i="55"/>
  <c r="N11" i="55"/>
  <c r="M11" i="55"/>
  <c r="L11" i="55"/>
  <c r="O14" i="55"/>
  <c r="O13" i="55"/>
  <c r="O12" i="55"/>
  <c r="N16" i="55"/>
  <c r="M16" i="55"/>
  <c r="N46" i="53"/>
  <c r="N45" i="53"/>
  <c r="N44" i="53"/>
  <c r="N43" i="53"/>
  <c r="N42" i="53"/>
  <c r="N41" i="53"/>
  <c r="N40" i="53"/>
  <c r="N39" i="53"/>
  <c r="N38" i="53"/>
  <c r="N37" i="53"/>
  <c r="N36" i="53"/>
  <c r="N35" i="53"/>
  <c r="N34" i="53"/>
  <c r="N33" i="53"/>
  <c r="N32" i="53"/>
  <c r="N31" i="53"/>
  <c r="N30" i="53"/>
  <c r="N29" i="53"/>
  <c r="N28" i="53"/>
  <c r="N27" i="53"/>
  <c r="N26" i="53"/>
  <c r="N25" i="53"/>
  <c r="N24" i="53"/>
  <c r="N23" i="53"/>
  <c r="N22" i="53"/>
  <c r="N21" i="53"/>
  <c r="N20" i="53"/>
  <c r="N19" i="53"/>
  <c r="N18" i="53"/>
  <c r="N17" i="53"/>
  <c r="N16" i="53"/>
  <c r="N15" i="53"/>
  <c r="N14" i="53"/>
  <c r="N13" i="53"/>
  <c r="N12" i="53"/>
  <c r="N11" i="53"/>
  <c r="N10" i="53"/>
  <c r="N9" i="53"/>
  <c r="N8" i="53"/>
  <c r="N7" i="53"/>
  <c r="N6" i="53"/>
  <c r="N5" i="53"/>
  <c r="N4" i="53"/>
  <c r="N3" i="53"/>
  <c r="N48" i="53"/>
  <c r="B53" i="53"/>
  <c r="B52" i="53"/>
  <c r="B51" i="53"/>
  <c r="B53" i="51"/>
  <c r="B52" i="51"/>
  <c r="B51" i="51"/>
  <c r="N46" i="51"/>
  <c r="N45" i="51"/>
  <c r="N44" i="51"/>
  <c r="N43" i="51"/>
  <c r="N42" i="51"/>
  <c r="N41" i="51"/>
  <c r="N40" i="51"/>
  <c r="N39" i="51"/>
  <c r="N38" i="51"/>
  <c r="N37" i="51"/>
  <c r="N36" i="51"/>
  <c r="N35" i="51"/>
  <c r="N34" i="51"/>
  <c r="N33" i="51"/>
  <c r="N32" i="51"/>
  <c r="N31" i="51"/>
  <c r="N30" i="51"/>
  <c r="N29" i="51"/>
  <c r="N28" i="51"/>
  <c r="N27" i="51"/>
  <c r="N26" i="51"/>
  <c r="N25" i="51"/>
  <c r="N24" i="51"/>
  <c r="N23" i="51"/>
  <c r="N22" i="51"/>
  <c r="N21" i="51"/>
  <c r="N20" i="51"/>
  <c r="N19" i="51"/>
  <c r="N18" i="51"/>
  <c r="N17" i="51"/>
  <c r="N16" i="51"/>
  <c r="N15" i="51"/>
  <c r="N14" i="51"/>
  <c r="N13" i="51"/>
  <c r="N12" i="51"/>
  <c r="N11" i="51"/>
  <c r="N10" i="51"/>
  <c r="N9" i="51"/>
  <c r="N8" i="51"/>
  <c r="N7" i="51"/>
  <c r="N6" i="51"/>
  <c r="N5" i="51"/>
  <c r="N4" i="51"/>
  <c r="N3" i="51"/>
  <c r="N48" i="51"/>
  <c r="B53" i="49"/>
  <c r="B52" i="49"/>
  <c r="B51" i="49"/>
  <c r="N46" i="49"/>
  <c r="N45" i="49"/>
  <c r="N44" i="49"/>
  <c r="N43" i="49"/>
  <c r="N42" i="49"/>
  <c r="N41" i="49"/>
  <c r="N40" i="49"/>
  <c r="N39" i="49"/>
  <c r="N38" i="49"/>
  <c r="N37" i="49"/>
  <c r="N36" i="49"/>
  <c r="N35" i="49"/>
  <c r="N34" i="49"/>
  <c r="N33" i="49"/>
  <c r="N32" i="49"/>
  <c r="N31" i="49"/>
  <c r="N30" i="49"/>
  <c r="N29" i="49"/>
  <c r="N28" i="49"/>
  <c r="N27" i="49"/>
  <c r="N26" i="49"/>
  <c r="N25" i="49"/>
  <c r="N24" i="49"/>
  <c r="N23" i="49"/>
  <c r="N2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48" i="49"/>
  <c r="N48" i="47"/>
  <c r="B53" i="47"/>
  <c r="B52" i="47"/>
  <c r="B51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3" i="47"/>
  <c r="A47" i="53"/>
  <c r="A30" i="53"/>
  <c r="A46" i="53"/>
  <c r="A45" i="53"/>
  <c r="A44" i="53"/>
  <c r="A43" i="53"/>
  <c r="A42" i="53"/>
  <c r="A41" i="53"/>
  <c r="A40" i="53"/>
  <c r="A39" i="53"/>
  <c r="A38" i="53"/>
  <c r="A37" i="53"/>
  <c r="A36" i="53"/>
  <c r="A35" i="53"/>
  <c r="A34" i="53"/>
  <c r="A33" i="53"/>
  <c r="A32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A3" i="53"/>
  <c r="A20" i="51"/>
  <c r="A7" i="51"/>
  <c r="A12" i="51"/>
  <c r="A25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29" i="51"/>
  <c r="A27" i="51"/>
  <c r="A26" i="51"/>
  <c r="A24" i="51"/>
  <c r="A23" i="51"/>
  <c r="A22" i="51"/>
  <c r="A21" i="51"/>
  <c r="A19" i="51"/>
  <c r="A18" i="51"/>
  <c r="A17" i="51"/>
  <c r="A16" i="51"/>
  <c r="A15" i="51"/>
  <c r="A14" i="51"/>
  <c r="A13" i="51"/>
  <c r="A11" i="51"/>
  <c r="A10" i="51"/>
  <c r="A9" i="51"/>
  <c r="A8" i="51"/>
  <c r="A6" i="51"/>
  <c r="A5" i="51"/>
  <c r="A4" i="51"/>
  <c r="A3" i="51"/>
  <c r="A46" i="49"/>
  <c r="A45" i="49"/>
  <c r="A44" i="49"/>
  <c r="A43" i="49"/>
  <c r="A42" i="49"/>
  <c r="A41" i="49"/>
  <c r="A40" i="49"/>
  <c r="A39" i="49"/>
  <c r="A38" i="49"/>
  <c r="A37" i="49"/>
  <c r="A36" i="49"/>
  <c r="A35" i="49"/>
  <c r="A34" i="49"/>
  <c r="A33" i="49"/>
  <c r="A32" i="49"/>
  <c r="A31" i="49"/>
  <c r="A29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2" i="49"/>
  <c r="A11" i="49"/>
  <c r="A10" i="49"/>
  <c r="A9" i="49"/>
  <c r="A8" i="49"/>
  <c r="A7" i="49"/>
  <c r="A6" i="49"/>
  <c r="A5" i="49"/>
  <c r="A4" i="49"/>
  <c r="A3" i="49"/>
  <c r="N15" i="48"/>
  <c r="M15" i="48"/>
  <c r="L15" i="48"/>
  <c r="N14" i="48"/>
  <c r="M14" i="48"/>
  <c r="L14" i="48"/>
  <c r="N13" i="48"/>
  <c r="M13" i="48"/>
  <c r="L13" i="48"/>
  <c r="M12" i="48"/>
  <c r="N12" i="48"/>
  <c r="L12" i="48"/>
  <c r="M16" i="48"/>
  <c r="N16" i="48"/>
  <c r="L16" i="48"/>
  <c r="O16" i="48"/>
  <c r="O12" i="48"/>
  <c r="O13" i="48"/>
  <c r="O14" i="48"/>
  <c r="O15" i="48"/>
  <c r="O11" i="48"/>
  <c r="N11" i="48"/>
  <c r="M11" i="48"/>
  <c r="L11" i="48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P3" i="46"/>
  <c r="N3" i="46"/>
  <c r="B53" i="45"/>
  <c r="B52" i="45"/>
  <c r="B51" i="45"/>
  <c r="M49" i="45"/>
  <c r="M20" i="45"/>
  <c r="M21" i="45"/>
  <c r="M22" i="45"/>
  <c r="M23" i="45"/>
  <c r="M24" i="45"/>
  <c r="M25" i="45"/>
  <c r="M26" i="45"/>
  <c r="M27" i="45"/>
  <c r="M28" i="45"/>
  <c r="M29" i="45"/>
  <c r="M30" i="45"/>
  <c r="M31" i="45"/>
  <c r="M32" i="45"/>
  <c r="M33" i="45"/>
  <c r="M34" i="45"/>
  <c r="M35" i="45"/>
  <c r="M36" i="45"/>
  <c r="M37" i="45"/>
  <c r="M38" i="45"/>
  <c r="M39" i="45"/>
  <c r="M40" i="45"/>
  <c r="M41" i="45"/>
  <c r="M42" i="45"/>
  <c r="M43" i="45"/>
  <c r="M44" i="45"/>
  <c r="M45" i="45"/>
  <c r="M46" i="45"/>
  <c r="M47" i="45"/>
  <c r="M4" i="45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3" i="45"/>
  <c r="B53" i="44"/>
  <c r="B52" i="44"/>
  <c r="B51" i="44"/>
  <c r="M50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3" i="44"/>
  <c r="B51" i="42"/>
  <c r="M48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3" i="42"/>
  <c r="B53" i="42"/>
  <c r="B52" i="42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3" i="41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29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2" i="47"/>
  <c r="A11" i="47"/>
  <c r="A10" i="47"/>
  <c r="A9" i="47"/>
  <c r="A8" i="47"/>
  <c r="A7" i="47"/>
  <c r="A6" i="47"/>
  <c r="A5" i="47"/>
  <c r="A4" i="47"/>
  <c r="A3" i="47"/>
  <c r="A1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0" i="46"/>
  <c r="A28" i="46"/>
  <c r="A27" i="46"/>
  <c r="A26" i="46"/>
  <c r="A25" i="46"/>
  <c r="A24" i="46"/>
  <c r="A23" i="46"/>
  <c r="A22" i="46"/>
  <c r="A21" i="46"/>
  <c r="A20" i="46"/>
  <c r="A19" i="46"/>
  <c r="A17" i="46"/>
  <c r="A16" i="46"/>
  <c r="A15" i="46"/>
  <c r="A14" i="46"/>
  <c r="A12" i="46"/>
  <c r="A11" i="46"/>
  <c r="A10" i="46"/>
  <c r="A9" i="46"/>
  <c r="A8" i="46"/>
  <c r="A7" i="46"/>
  <c r="A6" i="46"/>
  <c r="A5" i="46"/>
  <c r="A4" i="46"/>
  <c r="A3" i="46"/>
  <c r="A47" i="45"/>
  <c r="A46" i="45"/>
  <c r="A45" i="45"/>
  <c r="A44" i="45"/>
  <c r="A43" i="45"/>
  <c r="A42" i="45"/>
  <c r="A41" i="45"/>
  <c r="A40" i="45"/>
  <c r="A39" i="45"/>
  <c r="A38" i="45"/>
  <c r="A37" i="45"/>
  <c r="A36" i="45"/>
  <c r="A35" i="45"/>
  <c r="A34" i="45"/>
  <c r="A33" i="45"/>
  <c r="A32" i="45"/>
  <c r="A31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2" i="45"/>
  <c r="A11" i="45"/>
  <c r="A10" i="45"/>
  <c r="A9" i="45"/>
  <c r="A8" i="45"/>
  <c r="A7" i="45"/>
  <c r="A6" i="45"/>
  <c r="A5" i="45"/>
  <c r="A4" i="45"/>
  <c r="A3" i="45"/>
  <c r="A35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2" i="44"/>
  <c r="H23" i="44"/>
  <c r="H25" i="44"/>
  <c r="H27" i="44"/>
  <c r="H28" i="44"/>
  <c r="H29" i="44"/>
  <c r="H30" i="44"/>
  <c r="H31" i="44"/>
  <c r="H32" i="44"/>
  <c r="H33" i="44"/>
  <c r="H34" i="44"/>
  <c r="H37" i="44"/>
  <c r="H38" i="44"/>
  <c r="H39" i="44"/>
  <c r="H40" i="44"/>
  <c r="H41" i="44"/>
  <c r="H42" i="44"/>
  <c r="H43" i="44"/>
  <c r="H44" i="44"/>
  <c r="H45" i="44"/>
  <c r="H46" i="44"/>
  <c r="H47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4" i="44"/>
  <c r="A33" i="44"/>
  <c r="A32" i="44"/>
  <c r="A31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2" i="44"/>
  <c r="A11" i="44"/>
  <c r="A10" i="44"/>
  <c r="A9" i="44"/>
  <c r="A8" i="44"/>
  <c r="A7" i="44"/>
  <c r="A6" i="44"/>
  <c r="A5" i="44"/>
  <c r="A4" i="44"/>
  <c r="A3" i="44"/>
  <c r="A20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29" i="42"/>
  <c r="A28" i="42"/>
  <c r="A27" i="42"/>
  <c r="A26" i="42"/>
  <c r="A25" i="42"/>
  <c r="A24" i="42"/>
  <c r="A23" i="42"/>
  <c r="A22" i="42"/>
  <c r="A21" i="42"/>
  <c r="A19" i="42"/>
  <c r="A18" i="42"/>
  <c r="A17" i="42"/>
  <c r="A16" i="42"/>
  <c r="A15" i="42"/>
  <c r="A14" i="42"/>
  <c r="A12" i="42"/>
  <c r="A11" i="42"/>
  <c r="A10" i="42"/>
  <c r="A9" i="42"/>
  <c r="A8" i="42"/>
  <c r="A7" i="42"/>
  <c r="A6" i="42"/>
  <c r="A5" i="42"/>
  <c r="A4" i="42"/>
  <c r="A3" i="42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2" i="41"/>
  <c r="A11" i="41"/>
  <c r="A10" i="41"/>
  <c r="A9" i="41"/>
  <c r="A8" i="41"/>
  <c r="A7" i="41"/>
  <c r="A6" i="41"/>
  <c r="A5" i="41"/>
  <c r="A4" i="41"/>
  <c r="A3" i="41"/>
  <c r="A3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2" i="40"/>
  <c r="A11" i="40"/>
  <c r="A10" i="40"/>
  <c r="A9" i="40"/>
  <c r="A8" i="40"/>
  <c r="A7" i="40"/>
  <c r="A6" i="40"/>
  <c r="A5" i="40"/>
  <c r="A4" i="40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2" i="35"/>
  <c r="A11" i="35"/>
  <c r="A10" i="35"/>
  <c r="A9" i="35"/>
  <c r="A8" i="35"/>
  <c r="A7" i="35"/>
  <c r="A6" i="35"/>
  <c r="A5" i="35"/>
  <c r="A4" i="35"/>
  <c r="A3" i="35"/>
  <c r="A23" i="34"/>
  <c r="A10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9" i="34"/>
  <c r="A8" i="34"/>
  <c r="A7" i="34"/>
  <c r="A6" i="34"/>
  <c r="A5" i="34"/>
  <c r="A4" i="34"/>
  <c r="A3" i="34"/>
  <c r="A18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N50" i="46"/>
  <c r="B52" i="46"/>
  <c r="P50" i="46"/>
  <c r="B58" i="46"/>
  <c r="B54" i="46"/>
  <c r="B53" i="46"/>
  <c r="B60" i="46"/>
  <c r="B59" i="46"/>
  <c r="B51" i="41"/>
  <c r="M49" i="41"/>
  <c r="B53" i="41"/>
  <c r="B52" i="41"/>
  <c r="L16" i="55"/>
  <c r="O16" i="55"/>
  <c r="O11" i="55"/>
</calcChain>
</file>

<file path=xl/sharedStrings.xml><?xml version="1.0" encoding="utf-8"?>
<sst xmlns="http://schemas.openxmlformats.org/spreadsheetml/2006/main" count="14599" uniqueCount="380">
  <si>
    <t>Week: 08/05- 08/11</t>
  </si>
  <si>
    <t>Resident Attendance Log</t>
  </si>
  <si>
    <t>#</t>
  </si>
  <si>
    <t>Last Name</t>
  </si>
  <si>
    <t>First Name</t>
  </si>
  <si>
    <t>Mon</t>
  </si>
  <si>
    <t>Tues</t>
  </si>
  <si>
    <t>Wededdd</t>
  </si>
  <si>
    <t>Thur</t>
  </si>
  <si>
    <t>Fri</t>
  </si>
  <si>
    <t>Sat</t>
  </si>
  <si>
    <t>Sun</t>
  </si>
  <si>
    <t>Alexander</t>
  </si>
  <si>
    <t>Willie</t>
  </si>
  <si>
    <t>A</t>
  </si>
  <si>
    <t>P</t>
  </si>
  <si>
    <t>p</t>
  </si>
  <si>
    <t>Amaya</t>
  </si>
  <si>
    <t>Anthony</t>
  </si>
  <si>
    <t>Catchin</t>
  </si>
  <si>
    <t>Najee</t>
  </si>
  <si>
    <t>Corral</t>
  </si>
  <si>
    <t>Michael</t>
  </si>
  <si>
    <t>a</t>
  </si>
  <si>
    <t>Conteogden</t>
  </si>
  <si>
    <t>Consuelo</t>
  </si>
  <si>
    <t>Colvin</t>
  </si>
  <si>
    <t>Connie</t>
  </si>
  <si>
    <t>Dixon</t>
  </si>
  <si>
    <t>Taneshia</t>
  </si>
  <si>
    <t>Duarte</t>
  </si>
  <si>
    <t>Alejandro</t>
  </si>
  <si>
    <t>Felix-Frias</t>
  </si>
  <si>
    <t>Luis</t>
  </si>
  <si>
    <t>Flores</t>
  </si>
  <si>
    <t>Greer</t>
  </si>
  <si>
    <t>Rene</t>
  </si>
  <si>
    <t>Exited</t>
  </si>
  <si>
    <t>Gomez Paniagua</t>
  </si>
  <si>
    <t>Danielo</t>
  </si>
  <si>
    <t>Martinez</t>
  </si>
  <si>
    <t>Isaac</t>
  </si>
  <si>
    <t>Montes</t>
  </si>
  <si>
    <t>Donald</t>
  </si>
  <si>
    <t>Morgan</t>
  </si>
  <si>
    <t>Gabriel (Marcus)</t>
  </si>
  <si>
    <t>Orozco</t>
  </si>
  <si>
    <t>Rolando</t>
  </si>
  <si>
    <t>Nava</t>
  </si>
  <si>
    <t>Benjamin</t>
  </si>
  <si>
    <t>Padilla Serrano</t>
  </si>
  <si>
    <t>Omar</t>
  </si>
  <si>
    <t xml:space="preserve">Padilla </t>
  </si>
  <si>
    <t>Kim</t>
  </si>
  <si>
    <t>Rojas</t>
  </si>
  <si>
    <t>Rodriguez</t>
  </si>
  <si>
    <t>Regina</t>
  </si>
  <si>
    <t xml:space="preserve">72 hour </t>
  </si>
  <si>
    <t>Santos</t>
  </si>
  <si>
    <t xml:space="preserve">Paul </t>
  </si>
  <si>
    <t>Saracho</t>
  </si>
  <si>
    <t>Jaime</t>
  </si>
  <si>
    <t>Sosa</t>
  </si>
  <si>
    <t>Monique</t>
  </si>
  <si>
    <t>Fino Soto</t>
  </si>
  <si>
    <t>Jerson (Miguel)</t>
  </si>
  <si>
    <t>Vasquez</t>
  </si>
  <si>
    <t>Olivia</t>
  </si>
  <si>
    <t>Vargas</t>
  </si>
  <si>
    <t>Larissa</t>
  </si>
  <si>
    <t>Winkler</t>
  </si>
  <si>
    <t>Amber</t>
  </si>
  <si>
    <t>orozco</t>
  </si>
  <si>
    <t>juan</t>
  </si>
  <si>
    <t>Week: 08/12- 08/18</t>
  </si>
  <si>
    <t>Juan</t>
  </si>
  <si>
    <t>Sanchez</t>
  </si>
  <si>
    <t>Yvette</t>
  </si>
  <si>
    <t xml:space="preserve">p </t>
  </si>
  <si>
    <t>Week: 08/19- 08/25</t>
  </si>
  <si>
    <t>Aguilera</t>
  </si>
  <si>
    <t>Jonathan</t>
  </si>
  <si>
    <t xml:space="preserve">Lile </t>
  </si>
  <si>
    <t>Scott</t>
  </si>
  <si>
    <t>Lopez</t>
  </si>
  <si>
    <t>A 48 cool off</t>
  </si>
  <si>
    <t>Mladosich</t>
  </si>
  <si>
    <t>Kathy</t>
  </si>
  <si>
    <t>exit</t>
  </si>
  <si>
    <t>Exit</t>
  </si>
  <si>
    <t>Sophia</t>
  </si>
  <si>
    <t>Gootynski</t>
  </si>
  <si>
    <t>exited</t>
  </si>
  <si>
    <t>Justin</t>
  </si>
  <si>
    <t>Sanders</t>
  </si>
  <si>
    <t>jeff</t>
  </si>
  <si>
    <t>Dimitri</t>
  </si>
  <si>
    <t>Peter</t>
  </si>
  <si>
    <t>Donaciano</t>
  </si>
  <si>
    <t>p went to hospital</t>
  </si>
  <si>
    <t>martinez</t>
  </si>
  <si>
    <t>elijah</t>
  </si>
  <si>
    <t>adomey</t>
  </si>
  <si>
    <t>elliot</t>
  </si>
  <si>
    <t>8/26 - 09/01</t>
  </si>
  <si>
    <t>Adomey</t>
  </si>
  <si>
    <t>Eelliot</t>
  </si>
  <si>
    <t>self exit</t>
  </si>
  <si>
    <t>Dimitrijevic</t>
  </si>
  <si>
    <t>Smith Johnson</t>
  </si>
  <si>
    <t>Tyjohn</t>
  </si>
  <si>
    <t>Elijah</t>
  </si>
  <si>
    <t>Reyes</t>
  </si>
  <si>
    <t>Enrique</t>
  </si>
  <si>
    <t>Jeff</t>
  </si>
  <si>
    <t>smith Johnson</t>
  </si>
  <si>
    <t>09/02-09/08</t>
  </si>
  <si>
    <t>Wed</t>
  </si>
  <si>
    <t>Mon2</t>
  </si>
  <si>
    <t>Tue</t>
  </si>
  <si>
    <t>Wed2</t>
  </si>
  <si>
    <t>Thur2</t>
  </si>
  <si>
    <t>tryon</t>
  </si>
  <si>
    <t>John</t>
  </si>
  <si>
    <t>David</t>
  </si>
  <si>
    <t>09/09-09/15</t>
  </si>
  <si>
    <t>Pastrano</t>
  </si>
  <si>
    <t>Brandon</t>
  </si>
  <si>
    <t>Rios</t>
  </si>
  <si>
    <t>Stephanie</t>
  </si>
  <si>
    <t>09/16 - 09/22</t>
  </si>
  <si>
    <t>Donaciano (Angel)</t>
  </si>
  <si>
    <t>john</t>
  </si>
  <si>
    <t>Velasquez</t>
  </si>
  <si>
    <t>Paulito</t>
  </si>
  <si>
    <t>Garrett</t>
  </si>
  <si>
    <t>Samantha</t>
  </si>
  <si>
    <t>09/23 - 09/29</t>
  </si>
  <si>
    <t>Tryon</t>
  </si>
  <si>
    <t>Leos</t>
  </si>
  <si>
    <t>joseph</t>
  </si>
  <si>
    <t>new intake</t>
  </si>
  <si>
    <t>09/30 - 10/06</t>
  </si>
  <si>
    <t>Joseph</t>
  </si>
  <si>
    <t>Thompson</t>
  </si>
  <si>
    <t>Letitia</t>
  </si>
  <si>
    <t>aguilar</t>
  </si>
  <si>
    <t>alex</t>
  </si>
  <si>
    <t>alfred</t>
  </si>
  <si>
    <t>josh</t>
  </si>
  <si>
    <t>10/07 - 10/13</t>
  </si>
  <si>
    <t>Aguilar</t>
  </si>
  <si>
    <t>Alex</t>
  </si>
  <si>
    <t>Cimino</t>
  </si>
  <si>
    <t>Joshua</t>
  </si>
  <si>
    <t>Contreras</t>
  </si>
  <si>
    <t>Cordova</t>
  </si>
  <si>
    <t>Elizabeth</t>
  </si>
  <si>
    <t>Herrera</t>
  </si>
  <si>
    <t>Alfred</t>
  </si>
  <si>
    <t>Tsai</t>
  </si>
  <si>
    <t>George</t>
  </si>
  <si>
    <t>10/14 - 10/20</t>
  </si>
  <si>
    <t>exited due to having a verbal altercation with staff</t>
  </si>
  <si>
    <t>10/21 - 10/27</t>
  </si>
  <si>
    <t>H</t>
  </si>
  <si>
    <t>h</t>
  </si>
  <si>
    <t>10/28 - 11/03</t>
  </si>
  <si>
    <t>piperski</t>
  </si>
  <si>
    <t>michael</t>
  </si>
  <si>
    <t>durantes</t>
  </si>
  <si>
    <t>richard</t>
  </si>
  <si>
    <t>vargas</t>
  </si>
  <si>
    <t>andy</t>
  </si>
  <si>
    <t>bailey</t>
  </si>
  <si>
    <t>stephanie</t>
  </si>
  <si>
    <t>stakeman</t>
  </si>
  <si>
    <t>devin</t>
  </si>
  <si>
    <t>mendoza</t>
  </si>
  <si>
    <t>irene</t>
  </si>
  <si>
    <t>11/04 - 11/03</t>
  </si>
  <si>
    <t>Bailey</t>
  </si>
  <si>
    <t>Cabral</t>
  </si>
  <si>
    <t>Ricardo</t>
  </si>
  <si>
    <t>Cetina</t>
  </si>
  <si>
    <t>Dorantes</t>
  </si>
  <si>
    <t>Mendoza</t>
  </si>
  <si>
    <t>Irene</t>
  </si>
  <si>
    <t>Muniz</t>
  </si>
  <si>
    <t>Chasstity</t>
  </si>
  <si>
    <t>Piperski</t>
  </si>
  <si>
    <t>Reza</t>
  </si>
  <si>
    <t>Juliette</t>
  </si>
  <si>
    <t>Stakeman</t>
  </si>
  <si>
    <t>Devin</t>
  </si>
  <si>
    <t>Andres</t>
  </si>
  <si>
    <t>11/11 - 11/17</t>
  </si>
  <si>
    <t>Cazarez</t>
  </si>
  <si>
    <t>Sylvia</t>
  </si>
  <si>
    <t>11/18 - 11/24</t>
  </si>
  <si>
    <t>11/25 - 12/1</t>
  </si>
  <si>
    <t>12/2 - 12/8</t>
  </si>
  <si>
    <t>Feivou</t>
  </si>
  <si>
    <t>Clay</t>
  </si>
  <si>
    <t>Neri</t>
  </si>
  <si>
    <t>Dulce Marie</t>
  </si>
  <si>
    <t>12/9 - 12/15</t>
  </si>
  <si>
    <t>tane</t>
  </si>
  <si>
    <t>Chavez</t>
  </si>
  <si>
    <t>Bryan</t>
  </si>
  <si>
    <t>Llanes</t>
  </si>
  <si>
    <t>Elaine</t>
  </si>
  <si>
    <t>12/16 - 12/22</t>
  </si>
  <si>
    <t>Greg</t>
  </si>
  <si>
    <t>Pena</t>
  </si>
  <si>
    <t>Eugene</t>
  </si>
  <si>
    <t>12/30 - 1/5</t>
  </si>
  <si>
    <t>Shelter Program</t>
  </si>
  <si>
    <t>Total</t>
  </si>
  <si>
    <t>EWS</t>
  </si>
  <si>
    <t>CRISIS</t>
  </si>
  <si>
    <t>B7</t>
  </si>
  <si>
    <t>Gardner</t>
  </si>
  <si>
    <t>Latwani</t>
  </si>
  <si>
    <t>a,</t>
  </si>
  <si>
    <t>Januray Total</t>
  </si>
  <si>
    <t>PROGRAM</t>
  </si>
  <si>
    <t>TOTALS</t>
  </si>
  <si>
    <t>1/6 - 1/12</t>
  </si>
  <si>
    <t>Column1</t>
  </si>
  <si>
    <t>1/13 - 1/19</t>
  </si>
  <si>
    <t>Ruiz</t>
  </si>
  <si>
    <t>Eduardo</t>
  </si>
  <si>
    <t>1/20 - 1/26</t>
  </si>
  <si>
    <t>o</t>
  </si>
  <si>
    <t>1/27 - 2/02</t>
  </si>
  <si>
    <t>January Total</t>
  </si>
  <si>
    <t>February Total</t>
  </si>
  <si>
    <t>Nathan</t>
  </si>
  <si>
    <t>Ortiz</t>
  </si>
  <si>
    <t>Chris</t>
  </si>
  <si>
    <t>January</t>
  </si>
  <si>
    <t>February</t>
  </si>
  <si>
    <t>January 2025 Client Bed Counts</t>
  </si>
  <si>
    <t> </t>
  </si>
  <si>
    <t>Crisis BH</t>
  </si>
  <si>
    <t>January 01-05,2025</t>
  </si>
  <si>
    <t>January 06-12, 2025</t>
  </si>
  <si>
    <t>January 13-19, 2025</t>
  </si>
  <si>
    <t>January 20-26, 2025</t>
  </si>
  <si>
    <t>January 27-31, 2025</t>
  </si>
  <si>
    <t>2/03 - 2/09</t>
  </si>
  <si>
    <t>totals</t>
  </si>
  <si>
    <t>2/10 - 2/16</t>
  </si>
  <si>
    <t>EXITED</t>
  </si>
  <si>
    <t>2/17 - 2/23</t>
  </si>
  <si>
    <t>Bautista</t>
  </si>
  <si>
    <t>Joe</t>
  </si>
  <si>
    <t>Juarez</t>
  </si>
  <si>
    <t>2/24 - 2/28</t>
  </si>
  <si>
    <t xml:space="preserve">Payne </t>
  </si>
  <si>
    <t>Tierra</t>
  </si>
  <si>
    <t>cortez</t>
  </si>
  <si>
    <t>victor</t>
  </si>
  <si>
    <t>February 2025 Client Bed Counts</t>
  </si>
  <si>
    <t>February 02 ,2025</t>
  </si>
  <si>
    <t>February 03-09, 2025</t>
  </si>
  <si>
    <t>February 10-16, 2025</t>
  </si>
  <si>
    <t>February 17-23, 2025</t>
  </si>
  <si>
    <t>February 24-28, 2025</t>
  </si>
  <si>
    <t>BEDNIGHTLOG</t>
  </si>
  <si>
    <t>BED</t>
  </si>
  <si>
    <t>NAME</t>
  </si>
  <si>
    <t>Room Number</t>
  </si>
  <si>
    <t>BedTotal</t>
  </si>
  <si>
    <t>D.V. Room</t>
  </si>
  <si>
    <t>X</t>
  </si>
  <si>
    <t>x</t>
  </si>
  <si>
    <t>Montoya, Mark</t>
  </si>
  <si>
    <t>Hernandez, John</t>
  </si>
  <si>
    <t>Tello, Jacqueline</t>
  </si>
  <si>
    <t>Acencio, Sandra</t>
  </si>
  <si>
    <t>Parra, Jose</t>
  </si>
  <si>
    <t>Ramos, Desiree</t>
  </si>
  <si>
    <t>Arias, Monica</t>
  </si>
  <si>
    <t>Macias, Micheal</t>
  </si>
  <si>
    <t xml:space="preserve">Reyes, Stefanny </t>
  </si>
  <si>
    <t>Lara, Ricky</t>
  </si>
  <si>
    <t>Kelly, Spencer</t>
  </si>
  <si>
    <t xml:space="preserve">OFFLINE </t>
  </si>
  <si>
    <t>Vacant</t>
  </si>
  <si>
    <t>Worthy, Nathan</t>
  </si>
  <si>
    <t>Baker-Armenta, Lisa</t>
  </si>
  <si>
    <t>Bernal, Ixtlana</t>
  </si>
  <si>
    <t>Duran, Alice</t>
  </si>
  <si>
    <t>Marquez, Luis "Chuck"</t>
  </si>
  <si>
    <t>EXIT</t>
  </si>
  <si>
    <t>Harrison, Jessa</t>
  </si>
  <si>
    <t>Ortega, Jacqueline</t>
  </si>
  <si>
    <t>Rivera, Monica</t>
  </si>
  <si>
    <t>Jackson, Davion</t>
  </si>
  <si>
    <t>OFFICE</t>
  </si>
  <si>
    <t xml:space="preserve">X </t>
  </si>
  <si>
    <t>Higuera, Angela</t>
  </si>
  <si>
    <t>Garcia, Jerry</t>
  </si>
  <si>
    <t>Benninger, Anthony</t>
  </si>
  <si>
    <t>Martinez, Martha</t>
  </si>
  <si>
    <t>Ramirez, Adrian</t>
  </si>
  <si>
    <t>Carrillo, Veronica</t>
  </si>
  <si>
    <t>Briley, Jamie</t>
  </si>
  <si>
    <t>Cales, Alexandra</t>
  </si>
  <si>
    <t>Salcido, Monique</t>
  </si>
  <si>
    <t>McJunkins, Keith</t>
  </si>
  <si>
    <t>Badinger, Beverly</t>
  </si>
  <si>
    <t>Claude-Le Moing, Jean</t>
  </si>
  <si>
    <t>Poisbelaud - Le Moing, Marie</t>
  </si>
  <si>
    <t>Hildebrandt Flowers</t>
  </si>
  <si>
    <t>Garcia, Luis</t>
  </si>
  <si>
    <t>Gomez, Latricia</t>
  </si>
  <si>
    <t>McCoy, Marquese</t>
  </si>
  <si>
    <t>Marquez, Christopher</t>
  </si>
  <si>
    <t>Montero, Amie</t>
  </si>
  <si>
    <t>Zamarippa, Marco</t>
  </si>
  <si>
    <t>Miller, Lynn</t>
  </si>
  <si>
    <t>Molina, Anthony</t>
  </si>
  <si>
    <t>Campos, Ronald</t>
  </si>
  <si>
    <t>Gonzales, Crystal</t>
  </si>
  <si>
    <t>Carrillo, Phillip 'Flip'</t>
  </si>
  <si>
    <t>Lovo, Roxana</t>
  </si>
  <si>
    <t>Reed, Paul "Tim"</t>
  </si>
  <si>
    <t>Martinez, Maria</t>
  </si>
  <si>
    <t xml:space="preserve">Cortez, Gabriela </t>
  </si>
  <si>
    <t>Lopez, Jessy</t>
  </si>
  <si>
    <t>Floyd, Bernie</t>
  </si>
  <si>
    <t xml:space="preserve">Avila, Linda </t>
  </si>
  <si>
    <t>Hernandez, Maurillo</t>
  </si>
  <si>
    <t>Fredrick, David</t>
  </si>
  <si>
    <t>Hope, Jason</t>
  </si>
  <si>
    <t>Mendoza, Rudisendo</t>
  </si>
  <si>
    <t>Sanchez, Luis</t>
  </si>
  <si>
    <t>Adams, Jeremy</t>
  </si>
  <si>
    <t>Orozco, Raymond</t>
  </si>
  <si>
    <t>Morales, Carlos</t>
  </si>
  <si>
    <t>Vallez, Jessica</t>
  </si>
  <si>
    <t>Philip M</t>
  </si>
  <si>
    <t xml:space="preserve"> X</t>
  </si>
  <si>
    <t>Medina, Daniel "Jersey"</t>
  </si>
  <si>
    <t>Littman, Evelyn</t>
  </si>
  <si>
    <t>Robles, Chrystal</t>
  </si>
  <si>
    <t>Bohay, Michael</t>
  </si>
  <si>
    <t>Acosta, Araceli</t>
  </si>
  <si>
    <t>Mora, Sergio</t>
  </si>
  <si>
    <t>Simms, Noah</t>
  </si>
  <si>
    <t>Baird, Lakisha</t>
  </si>
  <si>
    <t>Ponce, Jose</t>
  </si>
  <si>
    <t>Amaya, Alma</t>
  </si>
  <si>
    <t>Duran, Angela</t>
  </si>
  <si>
    <t>Hernandez, Miguel</t>
  </si>
  <si>
    <t>Rodriguez, Chrissy</t>
  </si>
  <si>
    <t>Shelly, Tamra</t>
  </si>
  <si>
    <t>Dixson, Gary</t>
  </si>
  <si>
    <t>Carpenter, Cyinthia</t>
  </si>
  <si>
    <t>Castellano, Susana</t>
  </si>
  <si>
    <t>Guzman, Samuel</t>
  </si>
  <si>
    <t>Cross, Timothy</t>
  </si>
  <si>
    <t>Torres, Manuel</t>
  </si>
  <si>
    <t xml:space="preserve">Hernandez, Gerardo </t>
  </si>
  <si>
    <t>Chavez, David</t>
  </si>
  <si>
    <t>Bernal, Roberto</t>
  </si>
  <si>
    <t>Curry, Audrey</t>
  </si>
  <si>
    <t>Diaz, Sean</t>
  </si>
  <si>
    <t>Olvera, Amber</t>
  </si>
  <si>
    <t>Marshall, Denise</t>
  </si>
  <si>
    <t>Lee, Sam</t>
  </si>
  <si>
    <t>Aguilar, Julian</t>
  </si>
  <si>
    <t>Rudnick, Misty</t>
  </si>
  <si>
    <t>Melendrez, Aubree</t>
  </si>
  <si>
    <t>Chavez, Rafael</t>
  </si>
  <si>
    <t>Perez, Maria</t>
  </si>
  <si>
    <t>Aguilera,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</si>
</sst>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name val="Calibri"/>
      <scheme val="minor"/>
    </font>
    <font>
      <b/>
      <sz val="11"/>
      <color rgb="FF000000"/>
      <name val="Calibri"/>
      <scheme val="minor"/>
    </font>
    <font>
      <b/>
      <sz val="11"/>
      <name val="Calibri"/>
      <scheme val="minor"/>
    </font>
    <font>
      <sz val="12"/>
      <color theme="1"/>
      <name val="Arial"/>
      <family val="2"/>
    </font>
    <font>
      <b/>
      <sz val="16"/>
      <color rgb="FF000000"/>
      <name val="Arial"/>
    </font>
    <font>
      <b/>
      <sz val="12"/>
      <color rgb="FFFF0000"/>
      <name val="Calibri"/>
      <scheme val="minor"/>
    </font>
    <font>
      <b/>
      <sz val="12"/>
      <color theme="1"/>
      <name val="Calibri Light"/>
      <scheme val="major"/>
    </font>
    <font>
      <b/>
      <sz val="16"/>
      <color rgb="FF000000"/>
      <name val="Calibri Light"/>
      <scheme val="major"/>
    </font>
    <font>
      <sz val="12"/>
      <color theme="1"/>
      <name val="Calibri Light"/>
      <scheme val="major"/>
    </font>
    <font>
      <sz val="11"/>
      <color theme="1"/>
      <name val="Calibri Light"/>
      <scheme val="major"/>
    </font>
    <font>
      <b/>
      <sz val="12"/>
      <name val="Calibri Light"/>
      <scheme val="major"/>
    </font>
    <font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wrapText="1"/>
    </xf>
    <xf numFmtId="0" fontId="4" fillId="0" borderId="3" xfId="0" applyFont="1" applyBorder="1"/>
    <xf numFmtId="0" fontId="2" fillId="0" borderId="3" xfId="0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5" xfId="0" applyFont="1" applyBorder="1"/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9" fillId="0" borderId="4" xfId="0" applyFont="1" applyBorder="1"/>
    <xf numFmtId="0" fontId="9" fillId="0" borderId="3" xfId="0" applyFont="1" applyBorder="1"/>
    <xf numFmtId="0" fontId="9" fillId="0" borderId="2" xfId="0" applyFont="1" applyBorder="1" applyAlignment="1">
      <alignment horizontal="left"/>
    </xf>
    <xf numFmtId="0" fontId="11" fillId="0" borderId="2" xfId="0" applyFont="1" applyBorder="1"/>
    <xf numFmtId="0" fontId="11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/>
    <xf numFmtId="0" fontId="9" fillId="0" borderId="1" xfId="0" applyFont="1" applyBorder="1"/>
    <xf numFmtId="0" fontId="12" fillId="0" borderId="0" xfId="0" applyFont="1"/>
    <xf numFmtId="0" fontId="9" fillId="0" borderId="2" xfId="0" applyFont="1" applyBorder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4" xfId="0" applyFont="1" applyBorder="1"/>
    <xf numFmtId="0" fontId="10" fillId="0" borderId="3" xfId="0" applyFont="1" applyBorder="1"/>
    <xf numFmtId="0" fontId="10" fillId="0" borderId="1" xfId="0" applyFont="1" applyBorder="1"/>
    <xf numFmtId="0" fontId="13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14" fillId="0" borderId="0" xfId="0" applyFont="1"/>
    <xf numFmtId="0" fontId="15" fillId="0" borderId="0" xfId="0" applyFont="1"/>
    <xf numFmtId="0" fontId="16" fillId="0" borderId="3" xfId="0" applyFont="1" applyBorder="1"/>
    <xf numFmtId="0" fontId="2" fillId="0" borderId="4" xfId="0" applyFont="1" applyBorder="1"/>
    <xf numFmtId="0" fontId="17" fillId="0" borderId="0" xfId="0" applyFont="1"/>
    <xf numFmtId="0" fontId="17" fillId="0" borderId="3" xfId="0" applyFont="1" applyBorder="1"/>
    <xf numFmtId="14" fontId="17" fillId="0" borderId="0" xfId="0" applyNumberFormat="1" applyFont="1" applyAlignment="1">
      <alignment horizontal="left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/>
    <xf numFmtId="0" fontId="17" fillId="0" borderId="4" xfId="0" applyFont="1" applyBorder="1"/>
    <xf numFmtId="0" fontId="21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2" xfId="0" applyFont="1" applyBorder="1"/>
    <xf numFmtId="0" fontId="17" fillId="0" borderId="5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center" wrapText="1"/>
    </xf>
    <xf numFmtId="0" fontId="22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left"/>
    </xf>
    <xf numFmtId="0" fontId="17" fillId="2" borderId="3" xfId="0" applyFont="1" applyFill="1" applyBorder="1"/>
    <xf numFmtId="0" fontId="0" fillId="2" borderId="0" xfId="0" applyFill="1"/>
    <xf numFmtId="0" fontId="17" fillId="2" borderId="0" xfId="0" applyFont="1" applyFill="1" applyAlignment="1">
      <alignment horizontal="left"/>
    </xf>
    <xf numFmtId="0" fontId="17" fillId="2" borderId="0" xfId="0" applyFont="1" applyFill="1"/>
    <xf numFmtId="0" fontId="17" fillId="2" borderId="5" xfId="0" applyFont="1" applyFill="1" applyBorder="1"/>
    <xf numFmtId="0" fontId="17" fillId="2" borderId="4" xfId="0" applyFont="1" applyFill="1" applyBorder="1"/>
    <xf numFmtId="0" fontId="17" fillId="3" borderId="3" xfId="0" applyFont="1" applyFill="1" applyBorder="1"/>
    <xf numFmtId="0" fontId="17" fillId="2" borderId="3" xfId="0" applyFont="1" applyFill="1" applyBorder="1" applyAlignment="1">
      <alignment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5" xfId="0" applyFont="1" applyBorder="1"/>
    <xf numFmtId="0" fontId="25" fillId="0" borderId="16" xfId="0" applyFont="1" applyBorder="1"/>
    <xf numFmtId="0" fontId="25" fillId="0" borderId="20" xfId="0" applyFont="1" applyBorder="1"/>
    <xf numFmtId="0" fontId="17" fillId="0" borderId="3" xfId="0" applyFont="1" applyBorder="1" applyAlignment="1">
      <alignment horizontal="left" indent="2"/>
    </xf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25" fillId="0" borderId="25" xfId="0" applyFont="1" applyBorder="1"/>
    <xf numFmtId="0" fontId="25" fillId="0" borderId="29" xfId="0" applyFont="1" applyBorder="1"/>
    <xf numFmtId="0" fontId="25" fillId="0" borderId="30" xfId="0" applyFont="1" applyBorder="1"/>
    <xf numFmtId="0" fontId="26" fillId="0" borderId="0" xfId="0" applyFont="1"/>
    <xf numFmtId="0" fontId="26" fillId="4" borderId="0" xfId="0" quotePrefix="1" applyFont="1" applyFill="1"/>
    <xf numFmtId="0" fontId="26" fillId="4" borderId="0" xfId="0" applyFont="1" applyFill="1"/>
    <xf numFmtId="17" fontId="27" fillId="4" borderId="0" xfId="0" quotePrefix="1" applyNumberFormat="1" applyFont="1" applyFill="1"/>
    <xf numFmtId="0" fontId="28" fillId="0" borderId="1" xfId="0" applyFont="1" applyBorder="1"/>
    <xf numFmtId="0" fontId="28" fillId="5" borderId="0" xfId="0" applyFont="1" applyFill="1"/>
    <xf numFmtId="0" fontId="28" fillId="0" borderId="31" xfId="0" applyFont="1" applyBorder="1"/>
    <xf numFmtId="0" fontId="26" fillId="5" borderId="0" xfId="0" applyFont="1" applyFill="1" applyAlignment="1">
      <alignment horizontal="left"/>
    </xf>
    <xf numFmtId="0" fontId="26" fillId="0" borderId="0" xfId="0" applyFont="1" applyAlignment="1">
      <alignment horizontal="right"/>
    </xf>
    <xf numFmtId="0" fontId="30" fillId="3" borderId="1" xfId="0" applyFont="1" applyFill="1" applyBorder="1"/>
    <xf numFmtId="0" fontId="16" fillId="0" borderId="1" xfId="0" applyFont="1" applyBorder="1"/>
    <xf numFmtId="0" fontId="28" fillId="5" borderId="1" xfId="0" applyFont="1" applyFill="1" applyBorder="1"/>
    <xf numFmtId="0" fontId="0" fillId="5" borderId="0" xfId="0" applyFill="1"/>
    <xf numFmtId="0" fontId="0" fillId="0" borderId="1" xfId="0" applyBorder="1"/>
    <xf numFmtId="0" fontId="28" fillId="3" borderId="32" xfId="0" applyFont="1" applyFill="1" applyBorder="1"/>
    <xf numFmtId="0" fontId="28" fillId="0" borderId="32" xfId="0" applyFont="1" applyBorder="1"/>
    <xf numFmtId="0" fontId="28" fillId="0" borderId="0" xfId="0" applyFont="1"/>
    <xf numFmtId="0" fontId="26" fillId="4" borderId="1" xfId="0" applyFont="1" applyFill="1" applyBorder="1"/>
    <xf numFmtId="0" fontId="2" fillId="4" borderId="1" xfId="0" applyFont="1" applyFill="1" applyBorder="1"/>
    <xf numFmtId="0" fontId="26" fillId="4" borderId="1" xfId="0" applyFont="1" applyFill="1" applyBorder="1" applyAlignment="1">
      <alignment horizontal="left"/>
    </xf>
    <xf numFmtId="0" fontId="29" fillId="10" borderId="1" xfId="0" applyFont="1" applyFill="1" applyBorder="1"/>
    <xf numFmtId="0" fontId="31" fillId="6" borderId="1" xfId="0" applyFont="1" applyFill="1" applyBorder="1"/>
    <xf numFmtId="0" fontId="31" fillId="0" borderId="1" xfId="0" applyFont="1" applyBorder="1"/>
    <xf numFmtId="0" fontId="31" fillId="3" borderId="1" xfId="0" applyFont="1" applyFill="1" applyBorder="1"/>
    <xf numFmtId="0" fontId="29" fillId="9" borderId="1" xfId="0" applyFont="1" applyFill="1" applyBorder="1"/>
    <xf numFmtId="0" fontId="29" fillId="8" borderId="1" xfId="0" applyFont="1" applyFill="1" applyBorder="1"/>
    <xf numFmtId="0" fontId="33" fillId="5" borderId="1" xfId="0" applyFont="1" applyFill="1" applyBorder="1"/>
    <xf numFmtId="0" fontId="31" fillId="7" borderId="1" xfId="0" applyFont="1" applyFill="1" applyBorder="1"/>
    <xf numFmtId="0" fontId="32" fillId="0" borderId="1" xfId="0" applyFont="1" applyBorder="1"/>
    <xf numFmtId="0" fontId="31" fillId="6" borderId="1" xfId="0" applyFont="1" applyFill="1" applyBorder="1" applyAlignment="1">
      <alignment wrapText="1"/>
    </xf>
    <xf numFmtId="0" fontId="30" fillId="0" borderId="1" xfId="0" applyFont="1" applyBorder="1"/>
    <xf numFmtId="0" fontId="30" fillId="3" borderId="1" xfId="0" quotePrefix="1" applyFont="1" applyFill="1" applyBorder="1"/>
    <xf numFmtId="0" fontId="34" fillId="11" borderId="1" xfId="0" applyFont="1" applyFill="1" applyBorder="1" applyAlignment="1">
      <alignment horizontal="left"/>
    </xf>
    <xf numFmtId="0" fontId="24" fillId="0" borderId="6" xfId="0" applyFont="1" applyBorder="1" applyAlignment="1"/>
    <xf numFmtId="0" fontId="24" fillId="0" borderId="7" xfId="0" applyFont="1" applyBorder="1" applyAlignment="1"/>
    <xf numFmtId="0" fontId="24" fillId="0" borderId="8" xfId="0" applyFont="1" applyBorder="1" applyAlignment="1"/>
    <xf numFmtId="0" fontId="25" fillId="0" borderId="12" xfId="0" applyFont="1" applyBorder="1" applyAlignment="1"/>
    <xf numFmtId="0" fontId="25" fillId="0" borderId="13" xfId="0" applyFont="1" applyBorder="1" applyAlignment="1"/>
    <xf numFmtId="0" fontId="25" fillId="0" borderId="14" xfId="0" applyFont="1" applyBorder="1" applyAlignment="1"/>
    <xf numFmtId="0" fontId="25" fillId="0" borderId="17" xfId="0" applyFont="1" applyBorder="1" applyAlignment="1"/>
    <xf numFmtId="0" fontId="25" fillId="0" borderId="18" xfId="0" applyFont="1" applyBorder="1" applyAlignment="1"/>
    <xf numFmtId="0" fontId="25" fillId="0" borderId="19" xfId="0" applyFont="1" applyBorder="1" applyAlignment="1"/>
    <xf numFmtId="0" fontId="25" fillId="0" borderId="24" xfId="0" applyFont="1" applyBorder="1" applyAlignment="1"/>
    <xf numFmtId="0" fontId="25" fillId="0" borderId="26" xfId="0" applyFont="1" applyBorder="1" applyAlignment="1"/>
    <xf numFmtId="0" fontId="25" fillId="0" borderId="27" xfId="0" applyFont="1" applyBorder="1" applyAlignment="1"/>
    <xf numFmtId="0" fontId="25" fillId="0" borderId="28" xfId="0" applyFont="1" applyBorder="1" applyAlignment="1"/>
  </cellXfs>
  <cellStyles count="1">
    <cellStyle name="Normal" xfId="0" builtinId="0"/>
  </cellStyles>
  <dxfs count="375"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9</xdr:col>
      <xdr:colOff>228600</xdr:colOff>
      <xdr:row>0</xdr:row>
      <xdr:rowOff>572323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E4E344-1064-4F32-0EB3-0C5DE645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0480"/>
          <a:ext cx="1059180" cy="5418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896268E-3898-4537-9429-BA013D1B5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970FD8F-3B48-404F-93C1-BCDA9EB0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476AF4A-EB5D-4816-9277-3674AB9FB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586C6B5-5B37-46F0-92C8-98A6AB1B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442DB2C-EA4C-4E29-86B9-412A2E4E3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A9F63B3-A796-4E99-8834-4AF40A2A5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7B86897-712A-483F-84C3-DF9CBCC4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E5D377D-87A6-4C4F-ACC1-E1DD9198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4EBB4D5-F3C4-4BB8-9EEA-70DFB55B1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C329210-CDFF-49D6-9D84-5D5C8538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115123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103917C-2D9C-43C1-B82F-0FA1AAAD2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740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5E0CC14-B58F-451D-B9FA-C15AC4645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7D9C0E8-4E0F-4EA8-B0BF-7018605AB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5EFF199-53A9-4702-9CFE-58F55647C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562ACF8-82C5-47D5-8213-F28ECE91A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7871C8F-CEF8-4B4F-BCD8-03CE650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7D1C7A6-F873-47A1-AFE5-1BCE08140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8206D7A-4315-41DF-856E-6BDD56FB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F1BD4E8-83B2-4F52-955A-78521E11F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A275320-E57B-4ABA-BECE-9E318A40D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A3A6761-6291-4FDE-BA36-CDC91DA5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2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A925725-10AB-49DF-8191-3FD284E44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40397EA-5D63-4347-88C7-8F8F624D3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2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854B304-9AF3-4424-84F7-BA685BA37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88DBF51-0BE2-4BB4-AACA-A2D6F9933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22BD5E5-CAB9-4E0A-BB73-E8450F43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91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EA1ED45-5D13-441C-912D-0FE71222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2190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25B6ADD-8974-4490-8A4C-22F52829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52C5CED-438B-4678-991E-43B44FD9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28575"/>
          <a:ext cx="1019175" cy="523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C2928-49DE-478B-A451-7C9ACD223AD9}" name="Table2" displayName="Table2" ref="A2:J41" totalsRowShown="0" headerRowDxfId="374" dataDxfId="373">
  <autoFilter ref="A2:J41" xr:uid="{4ACC2928-49DE-478B-A451-7C9ACD223AD9}"/>
  <tableColumns count="10">
    <tableColumn id="1" xr3:uid="{95BD2F92-4B75-4F77-BE27-A82CFBE32707}" name="#" dataDxfId="372"/>
    <tableColumn id="2" xr3:uid="{A14DEA0B-3FAA-4414-9DF0-0FD0DA4B4E9F}" name="Last Name" dataDxfId="371"/>
    <tableColumn id="11" xr3:uid="{E00B307B-3F4C-42AE-B35D-1E3339B64688}" name="First Name" dataDxfId="370"/>
    <tableColumn id="3" xr3:uid="{C39B51E1-0A61-4EE5-B4AF-00218525E4E8}" name="Mon" dataDxfId="369"/>
    <tableColumn id="4" xr3:uid="{434BD934-0302-4F18-94B1-530006B25895}" name="Tues" dataDxfId="368"/>
    <tableColumn id="5" xr3:uid="{2669578C-E837-4C68-91E6-2EC95C99C111}" name="Wededdd" dataDxfId="367"/>
    <tableColumn id="6" xr3:uid="{94DAAB52-9CD5-4C71-BBE6-C3C13A76CFE6}" name="Thur" dataDxfId="366"/>
    <tableColumn id="7" xr3:uid="{996791E7-83E8-4FBE-BEDA-0A036282F5A8}" name="Fri" dataDxfId="365"/>
    <tableColumn id="8" xr3:uid="{9AA754D6-AFA3-4F20-9938-AD90C61D7148}" name="Sat" dataDxfId="364"/>
    <tableColumn id="9" xr3:uid="{E943AF73-D85A-4715-BEB4-950EA4D5A92F}" name="Sun" dataDxfId="363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25CF56-8A35-4841-99A1-2A39168F9978}" name="Table22567911810" displayName="Table22567911810" ref="A2:J47" totalsRowShown="0" headerRowDxfId="258" dataDxfId="257">
  <autoFilter ref="A2:J47" xr:uid="{14AD9846-4CD9-4FC5-95F3-E4A882DB06C8}"/>
  <sortState xmlns:xlrd2="http://schemas.microsoft.com/office/spreadsheetml/2017/richdata2" ref="A3:J45">
    <sortCondition ref="B2:B45"/>
  </sortState>
  <tableColumns count="10">
    <tableColumn id="1" xr3:uid="{4B7BBDB8-90CD-44CE-A1EF-6CCEA33AAF91}" name="#" dataDxfId="256"/>
    <tableColumn id="2" xr3:uid="{71FBA226-AFE3-4205-9D76-896EE25A2810}" name="Last Name" dataDxfId="255"/>
    <tableColumn id="11" xr3:uid="{CBFBE2C9-60DF-4AB3-AEAD-4D9C250AF0F1}" name="First Name" dataDxfId="254"/>
    <tableColumn id="3" xr3:uid="{CB69D116-6E58-4518-9554-550D767008B4}" name="Mon" dataDxfId="253"/>
    <tableColumn id="4" xr3:uid="{9D9EDE08-BA38-42E8-8B47-73996979F76E}" name="Tues" dataDxfId="252"/>
    <tableColumn id="5" xr3:uid="{44366749-4A5C-4F8E-91B6-597F394694CE}" name="Wed" dataDxfId="251"/>
    <tableColumn id="6" xr3:uid="{D5DB4A0D-7349-469B-B768-C27C2110DFC8}" name="Thur" dataDxfId="250"/>
    <tableColumn id="7" xr3:uid="{C4797B03-562F-4BA4-B282-3EA3623A4FDB}" name="Fri" dataDxfId="249"/>
    <tableColumn id="8" xr3:uid="{4EA45EE3-3F13-46A2-8E3A-C300B0B37F7C}" name="Sat" dataDxfId="248"/>
    <tableColumn id="9" xr3:uid="{7A04DF71-5019-4CC1-B4DF-D6CDA74EDA62}" name="Sun" dataDxfId="247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16CD-CAEB-4DFF-8C77-8A5780A6B9B8}" name="Table2256791181012" displayName="Table2256791181012" ref="A2:J46" totalsRowShown="0" headerRowDxfId="246" dataDxfId="245">
  <autoFilter ref="A2:J46" xr:uid="{14AD9846-4CD9-4FC5-95F3-E4A882DB06C8}"/>
  <sortState xmlns:xlrd2="http://schemas.microsoft.com/office/spreadsheetml/2017/richdata2" ref="A3:J43">
    <sortCondition ref="B2:B43"/>
  </sortState>
  <tableColumns count="10">
    <tableColumn id="1" xr3:uid="{76DE8C2E-D19F-4760-8E58-EFC81E3DC03A}" name="#" dataDxfId="244"/>
    <tableColumn id="2" xr3:uid="{1AC0E595-3C81-4063-B533-F9EB21BF2062}" name="Last Name" dataDxfId="243"/>
    <tableColumn id="11" xr3:uid="{2B950B07-B53C-4012-B783-4A9B100276DC}" name="First Name" dataDxfId="242"/>
    <tableColumn id="3" xr3:uid="{80AC5BE5-F52E-4AF5-914F-52906A48175C}" name="Mon" dataDxfId="241"/>
    <tableColumn id="4" xr3:uid="{4CB86824-022D-4E6F-A5C9-AD4BA237AC39}" name="Tues" dataDxfId="240"/>
    <tableColumn id="5" xr3:uid="{F2432A0E-3D44-4E36-AE70-3FDC3EB093A5}" name="Wed" dataDxfId="239"/>
    <tableColumn id="6" xr3:uid="{3DC134B9-75DC-43E7-B955-1CEDC62EEA48}" name="Thur" dataDxfId="238"/>
    <tableColumn id="7" xr3:uid="{23A82CFC-B761-4ACF-97E0-E10F607A6A0E}" name="Fri" dataDxfId="237"/>
    <tableColumn id="8" xr3:uid="{1892360E-8F46-47E7-B1BB-7A8FB2C9A191}" name="Sat" dataDxfId="236"/>
    <tableColumn id="9" xr3:uid="{DC5DCD43-41DE-4145-AB90-0FC29CED591E}" name="Sun" dataDxfId="235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5536EB-1049-4927-AF77-DA1FBC71D26C}" name="Table225679118101213" displayName="Table225679118101213" ref="A2:J44" totalsRowShown="0" headerRowDxfId="234" dataDxfId="233">
  <autoFilter ref="A2:J44" xr:uid="{14AD9846-4CD9-4FC5-95F3-E4A882DB06C8}"/>
  <sortState xmlns:xlrd2="http://schemas.microsoft.com/office/spreadsheetml/2017/richdata2" ref="A3:J41">
    <sortCondition ref="B2:B41"/>
  </sortState>
  <tableColumns count="10">
    <tableColumn id="1" xr3:uid="{3E113DC4-879B-4092-89FE-6683444EFE94}" name="#" dataDxfId="232"/>
    <tableColumn id="2" xr3:uid="{42136BF2-CCFC-414C-8EA1-A29705FF2C25}" name="Last Name" dataDxfId="231"/>
    <tableColumn id="11" xr3:uid="{D2ECFC0C-7859-4241-9B70-08C5520B6621}" name="First Name" dataDxfId="230"/>
    <tableColumn id="3" xr3:uid="{BEA03097-6B4B-451A-9A77-C51967DD6D03}" name="Mon" dataDxfId="229"/>
    <tableColumn id="4" xr3:uid="{D8C40196-2919-45FF-9C3D-0A6B15BDE667}" name="Tues" dataDxfId="228"/>
    <tableColumn id="5" xr3:uid="{B21813C4-8BE5-4FC9-8E30-B79EA5BEDCBB}" name="Wed" dataDxfId="227"/>
    <tableColumn id="6" xr3:uid="{59325840-B02B-4F68-9592-34D3AFAE4BA4}" name="Thur" dataDxfId="226"/>
    <tableColumn id="7" xr3:uid="{046CDF35-4F96-4793-AA62-7DE9F3B0FFEB}" name="Fri" dataDxfId="225"/>
    <tableColumn id="8" xr3:uid="{ABCEB90C-1427-45B0-BA1A-D65A353A0A3A}" name="Sat" dataDxfId="224"/>
    <tableColumn id="9" xr3:uid="{693D215D-3D69-4422-990B-161CA619B0EF}" name="Sun" dataDxfId="223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49F4B8-8851-4655-A8EC-EBB2EEF5CA36}" name="Table22567911810121314" displayName="Table22567911810121314" ref="A2:J45" totalsRowShown="0" headerRowDxfId="222" dataDxfId="221">
  <autoFilter ref="A2:J45" xr:uid="{14AD9846-4CD9-4FC5-95F3-E4A882DB06C8}"/>
  <sortState xmlns:xlrd2="http://schemas.microsoft.com/office/spreadsheetml/2017/richdata2" ref="A3:J39">
    <sortCondition ref="B2:B39"/>
  </sortState>
  <tableColumns count="10">
    <tableColumn id="1" xr3:uid="{B3C8E83F-F3DA-45A6-BA46-29A719419550}" name="#" dataDxfId="220"/>
    <tableColumn id="2" xr3:uid="{FF592962-D961-4D12-B409-221172F294A0}" name="Last Name" dataDxfId="219"/>
    <tableColumn id="11" xr3:uid="{AE6CC20D-D898-41E8-882D-519805EFA101}" name="First Name" dataDxfId="218"/>
    <tableColumn id="3" xr3:uid="{EBAE6D6B-3725-4FFC-B230-504FF3A587A2}" name="Mon" dataDxfId="217"/>
    <tableColumn id="4" xr3:uid="{90AF63BE-FFFB-4A9E-8E3A-B08D16F11F3A}" name="Tues" dataDxfId="216"/>
    <tableColumn id="5" xr3:uid="{A50BBED3-A2B2-4C94-8787-B9F0B7715651}" name="Wed" dataDxfId="215"/>
    <tableColumn id="6" xr3:uid="{9AB63D92-0F8D-45E9-982A-6DE82B5BA1B6}" name="Thur" dataDxfId="214"/>
    <tableColumn id="7" xr3:uid="{0516B717-ABDA-4476-9E0E-208224C11A74}" name="Fri" dataDxfId="213"/>
    <tableColumn id="8" xr3:uid="{2997A011-4A9C-4D24-8B08-DA8587B14B4B}" name="Sat" dataDxfId="212"/>
    <tableColumn id="9" xr3:uid="{2D6F9D29-0382-4C40-BFF4-AE3F04904F68}" name="Sun" dataDxfId="211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F65E83-6D62-4B93-8EFA-818934EF157E}" name="Table2256791181012131416" displayName="Table2256791181012131416" ref="A2:J48" totalsRowShown="0" headerRowDxfId="210" dataDxfId="209">
  <autoFilter ref="A2:J48" xr:uid="{14AD9846-4CD9-4FC5-95F3-E4A882DB06C8}"/>
  <sortState xmlns:xlrd2="http://schemas.microsoft.com/office/spreadsheetml/2017/richdata2" ref="A3:J48">
    <sortCondition ref="B2:B48"/>
  </sortState>
  <tableColumns count="10">
    <tableColumn id="1" xr3:uid="{3D9CDDAB-073D-420C-87F0-8171EFC2B7DE}" name="#" dataDxfId="208"/>
    <tableColumn id="2" xr3:uid="{B18A65B7-6BC4-4EB1-A0E4-3CFEE36392F9}" name="Last Name" dataDxfId="207"/>
    <tableColumn id="11" xr3:uid="{9E1A1A9D-C7B8-4F94-AB33-28CFA30071D4}" name="First Name" dataDxfId="206"/>
    <tableColumn id="3" xr3:uid="{8F136CD4-4460-4D75-BD56-FCD9D45038A0}" name="Mon" dataDxfId="205"/>
    <tableColumn id="4" xr3:uid="{E5B08D99-3F77-4CD0-9E02-03B8EFDA9187}" name="Tues" dataDxfId="204"/>
    <tableColumn id="5" xr3:uid="{43BFC1BD-46FF-4C48-A749-984376A5AD62}" name="Wed" dataDxfId="203"/>
    <tableColumn id="6" xr3:uid="{CBF0E73B-CBF2-449F-A081-250076102B41}" name="Thur" dataDxfId="202"/>
    <tableColumn id="7" xr3:uid="{EDE8370B-DF2C-4D9E-AF2D-8F4AC6754705}" name="Fri" dataDxfId="201"/>
    <tableColumn id="8" xr3:uid="{346905C8-0D0D-46B0-A76C-B38B23B57889}" name="Sat" dataDxfId="200"/>
    <tableColumn id="9" xr3:uid="{A9484337-98D3-4795-A845-AAF41107AAD8}" name="Sun" dataDxfId="199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EC2F56-1000-480E-BD44-4E8F06A3A053}" name="Table225679118101213141615" displayName="Table225679118101213141615" ref="A2:J47" totalsRowShown="0" headerRowDxfId="198" dataDxfId="197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3109F937-E3A8-4073-B0E5-3D302610B33D}" name="#" dataDxfId="196"/>
    <tableColumn id="2" xr3:uid="{BB08CF54-8299-42A0-8494-7DDDF4CAFA9C}" name="Last Name" dataDxfId="195"/>
    <tableColumn id="11" xr3:uid="{584D77C9-67EA-4A02-83AF-41950CB2B7F3}" name="First Name" dataDxfId="194"/>
    <tableColumn id="3" xr3:uid="{EFBF1690-F00D-4102-AB15-C984E3D924B6}" name="Mon" dataDxfId="193"/>
    <tableColumn id="4" xr3:uid="{A0C07E26-22F8-453F-A2F7-1E10EC4083B3}" name="Tues" dataDxfId="192"/>
    <tableColumn id="5" xr3:uid="{438D74D9-A761-4E66-B1A4-6E555584089C}" name="Wed" dataDxfId="191"/>
    <tableColumn id="6" xr3:uid="{7CA3AF08-CFDB-4C45-A40A-16DACAE37327}" name="Thur" dataDxfId="190"/>
    <tableColumn id="7" xr3:uid="{1376ADD3-EAF7-4DBD-B6FE-E47D91FC1791}" name="Fri" dataDxfId="189"/>
    <tableColumn id="8" xr3:uid="{E3D504FB-D41C-40B9-AEA3-3A5A60931B39}" name="Sat" dataDxfId="188"/>
    <tableColumn id="9" xr3:uid="{4C1D55A9-2FA0-4695-A6F7-BA1D7EF94D21}" name="Sun" dataDxfId="187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EC5E0D-3226-471A-A64F-CB25A475E092}" name="Table22567911810121314161517" displayName="Table22567911810121314161517" ref="A2:J47" totalsRowShown="0" headerRowDxfId="186" dataDxfId="185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54E8A91C-3DB4-4441-AE67-13356D8F3293}" name="#" dataDxfId="184"/>
    <tableColumn id="2" xr3:uid="{730A6FFD-D008-4965-9149-67EFA859C8B1}" name="Last Name" dataDxfId="183"/>
    <tableColumn id="11" xr3:uid="{315C56C5-0584-4D5E-8CD9-350A8AD6493A}" name="First Name" dataDxfId="182"/>
    <tableColumn id="3" xr3:uid="{652FD616-C54F-4EF5-8FE6-8664B616D15F}" name="Mon" dataDxfId="181"/>
    <tableColumn id="4" xr3:uid="{40D2B740-F3B7-42F9-8C7C-C2A306278F16}" name="Tues" dataDxfId="180"/>
    <tableColumn id="5" xr3:uid="{189AA39E-2BBB-4327-AAFE-E3B71BBC27D2}" name="Wed" dataDxfId="179"/>
    <tableColumn id="6" xr3:uid="{D9F3D8C7-0EA5-4F6E-8222-6A49CE08E9F7}" name="Thur" dataDxfId="178"/>
    <tableColumn id="7" xr3:uid="{84A51D29-03E9-4327-8840-CE4C70F72007}" name="Fri" dataDxfId="177"/>
    <tableColumn id="8" xr3:uid="{49948EB5-6320-4CB9-9E44-0D5FDBC81A78}" name="Sat" dataDxfId="176"/>
    <tableColumn id="9" xr3:uid="{5C208F86-E872-41AA-9ABC-7DE4FE2C69E3}" name="Sun" dataDxfId="175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4A80A4-4DE3-4B85-85B9-415DBB685253}" name="Table2256791181012131416151718" displayName="Table2256791181012131416151718" ref="A2:J47" totalsRowShown="0" headerRowDxfId="174" dataDxfId="173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C6911C43-01C8-476E-AF56-598F3C3FBBB1}" name="#" dataDxfId="172"/>
    <tableColumn id="2" xr3:uid="{0A34CBF2-FDB1-4656-BBB3-4B4B613563F2}" name="Last Name" dataDxfId="171"/>
    <tableColumn id="11" xr3:uid="{98F59CA6-7839-4158-8A46-C9F4C6D2BA33}" name="First Name" dataDxfId="170"/>
    <tableColumn id="3" xr3:uid="{4ABE08FA-6AD3-493E-AE32-B8EF3C728061}" name="Mon" dataDxfId="169"/>
    <tableColumn id="4" xr3:uid="{1A93A4FB-0626-4398-BEBD-0910788650FE}" name="Tues" dataDxfId="168"/>
    <tableColumn id="5" xr3:uid="{60410352-D434-4D1F-B130-99490BA41596}" name="Wed" dataDxfId="167"/>
    <tableColumn id="6" xr3:uid="{E291E6D0-7425-4287-8617-A89BABDC0CE7}" name="Thur" dataDxfId="166"/>
    <tableColumn id="7" xr3:uid="{945B89EA-05B3-4D80-85DB-1E750E99DADC}" name="Fri" dataDxfId="165"/>
    <tableColumn id="8" xr3:uid="{B97525E2-DBA3-4496-A49F-03013B76D08D}" name="Sat" dataDxfId="164"/>
    <tableColumn id="9" xr3:uid="{6577A07E-61AB-4D48-8CFB-2920F96B0CA6}" name="Sun" dataDxfId="163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DBAEE9-497A-4838-B15A-90EBA17571CD}" name="Table225679118101213141615171819" displayName="Table225679118101213141615171819" ref="A2:J52" totalsRowShown="0" headerRowDxfId="162" dataDxfId="161">
  <autoFilter ref="A2:J52" xr:uid="{14AD9846-4CD9-4FC5-95F3-E4A882DB06C8}"/>
  <sortState xmlns:xlrd2="http://schemas.microsoft.com/office/spreadsheetml/2017/richdata2" ref="A3:J49">
    <sortCondition ref="B2:B49"/>
  </sortState>
  <tableColumns count="10">
    <tableColumn id="1" xr3:uid="{D7C475F7-34E5-4CEC-83A8-02DE171847EA}" name="#" dataDxfId="160">
      <calculatedColumnFormula>ROW() - ROW(Table225679118101213141615171819[[#Headers],['#]])</calculatedColumnFormula>
    </tableColumn>
    <tableColumn id="2" xr3:uid="{9A1A946B-069E-48A9-B9A1-AA5CDA60B67E}" name="Last Name" dataDxfId="159"/>
    <tableColumn id="11" xr3:uid="{EB59D4B1-5611-46DE-9722-AB158CEEA412}" name="First Name" dataDxfId="158"/>
    <tableColumn id="3" xr3:uid="{1A90EBE5-38F6-4A47-A6D4-D299F107EDF3}" name="Mon" dataDxfId="157"/>
    <tableColumn id="4" xr3:uid="{8802C354-1293-4A71-96DE-A22599A6F2F0}" name="Tues" dataDxfId="156"/>
    <tableColumn id="5" xr3:uid="{0D709C00-0AC2-43B0-AED6-B1265DD9A66A}" name="Wed" dataDxfId="155"/>
    <tableColumn id="6" xr3:uid="{D274943E-4BBB-4D06-8F6F-7436B6261D42}" name="Thur" dataDxfId="154"/>
    <tableColumn id="7" xr3:uid="{A72B3BA6-4F6B-41B4-8FF5-C299659B75F3}" name="Fri" dataDxfId="153"/>
    <tableColumn id="8" xr3:uid="{63AE27CB-A882-446A-BB69-FA0A828B4D8B}" name="Sat" dataDxfId="152"/>
    <tableColumn id="9" xr3:uid="{FBD92631-9872-4912-9A38-AB7F125CF783}" name="Sun" dataDxfId="151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EE9560-87F2-48AA-B661-450F5AE23EDB}" name="Table22567911810121314161517181920" displayName="Table22567911810121314161517181920" ref="A2:J50" totalsRowShown="0" headerRowDxfId="150" dataDxfId="149">
  <autoFilter ref="A2:J50" xr:uid="{14AD9846-4CD9-4FC5-95F3-E4A882DB06C8}"/>
  <sortState xmlns:xlrd2="http://schemas.microsoft.com/office/spreadsheetml/2017/richdata2" ref="A3:J47">
    <sortCondition ref="B2:B47"/>
  </sortState>
  <tableColumns count="10">
    <tableColumn id="1" xr3:uid="{6165507B-658C-4BD8-BA1B-8D5D60EC5A5E}" name="#" dataDxfId="148">
      <calculatedColumnFormula>ROW() - ROW(Table22567911810121314161517181920[[#Headers],['#]])</calculatedColumnFormula>
    </tableColumn>
    <tableColumn id="2" xr3:uid="{DE693F42-5058-470A-9E65-9960CFD5AD75}" name="Last Name" dataDxfId="147"/>
    <tableColumn id="11" xr3:uid="{265AF291-19C2-4A33-8310-3837A06DB324}" name="First Name" dataDxfId="146"/>
    <tableColumn id="3" xr3:uid="{A3562946-66EB-4EF3-990E-429FCB9743A7}" name="Mon" dataDxfId="145"/>
    <tableColumn id="4" xr3:uid="{523ACFEE-EE41-4591-88EF-7DA7ED241114}" name="Tues" dataDxfId="144"/>
    <tableColumn id="5" xr3:uid="{570321A7-84E4-48A7-931E-CCB92EE4AE93}" name="Wed" dataDxfId="143"/>
    <tableColumn id="6" xr3:uid="{44AF7B58-D4CF-45DB-94CE-90D5896F1CCF}" name="Thur" dataDxfId="142"/>
    <tableColumn id="7" xr3:uid="{D9DEB024-CC6E-4717-BC3A-31FDBE7D94B4}" name="Fri" dataDxfId="141"/>
    <tableColumn id="8" xr3:uid="{5604D33A-EA76-405F-94C7-AB34EA14BAF0}" name="Sat" dataDxfId="140"/>
    <tableColumn id="9" xr3:uid="{25528DC8-9031-4006-8B56-54B8D673B75D}" name="Sun" dataDxfId="13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FEE4B-196A-495D-9201-0C21C53FF8B1}" name="Table22" displayName="Table22" ref="A2:J42" totalsRowShown="0" headerRowDxfId="362" dataDxfId="361">
  <autoFilter ref="A2:J42" xr:uid="{29BFEE4B-196A-495D-9201-0C21C53FF8B1}"/>
  <tableColumns count="10">
    <tableColumn id="1" xr3:uid="{38AE3139-3A96-4603-97B4-92D1632D99BE}" name="#" dataDxfId="360"/>
    <tableColumn id="2" xr3:uid="{23EA6395-AD2A-45DD-9680-5EC3C621E2C5}" name="Last Name" dataDxfId="359"/>
    <tableColumn id="11" xr3:uid="{C472A2CB-36C1-444D-8018-166D9AFEC1D5}" name="First Name" dataDxfId="358"/>
    <tableColumn id="3" xr3:uid="{B7E02A52-A935-46B3-B674-ABED085B463E}" name="Mon" dataDxfId="357"/>
    <tableColumn id="4" xr3:uid="{D9609C60-C203-4801-BEA1-DD86FD773F34}" name="Tues" dataDxfId="356"/>
    <tableColumn id="5" xr3:uid="{9A987F8E-84A2-4737-88C1-75B84A1A269C}" name="Wededdd" dataDxfId="355"/>
    <tableColumn id="6" xr3:uid="{ADDFDA32-D6F8-41A5-AA6B-5C37D9529AB1}" name="Thur" dataDxfId="354"/>
    <tableColumn id="7" xr3:uid="{FAA80FF4-05BB-4B72-B79B-86F551AA3B07}" name="Fri" dataDxfId="353"/>
    <tableColumn id="8" xr3:uid="{4E63EDDB-F65C-4042-8D54-1A2ED82457AB}" name="Sat" dataDxfId="352"/>
    <tableColumn id="9" xr3:uid="{5DF3102A-217F-4F76-A472-07237DBF5049}" name="Sun" dataDxfId="351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942C2E-CAC4-4E8B-9A7C-6A0784AAED0F}" name="Table2256791181012131416151718192021" displayName="Table2256791181012131416151718192021" ref="A2:J47" totalsRowShown="0" headerRowDxfId="138" dataDxfId="137">
  <autoFilter ref="A2:J47" xr:uid="{14AD9846-4CD9-4FC5-95F3-E4A882DB06C8}"/>
  <sortState xmlns:xlrd2="http://schemas.microsoft.com/office/spreadsheetml/2017/richdata2" ref="A3:J46">
    <sortCondition ref="B2:B46"/>
  </sortState>
  <tableColumns count="10">
    <tableColumn id="1" xr3:uid="{AA60DB7F-E791-4897-AF00-0BA502ECABD3}" name="#" dataDxfId="136">
      <calculatedColumnFormula>ROW() - ROW(Table2256791181012131416151718192021[[#Headers],['#]])</calculatedColumnFormula>
    </tableColumn>
    <tableColumn id="2" xr3:uid="{889394CC-4981-4138-9A32-7531186E3927}" name="Last Name" dataDxfId="135"/>
    <tableColumn id="11" xr3:uid="{92780C29-E4EF-4CA2-BF0E-E9747AD6393B}" name="First Name" dataDxfId="134"/>
    <tableColumn id="3" xr3:uid="{C14FA635-3A0A-4E51-9F1B-335450ED5BE1}" name="Mon" dataDxfId="133"/>
    <tableColumn id="4" xr3:uid="{FBF6CA45-3DE3-44CB-8A67-6DA774B5319F}" name="Tues" dataDxfId="132"/>
    <tableColumn id="5" xr3:uid="{4F631E68-5766-40A7-A214-5B61A7C5FBC3}" name="Wed" dataDxfId="131"/>
    <tableColumn id="6" xr3:uid="{10631B2D-3876-48F0-BB42-B78CA773F2AB}" name="Thur" dataDxfId="130"/>
    <tableColumn id="7" xr3:uid="{9D1BB743-16CE-44AE-89DE-ACC08C3FF7AA}" name="Fri" dataDxfId="129"/>
    <tableColumn id="8" xr3:uid="{5CDCB393-6A98-4691-9B9F-61C30431F76B}" name="Sat" dataDxfId="128"/>
    <tableColumn id="9" xr3:uid="{D810958F-AB05-4A11-B11F-FA2FC80FEFF9}" name="Sun" dataDxfId="127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CA48DEB-13FC-46C9-9E1A-330843F60C31}" name="Table225679118101213141615171819202122" displayName="Table225679118101213141615171819202122" ref="A2:J47" totalsRowShown="0" headerRowDxfId="126" dataDxfId="125">
  <autoFilter ref="A2:J47" xr:uid="{14AD9846-4CD9-4FC5-95F3-E4A882DB06C8}"/>
  <sortState xmlns:xlrd2="http://schemas.microsoft.com/office/spreadsheetml/2017/richdata2" ref="A3:J46">
    <sortCondition ref="B2:B46"/>
  </sortState>
  <tableColumns count="10">
    <tableColumn id="1" xr3:uid="{33BCD2E1-3720-4515-A554-240CB5660993}" name="#" dataDxfId="124">
      <calculatedColumnFormula>ROW() - ROW(Table225679118101213141615171819202122[[#Headers],['#]])</calculatedColumnFormula>
    </tableColumn>
    <tableColumn id="2" xr3:uid="{FF3004A9-C02C-462A-AA63-90AE7950721B}" name="Last Name" dataDxfId="123"/>
    <tableColumn id="11" xr3:uid="{14D82F40-8826-42D3-9009-7D24F2F13FED}" name="First Name" dataDxfId="122"/>
    <tableColumn id="3" xr3:uid="{AF017CF9-B5F7-4AE2-A8C8-001E509EF37D}" name="Mon" dataDxfId="121"/>
    <tableColumn id="4" xr3:uid="{AE253B10-9624-4DB8-9374-77299489FD35}" name="Tues" dataDxfId="120"/>
    <tableColumn id="5" xr3:uid="{12684136-9B3C-4BB2-9982-7FFF3B2AB6CB}" name="Wed" dataDxfId="119"/>
    <tableColumn id="6" xr3:uid="{DC5A57E0-9FB3-4530-967E-8182D5F107EA}" name="Thur" dataDxfId="118"/>
    <tableColumn id="7" xr3:uid="{D0187FC1-C521-4BE6-8055-2023C1158720}" name="Fri" dataDxfId="117"/>
    <tableColumn id="8" xr3:uid="{53451FB9-4CFF-4004-B4E3-28D2632C5820}" name="Sat" dataDxfId="116"/>
    <tableColumn id="9" xr3:uid="{86092D2E-5422-4DFE-A5C4-4563E78DF3D0}" name="Sun" dataDxfId="115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DA8E7-6CAF-4D43-95E0-456402DC171D}" name="Table2256791181012131416151718192023" displayName="Table2256791181012131416151718192023" ref="A2:K47" totalsRowShown="0" headerRowDxfId="114" dataDxfId="113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1477F6FA-F7B7-47BC-A511-EC179FCE21B4}" name="#" dataDxfId="112">
      <calculatedColumnFormula>ROW() - ROW(Table2256791181012131416151718192023[[#Headers],['#]])</calculatedColumnFormula>
    </tableColumn>
    <tableColumn id="10" xr3:uid="{FA61BB6E-D232-4A8A-9CBB-D599144AC22F}" name="Shelter Program" dataDxfId="111"/>
    <tableColumn id="2" xr3:uid="{FAA1A73B-0A14-467D-90FA-42A62BFFEBBD}" name="Last Name" dataDxfId="110"/>
    <tableColumn id="11" xr3:uid="{8B7F6670-85B2-416B-81E2-D37D873CC775}" name="First Name" dataDxfId="109"/>
    <tableColumn id="3" xr3:uid="{C6AD5B22-3620-4D5A-B29F-9B4F41E24EF7}" name="Mon" dataDxfId="108"/>
    <tableColumn id="4" xr3:uid="{864546FE-4B35-4F44-8353-7C5120E1500D}" name="Tues" dataDxfId="107"/>
    <tableColumn id="5" xr3:uid="{D3521483-3788-4036-9DFF-7C027CD19E55}" name="Wed" dataDxfId="106"/>
    <tableColumn id="6" xr3:uid="{C801B89A-1C77-4326-BED5-D3C47098719B}" name="Thur" dataDxfId="105"/>
    <tableColumn id="7" xr3:uid="{B470705D-C159-4175-B024-A5801ED4D1DB}" name="Fri" dataDxfId="104"/>
    <tableColumn id="8" xr3:uid="{3321396C-0014-4F32-BBFA-FA3F74A6C3E1}" name="Sat" dataDxfId="103"/>
    <tableColumn id="9" xr3:uid="{AD986F36-69D2-46C4-9243-3B9D1AD6E7C0}" name="Sun" dataDxfId="102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803635-1A9A-4384-8014-7F7C53439E32}" name="Table225679118101213141615171819202324" displayName="Table225679118101213141615171819202324" ref="A2:K46" totalsRowShown="0" headerRowDxfId="101" dataDxfId="100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73FDAACF-5972-498F-BFF8-170357C27294}" name="#" dataDxfId="99">
      <calculatedColumnFormula>ROW() - ROW(Table225679118101213141615171819202324[[#Headers],['#]])</calculatedColumnFormula>
    </tableColumn>
    <tableColumn id="10" xr3:uid="{8D34BD47-22C9-4523-A4CF-2472A2644560}" name="Column1" dataDxfId="98"/>
    <tableColumn id="2" xr3:uid="{AD75542C-0350-467D-B99E-8FDE155A4AEA}" name="Last Name" dataDxfId="97"/>
    <tableColumn id="11" xr3:uid="{40663904-FD24-4F2E-9C09-7CC4C5D053F1}" name="First Name" dataDxfId="96"/>
    <tableColumn id="3" xr3:uid="{B35331E7-52A8-46CA-BEA5-392A3B765335}" name="Mon" dataDxfId="95"/>
    <tableColumn id="4" xr3:uid="{C44E5F75-8A88-4D0C-B52A-606A1F714D97}" name="Tues" dataDxfId="94"/>
    <tableColumn id="5" xr3:uid="{A56E7ED4-B058-47B7-BD24-9CD9B13011F4}" name="Wed" dataDxfId="93"/>
    <tableColumn id="6" xr3:uid="{1EA629B3-C6A9-4FAD-8E04-FF02B8D99929}" name="Thur" dataDxfId="92"/>
    <tableColumn id="7" xr3:uid="{BFEC8448-DA03-47A0-AF30-04BD7CEDA2FF}" name="Fri" dataDxfId="91"/>
    <tableColumn id="8" xr3:uid="{A839F172-F64F-47E7-BDFD-14C02BA22A71}" name="Sat" dataDxfId="90"/>
    <tableColumn id="9" xr3:uid="{62FC2EE7-7B69-486C-B4DE-F47A0D59BAD9}" name="Sun" dataDxfId="89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24317EA-07FA-4CAA-82CB-F9AB1E822C00}" name="Table22567911810121314161517181920232425" displayName="Table22567911810121314161517181920232425" ref="A2:K47" totalsRowShown="0" headerRowDxfId="88" dataDxfId="87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D0E5A361-7BB3-4E2A-A664-6E24F649C67F}" name="#" dataDxfId="86">
      <calculatedColumnFormula>ROW() - ROW(Table22567911810121314161517181920232425[[#Headers],['#]])</calculatedColumnFormula>
    </tableColumn>
    <tableColumn id="10" xr3:uid="{5338AE06-103B-4CA3-B7EC-4CD8950CBC21}" name="Shelter Program" dataDxfId="85"/>
    <tableColumn id="2" xr3:uid="{E2C53A59-C609-4385-B8C3-C1E1A8EA9F46}" name="Last Name" dataDxfId="84"/>
    <tableColumn id="11" xr3:uid="{E12EED48-8246-4639-AA5F-106ADA16EBC4}" name="First Name" dataDxfId="83"/>
    <tableColumn id="3" xr3:uid="{DA38DE49-B374-4BCB-923E-F7852B914AB6}" name="Mon" dataDxfId="82"/>
    <tableColumn id="4" xr3:uid="{D93C472E-F174-4FD0-96E4-602A75C75D4E}" name="Tues" dataDxfId="81"/>
    <tableColumn id="5" xr3:uid="{8E31CCDE-8ECE-4588-ADF5-CD45A872338D}" name="Wed" dataDxfId="80"/>
    <tableColumn id="6" xr3:uid="{1542FF47-2CC0-40F5-A66A-9924355A0FBC}" name="Thur" dataDxfId="79">
      <calculatedColumnFormula>LOWER(Table22567911810121314161517181920232425[[#This Row],[Wed]])</calculatedColumnFormula>
    </tableColumn>
    <tableColumn id="7" xr3:uid="{A5A6AB1D-164E-4F4B-B533-A781BE67A13A}" name="Fri" dataDxfId="78"/>
    <tableColumn id="8" xr3:uid="{E87B77A4-7D2D-4B1D-9188-5B10465184D1}" name="Sat" dataDxfId="77"/>
    <tableColumn id="9" xr3:uid="{FABE0DF8-49AE-4E86-B973-4A28B25DCAF7}" name="Sun" dataDxfId="76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B17010E-F2A3-4EF2-9850-2710D9C3EE11}" name="Table2256791181012131416151718192023242526" displayName="Table2256791181012131416151718192023242526" ref="A2:K47" totalsRowShown="0" headerRowDxfId="75" dataDxfId="74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C0939BED-FA17-481C-A8A1-6A4F7670C9DB}" name="#" dataDxfId="73">
      <calculatedColumnFormula>ROW() - ROW(Table2256791181012131416151718192023242526[[#Headers],['#]])</calculatedColumnFormula>
    </tableColumn>
    <tableColumn id="10" xr3:uid="{D99784E6-B791-4A8D-B148-7EC5DB27798A}" name="Column1" dataDxfId="72"/>
    <tableColumn id="2" xr3:uid="{C9EBE453-F947-487F-BB0D-82BCD770567E}" name="Last Name" dataDxfId="71"/>
    <tableColumn id="11" xr3:uid="{A4C40C99-177C-48B5-B660-D043D363A55C}" name="First Name" dataDxfId="70"/>
    <tableColumn id="3" xr3:uid="{3BB8CC80-235D-4D96-81A6-977D7C06622B}" name="Mon" dataDxfId="69"/>
    <tableColumn id="4" xr3:uid="{00C1BADE-56A0-45C5-87BF-451FA94026A5}" name="Tues" dataDxfId="68"/>
    <tableColumn id="5" xr3:uid="{476F19EA-E780-4670-A990-FF79F03D6ADC}" name="Wed" dataDxfId="67"/>
    <tableColumn id="6" xr3:uid="{B06E296F-DAED-4728-8E28-FAEE80D71285}" name="Thur" dataDxfId="66"/>
    <tableColumn id="7" xr3:uid="{8BA0DE61-D312-41D0-81D2-767192561988}" name="Fri" dataDxfId="65"/>
    <tableColumn id="8" xr3:uid="{CD1A6906-C623-4F43-8F48-F9ED1152F351}" name="Sat" dataDxfId="64"/>
    <tableColumn id="9" xr3:uid="{F36F42B1-9155-43D0-9BAC-C7814B74C39B}" name="Sun" dataDxfId="63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523745D-BEB0-415F-A12B-0F5316783D26}" name="Table225679118101213141615171819202324252627" displayName="Table225679118101213141615171819202324252627" ref="A2:K47" totalsRowShown="0" headerRowDxfId="62" dataDxfId="61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1BD28DAB-25E6-45A8-9A8D-E5CFE9D8CDB9}" name="#" dataDxfId="60">
      <calculatedColumnFormula>ROW() - ROW(Table225679118101213141615171819202324252627[[#Headers],['#]])</calculatedColumnFormula>
    </tableColumn>
    <tableColumn id="10" xr3:uid="{35270D5B-555E-429F-BA46-038CCE8AEFC4}" name="Shelter Program" dataDxfId="59"/>
    <tableColumn id="2" xr3:uid="{41AFAEBC-D7B2-4761-B1CE-E12CA7461B73}" name="Last Name" dataDxfId="58"/>
    <tableColumn id="11" xr3:uid="{F57F095B-6951-4C72-9C5E-563B7796CE19}" name="First Name" dataDxfId="57"/>
    <tableColumn id="3" xr3:uid="{1F690CB7-81E3-492A-AB40-751BF5D32A71}" name="Mon" dataDxfId="56"/>
    <tableColumn id="4" xr3:uid="{734E4628-E9B8-4A0C-9AAF-203723EC5B0A}" name="Tues" dataDxfId="55"/>
    <tableColumn id="5" xr3:uid="{860577BF-043C-4B0B-AE48-2A97D000AF7A}" name="Wed" dataDxfId="54"/>
    <tableColumn id="6" xr3:uid="{4043C682-4FB1-4C97-BC92-A8CA118837C4}" name="Thur" dataDxfId="53"/>
    <tableColumn id="7" xr3:uid="{D6EDD659-74BA-494B-B7DC-7BC868E4A84B}" name="Fri" dataDxfId="52"/>
    <tableColumn id="8" xr3:uid="{286DB0BC-8845-44CD-AF02-5337DC4252E1}" name="Sat" dataDxfId="51"/>
    <tableColumn id="9" xr3:uid="{B1F0CFAF-DB4A-4344-AB60-FA0DFA7A86EB}" name="Sun" dataDxfId="50"/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B9748DF-0AFA-4C5C-A97D-96B3A678907F}" name="Table22567911810121314161517181920232425262728" displayName="Table22567911810121314161517181920232425262728" ref="A2:K46" totalsRowShown="0" headerRowDxfId="49" dataDxfId="48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1010CC13-4173-45DB-9382-4CCD8E1AB456}" name="#" dataDxfId="47">
      <calculatedColumnFormula>ROW() - ROW(Table22567911810121314161517181920232425262728[[#Headers],['#]])</calculatedColumnFormula>
    </tableColumn>
    <tableColumn id="10" xr3:uid="{99F56591-EF73-476A-80EE-FD1A65AFFD2F}" name="Shelter Program" dataDxfId="46"/>
    <tableColumn id="2" xr3:uid="{C7D8CA62-3926-4B8F-8257-C6C3204B45B3}" name="Last Name" dataDxfId="45"/>
    <tableColumn id="11" xr3:uid="{5A6B212A-B456-40BB-B17C-68B8A4A0E5F5}" name="First Name" dataDxfId="44"/>
    <tableColumn id="3" xr3:uid="{E2332459-A07C-4AD8-B97D-FFF10BA7A83C}" name="Mon" dataDxfId="43"/>
    <tableColumn id="4" xr3:uid="{CA72569C-DD61-4FE7-AE1A-026C11083C3C}" name="Tues" dataDxfId="42"/>
    <tableColumn id="5" xr3:uid="{D1313761-5D70-44A0-AB88-691FBC1C6E9E}" name="Wed" dataDxfId="41"/>
    <tableColumn id="6" xr3:uid="{9EE858CD-EE42-401C-BABF-CD49F5B50CD2}" name="Thur" dataDxfId="40"/>
    <tableColumn id="7" xr3:uid="{70A722F9-FFEC-430F-8131-3774946C1C43}" name="Fri" dataDxfId="39"/>
    <tableColumn id="8" xr3:uid="{99C67737-A32A-4A75-B6DF-13B938FBD336}" name="Sat" dataDxfId="38"/>
    <tableColumn id="9" xr3:uid="{8042A4CA-61E6-4640-BDF4-7D2F2428CF0C}" name="Sun" dataDxfId="37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B985CB9-9B22-4E5E-91C2-579BC16F19D6}" name="Table2256791181012131416151718192023242526272829" displayName="Table2256791181012131416151718192023242526272829" ref="A2:K46" totalsRowShown="0" headerRowDxfId="36" dataDxfId="35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7C474248-49B2-4164-ACFB-8C0E5FC68074}" name="#" dataDxfId="34">
      <calculatedColumnFormula>ROW() - ROW(Table2256791181012131416151718192023242526272829[[#Headers],['#]])</calculatedColumnFormula>
    </tableColumn>
    <tableColumn id="10" xr3:uid="{DBCC9633-7048-4ACD-BA7F-8CA56B688640}" name="Shelter Program" dataDxfId="33"/>
    <tableColumn id="2" xr3:uid="{1BC8720E-FEA3-44A5-B1AA-BAAD1704BF3F}" name="Last Name" dataDxfId="32"/>
    <tableColumn id="11" xr3:uid="{1CC9E314-08D5-4FC4-9888-D426FC216FE1}" name="First Name" dataDxfId="31"/>
    <tableColumn id="3" xr3:uid="{1E0FB043-9FD8-4175-ABE1-B4B75BD8B9C4}" name="Mon" dataDxfId="30"/>
    <tableColumn id="4" xr3:uid="{45664D7D-C9B4-4E26-8489-84E0E76C2EBA}" name="Tues" dataDxfId="29"/>
    <tableColumn id="5" xr3:uid="{F1FC2C84-C6EB-4415-80BE-EDE0B9D751E1}" name="Wed" dataDxfId="28"/>
    <tableColumn id="6" xr3:uid="{162905BB-F2FB-4C2D-AB80-645E7A568A05}" name="Thur" dataDxfId="27"/>
    <tableColumn id="7" xr3:uid="{4D5B90F3-1ACC-45A5-8BB6-D640AF6A0ABA}" name="Fri" dataDxfId="26"/>
    <tableColumn id="8" xr3:uid="{71F4434E-334B-4B00-AB20-AFBD35DB7870}" name="Sat" dataDxfId="25"/>
    <tableColumn id="9" xr3:uid="{411FEE81-82C4-4891-A3D7-CC1A2FA8630F}" name="Sun" dataDxfId="24"/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56D1DD1-3D0D-4C4F-8E47-58AC670B72E9}" name="Table225679118101213141615171819202324252627282931" displayName="Table225679118101213141615171819202324252627282931" ref="A2:K45" totalsRowShown="0" headerRowDxfId="23" dataDxfId="22">
  <autoFilter ref="A2:K45" xr:uid="{14AD9846-4CD9-4FC5-95F3-E4A882DB06C8}"/>
  <sortState xmlns:xlrd2="http://schemas.microsoft.com/office/spreadsheetml/2017/richdata2" ref="A3:K45">
    <sortCondition ref="C2:C45"/>
  </sortState>
  <tableColumns count="11">
    <tableColumn id="1" xr3:uid="{5C06A5C8-5208-4EB1-9E51-639481960712}" name="#" dataDxfId="21">
      <calculatedColumnFormula>ROW() - ROW(Table225679118101213141615171819202324252627282931[[#Headers],['#]])</calculatedColumnFormula>
    </tableColumn>
    <tableColumn id="10" xr3:uid="{DE0165AB-2E36-42C7-B7F9-C32B040D657B}" name="Shelter Program" dataDxfId="20"/>
    <tableColumn id="2" xr3:uid="{D5842B48-413F-4030-BD61-6545AFA08246}" name="Last Name" dataDxfId="19"/>
    <tableColumn id="11" xr3:uid="{0CEE5942-C21A-422E-83AB-A4053F123F6A}" name="First Name" dataDxfId="18"/>
    <tableColumn id="3" xr3:uid="{C1D449DC-620F-433E-871F-6FD3BE93BFA0}" name="Mon" dataDxfId="17"/>
    <tableColumn id="4" xr3:uid="{539E6BD7-5249-4F8F-B595-FAE32E011677}" name="Tues" dataDxfId="16"/>
    <tableColumn id="5" xr3:uid="{9C0039EB-F99C-4A7C-8CD1-5D5D782AC54A}" name="Wed" dataDxfId="15"/>
    <tableColumn id="6" xr3:uid="{80CCD943-7DAC-4050-A297-18D7B86BCD6B}" name="Thur" dataDxfId="14"/>
    <tableColumn id="7" xr3:uid="{CD362DC2-7308-40BB-BB3E-B63D94076F9C}" name="Fri" dataDxfId="13"/>
    <tableColumn id="8" xr3:uid="{CFABF434-9C15-4D69-A6D7-5DC5BEEC3CE3}" name="Sat" dataDxfId="12"/>
    <tableColumn id="9" xr3:uid="{78DB85BE-798A-42DB-986F-33AA00624C3A}" name="Sun" dataDxfId="1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6E95A-DA56-43A6-8348-2E43235C420D}" name="Table224" displayName="Table224" ref="A2:J45" totalsRowShown="0" headerRowDxfId="350" dataDxfId="349">
  <autoFilter ref="A2:J45" xr:uid="{8656E95A-DA56-43A6-8348-2E43235C420D}"/>
  <tableColumns count="10">
    <tableColumn id="1" xr3:uid="{550E9582-7E5B-4976-9206-708DBC997526}" name="#" dataDxfId="348"/>
    <tableColumn id="2" xr3:uid="{01628157-E432-460B-8222-A7856F69D439}" name="Last Name" dataDxfId="347"/>
    <tableColumn id="11" xr3:uid="{47EED374-08F9-411A-9FDF-F12B04EAD238}" name="First Name" dataDxfId="346"/>
    <tableColumn id="3" xr3:uid="{91D828D2-7571-44FB-8B0D-7435C7B4E72F}" name="Mon" dataDxfId="345"/>
    <tableColumn id="4" xr3:uid="{B90A8A5E-7ED7-4E7C-BD6B-C3F7B0BF2CD8}" name="Tues" dataDxfId="344"/>
    <tableColumn id="5" xr3:uid="{84137C90-7DFC-4A2C-BFB2-BF8BEA949E59}" name="Wededdd" dataDxfId="343"/>
    <tableColumn id="6" xr3:uid="{08D0749D-71B3-421B-8168-5AB81AB3A946}" name="Thur" dataDxfId="342"/>
    <tableColumn id="7" xr3:uid="{B4F658B2-5080-4A1C-A3BE-5A5ADC006F5A}" name="Fri" dataDxfId="341"/>
    <tableColumn id="8" xr3:uid="{8A2A8B39-7B1A-4A4B-814E-FA6D7E24DA34}" name="Sat" dataDxfId="340"/>
    <tableColumn id="9" xr3:uid="{B254AC13-701F-46E5-AFDF-B7CEA3371D58}" name="Sun" dataDxfId="339"/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9A2DF06-CA0B-4DEF-B9AB-2BD72471D7B0}" name="Table2256791181012131416151718192023242526272829313032" displayName="Table2256791181012131416151718192023242526272829313032" ref="A2:I47" totalsRowShown="0" headerRowDxfId="10" dataDxfId="9">
  <autoFilter ref="A2:I47" xr:uid="{14AD9846-4CD9-4FC5-95F3-E4A882DB06C8}"/>
  <sortState xmlns:xlrd2="http://schemas.microsoft.com/office/spreadsheetml/2017/richdata2" ref="A3:I46">
    <sortCondition ref="C2:C46"/>
  </sortState>
  <tableColumns count="9">
    <tableColumn id="1" xr3:uid="{3547E8C2-134F-4523-B709-E3B2151D539F}" name="#" dataDxfId="8">
      <calculatedColumnFormula>ROW() - ROW(Table2256791181012131416151718192023242526272829313032[[#Headers],['#]])</calculatedColumnFormula>
    </tableColumn>
    <tableColumn id="8" xr3:uid="{DF7CAFE4-93E1-45F6-8EDB-9E7AE6B3C81E}" name="Shelter Program" dataDxfId="7"/>
    <tableColumn id="2" xr3:uid="{A2B5CE27-CF17-42D7-9C2F-BDA4A95B2DA6}" name="Last Name" dataDxfId="6"/>
    <tableColumn id="11" xr3:uid="{AA2BF549-FBF2-4CAD-B0C3-5BB21BD62552}" name="First Name" dataDxfId="5"/>
    <tableColumn id="3" xr3:uid="{DDB287BD-76B4-4C6A-B6C8-E49C324922C4}" name="Mon" dataDxfId="4"/>
    <tableColumn id="4" xr3:uid="{C069E812-4634-4498-BC48-9BC4B0917D34}" name="Tues" dataDxfId="3"/>
    <tableColumn id="5" xr3:uid="{58FC4AAD-32F9-4E8F-82F7-7E379117FD02}" name="Wed" dataDxfId="2"/>
    <tableColumn id="6" xr3:uid="{AB7BA28C-B130-4EFE-8999-AEBE81FE8BBE}" name="Thur" dataDxfId="1"/>
    <tableColumn id="7" xr3:uid="{F7F91726-4028-46AE-A80A-85DFB90C103F}" name="Fri" dataDxfId="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621F2F-F53E-475D-AE87-BACDD3EC3FF3}" name="Table225" displayName="Table225" ref="A2:J42" totalsRowShown="0" headerRowDxfId="338" dataDxfId="337">
  <autoFilter ref="A2:J42" xr:uid="{29BFEE4B-196A-495D-9201-0C21C53FF8B1}"/>
  <sortState xmlns:xlrd2="http://schemas.microsoft.com/office/spreadsheetml/2017/richdata2" ref="A3:J41">
    <sortCondition ref="B2:B41"/>
  </sortState>
  <tableColumns count="10">
    <tableColumn id="1" xr3:uid="{968A1071-96DC-472A-A394-8753A3450D02}" name="#" dataDxfId="336"/>
    <tableColumn id="2" xr3:uid="{9A46F7A6-85A2-4EF0-BE6C-5017999D6B11}" name="Last Name" dataDxfId="335"/>
    <tableColumn id="11" xr3:uid="{724595B8-A6AB-4330-9C8F-FB1C86B0E828}" name="First Name" dataDxfId="334"/>
    <tableColumn id="3" xr3:uid="{F5BEF79A-2BF9-4DD5-AB05-37D2F4111354}" name="Mon" dataDxfId="333"/>
    <tableColumn id="4" xr3:uid="{4EDCC3C0-ADBE-4428-9F34-9EB62DE639DB}" name="Tues" dataDxfId="332"/>
    <tableColumn id="5" xr3:uid="{905D2A3E-7445-4A97-9EC3-84D227F90ECA}" name="Wededdd" dataDxfId="331"/>
    <tableColumn id="6" xr3:uid="{70E8A433-9056-435A-A7CF-191496A82E24}" name="Thur" dataDxfId="330"/>
    <tableColumn id="7" xr3:uid="{A25F5373-2A07-4E02-8591-0E752A82859A}" name="Fri" dataDxfId="329"/>
    <tableColumn id="8" xr3:uid="{246E37C1-2F13-45B7-BA9C-C63318E1EB40}" name="Sat" dataDxfId="328"/>
    <tableColumn id="9" xr3:uid="{5675985B-09FD-4B42-90A6-D1B035EAA936}" name="Sun" dataDxfId="32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D9846-4CD9-4FC5-95F3-E4A882DB06C8}" name="Table2256" displayName="Table2256" ref="A2:N40" totalsRowShown="0" headerRowDxfId="326" dataDxfId="325">
  <autoFilter ref="A2:N40" xr:uid="{14AD9846-4CD9-4FC5-95F3-E4A882DB06C8}"/>
  <sortState xmlns:xlrd2="http://schemas.microsoft.com/office/spreadsheetml/2017/richdata2" ref="A3:J39">
    <sortCondition ref="B2:B39"/>
  </sortState>
  <tableColumns count="14">
    <tableColumn id="1" xr3:uid="{332B6769-60A6-4DA5-A23E-64C7634C6DD3}" name="#" dataDxfId="324"/>
    <tableColumn id="2" xr3:uid="{C2CAFBA5-56AE-40DD-90CB-BC1485851C8F}" name="Last Name" dataDxfId="323"/>
    <tableColumn id="11" xr3:uid="{116B2244-AD9D-4E7B-9C8D-23B05CAFF3AE}" name="First Name" dataDxfId="322"/>
    <tableColumn id="3" xr3:uid="{DC6C7EB2-4A94-47FC-B1B1-0D4CE77E5864}" name="Mon" dataDxfId="321"/>
    <tableColumn id="4" xr3:uid="{97E1D28A-7700-497F-93FF-808124F1B893}" name="Tues" dataDxfId="320"/>
    <tableColumn id="5" xr3:uid="{1422D01C-3FB0-45AA-81EA-B5F2CDB0531F}" name="Wed" dataDxfId="319"/>
    <tableColumn id="6" xr3:uid="{CDE5DD13-F371-49F0-8C60-99480C31C807}" name="Thur" dataDxfId="318"/>
    <tableColumn id="7" xr3:uid="{FA57093A-064A-4A1B-8087-4D0E39E54E24}" name="Fri" dataDxfId="317"/>
    <tableColumn id="8" xr3:uid="{71285007-A702-409A-B2D4-16FEC380A6BE}" name="Sat" dataDxfId="316"/>
    <tableColumn id="9" xr3:uid="{86208758-8E1B-4C68-BFF1-2CB535E50AA3}" name="Sun" dataDxfId="315"/>
    <tableColumn id="10" xr3:uid="{D7A2CE39-505B-45ED-BB21-A897B7FCE89C}" name="Mon2" dataDxfId="314"/>
    <tableColumn id="12" xr3:uid="{BEF6AD9A-00B7-43EB-8B5F-383F2BC06C14}" name="Tue" dataDxfId="313"/>
    <tableColumn id="13" xr3:uid="{FBD13524-CD36-42DC-83A6-17B9C77C4ACF}" name="Wed2" dataDxfId="312"/>
    <tableColumn id="14" xr3:uid="{D4484373-2337-4C0A-B3B2-52C38D5F0FE9}" name="Thur2" dataDxfId="31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861C84-3FA1-4EC8-ADE5-F02035A590B9}" name="Table22567" displayName="Table22567" ref="A2:N40" totalsRowShown="0" headerRowDxfId="310" dataDxfId="309">
  <autoFilter ref="A2:N40" xr:uid="{14AD9846-4CD9-4FC5-95F3-E4A882DB06C8}"/>
  <sortState xmlns:xlrd2="http://schemas.microsoft.com/office/spreadsheetml/2017/richdata2" ref="A3:J40">
    <sortCondition ref="B2:B40"/>
  </sortState>
  <tableColumns count="14">
    <tableColumn id="1" xr3:uid="{2DBDDC63-F174-4219-B3EA-362C12BB834B}" name="#" dataDxfId="308"/>
    <tableColumn id="2" xr3:uid="{E0890CFC-5EAB-4268-AA50-07AB647BE72C}" name="Last Name" dataDxfId="307"/>
    <tableColumn id="11" xr3:uid="{7FBD3C53-AD50-43BC-A487-C5F29A576463}" name="First Name" dataDxfId="306"/>
    <tableColumn id="3" xr3:uid="{4655A0A4-7BF9-4CA6-BAB9-EF3BC3F1D73B}" name="Mon" dataDxfId="305"/>
    <tableColumn id="4" xr3:uid="{BA5A6EFA-92FC-4191-BB47-B4F621DA25E6}" name="Tues" dataDxfId="304"/>
    <tableColumn id="5" xr3:uid="{56148573-D454-4717-8C74-EE132882B915}" name="Wed" dataDxfId="303"/>
    <tableColumn id="6" xr3:uid="{8939E1DE-21D6-4D2C-ABD8-45E1A4324604}" name="Thur" dataDxfId="302"/>
    <tableColumn id="7" xr3:uid="{430DC68D-2EC0-4F62-9E26-A6A0A7B89036}" name="Fri" dataDxfId="301"/>
    <tableColumn id="8" xr3:uid="{710FF012-1E7B-4F1E-BEE8-D02068081778}" name="Sat" dataDxfId="300"/>
    <tableColumn id="9" xr3:uid="{9833DFE1-4152-4ADC-B8B5-DD68B5E07884}" name="Sun" dataDxfId="299"/>
    <tableColumn id="10" xr3:uid="{1B10C696-5827-4E63-96FB-694F7965A7EC}" name="Mon2" dataDxfId="298"/>
    <tableColumn id="12" xr3:uid="{B519C481-DF39-4DC9-87F9-A10A0BE238CE}" name="Tue" dataDxfId="297"/>
    <tableColumn id="13" xr3:uid="{74E4E4B0-CE09-44C5-A4C0-C5E9567425EF}" name="Wed2" dataDxfId="296"/>
    <tableColumn id="14" xr3:uid="{38854953-8F92-4A87-9DF2-5BC6D27C6076}" name="Thur2" dataDxfId="29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2672E1-5A00-425B-94D5-C592F71FD68F}" name="Table225679" displayName="Table225679" ref="A2:J43" totalsRowShown="0" headerRowDxfId="294" dataDxfId="293">
  <autoFilter ref="A2:J43" xr:uid="{14AD9846-4CD9-4FC5-95F3-E4A882DB06C8}"/>
  <sortState xmlns:xlrd2="http://schemas.microsoft.com/office/spreadsheetml/2017/richdata2" ref="A3:J40">
    <sortCondition ref="B2:B40"/>
  </sortState>
  <tableColumns count="10">
    <tableColumn id="1" xr3:uid="{6E60AD2A-4B00-4332-B815-FDA166E410FB}" name="#" dataDxfId="292"/>
    <tableColumn id="2" xr3:uid="{306ED61E-A239-4BF4-98C8-5DCCB878B454}" name="Last Name" dataDxfId="291"/>
    <tableColumn id="11" xr3:uid="{ACEE5C33-FB0E-4FCF-B52D-3EFF0F3B7714}" name="First Name" dataDxfId="290"/>
    <tableColumn id="3" xr3:uid="{F23F0D03-C628-4BF4-A041-4C736B91FFD6}" name="Mon" dataDxfId="289"/>
    <tableColumn id="4" xr3:uid="{1C378108-F830-413B-87C0-00A6091B2DFF}" name="Tues" dataDxfId="288"/>
    <tableColumn id="5" xr3:uid="{9090F5FB-9D14-4B40-9979-E50621E2853D}" name="Wed" dataDxfId="287"/>
    <tableColumn id="6" xr3:uid="{C3A6B6A4-5691-4605-9F41-9E8D07C910FF}" name="Thur" dataDxfId="286"/>
    <tableColumn id="7" xr3:uid="{9424BF3A-494D-45D8-A63C-57F717CB3A10}" name="Fri" dataDxfId="285"/>
    <tableColumn id="8" xr3:uid="{6277538A-FD77-4BEE-B141-37D8A3A5E0D7}" name="Sat" dataDxfId="284"/>
    <tableColumn id="9" xr3:uid="{44CF167D-16FD-4D1D-BA1E-827F0EE17123}" name="Sun" dataDxfId="283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528AFC-491E-4427-ADCE-2E4318887CB6}" name="Table22567911" displayName="Table22567911" ref="A2:J47" totalsRowShown="0" headerRowDxfId="282" dataDxfId="281">
  <autoFilter ref="A2:J47" xr:uid="{14AD9846-4CD9-4FC5-95F3-E4A882DB06C8}"/>
  <sortState xmlns:xlrd2="http://schemas.microsoft.com/office/spreadsheetml/2017/richdata2" ref="A3:J41">
    <sortCondition ref="B2:B41"/>
  </sortState>
  <tableColumns count="10">
    <tableColumn id="1" xr3:uid="{527A9C38-0482-40D2-8D7A-516CC710830D}" name="#" dataDxfId="280"/>
    <tableColumn id="2" xr3:uid="{48428A44-895A-4043-B301-E10A22F5CDBE}" name="Last Name" dataDxfId="279"/>
    <tableColumn id="11" xr3:uid="{C6D56B4D-AD32-4E93-923A-AD7BD957CE62}" name="First Name" dataDxfId="278"/>
    <tableColumn id="3" xr3:uid="{EB105A17-A465-4DAD-B691-3B1CA4588FA1}" name="Mon" dataDxfId="277"/>
    <tableColumn id="4" xr3:uid="{931CA019-92C5-4F35-8FD3-5F7F6C10D2B1}" name="Tues" dataDxfId="276"/>
    <tableColumn id="5" xr3:uid="{226F3C13-06B5-4107-A69B-99239A3E5625}" name="Wed" dataDxfId="275"/>
    <tableColumn id="6" xr3:uid="{A01ED66D-3BF9-48D9-9F4F-58DA968619DB}" name="Thur" dataDxfId="274"/>
    <tableColumn id="7" xr3:uid="{AC0E5625-1BB9-4963-96CC-52E6500947A2}" name="Fri" dataDxfId="273"/>
    <tableColumn id="8" xr3:uid="{B447B7B3-DC00-4C34-8D28-3FD91F4B0B07}" name="Sat" dataDxfId="272"/>
    <tableColumn id="9" xr3:uid="{DC3E2935-20BE-4A3D-87A2-888D37CCFC1D}" name="Sun" dataDxfId="27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29C936-372E-4B8A-B507-4019BD4F0BED}" name="Table225679118" displayName="Table225679118" ref="A2:J47" totalsRowShown="0" headerRowDxfId="270" dataDxfId="269">
  <autoFilter ref="A2:J47" xr:uid="{14AD9846-4CD9-4FC5-95F3-E4A882DB06C8}"/>
  <sortState xmlns:xlrd2="http://schemas.microsoft.com/office/spreadsheetml/2017/richdata2" ref="A3:J43">
    <sortCondition ref="B2:B43"/>
  </sortState>
  <tableColumns count="10">
    <tableColumn id="1" xr3:uid="{7443B185-CC62-4AA7-8A1F-5EB2B0E81EC4}" name="#" dataDxfId="268"/>
    <tableColumn id="2" xr3:uid="{3AEEDAA1-1D28-4B08-80C6-B1886C6FE79C}" name="Last Name" dataDxfId="267"/>
    <tableColumn id="11" xr3:uid="{A6D82696-B10C-419B-9174-A9428CEDFE70}" name="First Name" dataDxfId="266"/>
    <tableColumn id="3" xr3:uid="{2340C508-F395-4EB6-8919-4C7FFD0CF221}" name="Mon" dataDxfId="265"/>
    <tableColumn id="4" xr3:uid="{58E4F491-80A4-431D-8B50-0C0540923466}" name="Tues" dataDxfId="264"/>
    <tableColumn id="5" xr3:uid="{E924C81E-ECB2-465E-A04C-5C21FFD30073}" name="Wed" dataDxfId="263"/>
    <tableColumn id="6" xr3:uid="{9CB6CB9B-FD1A-4A06-832C-055D96887508}" name="Thur" dataDxfId="262"/>
    <tableColumn id="7" xr3:uid="{F2DAD8EF-07E3-4D12-893C-18BD13E66205}" name="Fri" dataDxfId="261"/>
    <tableColumn id="8" xr3:uid="{9BB05253-54E1-4342-BD38-92815FFD19D7}" name="Sat" dataDxfId="260"/>
    <tableColumn id="9" xr3:uid="{542502B8-F0E1-4DAD-8E0F-D4A3435B381D}" name="Sun" dataDxfId="25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C01B-DCB5-460A-A8EE-73D65B6F4A22}">
  <dimension ref="A1:J42"/>
  <sheetViews>
    <sheetView workbookViewId="0">
      <selection activeCell="C14" sqref="C14"/>
    </sheetView>
  </sheetViews>
  <sheetFormatPr defaultColWidth="8.85546875" defaultRowHeight="15"/>
  <cols>
    <col min="1" max="1" width="7.7109375" customWidth="1"/>
    <col min="2" max="3" width="20.7109375" customWidth="1"/>
    <col min="4" max="10" width="5.7109375" customWidth="1"/>
  </cols>
  <sheetData>
    <row r="1" spans="1:10" ht="46.35" customHeight="1">
      <c r="A1" s="8" t="s">
        <v>0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">
        <v>1</v>
      </c>
      <c r="B3" s="11" t="s">
        <v>12</v>
      </c>
      <c r="C3" s="11" t="s">
        <v>13</v>
      </c>
      <c r="D3" s="18" t="s">
        <v>14</v>
      </c>
      <c r="E3" s="18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</row>
    <row r="4" spans="1:10">
      <c r="A4" s="3">
        <v>2</v>
      </c>
      <c r="B4" s="11" t="s">
        <v>17</v>
      </c>
      <c r="C4" s="11" t="s">
        <v>18</v>
      </c>
      <c r="D4" s="18" t="s">
        <v>15</v>
      </c>
      <c r="E4" s="18" t="s">
        <v>15</v>
      </c>
      <c r="F4" s="9" t="s">
        <v>16</v>
      </c>
      <c r="G4" s="9" t="s">
        <v>15</v>
      </c>
      <c r="H4" s="9" t="s">
        <v>16</v>
      </c>
      <c r="I4" s="9" t="s">
        <v>16</v>
      </c>
      <c r="J4" s="9" t="s">
        <v>16</v>
      </c>
    </row>
    <row r="5" spans="1:10">
      <c r="A5" s="3">
        <v>3</v>
      </c>
      <c r="B5" s="20" t="s">
        <v>19</v>
      </c>
      <c r="C5" s="20" t="s">
        <v>20</v>
      </c>
      <c r="D5" s="19"/>
      <c r="E5" s="19" t="s">
        <v>15</v>
      </c>
      <c r="F5" s="10" t="s">
        <v>16</v>
      </c>
      <c r="G5" s="10" t="s">
        <v>15</v>
      </c>
      <c r="H5" s="10" t="s">
        <v>14</v>
      </c>
      <c r="I5" s="10" t="s">
        <v>16</v>
      </c>
      <c r="J5" s="10" t="s">
        <v>16</v>
      </c>
    </row>
    <row r="6" spans="1:10">
      <c r="A6" s="3">
        <v>4</v>
      </c>
      <c r="B6" s="16" t="s">
        <v>21</v>
      </c>
      <c r="C6" s="16" t="s">
        <v>22</v>
      </c>
      <c r="D6" s="18" t="s">
        <v>15</v>
      </c>
      <c r="E6" s="18" t="s">
        <v>15</v>
      </c>
      <c r="F6" s="10" t="s">
        <v>23</v>
      </c>
      <c r="G6" s="10" t="s">
        <v>15</v>
      </c>
      <c r="H6" s="10" t="s">
        <v>16</v>
      </c>
      <c r="I6" s="10" t="s">
        <v>16</v>
      </c>
      <c r="J6" s="10" t="s">
        <v>16</v>
      </c>
    </row>
    <row r="7" spans="1:10">
      <c r="A7" s="3">
        <v>5</v>
      </c>
      <c r="B7" s="11" t="s">
        <v>24</v>
      </c>
      <c r="C7" s="11" t="s">
        <v>25</v>
      </c>
      <c r="D7" s="18" t="s">
        <v>15</v>
      </c>
      <c r="E7" s="18" t="s">
        <v>15</v>
      </c>
      <c r="F7" s="9" t="s">
        <v>16</v>
      </c>
      <c r="G7" s="9" t="s">
        <v>15</v>
      </c>
      <c r="H7" s="9" t="s">
        <v>15</v>
      </c>
      <c r="I7" s="9" t="s">
        <v>16</v>
      </c>
      <c r="J7" s="9" t="s">
        <v>16</v>
      </c>
    </row>
    <row r="8" spans="1:10">
      <c r="A8" s="3">
        <v>6</v>
      </c>
      <c r="B8" s="11" t="s">
        <v>26</v>
      </c>
      <c r="C8" s="11" t="s">
        <v>27</v>
      </c>
      <c r="D8" s="18" t="s">
        <v>15</v>
      </c>
      <c r="E8" s="18" t="s">
        <v>14</v>
      </c>
      <c r="F8" s="9" t="s">
        <v>16</v>
      </c>
      <c r="G8" s="9" t="s">
        <v>15</v>
      </c>
      <c r="H8" s="9" t="s">
        <v>16</v>
      </c>
      <c r="I8" s="9" t="s">
        <v>16</v>
      </c>
      <c r="J8" s="9" t="s">
        <v>16</v>
      </c>
    </row>
    <row r="9" spans="1:10">
      <c r="A9" s="3">
        <v>7</v>
      </c>
      <c r="B9" s="16" t="s">
        <v>28</v>
      </c>
      <c r="C9" s="21" t="s">
        <v>29</v>
      </c>
      <c r="D9" s="19"/>
      <c r="E9" s="19"/>
      <c r="F9" s="10"/>
      <c r="G9" s="10"/>
      <c r="H9" s="10" t="s">
        <v>16</v>
      </c>
      <c r="I9" s="10" t="s">
        <v>16</v>
      </c>
      <c r="J9" s="10" t="s">
        <v>16</v>
      </c>
    </row>
    <row r="10" spans="1:10">
      <c r="A10" s="3">
        <v>8</v>
      </c>
      <c r="B10" s="11" t="s">
        <v>30</v>
      </c>
      <c r="C10" s="11" t="s">
        <v>31</v>
      </c>
      <c r="D10" s="18" t="s">
        <v>14</v>
      </c>
      <c r="E10" s="18" t="s">
        <v>15</v>
      </c>
      <c r="F10" s="9" t="s">
        <v>16</v>
      </c>
      <c r="G10" s="9" t="s">
        <v>15</v>
      </c>
      <c r="H10" s="9" t="s">
        <v>16</v>
      </c>
      <c r="I10" s="9" t="s">
        <v>14</v>
      </c>
      <c r="J10" s="9" t="s">
        <v>16</v>
      </c>
    </row>
    <row r="11" spans="1:10">
      <c r="A11" s="3">
        <v>9</v>
      </c>
      <c r="B11" s="11" t="s">
        <v>32</v>
      </c>
      <c r="C11" s="11" t="s">
        <v>33</v>
      </c>
      <c r="D11" s="18" t="s">
        <v>15</v>
      </c>
      <c r="E11" s="18" t="s">
        <v>15</v>
      </c>
      <c r="F11" s="9" t="s">
        <v>16</v>
      </c>
      <c r="G11" s="9" t="s">
        <v>15</v>
      </c>
      <c r="H11" s="9" t="s">
        <v>16</v>
      </c>
      <c r="I11" s="9" t="s">
        <v>16</v>
      </c>
      <c r="J11" s="9" t="s">
        <v>16</v>
      </c>
    </row>
    <row r="12" spans="1:10">
      <c r="A12" s="3">
        <v>10</v>
      </c>
      <c r="B12" s="11" t="s">
        <v>34</v>
      </c>
      <c r="C12" s="11" t="s">
        <v>22</v>
      </c>
      <c r="D12" s="18" t="s">
        <v>15</v>
      </c>
      <c r="E12" s="18" t="s">
        <v>15</v>
      </c>
      <c r="F12" s="9" t="s">
        <v>16</v>
      </c>
      <c r="G12" s="9" t="s">
        <v>15</v>
      </c>
      <c r="H12" s="9" t="s">
        <v>16</v>
      </c>
      <c r="I12" s="9" t="s">
        <v>16</v>
      </c>
      <c r="J12" s="9" t="s">
        <v>16</v>
      </c>
    </row>
    <row r="13" spans="1:10">
      <c r="A13" s="3">
        <v>11</v>
      </c>
      <c r="B13" s="11" t="s">
        <v>35</v>
      </c>
      <c r="C13" s="11" t="s">
        <v>36</v>
      </c>
      <c r="D13" s="18" t="s">
        <v>14</v>
      </c>
      <c r="E13" s="18" t="s">
        <v>37</v>
      </c>
      <c r="F13" s="9"/>
      <c r="G13" s="9"/>
      <c r="H13" s="9"/>
      <c r="I13" s="9"/>
      <c r="J13" s="9"/>
    </row>
    <row r="14" spans="1:10">
      <c r="A14" s="3">
        <v>12</v>
      </c>
      <c r="B14" s="16" t="s">
        <v>38</v>
      </c>
      <c r="C14" s="16" t="s">
        <v>39</v>
      </c>
      <c r="D14" s="18" t="s">
        <v>15</v>
      </c>
      <c r="E14" s="18" t="s">
        <v>15</v>
      </c>
      <c r="F14" s="10" t="s">
        <v>16</v>
      </c>
      <c r="G14" s="10" t="s">
        <v>15</v>
      </c>
      <c r="H14" s="10" t="s">
        <v>16</v>
      </c>
      <c r="I14" s="10" t="s">
        <v>16</v>
      </c>
      <c r="J14" s="10" t="s">
        <v>16</v>
      </c>
    </row>
    <row r="15" spans="1:10">
      <c r="A15" s="3">
        <v>13</v>
      </c>
      <c r="B15" s="16" t="s">
        <v>40</v>
      </c>
      <c r="C15" s="16" t="s">
        <v>41</v>
      </c>
      <c r="D15" s="18" t="s">
        <v>15</v>
      </c>
      <c r="E15" s="18" t="s">
        <v>15</v>
      </c>
      <c r="F15" s="10" t="s">
        <v>16</v>
      </c>
      <c r="G15" s="10" t="s">
        <v>15</v>
      </c>
      <c r="H15" s="10" t="s">
        <v>16</v>
      </c>
      <c r="I15" s="10" t="s">
        <v>16</v>
      </c>
      <c r="J15" s="10" t="s">
        <v>16</v>
      </c>
    </row>
    <row r="16" spans="1:10">
      <c r="A16" s="3">
        <v>14</v>
      </c>
      <c r="B16" s="11" t="s">
        <v>42</v>
      </c>
      <c r="C16" s="11" t="s">
        <v>43</v>
      </c>
      <c r="D16" s="18" t="s">
        <v>15</v>
      </c>
      <c r="E16" s="18" t="s">
        <v>15</v>
      </c>
      <c r="F16" s="9" t="s">
        <v>23</v>
      </c>
      <c r="G16" s="9" t="s">
        <v>14</v>
      </c>
      <c r="H16" s="9" t="s">
        <v>16</v>
      </c>
      <c r="I16" s="9" t="s">
        <v>16</v>
      </c>
      <c r="J16" s="9" t="s">
        <v>16</v>
      </c>
    </row>
    <row r="17" spans="1:10">
      <c r="A17" s="3">
        <v>15</v>
      </c>
      <c r="B17" s="11" t="s">
        <v>44</v>
      </c>
      <c r="C17" s="11" t="s">
        <v>45</v>
      </c>
      <c r="D17" s="18" t="s">
        <v>15</v>
      </c>
      <c r="E17" s="18" t="s">
        <v>15</v>
      </c>
      <c r="F17" s="9" t="s">
        <v>16</v>
      </c>
      <c r="G17" s="9" t="s">
        <v>15</v>
      </c>
      <c r="H17" s="9" t="s">
        <v>16</v>
      </c>
      <c r="I17" s="9" t="s">
        <v>16</v>
      </c>
      <c r="J17" s="9" t="s">
        <v>16</v>
      </c>
    </row>
    <row r="18" spans="1:10">
      <c r="A18" s="3">
        <v>16</v>
      </c>
      <c r="B18" s="15" t="s">
        <v>46</v>
      </c>
      <c r="C18" s="15" t="s">
        <v>47</v>
      </c>
      <c r="D18" s="18" t="s">
        <v>15</v>
      </c>
      <c r="E18" s="18" t="s">
        <v>14</v>
      </c>
      <c r="F18" s="10" t="s">
        <v>23</v>
      </c>
      <c r="G18" s="10" t="s">
        <v>14</v>
      </c>
      <c r="H18" s="10" t="s">
        <v>16</v>
      </c>
      <c r="I18" s="10" t="s">
        <v>16</v>
      </c>
      <c r="J18" s="10" t="s">
        <v>16</v>
      </c>
    </row>
    <row r="19" spans="1:10">
      <c r="A19" s="3">
        <v>17</v>
      </c>
      <c r="B19" s="12" t="s">
        <v>48</v>
      </c>
      <c r="C19" s="13" t="s">
        <v>49</v>
      </c>
      <c r="D19" s="18" t="s">
        <v>15</v>
      </c>
      <c r="E19" s="18" t="s">
        <v>15</v>
      </c>
      <c r="F19" s="9" t="s">
        <v>16</v>
      </c>
      <c r="G19" s="9" t="s">
        <v>15</v>
      </c>
      <c r="H19" s="9" t="s">
        <v>16</v>
      </c>
      <c r="I19" s="9" t="s">
        <v>16</v>
      </c>
      <c r="J19" s="9" t="s">
        <v>16</v>
      </c>
    </row>
    <row r="20" spans="1:10">
      <c r="A20" s="3">
        <v>18</v>
      </c>
      <c r="B20" s="11" t="s">
        <v>50</v>
      </c>
      <c r="C20" s="11" t="s">
        <v>51</v>
      </c>
      <c r="D20" s="18" t="s">
        <v>14</v>
      </c>
      <c r="E20" s="18" t="s">
        <v>15</v>
      </c>
      <c r="F20" s="9" t="s">
        <v>16</v>
      </c>
      <c r="G20" s="9" t="s">
        <v>15</v>
      </c>
      <c r="H20" s="9" t="s">
        <v>15</v>
      </c>
      <c r="I20" s="9" t="s">
        <v>16</v>
      </c>
      <c r="J20" s="9" t="s">
        <v>16</v>
      </c>
    </row>
    <row r="21" spans="1:10">
      <c r="A21" s="3">
        <v>19</v>
      </c>
      <c r="B21" s="11" t="s">
        <v>52</v>
      </c>
      <c r="C21" s="11" t="s">
        <v>53</v>
      </c>
      <c r="D21" s="18" t="s">
        <v>15</v>
      </c>
      <c r="E21" s="18" t="s">
        <v>15</v>
      </c>
      <c r="F21" s="9" t="s">
        <v>16</v>
      </c>
      <c r="G21" s="9" t="s">
        <v>15</v>
      </c>
      <c r="H21" s="9" t="s">
        <v>16</v>
      </c>
      <c r="I21" s="9" t="s">
        <v>16</v>
      </c>
      <c r="J21" s="9" t="s">
        <v>16</v>
      </c>
    </row>
    <row r="22" spans="1:10">
      <c r="A22" s="3">
        <v>20</v>
      </c>
      <c r="B22" s="11" t="s">
        <v>54</v>
      </c>
      <c r="C22" s="11" t="s">
        <v>51</v>
      </c>
      <c r="D22" s="18" t="s">
        <v>15</v>
      </c>
      <c r="E22" s="18" t="s">
        <v>15</v>
      </c>
      <c r="F22" s="9" t="s">
        <v>23</v>
      </c>
      <c r="G22" s="9" t="s">
        <v>14</v>
      </c>
      <c r="H22" s="9" t="s">
        <v>14</v>
      </c>
      <c r="I22" s="9" t="s">
        <v>16</v>
      </c>
      <c r="J22" s="9" t="s">
        <v>16</v>
      </c>
    </row>
    <row r="23" spans="1:10">
      <c r="A23" s="3">
        <v>21</v>
      </c>
      <c r="B23" s="16" t="s">
        <v>55</v>
      </c>
      <c r="C23" s="16" t="s">
        <v>56</v>
      </c>
      <c r="D23" s="18" t="s">
        <v>15</v>
      </c>
      <c r="E23" s="18" t="s">
        <v>15</v>
      </c>
      <c r="F23" s="10" t="s">
        <v>57</v>
      </c>
      <c r="G23" s="10"/>
      <c r="H23" s="10" t="s">
        <v>16</v>
      </c>
      <c r="I23" s="10" t="s">
        <v>14</v>
      </c>
      <c r="J23" s="10" t="s">
        <v>16</v>
      </c>
    </row>
    <row r="24" spans="1:10">
      <c r="A24" s="3">
        <v>21</v>
      </c>
      <c r="B24" s="11" t="s">
        <v>58</v>
      </c>
      <c r="C24" s="11" t="s">
        <v>59</v>
      </c>
      <c r="D24" s="18" t="s">
        <v>15</v>
      </c>
      <c r="E24" s="18" t="s">
        <v>15</v>
      </c>
      <c r="F24" s="10" t="s">
        <v>16</v>
      </c>
      <c r="G24" s="10" t="s">
        <v>15</v>
      </c>
      <c r="H24" s="10" t="s">
        <v>16</v>
      </c>
      <c r="I24" s="10" t="s">
        <v>16</v>
      </c>
      <c r="J24" s="10" t="s">
        <v>16</v>
      </c>
    </row>
    <row r="25" spans="1:10">
      <c r="A25" s="3">
        <v>22</v>
      </c>
      <c r="B25" s="11" t="s">
        <v>60</v>
      </c>
      <c r="C25" s="11" t="s">
        <v>61</v>
      </c>
      <c r="D25" s="18" t="s">
        <v>15</v>
      </c>
      <c r="E25" s="18" t="s">
        <v>15</v>
      </c>
      <c r="F25" s="9" t="s">
        <v>16</v>
      </c>
      <c r="G25" s="9" t="s">
        <v>15</v>
      </c>
      <c r="H25" s="9" t="s">
        <v>16</v>
      </c>
      <c r="I25" s="9" t="s">
        <v>16</v>
      </c>
      <c r="J25" s="9" t="s">
        <v>16</v>
      </c>
    </row>
    <row r="26" spans="1:10">
      <c r="A26" s="3">
        <v>23</v>
      </c>
      <c r="B26" s="11" t="s">
        <v>62</v>
      </c>
      <c r="C26" s="11" t="s">
        <v>63</v>
      </c>
      <c r="D26" s="18" t="s">
        <v>15</v>
      </c>
      <c r="E26" s="18" t="s">
        <v>15</v>
      </c>
      <c r="F26" s="9" t="s">
        <v>16</v>
      </c>
      <c r="G26" s="9" t="s">
        <v>15</v>
      </c>
      <c r="H26" s="9" t="s">
        <v>16</v>
      </c>
      <c r="I26" s="9" t="s">
        <v>16</v>
      </c>
      <c r="J26" s="9" t="s">
        <v>16</v>
      </c>
    </row>
    <row r="27" spans="1:10">
      <c r="A27" s="3">
        <v>24</v>
      </c>
      <c r="B27" s="11" t="s">
        <v>64</v>
      </c>
      <c r="C27" s="11" t="s">
        <v>65</v>
      </c>
      <c r="D27" s="18" t="s">
        <v>15</v>
      </c>
      <c r="E27" s="18" t="s">
        <v>16</v>
      </c>
      <c r="F27" s="9" t="s">
        <v>16</v>
      </c>
      <c r="G27" s="9" t="s">
        <v>16</v>
      </c>
      <c r="H27" s="9" t="s">
        <v>16</v>
      </c>
      <c r="I27" s="9" t="s">
        <v>16</v>
      </c>
      <c r="J27" s="9" t="s">
        <v>16</v>
      </c>
    </row>
    <row r="28" spans="1:10">
      <c r="A28" s="3">
        <v>25</v>
      </c>
      <c r="B28" s="11" t="s">
        <v>66</v>
      </c>
      <c r="C28" s="11" t="s">
        <v>67</v>
      </c>
      <c r="D28" s="18" t="s">
        <v>15</v>
      </c>
      <c r="E28" s="18" t="s">
        <v>15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</row>
    <row r="29" spans="1:10">
      <c r="A29" s="3">
        <v>26</v>
      </c>
      <c r="B29" s="16" t="s">
        <v>68</v>
      </c>
      <c r="C29" s="17" t="s">
        <v>69</v>
      </c>
      <c r="D29" s="18" t="s">
        <v>15</v>
      </c>
      <c r="E29" s="18" t="s">
        <v>15</v>
      </c>
      <c r="F29" s="10" t="s">
        <v>16</v>
      </c>
      <c r="G29" s="10" t="s">
        <v>16</v>
      </c>
      <c r="H29" s="10" t="s">
        <v>16</v>
      </c>
      <c r="I29" s="10" t="s">
        <v>16</v>
      </c>
      <c r="J29" s="10" t="s">
        <v>16</v>
      </c>
    </row>
    <row r="30" spans="1:10" ht="15.75">
      <c r="A30" s="3">
        <v>27</v>
      </c>
      <c r="B30" s="14" t="s">
        <v>70</v>
      </c>
      <c r="C30" s="11" t="s">
        <v>71</v>
      </c>
      <c r="D30" s="18" t="s">
        <v>14</v>
      </c>
      <c r="E30" s="18" t="s">
        <v>15</v>
      </c>
      <c r="F30" s="9" t="s">
        <v>16</v>
      </c>
      <c r="G30" s="9" t="s">
        <v>14</v>
      </c>
      <c r="H30" s="9" t="s">
        <v>14</v>
      </c>
      <c r="I30" s="9" t="s">
        <v>15</v>
      </c>
      <c r="J30" s="9" t="s">
        <v>23</v>
      </c>
    </row>
    <row r="31" spans="1:10">
      <c r="A31" s="6"/>
      <c r="B31" s="5" t="s">
        <v>72</v>
      </c>
      <c r="C31" s="5" t="s">
        <v>73</v>
      </c>
      <c r="D31" s="9"/>
      <c r="E31" s="9"/>
      <c r="F31" s="9"/>
      <c r="G31" s="9"/>
      <c r="H31" s="9"/>
      <c r="I31" s="9"/>
      <c r="J31" s="9" t="s">
        <v>16</v>
      </c>
    </row>
    <row r="32" spans="1:10">
      <c r="A32" s="6"/>
      <c r="B32" s="5"/>
      <c r="C32" s="5"/>
      <c r="D32" s="9"/>
      <c r="E32" s="9"/>
      <c r="F32" s="9"/>
      <c r="G32" s="9"/>
      <c r="H32" s="9"/>
      <c r="I32" s="9"/>
      <c r="J32" s="9"/>
    </row>
    <row r="33" spans="1:10">
      <c r="A33" s="6"/>
      <c r="B33" s="5"/>
      <c r="C33" s="5"/>
      <c r="D33" s="9"/>
      <c r="E33" s="9"/>
      <c r="F33" s="9"/>
      <c r="G33" s="9"/>
      <c r="H33" s="9"/>
      <c r="I33" s="9"/>
      <c r="J33" s="9"/>
    </row>
    <row r="34" spans="1:10">
      <c r="A34" s="6"/>
      <c r="B34" s="5"/>
      <c r="C34" s="5"/>
      <c r="D34" s="9"/>
      <c r="E34" s="9"/>
      <c r="F34" s="9"/>
      <c r="G34" s="9"/>
      <c r="H34" s="9"/>
      <c r="I34" s="9"/>
      <c r="J34" s="9"/>
    </row>
    <row r="35" spans="1:10">
      <c r="A35" s="6"/>
      <c r="B35" s="5"/>
      <c r="C35" s="5"/>
      <c r="D35" s="9"/>
      <c r="E35" s="9"/>
      <c r="F35" s="9"/>
      <c r="G35" s="9"/>
      <c r="H35" s="9"/>
      <c r="I35" s="9"/>
      <c r="J35" s="9"/>
    </row>
    <row r="36" spans="1:10">
      <c r="A36" s="6"/>
      <c r="B36" s="5"/>
      <c r="C36" s="5"/>
      <c r="D36" s="9"/>
      <c r="E36" s="9"/>
      <c r="F36" s="9"/>
      <c r="G36" s="9"/>
      <c r="H36" s="9"/>
      <c r="I36" s="9"/>
      <c r="J36" s="9"/>
    </row>
    <row r="37" spans="1:10">
      <c r="A37" s="6"/>
      <c r="B37" s="5"/>
      <c r="C37" s="5"/>
      <c r="D37" s="9"/>
      <c r="E37" s="9"/>
      <c r="F37" s="9"/>
      <c r="G37" s="9"/>
      <c r="H37" s="9"/>
      <c r="I37" s="9"/>
      <c r="J37" s="9"/>
    </row>
    <row r="38" spans="1:10">
      <c r="A38" s="6"/>
      <c r="B38" s="5"/>
      <c r="C38" s="5"/>
      <c r="D38" s="9"/>
      <c r="E38" s="9"/>
      <c r="F38" s="9"/>
      <c r="G38" s="9"/>
      <c r="H38" s="9"/>
      <c r="I38" s="9"/>
      <c r="J38" s="9"/>
    </row>
    <row r="39" spans="1:10">
      <c r="A39" s="6"/>
      <c r="B39" s="5"/>
      <c r="C39" s="5"/>
      <c r="D39" s="9"/>
      <c r="E39" s="9"/>
      <c r="F39" s="9"/>
      <c r="G39" s="9"/>
      <c r="H39" s="9"/>
      <c r="I39" s="9"/>
      <c r="J39" s="9"/>
    </row>
    <row r="40" spans="1:10">
      <c r="A40" s="6"/>
      <c r="B40" s="5"/>
      <c r="C40" s="5"/>
      <c r="D40" s="9"/>
      <c r="E40" s="9"/>
      <c r="F40" s="9"/>
      <c r="G40" s="9"/>
      <c r="H40" s="9"/>
      <c r="I40" s="9"/>
      <c r="J40" s="9"/>
    </row>
    <row r="41" spans="1:10">
      <c r="A41" s="3"/>
      <c r="B41" s="2"/>
      <c r="C41" s="2"/>
      <c r="D41" s="10"/>
      <c r="E41" s="10"/>
      <c r="F41" s="10"/>
      <c r="G41" s="10"/>
      <c r="H41" s="10"/>
      <c r="I41" s="10"/>
      <c r="J41" s="10"/>
    </row>
    <row r="42" spans="1:10">
      <c r="A42" s="1"/>
    </row>
  </sheetData>
  <sheetProtection sheet="1" objects="1" scenarios="1"/>
  <phoneticPr fontId="1" type="noConversion"/>
  <pageMargins left="0.7" right="0.7" top="0.75" bottom="0.75" header="0.3" footer="0.3"/>
  <pageSetup fitToWidth="0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2AD-8BBB-4FE5-91F6-C5685A3D713E}">
  <sheetPr>
    <pageSetUpPr fitToPage="1"/>
  </sheetPr>
  <dimension ref="A1:J47"/>
  <sheetViews>
    <sheetView workbookViewId="0">
      <selection activeCell="K26" sqref="K26"/>
    </sheetView>
  </sheetViews>
  <sheetFormatPr defaultColWidth="8.85546875" defaultRowHeight="15"/>
  <cols>
    <col min="1" max="1" width="14.42578125" customWidth="1"/>
    <col min="2" max="2" width="29" customWidth="1"/>
    <col min="3" max="3" width="21.140625" customWidth="1"/>
    <col min="4" max="4" width="9.7109375" customWidth="1"/>
    <col min="6" max="6" width="9.140625" customWidth="1"/>
  </cols>
  <sheetData>
    <row r="1" spans="1:10" ht="45" customHeight="1">
      <c r="A1" s="72" t="s">
        <v>150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55" t="s">
        <v>16</v>
      </c>
      <c r="E3" s="55" t="s">
        <v>16</v>
      </c>
      <c r="F3" s="55" t="s">
        <v>16</v>
      </c>
      <c r="G3" s="55" t="s">
        <v>16</v>
      </c>
      <c r="H3" s="55" t="s">
        <v>15</v>
      </c>
      <c r="I3" s="55" t="s">
        <v>15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15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23</v>
      </c>
      <c r="F7" s="55" t="s">
        <v>16</v>
      </c>
      <c r="G7" s="55" t="s">
        <v>16</v>
      </c>
      <c r="H7" s="55" t="s">
        <v>15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1" t="s">
        <v>108</v>
      </c>
      <c r="C12" s="61" t="s">
        <v>97</v>
      </c>
      <c r="D12" s="55" t="s">
        <v>16</v>
      </c>
      <c r="E12" s="55" t="s">
        <v>16</v>
      </c>
      <c r="F12" s="55" t="s">
        <v>23</v>
      </c>
      <c r="G12" s="55" t="s">
        <v>23</v>
      </c>
      <c r="H12" s="55" t="s">
        <v>23</v>
      </c>
      <c r="I12" s="55" t="s">
        <v>88</v>
      </c>
      <c r="J12" s="55"/>
    </row>
    <row r="13" spans="1:10">
      <c r="A13" s="60">
        <v>11</v>
      </c>
      <c r="B13" s="64" t="s">
        <v>28</v>
      </c>
      <c r="C13" s="64" t="s">
        <v>29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23</v>
      </c>
      <c r="J13" s="55" t="s">
        <v>16</v>
      </c>
    </row>
    <row r="14" spans="1:10">
      <c r="A14" s="60">
        <v>12</v>
      </c>
      <c r="B14" s="63" t="s">
        <v>30</v>
      </c>
      <c r="C14" s="63" t="s">
        <v>31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23</v>
      </c>
    </row>
    <row r="15" spans="1:10">
      <c r="A15" s="60">
        <v>13</v>
      </c>
      <c r="B15" s="63" t="s">
        <v>64</v>
      </c>
      <c r="C15" s="63" t="s">
        <v>65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3" t="s">
        <v>34</v>
      </c>
      <c r="C16" s="63" t="s">
        <v>22</v>
      </c>
      <c r="D16" s="55" t="s">
        <v>16</v>
      </c>
      <c r="E16" s="55" t="s">
        <v>16</v>
      </c>
      <c r="F16" s="55" t="s">
        <v>23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135</v>
      </c>
      <c r="C17" s="64" t="s">
        <v>136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4" t="s">
        <v>38</v>
      </c>
      <c r="C18" s="64" t="s">
        <v>39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158</v>
      </c>
      <c r="C19" s="64" t="s">
        <v>159</v>
      </c>
      <c r="D19" s="55" t="s">
        <v>16</v>
      </c>
      <c r="E19" s="55" t="s">
        <v>23</v>
      </c>
      <c r="F19" s="55" t="s">
        <v>23</v>
      </c>
      <c r="G19" s="55" t="s">
        <v>23</v>
      </c>
      <c r="H19" s="55" t="s">
        <v>23</v>
      </c>
      <c r="I19" s="55" t="s">
        <v>23</v>
      </c>
      <c r="J19" s="55" t="s">
        <v>23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23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82</v>
      </c>
      <c r="C21" s="64" t="s">
        <v>83</v>
      </c>
      <c r="D21" s="55" t="s">
        <v>23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16</v>
      </c>
      <c r="E22" s="55" t="s">
        <v>16</v>
      </c>
      <c r="F22" s="55" t="s">
        <v>16</v>
      </c>
      <c r="G22" s="55" t="s">
        <v>23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4" t="s">
        <v>86</v>
      </c>
      <c r="C25" s="64" t="s">
        <v>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42</v>
      </c>
      <c r="C26" s="63" t="s">
        <v>43</v>
      </c>
      <c r="D26" s="55" t="s">
        <v>16</v>
      </c>
      <c r="E26" s="55" t="s">
        <v>23</v>
      </c>
      <c r="F26" s="55" t="s">
        <v>16</v>
      </c>
      <c r="G26" s="55" t="s">
        <v>15</v>
      </c>
      <c r="H26" s="55" t="s">
        <v>23</v>
      </c>
      <c r="I26" s="55" t="s">
        <v>23</v>
      </c>
      <c r="J26" s="55" t="s">
        <v>16</v>
      </c>
    </row>
    <row r="27" spans="1:10">
      <c r="A27" s="60">
        <v>25</v>
      </c>
      <c r="B27" s="63" t="s">
        <v>44</v>
      </c>
      <c r="C27" s="63" t="s">
        <v>45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</v>
      </c>
    </row>
    <row r="28" spans="1:10">
      <c r="A28" s="60"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3" t="s">
        <v>52</v>
      </c>
      <c r="C29" s="63" t="s">
        <v>53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54" t="s">
        <v>126</v>
      </c>
      <c r="C30" s="54" t="s">
        <v>127</v>
      </c>
      <c r="D30" s="55" t="s">
        <v>16</v>
      </c>
      <c r="E30" s="67" t="s">
        <v>23</v>
      </c>
      <c r="F30" s="67" t="s">
        <v>16</v>
      </c>
      <c r="G30" s="67" t="s">
        <v>23</v>
      </c>
      <c r="H30" s="67" t="s">
        <v>16</v>
      </c>
      <c r="I30" s="67" t="s">
        <v>23</v>
      </c>
      <c r="J30" s="67" t="s">
        <v>23</v>
      </c>
    </row>
    <row r="31" spans="1:10">
      <c r="A31" s="60">
        <v>29</v>
      </c>
      <c r="B31" s="64" t="s">
        <v>112</v>
      </c>
      <c r="C31" s="64" t="s">
        <v>113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54" t="s">
        <v>128</v>
      </c>
      <c r="C32" s="54" t="s">
        <v>129</v>
      </c>
      <c r="D32" s="55" t="s">
        <v>16</v>
      </c>
      <c r="E32" s="67" t="s">
        <v>16</v>
      </c>
      <c r="F32" s="67" t="s">
        <v>16</v>
      </c>
      <c r="G32" s="67" t="s">
        <v>16</v>
      </c>
      <c r="H32" s="67" t="s">
        <v>16</v>
      </c>
      <c r="I32" s="67" t="s">
        <v>16</v>
      </c>
      <c r="J32" s="67" t="s">
        <v>16</v>
      </c>
    </row>
    <row r="33" spans="1:10">
      <c r="A33" s="60">
        <v>31</v>
      </c>
      <c r="B33" s="63" t="s">
        <v>54</v>
      </c>
      <c r="C33" s="63" t="s">
        <v>51</v>
      </c>
      <c r="D33" s="55" t="s">
        <v>16</v>
      </c>
      <c r="E33" s="55" t="s">
        <v>23</v>
      </c>
      <c r="F33" s="55" t="s">
        <v>16</v>
      </c>
      <c r="G33" s="55" t="s">
        <v>23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4" t="s">
        <v>76</v>
      </c>
      <c r="C34" s="64" t="s">
        <v>77</v>
      </c>
      <c r="D34" s="55" t="s">
        <v>23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1" t="s">
        <v>94</v>
      </c>
      <c r="C35" s="61" t="s">
        <v>114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58</v>
      </c>
      <c r="C36" s="68" t="s">
        <v>59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62</v>
      </c>
      <c r="C38" s="68" t="s">
        <v>63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54" t="s">
        <v>144</v>
      </c>
      <c r="C39" s="54" t="s">
        <v>145</v>
      </c>
      <c r="D39" s="55" t="s">
        <v>16</v>
      </c>
      <c r="E39" s="55" t="s">
        <v>16</v>
      </c>
      <c r="F39" s="55" t="s">
        <v>16</v>
      </c>
      <c r="G39" s="55" t="s">
        <v>23</v>
      </c>
      <c r="H39" s="55" t="s">
        <v>16</v>
      </c>
      <c r="I39" s="55" t="s">
        <v>15</v>
      </c>
      <c r="J39" s="55" t="s">
        <v>16</v>
      </c>
    </row>
    <row r="40" spans="1:10">
      <c r="A40" s="60">
        <v>38</v>
      </c>
      <c r="B40" s="54" t="s">
        <v>138</v>
      </c>
      <c r="C40" s="54" t="s">
        <v>123</v>
      </c>
      <c r="D40" s="55" t="s">
        <v>16</v>
      </c>
      <c r="E40" s="67" t="s">
        <v>16</v>
      </c>
      <c r="F40" s="67" t="s">
        <v>16</v>
      </c>
      <c r="G40" s="67" t="s">
        <v>15</v>
      </c>
      <c r="H40" s="67" t="s">
        <v>16</v>
      </c>
      <c r="I40" s="67" t="s">
        <v>16</v>
      </c>
      <c r="J40" s="67" t="s">
        <v>16</v>
      </c>
    </row>
    <row r="41" spans="1:10">
      <c r="A41" s="60">
        <v>39</v>
      </c>
      <c r="B41" s="54" t="s">
        <v>160</v>
      </c>
      <c r="C41" s="54" t="s">
        <v>161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68" t="s">
        <v>66</v>
      </c>
      <c r="C42" s="54" t="s">
        <v>124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68" t="s">
        <v>66</v>
      </c>
      <c r="C43" s="68" t="s">
        <v>67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133</v>
      </c>
      <c r="C44" s="54" t="s">
        <v>134</v>
      </c>
      <c r="D44" s="55" t="s">
        <v>16</v>
      </c>
      <c r="E44" s="67" t="s">
        <v>23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23</v>
      </c>
    </row>
    <row r="45" spans="1:10" ht="15.75">
      <c r="A45" s="60">
        <v>43</v>
      </c>
      <c r="B45" s="69" t="s">
        <v>70</v>
      </c>
      <c r="C45" s="68" t="s">
        <v>71</v>
      </c>
      <c r="D45" s="55" t="s">
        <v>23</v>
      </c>
      <c r="E45" s="55" t="s">
        <v>16</v>
      </c>
      <c r="F45" s="55" t="s">
        <v>23</v>
      </c>
      <c r="G45" s="55" t="s">
        <v>15</v>
      </c>
      <c r="H45" s="55" t="s">
        <v>16</v>
      </c>
      <c r="I45" s="55" t="s">
        <v>16</v>
      </c>
      <c r="J45" s="55" t="s">
        <v>16</v>
      </c>
    </row>
    <row r="46" spans="1:10">
      <c r="A46" s="60">
        <v>44</v>
      </c>
      <c r="B46" s="54"/>
      <c r="C46" s="54"/>
      <c r="D46" s="55"/>
      <c r="E46" s="55"/>
      <c r="F46" s="55"/>
      <c r="G46" s="55"/>
      <c r="H46" s="55"/>
      <c r="I46" s="55"/>
      <c r="J46" s="55"/>
    </row>
    <row r="47" spans="1:10">
      <c r="A47" s="60">
        <v>45</v>
      </c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B3C7-8D31-4A3E-BD6D-7F8F6406D10D}">
  <sheetPr>
    <pageSetUpPr fitToPage="1"/>
  </sheetPr>
  <dimension ref="A1:J46"/>
  <sheetViews>
    <sheetView workbookViewId="0">
      <selection activeCell="E7" sqref="E7"/>
    </sheetView>
  </sheetViews>
  <sheetFormatPr defaultColWidth="8.85546875" defaultRowHeight="15"/>
  <cols>
    <col min="1" max="1" width="14.42578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15</v>
      </c>
      <c r="G4" s="55" t="s">
        <v>16</v>
      </c>
      <c r="H4" s="55" t="s">
        <v>16</v>
      </c>
      <c r="I4" s="55" t="s">
        <v>15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23</v>
      </c>
      <c r="E6" s="55" t="s">
        <v>16</v>
      </c>
      <c r="F6" s="55" t="s">
        <v>23</v>
      </c>
      <c r="G6" s="55" t="s">
        <v>16</v>
      </c>
      <c r="H6" s="55" t="s">
        <v>16</v>
      </c>
      <c r="I6" s="55" t="s">
        <v>16</v>
      </c>
      <c r="J6" s="55" t="s">
        <v>14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23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16</v>
      </c>
      <c r="F13" s="55" t="s">
        <v>23</v>
      </c>
      <c r="G13" s="55" t="s">
        <v>23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107</v>
      </c>
      <c r="I14" s="55"/>
      <c r="J14" s="55"/>
    </row>
    <row r="15" spans="1:10">
      <c r="A15" s="60">
        <v>13</v>
      </c>
      <c r="B15" s="63" t="s">
        <v>34</v>
      </c>
      <c r="C15" s="63" t="s">
        <v>22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15</v>
      </c>
    </row>
    <row r="16" spans="1:10">
      <c r="A16" s="60">
        <v>14</v>
      </c>
      <c r="B16" s="64" t="s">
        <v>135</v>
      </c>
      <c r="C16" s="64" t="s">
        <v>136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38</v>
      </c>
      <c r="C17" s="64" t="s">
        <v>39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4" t="s">
        <v>139</v>
      </c>
      <c r="C18" s="64" t="s">
        <v>143</v>
      </c>
      <c r="D18" s="55" t="s">
        <v>23</v>
      </c>
      <c r="E18" s="55" t="s">
        <v>23</v>
      </c>
      <c r="F18" s="55" t="s">
        <v>23</v>
      </c>
      <c r="G18" s="55" t="s">
        <v>23</v>
      </c>
      <c r="H18" s="55" t="s">
        <v>23</v>
      </c>
      <c r="I18" s="55" t="s">
        <v>23</v>
      </c>
      <c r="J18" s="55" t="s">
        <v>23</v>
      </c>
    </row>
    <row r="19" spans="1:10">
      <c r="A19" s="60">
        <v>17</v>
      </c>
      <c r="B19" s="64" t="s">
        <v>82</v>
      </c>
      <c r="C19" s="64" t="s">
        <v>83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1" t="s">
        <v>84</v>
      </c>
      <c r="C20" s="61" t="s">
        <v>131</v>
      </c>
      <c r="D20" s="55" t="s">
        <v>16</v>
      </c>
      <c r="E20" s="55" t="s">
        <v>16</v>
      </c>
      <c r="F20" s="55" t="s">
        <v>23</v>
      </c>
      <c r="G20" s="55" t="s">
        <v>23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5" t="s">
        <v>40</v>
      </c>
      <c r="C21" s="65" t="s">
        <v>41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6" t="s">
        <v>40</v>
      </c>
      <c r="C22" s="66" t="s">
        <v>111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23</v>
      </c>
    </row>
    <row r="23" spans="1:10">
      <c r="A23" s="60">
        <v>21</v>
      </c>
      <c r="B23" s="64" t="s">
        <v>86</v>
      </c>
      <c r="C23" s="64" t="s">
        <v>87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3" t="s">
        <v>42</v>
      </c>
      <c r="C24" s="63" t="s">
        <v>43</v>
      </c>
      <c r="D24" s="55" t="s">
        <v>16</v>
      </c>
      <c r="E24" s="55" t="s">
        <v>16</v>
      </c>
      <c r="F24" s="55" t="s">
        <v>23</v>
      </c>
      <c r="G24" s="55" t="s">
        <v>23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44</v>
      </c>
      <c r="C25" s="63" t="s">
        <v>45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4" t="s">
        <v>46</v>
      </c>
      <c r="C26" s="64" t="s">
        <v>75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52</v>
      </c>
      <c r="C27" s="63" t="s">
        <v>53</v>
      </c>
      <c r="D27" s="55" t="s">
        <v>16</v>
      </c>
      <c r="E27" s="55" t="s">
        <v>16</v>
      </c>
      <c r="F27" s="55" t="s">
        <v>16</v>
      </c>
      <c r="G27" s="55" t="s">
        <v>23</v>
      </c>
      <c r="H27" s="55" t="s">
        <v>23</v>
      </c>
      <c r="I27" s="55" t="s">
        <v>23</v>
      </c>
      <c r="J27" s="55" t="s">
        <v>16</v>
      </c>
    </row>
    <row r="28" spans="1:10">
      <c r="A28" s="60">
        <v>26</v>
      </c>
      <c r="B28" s="54" t="s">
        <v>126</v>
      </c>
      <c r="C28" s="54" t="s">
        <v>127</v>
      </c>
      <c r="D28" s="55" t="s">
        <v>23</v>
      </c>
      <c r="E28" s="67" t="s">
        <v>23</v>
      </c>
      <c r="F28" s="67" t="s">
        <v>23</v>
      </c>
      <c r="G28" s="67" t="s">
        <v>23</v>
      </c>
      <c r="H28" s="67" t="s">
        <v>23</v>
      </c>
      <c r="I28" s="67" t="s">
        <v>23</v>
      </c>
      <c r="J28" s="67" t="s">
        <v>23</v>
      </c>
    </row>
    <row r="29" spans="1:10">
      <c r="A29" s="60">
        <v>27</v>
      </c>
      <c r="B29" s="64" t="s">
        <v>112</v>
      </c>
      <c r="C29" s="64" t="s">
        <v>113</v>
      </c>
      <c r="D29" s="55" t="s">
        <v>16</v>
      </c>
      <c r="E29" s="55" t="s">
        <v>16</v>
      </c>
      <c r="F29" s="55" t="s">
        <v>23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54" t="s">
        <v>128</v>
      </c>
      <c r="C30" s="54" t="s">
        <v>129</v>
      </c>
      <c r="D30" s="55" t="s">
        <v>16</v>
      </c>
      <c r="E30" s="67" t="s">
        <v>23</v>
      </c>
      <c r="F30" s="67" t="s">
        <v>16</v>
      </c>
      <c r="G30" s="67" t="s">
        <v>23</v>
      </c>
      <c r="H30" s="67" t="s">
        <v>163</v>
      </c>
      <c r="I30" s="67"/>
      <c r="J30" s="67"/>
    </row>
    <row r="31" spans="1:10">
      <c r="A31" s="60">
        <v>29</v>
      </c>
      <c r="B31" s="63" t="s">
        <v>54</v>
      </c>
      <c r="C31" s="63" t="s">
        <v>51</v>
      </c>
      <c r="D31" s="55" t="s">
        <v>23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23</v>
      </c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23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144</v>
      </c>
      <c r="C37" s="54" t="s">
        <v>145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54" t="s">
        <v>138</v>
      </c>
      <c r="C38" s="54" t="s">
        <v>123</v>
      </c>
      <c r="D38" s="55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54" t="s">
        <v>160</v>
      </c>
      <c r="C39" s="54" t="s">
        <v>161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68" t="s">
        <v>66</v>
      </c>
      <c r="C40" s="54" t="s">
        <v>124</v>
      </c>
      <c r="D40" s="55" t="s">
        <v>16</v>
      </c>
      <c r="E40" s="67" t="s">
        <v>16</v>
      </c>
      <c r="F40" s="67" t="s">
        <v>16</v>
      </c>
      <c r="G40" s="67" t="s">
        <v>16</v>
      </c>
      <c r="H40" s="67" t="s">
        <v>16</v>
      </c>
      <c r="I40" s="67" t="s">
        <v>16</v>
      </c>
      <c r="J40" s="67" t="s">
        <v>16</v>
      </c>
    </row>
    <row r="41" spans="1:10">
      <c r="A41" s="60">
        <v>39</v>
      </c>
      <c r="B41" s="68" t="s">
        <v>66</v>
      </c>
      <c r="C41" s="68" t="s">
        <v>67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133</v>
      </c>
      <c r="C42" s="54" t="s">
        <v>134</v>
      </c>
      <c r="D42" s="55" t="s">
        <v>16</v>
      </c>
      <c r="E42" s="67" t="s">
        <v>23</v>
      </c>
      <c r="F42" s="67" t="s">
        <v>23</v>
      </c>
      <c r="G42" s="67" t="s">
        <v>16</v>
      </c>
      <c r="H42" s="67" t="s">
        <v>16</v>
      </c>
      <c r="I42" s="67" t="s">
        <v>16</v>
      </c>
      <c r="J42" s="67" t="s">
        <v>15</v>
      </c>
    </row>
    <row r="43" spans="1:10" ht="15.75">
      <c r="A43" s="60">
        <v>41</v>
      </c>
      <c r="B43" s="69" t="s">
        <v>70</v>
      </c>
      <c r="C43" s="68" t="s">
        <v>71</v>
      </c>
      <c r="D43" s="55" t="s">
        <v>23</v>
      </c>
      <c r="E43" s="55" t="s">
        <v>23</v>
      </c>
      <c r="F43" s="55" t="s">
        <v>23</v>
      </c>
      <c r="G43" s="55" t="s">
        <v>15</v>
      </c>
      <c r="H43" s="55" t="s">
        <v>15</v>
      </c>
      <c r="I43" s="55" t="s">
        <v>23</v>
      </c>
      <c r="J43" s="55" t="s">
        <v>16</v>
      </c>
    </row>
    <row r="44" spans="1:10">
      <c r="A44" s="60">
        <v>42</v>
      </c>
      <c r="B44" s="54"/>
      <c r="C44" s="54"/>
      <c r="D44" s="55"/>
      <c r="E44" s="55"/>
      <c r="F44" s="55"/>
      <c r="G44" s="55"/>
      <c r="H44" s="55"/>
      <c r="I44" s="55"/>
      <c r="J44" s="55"/>
    </row>
    <row r="45" spans="1:10">
      <c r="A45" s="60">
        <v>43</v>
      </c>
      <c r="B45" s="54"/>
      <c r="C45" s="54"/>
      <c r="D45" s="67"/>
      <c r="E45" s="67"/>
      <c r="F45" s="67"/>
      <c r="G45" s="67"/>
      <c r="H45" s="67"/>
      <c r="I45" s="67"/>
      <c r="J45" s="67"/>
    </row>
    <row r="46" spans="1:10">
      <c r="A46" s="60">
        <v>44</v>
      </c>
      <c r="B46" s="54"/>
      <c r="C46" s="54"/>
      <c r="D46" s="67"/>
      <c r="E46" s="67"/>
      <c r="F46" s="67"/>
      <c r="G46" s="67"/>
      <c r="H46" s="67"/>
      <c r="I46" s="67"/>
      <c r="J46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3B70-EF2F-48F3-8DE3-E4C4BF9E8491}">
  <sheetPr>
    <pageSetUpPr fitToPage="1"/>
  </sheetPr>
  <dimension ref="A1:J44"/>
  <sheetViews>
    <sheetView topLeftCell="C27" workbookViewId="0">
      <selection activeCell="J43" sqref="J43"/>
    </sheetView>
  </sheetViews>
  <sheetFormatPr defaultColWidth="8.85546875" defaultRowHeight="15"/>
  <cols>
    <col min="1" max="1" width="14.42578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164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15</v>
      </c>
      <c r="H3" s="55" t="s">
        <v>15</v>
      </c>
      <c r="I3" s="55" t="s">
        <v>15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23</v>
      </c>
      <c r="H5" s="55" t="s">
        <v>165</v>
      </c>
      <c r="I5" s="55" t="s">
        <v>166</v>
      </c>
      <c r="J5" s="55" t="s">
        <v>166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23</v>
      </c>
      <c r="F6" s="55" t="s">
        <v>16</v>
      </c>
      <c r="G6" s="55" t="s">
        <v>16</v>
      </c>
      <c r="H6" s="55" t="s">
        <v>16</v>
      </c>
      <c r="I6" s="55" t="s">
        <v>23</v>
      </c>
      <c r="J6" s="55" t="s">
        <v>16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15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23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16</v>
      </c>
      <c r="G12" s="55" t="s">
        <v>23</v>
      </c>
      <c r="H12" s="55" t="s">
        <v>16</v>
      </c>
      <c r="I12" s="55" t="s">
        <v>23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23</v>
      </c>
      <c r="F13" s="55" t="s">
        <v>16</v>
      </c>
      <c r="G13" s="55" t="s">
        <v>16</v>
      </c>
      <c r="H13" s="55" t="s">
        <v>23</v>
      </c>
      <c r="I13" s="55" t="s">
        <v>16</v>
      </c>
      <c r="J13" s="55" t="s">
        <v>23</v>
      </c>
    </row>
    <row r="14" spans="1:10">
      <c r="A14" s="60">
        <v>12</v>
      </c>
      <c r="B14" s="63" t="s">
        <v>34</v>
      </c>
      <c r="C14" s="63" t="s">
        <v>22</v>
      </c>
      <c r="D14" s="55" t="s">
        <v>16</v>
      </c>
      <c r="E14" s="55" t="s">
        <v>16</v>
      </c>
      <c r="F14" s="55" t="s">
        <v>23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135</v>
      </c>
      <c r="C15" s="64" t="s">
        <v>136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23</v>
      </c>
      <c r="I15" s="55" t="s">
        <v>23</v>
      </c>
      <c r="J15" s="55" t="s">
        <v>23</v>
      </c>
    </row>
    <row r="16" spans="1:10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14</v>
      </c>
    </row>
    <row r="17" spans="1:10">
      <c r="A17" s="60">
        <v>15</v>
      </c>
      <c r="B17" s="64" t="s">
        <v>139</v>
      </c>
      <c r="C17" s="64" t="s">
        <v>143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23</v>
      </c>
      <c r="I17" s="55" t="s">
        <v>16</v>
      </c>
      <c r="J17" s="55" t="s">
        <v>16</v>
      </c>
    </row>
    <row r="18" spans="1:10">
      <c r="A18" s="60">
        <v>16</v>
      </c>
      <c r="B18" s="64" t="s">
        <v>82</v>
      </c>
      <c r="C18" s="64" t="s">
        <v>83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1" t="s">
        <v>84</v>
      </c>
      <c r="C19" s="61" t="s">
        <v>131</v>
      </c>
      <c r="D19" s="55" t="s">
        <v>23</v>
      </c>
      <c r="E19" s="55" t="s">
        <v>16</v>
      </c>
      <c r="F19" s="55" t="s">
        <v>23</v>
      </c>
      <c r="G19" s="55" t="s">
        <v>23</v>
      </c>
      <c r="H19" s="55" t="s">
        <v>23</v>
      </c>
      <c r="I19" s="55" t="s">
        <v>23</v>
      </c>
      <c r="J19" s="55" t="s">
        <v>16</v>
      </c>
    </row>
    <row r="20" spans="1:10">
      <c r="A20" s="60">
        <v>18</v>
      </c>
      <c r="B20" s="65" t="s">
        <v>40</v>
      </c>
      <c r="C20" s="65" t="s">
        <v>41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6" t="s">
        <v>40</v>
      </c>
      <c r="C21" s="66" t="s">
        <v>111</v>
      </c>
      <c r="D21" s="55" t="s">
        <v>16</v>
      </c>
      <c r="E21" s="55" t="s">
        <v>16</v>
      </c>
      <c r="F21" s="55" t="s">
        <v>23</v>
      </c>
      <c r="G21" s="55" t="s">
        <v>23</v>
      </c>
      <c r="H21" s="55" t="s">
        <v>23</v>
      </c>
      <c r="I21" s="55" t="s">
        <v>16</v>
      </c>
      <c r="J21" s="55" t="s">
        <v>16</v>
      </c>
    </row>
    <row r="22" spans="1:10">
      <c r="A22" s="60">
        <v>20</v>
      </c>
      <c r="B22" s="64" t="s">
        <v>86</v>
      </c>
      <c r="C22" s="64" t="s">
        <v>87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3" t="s">
        <v>42</v>
      </c>
      <c r="C23" s="63" t="s">
        <v>43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23</v>
      </c>
      <c r="I23" s="55" t="s">
        <v>16</v>
      </c>
      <c r="J23" s="55" t="s">
        <v>16</v>
      </c>
    </row>
    <row r="24" spans="1:10">
      <c r="A24" s="60">
        <v>22</v>
      </c>
      <c r="B24" s="63" t="s">
        <v>44</v>
      </c>
      <c r="C24" s="63" t="s">
        <v>45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15</v>
      </c>
      <c r="I24" s="55" t="s">
        <v>16</v>
      </c>
      <c r="J24" s="55" t="s">
        <v>16</v>
      </c>
    </row>
    <row r="25" spans="1:10">
      <c r="A25" s="60">
        <v>23</v>
      </c>
      <c r="B25" s="64" t="s">
        <v>46</v>
      </c>
      <c r="C25" s="64" t="s">
        <v>75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54" t="s">
        <v>126</v>
      </c>
      <c r="C27" s="54" t="s">
        <v>127</v>
      </c>
      <c r="D27" s="55" t="s">
        <v>23</v>
      </c>
      <c r="E27" s="67" t="s">
        <v>16</v>
      </c>
      <c r="F27" s="67" t="s">
        <v>16</v>
      </c>
      <c r="G27" s="67" t="s">
        <v>16</v>
      </c>
      <c r="H27" s="67" t="s">
        <v>88</v>
      </c>
      <c r="I27" s="67"/>
      <c r="J27" s="67"/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3" t="s">
        <v>54</v>
      </c>
      <c r="C29" s="63" t="s">
        <v>51</v>
      </c>
      <c r="D29" s="55" t="s">
        <v>16</v>
      </c>
      <c r="E29" s="55" t="s">
        <v>15</v>
      </c>
      <c r="F29" s="55" t="s">
        <v>23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4" t="s">
        <v>76</v>
      </c>
      <c r="C30" s="64" t="s">
        <v>77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1" t="s">
        <v>94</v>
      </c>
      <c r="C31" s="61" t="s">
        <v>114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8" t="s">
        <v>58</v>
      </c>
      <c r="C32" s="68" t="s">
        <v>59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8" t="s">
        <v>60</v>
      </c>
      <c r="C33" s="68" t="s">
        <v>61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62</v>
      </c>
      <c r="C34" s="68" t="s">
        <v>63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15</v>
      </c>
      <c r="J34" s="55" t="s">
        <v>16</v>
      </c>
    </row>
    <row r="35" spans="1:10">
      <c r="A35" s="60">
        <v>33</v>
      </c>
      <c r="B35" s="54" t="s">
        <v>144</v>
      </c>
      <c r="C35" s="54" t="s">
        <v>145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54" t="s">
        <v>138</v>
      </c>
      <c r="C36" s="54" t="s">
        <v>123</v>
      </c>
      <c r="D36" s="55" t="s">
        <v>16</v>
      </c>
      <c r="E36" s="67" t="s">
        <v>16</v>
      </c>
      <c r="F36" s="67" t="s">
        <v>16</v>
      </c>
      <c r="G36" s="67" t="s">
        <v>16</v>
      </c>
      <c r="H36" s="67" t="s">
        <v>16</v>
      </c>
      <c r="I36" s="67" t="s">
        <v>16</v>
      </c>
      <c r="J36" s="67" t="s">
        <v>16</v>
      </c>
    </row>
    <row r="37" spans="1:10">
      <c r="A37" s="60">
        <v>35</v>
      </c>
      <c r="B37" s="54" t="s">
        <v>160</v>
      </c>
      <c r="C37" s="54" t="s">
        <v>161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66</v>
      </c>
      <c r="C38" s="54" t="s">
        <v>124</v>
      </c>
      <c r="D38" s="55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15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54" t="s">
        <v>133</v>
      </c>
      <c r="C40" s="54" t="s">
        <v>134</v>
      </c>
      <c r="D40" s="55" t="s">
        <v>16</v>
      </c>
      <c r="E40" s="67" t="s">
        <v>16</v>
      </c>
      <c r="F40" s="67" t="s">
        <v>23</v>
      </c>
      <c r="G40" s="67" t="s">
        <v>16</v>
      </c>
      <c r="H40" s="67" t="s">
        <v>16</v>
      </c>
      <c r="I40" s="67" t="s">
        <v>16</v>
      </c>
      <c r="J40" s="67" t="s">
        <v>16</v>
      </c>
    </row>
    <row r="41" spans="1:10" ht="15.75">
      <c r="A41" s="60">
        <v>39</v>
      </c>
      <c r="B41" s="69" t="s">
        <v>70</v>
      </c>
      <c r="C41" s="68" t="s">
        <v>71</v>
      </c>
      <c r="D41" s="55" t="s">
        <v>16</v>
      </c>
      <c r="E41" s="55" t="s">
        <v>14</v>
      </c>
      <c r="F41" s="55" t="s">
        <v>16</v>
      </c>
      <c r="G41" s="55" t="s">
        <v>16</v>
      </c>
      <c r="H41" s="55" t="s">
        <v>16</v>
      </c>
      <c r="I41" s="55" t="s">
        <v>15</v>
      </c>
      <c r="J41" s="55" t="s">
        <v>16</v>
      </c>
    </row>
    <row r="42" spans="1:10">
      <c r="A42" s="60">
        <v>40</v>
      </c>
      <c r="B42" s="54"/>
      <c r="C42" s="54"/>
      <c r="D42" s="55"/>
      <c r="E42" s="55"/>
      <c r="F42" s="55"/>
      <c r="G42" s="55"/>
      <c r="H42" s="55"/>
      <c r="I42" s="55"/>
      <c r="J42" s="55"/>
    </row>
    <row r="43" spans="1:10">
      <c r="A43" s="60">
        <v>41</v>
      </c>
      <c r="B43" s="54"/>
      <c r="C43" s="54"/>
      <c r="D43" s="67"/>
      <c r="E43" s="67"/>
      <c r="F43" s="67"/>
      <c r="G43" s="67"/>
      <c r="H43" s="67"/>
      <c r="I43" s="67"/>
      <c r="J43" s="67"/>
    </row>
    <row r="44" spans="1:10">
      <c r="A44" s="60">
        <v>42</v>
      </c>
      <c r="B44" s="54"/>
      <c r="C44" s="54"/>
      <c r="D44" s="67"/>
      <c r="E44" s="67"/>
      <c r="F44" s="67"/>
      <c r="G44" s="67"/>
      <c r="H44" s="67"/>
      <c r="I44" s="67"/>
      <c r="J44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68F6-1579-474D-99A8-56A16B51112F}">
  <sheetPr>
    <pageSetUpPr fitToPage="1"/>
  </sheetPr>
  <dimension ref="A1:J45"/>
  <sheetViews>
    <sheetView topLeftCell="J3" workbookViewId="0">
      <selection activeCell="J3" sqref="J3"/>
    </sheetView>
  </sheetViews>
  <sheetFormatPr defaultColWidth="8.85546875" defaultRowHeight="15"/>
  <cols>
    <col min="1" max="1" width="14.42578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167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15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15</v>
      </c>
      <c r="F4" s="55" t="s">
        <v>16</v>
      </c>
      <c r="G4" s="55" t="s">
        <v>23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23</v>
      </c>
      <c r="F6" s="55" t="s">
        <v>16</v>
      </c>
      <c r="G6" s="55" t="s">
        <v>23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88</v>
      </c>
      <c r="J11" s="55"/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23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16</v>
      </c>
      <c r="F13" s="55" t="s">
        <v>14</v>
      </c>
      <c r="G13" s="55" t="s">
        <v>23</v>
      </c>
      <c r="H13" s="55" t="s">
        <v>16</v>
      </c>
      <c r="I13" s="55" t="s">
        <v>23</v>
      </c>
      <c r="J13" s="55" t="s">
        <v>16</v>
      </c>
    </row>
    <row r="14" spans="1:10">
      <c r="A14" s="60">
        <v>12</v>
      </c>
      <c r="B14" s="63" t="s">
        <v>34</v>
      </c>
      <c r="C14" s="63" t="s">
        <v>22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139</v>
      </c>
      <c r="C16" s="64" t="s">
        <v>143</v>
      </c>
      <c r="D16" s="55" t="s">
        <v>16</v>
      </c>
      <c r="E16" s="55" t="s">
        <v>16</v>
      </c>
      <c r="F16" s="55" t="s">
        <v>16</v>
      </c>
      <c r="G16" s="55" t="s">
        <v>23</v>
      </c>
      <c r="H16" s="55" t="s">
        <v>16</v>
      </c>
      <c r="I16" s="55" t="s">
        <v>16</v>
      </c>
      <c r="J16" s="55" t="s">
        <v>15</v>
      </c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1" t="s">
        <v>84</v>
      </c>
      <c r="C18" s="61" t="s">
        <v>131</v>
      </c>
      <c r="D18" s="55" t="s">
        <v>23</v>
      </c>
      <c r="E18" s="55" t="s">
        <v>23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14</v>
      </c>
    </row>
    <row r="19" spans="1:10">
      <c r="A19" s="60">
        <v>17</v>
      </c>
      <c r="B19" s="65" t="s">
        <v>40</v>
      </c>
      <c r="C19" s="65" t="s">
        <v>41</v>
      </c>
      <c r="D19" s="55" t="s">
        <v>15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16</v>
      </c>
      <c r="G20" s="55" t="s">
        <v>23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23</v>
      </c>
      <c r="G22" s="55" t="s">
        <v>16</v>
      </c>
      <c r="H22" s="55" t="s">
        <v>16</v>
      </c>
      <c r="I22" s="55" t="s">
        <v>23</v>
      </c>
      <c r="J22" s="55" t="s">
        <v>23</v>
      </c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52</v>
      </c>
      <c r="C25" s="63" t="s">
        <v>53</v>
      </c>
      <c r="D25" s="55" t="s">
        <v>16</v>
      </c>
      <c r="E25" s="55" t="s">
        <v>23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112</v>
      </c>
      <c r="C26" s="64" t="s">
        <v>113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54</v>
      </c>
      <c r="C27" s="63" t="s">
        <v>51</v>
      </c>
      <c r="D27" s="55" t="s">
        <v>16</v>
      </c>
      <c r="E27" s="55" t="s">
        <v>16</v>
      </c>
      <c r="F27" s="55" t="s">
        <v>23</v>
      </c>
      <c r="G27" s="55" t="s">
        <v>16</v>
      </c>
      <c r="H27" s="55" t="s">
        <v>16</v>
      </c>
      <c r="I27" s="55" t="s">
        <v>23</v>
      </c>
      <c r="J27" s="55" t="s">
        <v>16</v>
      </c>
    </row>
    <row r="28" spans="1:10">
      <c r="A28" s="60">
        <v>26</v>
      </c>
      <c r="B28" s="64" t="s">
        <v>76</v>
      </c>
      <c r="C28" s="64" t="s">
        <v>77</v>
      </c>
      <c r="D28" s="55" t="s">
        <v>16</v>
      </c>
      <c r="E28" s="55" t="s">
        <v>23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23</v>
      </c>
    </row>
    <row r="29" spans="1:10">
      <c r="A29" s="60">
        <v>27</v>
      </c>
      <c r="B29" s="61" t="s">
        <v>94</v>
      </c>
      <c r="C29" s="61" t="s">
        <v>114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8" t="s">
        <v>58</v>
      </c>
      <c r="C30" s="68" t="s">
        <v>59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8" t="s">
        <v>60</v>
      </c>
      <c r="C31" s="68" t="s">
        <v>61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8" t="s">
        <v>62</v>
      </c>
      <c r="C32" s="68" t="s">
        <v>63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54" t="s">
        <v>144</v>
      </c>
      <c r="C33" s="54" t="s">
        <v>145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54" t="s">
        <v>138</v>
      </c>
      <c r="C34" s="54" t="s">
        <v>123</v>
      </c>
      <c r="D34" s="55" t="s">
        <v>16</v>
      </c>
      <c r="E34" s="67" t="s">
        <v>16</v>
      </c>
      <c r="F34" s="67" t="s">
        <v>16</v>
      </c>
      <c r="G34" s="67" t="s">
        <v>16</v>
      </c>
      <c r="H34" s="67" t="s">
        <v>16</v>
      </c>
      <c r="I34" s="67" t="s">
        <v>16</v>
      </c>
      <c r="J34" s="67" t="s">
        <v>16</v>
      </c>
    </row>
    <row r="35" spans="1:10">
      <c r="A35" s="60">
        <v>33</v>
      </c>
      <c r="B35" s="54" t="s">
        <v>160</v>
      </c>
      <c r="C35" s="54" t="s">
        <v>161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66</v>
      </c>
      <c r="C36" s="54" t="s">
        <v>124</v>
      </c>
      <c r="D36" s="55" t="s">
        <v>16</v>
      </c>
      <c r="E36" s="67" t="s">
        <v>16</v>
      </c>
      <c r="F36" s="67" t="s">
        <v>16</v>
      </c>
      <c r="G36" s="67" t="s">
        <v>16</v>
      </c>
      <c r="H36" s="67" t="s">
        <v>16</v>
      </c>
      <c r="I36" s="67" t="s">
        <v>16</v>
      </c>
      <c r="J36" s="67" t="s">
        <v>16</v>
      </c>
    </row>
    <row r="37" spans="1:10">
      <c r="A37" s="60">
        <v>35</v>
      </c>
      <c r="B37" s="68" t="s">
        <v>66</v>
      </c>
      <c r="C37" s="68" t="s">
        <v>67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23</v>
      </c>
      <c r="J37" s="55" t="s">
        <v>16</v>
      </c>
    </row>
    <row r="38" spans="1:10">
      <c r="A38" s="60">
        <v>36</v>
      </c>
      <c r="B38" s="54" t="s">
        <v>133</v>
      </c>
      <c r="C38" s="54" t="s">
        <v>134</v>
      </c>
      <c r="D38" s="55" t="s">
        <v>23</v>
      </c>
      <c r="E38" s="67" t="s">
        <v>23</v>
      </c>
      <c r="F38" s="67" t="s">
        <v>16</v>
      </c>
      <c r="G38" s="67" t="s">
        <v>16</v>
      </c>
      <c r="H38" s="67" t="s">
        <v>16</v>
      </c>
      <c r="I38" s="67" t="s">
        <v>15</v>
      </c>
      <c r="J38" s="67" t="s">
        <v>16</v>
      </c>
    </row>
    <row r="39" spans="1:10" ht="15.75">
      <c r="A39" s="60">
        <v>37</v>
      </c>
      <c r="B39" s="69" t="s">
        <v>70</v>
      </c>
      <c r="C39" s="68" t="s">
        <v>71</v>
      </c>
      <c r="D39" s="55" t="s">
        <v>23</v>
      </c>
      <c r="E39" s="55" t="s">
        <v>15</v>
      </c>
      <c r="F39" s="55" t="s">
        <v>16</v>
      </c>
      <c r="G39" s="55" t="s">
        <v>16</v>
      </c>
      <c r="H39" s="55" t="s">
        <v>16</v>
      </c>
      <c r="I39" s="55" t="s">
        <v>23</v>
      </c>
      <c r="J39" s="55" t="s">
        <v>16</v>
      </c>
    </row>
    <row r="40" spans="1:10">
      <c r="A40" s="60">
        <v>38</v>
      </c>
      <c r="B40" s="54" t="s">
        <v>168</v>
      </c>
      <c r="C40" s="54" t="s">
        <v>169</v>
      </c>
      <c r="D40" s="55"/>
      <c r="E40" s="55"/>
      <c r="F40" s="55"/>
      <c r="G40" s="55"/>
      <c r="H40" s="55"/>
      <c r="I40" s="55"/>
      <c r="J40" s="55" t="s">
        <v>15</v>
      </c>
    </row>
    <row r="41" spans="1:10">
      <c r="A41" s="60">
        <v>39</v>
      </c>
      <c r="B41" s="54" t="s">
        <v>170</v>
      </c>
      <c r="C41" s="54" t="s">
        <v>171</v>
      </c>
      <c r="D41" s="67"/>
      <c r="E41" s="67"/>
      <c r="F41" s="67"/>
      <c r="G41" s="67"/>
      <c r="H41" s="67"/>
      <c r="I41" s="67"/>
      <c r="J41" s="67" t="s">
        <v>16</v>
      </c>
    </row>
    <row r="42" spans="1:10">
      <c r="A42" s="60">
        <v>40</v>
      </c>
      <c r="B42" s="54" t="s">
        <v>172</v>
      </c>
      <c r="C42" s="54" t="s">
        <v>173</v>
      </c>
      <c r="D42" s="67"/>
      <c r="E42" s="67"/>
      <c r="F42" s="67"/>
      <c r="G42" s="67"/>
      <c r="H42" s="67"/>
      <c r="I42" s="67"/>
      <c r="J42" s="67" t="s">
        <v>16</v>
      </c>
    </row>
    <row r="43" spans="1:10">
      <c r="A43" s="60"/>
      <c r="B43" s="54" t="s">
        <v>174</v>
      </c>
      <c r="C43" s="54" t="s">
        <v>175</v>
      </c>
      <c r="D43" s="67"/>
      <c r="E43" s="67"/>
      <c r="F43" s="67"/>
      <c r="G43" s="67"/>
      <c r="H43" s="67"/>
      <c r="I43" s="67"/>
      <c r="J43" s="67" t="s">
        <v>16</v>
      </c>
    </row>
    <row r="44" spans="1:10">
      <c r="A44" s="60"/>
      <c r="B44" s="54" t="s">
        <v>176</v>
      </c>
      <c r="C44" s="54" t="s">
        <v>177</v>
      </c>
      <c r="D44" s="67"/>
      <c r="E44" s="67"/>
      <c r="F44" s="67"/>
      <c r="G44" s="67"/>
      <c r="H44" s="67"/>
      <c r="I44" s="67"/>
      <c r="J44" s="67" t="s">
        <v>15</v>
      </c>
    </row>
    <row r="45" spans="1:10">
      <c r="A45" s="60"/>
      <c r="B45" s="54" t="s">
        <v>178</v>
      </c>
      <c r="C45" s="54" t="s">
        <v>179</v>
      </c>
      <c r="D45" s="67"/>
      <c r="E45" s="67"/>
      <c r="F45" s="67"/>
      <c r="G45" s="67"/>
      <c r="H45" s="67"/>
      <c r="I45" s="67"/>
      <c r="J45" s="67" t="s">
        <v>16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0DC8-8127-463F-B3A6-C53F9C0C4197}">
  <sheetPr>
    <pageSetUpPr fitToPage="1"/>
  </sheetPr>
  <dimension ref="A1:J48"/>
  <sheetViews>
    <sheetView workbookViewId="0">
      <selection activeCell="J26" sqref="J26"/>
    </sheetView>
  </sheetViews>
  <sheetFormatPr defaultColWidth="8.85546875" defaultRowHeight="15"/>
  <cols>
    <col min="1" max="1" width="14.42578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180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/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/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/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/>
    </row>
    <row r="7" spans="1:10">
      <c r="A7" s="60">
        <v>5</v>
      </c>
      <c r="B7" s="64" t="s">
        <v>182</v>
      </c>
      <c r="C7" s="64" t="s">
        <v>183</v>
      </c>
      <c r="D7" s="55"/>
      <c r="E7" s="55"/>
      <c r="F7" s="55" t="s">
        <v>23</v>
      </c>
      <c r="G7" s="55" t="s">
        <v>16</v>
      </c>
      <c r="H7" s="55" t="s">
        <v>16</v>
      </c>
      <c r="I7" s="55" t="s">
        <v>16</v>
      </c>
      <c r="J7" s="55"/>
    </row>
    <row r="8" spans="1:10">
      <c r="A8" s="60">
        <v>6</v>
      </c>
      <c r="B8" s="64" t="s">
        <v>184</v>
      </c>
      <c r="C8" s="64" t="s">
        <v>51</v>
      </c>
      <c r="D8" s="55"/>
      <c r="E8" s="55"/>
      <c r="F8" s="55" t="s">
        <v>16</v>
      </c>
      <c r="G8" s="55" t="s">
        <v>16</v>
      </c>
      <c r="H8" s="55" t="s">
        <v>16</v>
      </c>
      <c r="I8" s="55" t="s">
        <v>16</v>
      </c>
      <c r="J8" s="55"/>
    </row>
    <row r="9" spans="1:10">
      <c r="A9" s="60">
        <v>7</v>
      </c>
      <c r="B9" s="64" t="s">
        <v>153</v>
      </c>
      <c r="C9" s="64" t="s">
        <v>154</v>
      </c>
      <c r="D9" s="55" t="s">
        <v>16</v>
      </c>
      <c r="E9" s="55" t="s">
        <v>16</v>
      </c>
      <c r="F9" s="55" t="s">
        <v>23</v>
      </c>
      <c r="G9" s="55" t="s">
        <v>16</v>
      </c>
      <c r="H9" s="55" t="s">
        <v>16</v>
      </c>
      <c r="I9" s="55" t="s">
        <v>16</v>
      </c>
      <c r="J9" s="55"/>
    </row>
    <row r="10" spans="1:10">
      <c r="A10" s="60">
        <v>8</v>
      </c>
      <c r="B10" s="63" t="s">
        <v>26</v>
      </c>
      <c r="C10" s="63" t="s">
        <v>27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/>
    </row>
    <row r="11" spans="1:10">
      <c r="A11" s="60">
        <v>9</v>
      </c>
      <c r="B11" s="63" t="s">
        <v>24</v>
      </c>
      <c r="C11" s="63" t="s">
        <v>25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/>
    </row>
    <row r="12" spans="1:10">
      <c r="A12" s="60">
        <v>10</v>
      </c>
      <c r="B12" s="64" t="s">
        <v>155</v>
      </c>
      <c r="C12" s="64" t="s">
        <v>75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/>
    </row>
    <row r="13" spans="1:10">
      <c r="A13" s="60">
        <v>11</v>
      </c>
      <c r="B13" s="64" t="s">
        <v>156</v>
      </c>
      <c r="C13" s="64" t="s">
        <v>157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/>
    </row>
    <row r="14" spans="1:10">
      <c r="A14" s="60">
        <v>12</v>
      </c>
      <c r="B14" s="64" t="s">
        <v>28</v>
      </c>
      <c r="C14" s="64" t="s">
        <v>29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15</v>
      </c>
      <c r="J14" s="55"/>
    </row>
    <row r="15" spans="1:10">
      <c r="A15" s="60">
        <v>13</v>
      </c>
      <c r="B15" s="64" t="s">
        <v>185</v>
      </c>
      <c r="C15" s="64" t="s">
        <v>183</v>
      </c>
      <c r="D15" s="55" t="s">
        <v>16</v>
      </c>
      <c r="E15" s="55" t="s">
        <v>16</v>
      </c>
      <c r="F15" s="55" t="s">
        <v>23</v>
      </c>
      <c r="G15" s="55" t="s">
        <v>16</v>
      </c>
      <c r="H15" s="55" t="s">
        <v>16</v>
      </c>
      <c r="I15" s="55" t="s">
        <v>16</v>
      </c>
      <c r="J15" s="55"/>
    </row>
    <row r="16" spans="1:10">
      <c r="A16" s="60">
        <v>14</v>
      </c>
      <c r="B16" s="63" t="s">
        <v>30</v>
      </c>
      <c r="C16" s="63" t="s">
        <v>31</v>
      </c>
      <c r="D16" s="55" t="s">
        <v>23</v>
      </c>
      <c r="E16" s="55" t="s">
        <v>16</v>
      </c>
      <c r="F16" s="55" t="s">
        <v>16</v>
      </c>
      <c r="G16" s="55" t="s">
        <v>23</v>
      </c>
      <c r="H16" s="55" t="s">
        <v>23</v>
      </c>
      <c r="I16" s="55" t="s">
        <v>23</v>
      </c>
      <c r="J16" s="55"/>
    </row>
    <row r="17" spans="1:10">
      <c r="A17" s="60">
        <v>15</v>
      </c>
      <c r="B17" s="63" t="s">
        <v>34</v>
      </c>
      <c r="C17" s="63" t="s">
        <v>22</v>
      </c>
      <c r="D17" s="55" t="s">
        <v>23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/>
    </row>
    <row r="18" spans="1:10">
      <c r="A18" s="60">
        <v>16</v>
      </c>
      <c r="B18" s="64" t="s">
        <v>38</v>
      </c>
      <c r="C18" s="64" t="s">
        <v>39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/>
    </row>
    <row r="19" spans="1:10">
      <c r="A19" s="60">
        <v>17</v>
      </c>
      <c r="B19" s="64" t="s">
        <v>139</v>
      </c>
      <c r="C19" s="64" t="s">
        <v>143</v>
      </c>
      <c r="D19" s="55" t="s">
        <v>16</v>
      </c>
      <c r="E19" s="55" t="s">
        <v>23</v>
      </c>
      <c r="F19" s="55" t="s">
        <v>16</v>
      </c>
      <c r="G19" s="55" t="s">
        <v>16</v>
      </c>
      <c r="H19" s="55" t="s">
        <v>16</v>
      </c>
      <c r="I19" s="55" t="s">
        <v>16</v>
      </c>
      <c r="J19" s="55"/>
    </row>
    <row r="20" spans="1:10">
      <c r="A20" s="60">
        <v>18</v>
      </c>
      <c r="B20" s="64" t="s">
        <v>82</v>
      </c>
      <c r="C20" s="64" t="s">
        <v>83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/>
    </row>
    <row r="21" spans="1:10">
      <c r="A21" s="60">
        <v>19</v>
      </c>
      <c r="B21" s="61" t="s">
        <v>84</v>
      </c>
      <c r="C21" s="61" t="s">
        <v>131</v>
      </c>
      <c r="D21" s="55" t="s">
        <v>16</v>
      </c>
      <c r="E21" s="55" t="s">
        <v>16</v>
      </c>
      <c r="F21" s="55" t="s">
        <v>23</v>
      </c>
      <c r="G21" s="55" t="s">
        <v>16</v>
      </c>
      <c r="H21" s="55" t="s">
        <v>16</v>
      </c>
      <c r="I21" s="55" t="s">
        <v>23</v>
      </c>
      <c r="J21" s="55"/>
    </row>
    <row r="22" spans="1:10">
      <c r="A22" s="60">
        <v>20</v>
      </c>
      <c r="B22" s="65" t="s">
        <v>40</v>
      </c>
      <c r="C22" s="65" t="s">
        <v>41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/>
    </row>
    <row r="23" spans="1:10">
      <c r="A23" s="60">
        <v>21</v>
      </c>
      <c r="B23" s="66" t="s">
        <v>40</v>
      </c>
      <c r="C23" s="66" t="s">
        <v>111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/>
    </row>
    <row r="24" spans="1:10">
      <c r="A24" s="60">
        <v>22</v>
      </c>
      <c r="B24" s="66" t="s">
        <v>186</v>
      </c>
      <c r="C24" s="66" t="s">
        <v>187</v>
      </c>
      <c r="D24" s="55" t="s">
        <v>23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/>
    </row>
    <row r="25" spans="1:10">
      <c r="A25" s="60">
        <v>23</v>
      </c>
      <c r="B25" s="64" t="s">
        <v>86</v>
      </c>
      <c r="C25" s="64" t="s">
        <v>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/>
    </row>
    <row r="26" spans="1:10">
      <c r="A26" s="60">
        <v>24</v>
      </c>
      <c r="B26" s="63" t="s">
        <v>42</v>
      </c>
      <c r="C26" s="63" t="s">
        <v>43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23</v>
      </c>
      <c r="I26" s="55" t="s">
        <v>23</v>
      </c>
      <c r="J26" s="55"/>
    </row>
    <row r="27" spans="1:10">
      <c r="A27" s="60">
        <v>25</v>
      </c>
      <c r="B27" s="63" t="s">
        <v>44</v>
      </c>
      <c r="C27" s="63" t="s">
        <v>45</v>
      </c>
      <c r="D27" s="55" t="s">
        <v>16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/>
    </row>
    <row r="28" spans="1:10">
      <c r="A28" s="60">
        <v>26</v>
      </c>
      <c r="B28" s="64" t="s">
        <v>188</v>
      </c>
      <c r="C28" s="64" t="s">
        <v>189</v>
      </c>
      <c r="D28" s="55"/>
      <c r="E28" s="55"/>
      <c r="F28" s="55" t="s">
        <v>16</v>
      </c>
      <c r="G28" s="55" t="s">
        <v>88</v>
      </c>
      <c r="H28" s="55"/>
      <c r="I28" s="55"/>
      <c r="J28" s="55"/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/>
    </row>
    <row r="30" spans="1:10">
      <c r="A30" s="60">
        <v>28</v>
      </c>
      <c r="B30" s="63" t="s">
        <v>52</v>
      </c>
      <c r="C30" s="63" t="s">
        <v>53</v>
      </c>
      <c r="D30" s="55" t="s">
        <v>16</v>
      </c>
      <c r="E30" s="55" t="s">
        <v>23</v>
      </c>
      <c r="F30" s="55" t="s">
        <v>23</v>
      </c>
      <c r="G30" s="55" t="s">
        <v>16</v>
      </c>
      <c r="H30" s="55" t="s">
        <v>16</v>
      </c>
      <c r="I30" s="55" t="s">
        <v>16</v>
      </c>
      <c r="J30" s="55"/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/>
    </row>
    <row r="32" spans="1:10">
      <c r="A32" s="60"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/>
    </row>
    <row r="33" spans="1:10">
      <c r="A33" s="60"/>
      <c r="B33" s="64" t="s">
        <v>191</v>
      </c>
      <c r="C33" s="64" t="s">
        <v>192</v>
      </c>
      <c r="D33" s="55"/>
      <c r="E33" s="55"/>
      <c r="F33" s="55"/>
      <c r="G33" s="55"/>
      <c r="H33" s="55" t="s">
        <v>16</v>
      </c>
      <c r="I33" s="55" t="s">
        <v>16</v>
      </c>
      <c r="J33" s="55"/>
    </row>
    <row r="34" spans="1:10">
      <c r="A34" s="60">
        <v>31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15</v>
      </c>
      <c r="J34" s="55"/>
    </row>
    <row r="35" spans="1:10">
      <c r="A35" s="60">
        <v>32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/>
    </row>
    <row r="36" spans="1:10">
      <c r="A36" s="60">
        <v>33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/>
    </row>
    <row r="37" spans="1:10">
      <c r="A37" s="60">
        <v>34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/>
    </row>
    <row r="38" spans="1:10">
      <c r="A38" s="60">
        <v>35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/>
    </row>
    <row r="39" spans="1:10">
      <c r="A39" s="60">
        <v>36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/>
    </row>
    <row r="40" spans="1:10">
      <c r="A40" s="60">
        <v>37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16</v>
      </c>
      <c r="G40" s="55" t="s">
        <v>23</v>
      </c>
      <c r="H40" s="55" t="s">
        <v>16</v>
      </c>
      <c r="I40" s="55" t="s">
        <v>16</v>
      </c>
      <c r="J40" s="55"/>
    </row>
    <row r="41" spans="1:10">
      <c r="A41" s="60">
        <v>38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/>
    </row>
    <row r="42" spans="1:10">
      <c r="A42" s="60">
        <v>39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/>
    </row>
    <row r="43" spans="1:10">
      <c r="A43" s="60">
        <v>40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/>
    </row>
    <row r="44" spans="1:10">
      <c r="A44" s="60">
        <v>41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/>
    </row>
    <row r="45" spans="1:10">
      <c r="A45" s="60">
        <v>42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/>
    </row>
    <row r="46" spans="1:10">
      <c r="A46" s="60">
        <v>43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/>
    </row>
    <row r="47" spans="1:10">
      <c r="A47" s="60">
        <v>44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/>
    </row>
    <row r="48" spans="1:10" ht="15.75">
      <c r="A48" s="60">
        <v>45</v>
      </c>
      <c r="B48" s="69" t="s">
        <v>70</v>
      </c>
      <c r="C48" s="68" t="s">
        <v>71</v>
      </c>
      <c r="D48" s="55" t="s">
        <v>16</v>
      </c>
      <c r="E48" s="55" t="s">
        <v>16</v>
      </c>
      <c r="F48" s="55" t="s">
        <v>23</v>
      </c>
      <c r="G48" s="55"/>
      <c r="H48" s="55" t="s">
        <v>88</v>
      </c>
      <c r="I48" s="55"/>
      <c r="J48" s="55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FF4C-8642-44D0-8110-F9B2B9D81C88}">
  <sheetPr>
    <pageSetUpPr fitToPage="1"/>
  </sheetPr>
  <dimension ref="A1:J47"/>
  <sheetViews>
    <sheetView topLeftCell="A18" workbookViewId="0">
      <selection activeCell="H41" sqref="H41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196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16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23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/>
      <c r="E8" s="55"/>
      <c r="F8" s="55" t="s">
        <v>16</v>
      </c>
      <c r="G8" s="55" t="s">
        <v>16</v>
      </c>
      <c r="H8" s="55" t="s">
        <v>16</v>
      </c>
      <c r="I8" s="55" t="s">
        <v>16</v>
      </c>
      <c r="J8" s="55" t="s">
        <v>23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15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15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16</v>
      </c>
      <c r="E15" s="55" t="s">
        <v>23</v>
      </c>
      <c r="F15" s="55" t="s">
        <v>23</v>
      </c>
      <c r="G15" s="55" t="s">
        <v>16</v>
      </c>
      <c r="H15" s="55" t="s">
        <v>16</v>
      </c>
      <c r="I15" s="55" t="s">
        <v>16</v>
      </c>
      <c r="J15" s="55" t="s">
        <v>23</v>
      </c>
    </row>
    <row r="16" spans="1:10">
      <c r="A16" s="60">
        <v>14</v>
      </c>
      <c r="B16" s="64" t="s">
        <v>185</v>
      </c>
      <c r="C16" s="64" t="s">
        <v>183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16</v>
      </c>
      <c r="G17" s="55" t="s">
        <v>23</v>
      </c>
      <c r="H17" s="55" t="s">
        <v>16</v>
      </c>
      <c r="I17" s="55" t="s">
        <v>16</v>
      </c>
      <c r="J17" s="55" t="s">
        <v>23</v>
      </c>
    </row>
    <row r="18" spans="1:10">
      <c r="A18" s="60">
        <v>16</v>
      </c>
      <c r="B18" s="63" t="s">
        <v>34</v>
      </c>
      <c r="C18" s="63" t="s">
        <v>22</v>
      </c>
      <c r="D18" s="55" t="s">
        <v>23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23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23</v>
      </c>
      <c r="F20" s="55" t="s">
        <v>23</v>
      </c>
      <c r="G20" s="55" t="s">
        <v>16</v>
      </c>
      <c r="H20" s="55" t="s">
        <v>16</v>
      </c>
      <c r="I20" s="55" t="s">
        <v>16</v>
      </c>
      <c r="J20" s="55" t="s">
        <v>23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16</v>
      </c>
      <c r="E22" s="55" t="s">
        <v>23</v>
      </c>
      <c r="F22" s="55" t="s">
        <v>16</v>
      </c>
      <c r="G22" s="55" t="s">
        <v>15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15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16</v>
      </c>
      <c r="F27" s="55" t="s">
        <v>23</v>
      </c>
      <c r="G27" s="55" t="s">
        <v>23</v>
      </c>
      <c r="H27" s="55" t="s">
        <v>16</v>
      </c>
      <c r="I27" s="55" t="s">
        <v>16</v>
      </c>
      <c r="J27" s="55" t="s">
        <v>16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26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27</v>
      </c>
      <c r="B30" s="63" t="s">
        <v>52</v>
      </c>
      <c r="C30" s="63" t="s">
        <v>53</v>
      </c>
      <c r="D30" s="55" t="s">
        <v>16</v>
      </c>
      <c r="E30" s="55" t="s">
        <v>16</v>
      </c>
      <c r="F30" s="55" t="s">
        <v>23</v>
      </c>
      <c r="G30" s="55" t="s">
        <v>16</v>
      </c>
      <c r="H30" s="55" t="s">
        <v>16</v>
      </c>
      <c r="I30" s="55" t="s">
        <v>15</v>
      </c>
      <c r="J30" s="55" t="s">
        <v>23</v>
      </c>
    </row>
    <row r="31" spans="1:10">
      <c r="A31" s="60">
        <v>28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29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</row>
    <row r="33" spans="1:10">
      <c r="A33" s="60">
        <v>30</v>
      </c>
      <c r="B33" s="64" t="s">
        <v>191</v>
      </c>
      <c r="C33" s="64" t="s">
        <v>192</v>
      </c>
      <c r="D33" s="55" t="s">
        <v>23</v>
      </c>
      <c r="E33" s="55" t="s">
        <v>16</v>
      </c>
      <c r="F33" s="55" t="s">
        <v>23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31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32</v>
      </c>
      <c r="B35" s="64" t="s">
        <v>76</v>
      </c>
      <c r="C35" s="64" t="s">
        <v>77</v>
      </c>
      <c r="D35" s="55" t="s">
        <v>16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33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15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34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35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36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37</v>
      </c>
      <c r="B40" s="70" t="s">
        <v>193</v>
      </c>
      <c r="C40" s="70" t="s">
        <v>194</v>
      </c>
      <c r="D40" s="55" t="s">
        <v>23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v>38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39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40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41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166</v>
      </c>
    </row>
    <row r="45" spans="1:10">
      <c r="A45" s="60">
        <v>42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43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44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23</v>
      </c>
    </row>
  </sheetData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3D7E-75E7-47EA-B66F-09CC1734D0D7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E3A-35B5-4CC9-A2F5-1A7AC362EB99}">
  <sheetPr>
    <pageSetUpPr fitToPage="1"/>
  </sheetPr>
  <dimension ref="A1:J47"/>
  <sheetViews>
    <sheetView topLeftCell="I15" workbookViewId="0">
      <selection activeCell="I15" sqref="I15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199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16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23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16</v>
      </c>
      <c r="G7" s="55" t="s">
        <v>23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23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23</v>
      </c>
      <c r="E15" s="55" t="s">
        <v>23</v>
      </c>
      <c r="F15" s="55" t="s">
        <v>23</v>
      </c>
      <c r="G15" s="55" t="s">
        <v>23</v>
      </c>
      <c r="H15" s="55" t="s">
        <v>23</v>
      </c>
      <c r="I15" s="55" t="s">
        <v>23</v>
      </c>
      <c r="J15" s="55" t="s">
        <v>23</v>
      </c>
    </row>
    <row r="16" spans="1:10">
      <c r="A16" s="60"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23</v>
      </c>
      <c r="G16" s="55" t="s">
        <v>16</v>
      </c>
      <c r="H16" s="55" t="s">
        <v>16</v>
      </c>
      <c r="I16" s="55" t="s">
        <v>16</v>
      </c>
      <c r="J16" s="55" t="s">
        <v>23</v>
      </c>
    </row>
    <row r="17" spans="1:10">
      <c r="A17" s="60">
        <v>15</v>
      </c>
      <c r="B17" s="63" t="s">
        <v>30</v>
      </c>
      <c r="C17" s="63" t="s">
        <v>31</v>
      </c>
      <c r="D17" s="55" t="s">
        <v>23</v>
      </c>
      <c r="E17" s="55" t="s">
        <v>23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3" t="s">
        <v>34</v>
      </c>
      <c r="C18" s="63" t="s">
        <v>22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23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23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16</v>
      </c>
      <c r="F27" s="55" t="s">
        <v>16</v>
      </c>
      <c r="G27" s="55" t="s">
        <v>23</v>
      </c>
      <c r="H27" s="55" t="s">
        <v>23</v>
      </c>
      <c r="I27" s="55" t="s">
        <v>16</v>
      </c>
      <c r="J27" s="55" t="s">
        <v>16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3" t="s">
        <v>52</v>
      </c>
      <c r="C30" s="63" t="s">
        <v>53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4" t="s">
        <v>112</v>
      </c>
      <c r="C32" s="64" t="s">
        <v>113</v>
      </c>
      <c r="D32" s="55" t="s">
        <v>15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</row>
    <row r="33" spans="1:10">
      <c r="A33" s="60">
        <v>31</v>
      </c>
      <c r="B33" s="64" t="s">
        <v>191</v>
      </c>
      <c r="C33" s="64" t="s">
        <v>192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70" t="s">
        <v>193</v>
      </c>
      <c r="C40" s="70" t="s">
        <v>194</v>
      </c>
      <c r="D40" s="55" t="s">
        <v>16</v>
      </c>
      <c r="E40" s="55" t="s">
        <v>23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160</v>
      </c>
      <c r="C43" s="54" t="s">
        <v>161</v>
      </c>
      <c r="D43" s="55" t="s">
        <v>16</v>
      </c>
      <c r="E43" s="55" t="s">
        <v>23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</v>
      </c>
    </row>
    <row r="45" spans="1:10">
      <c r="A45" s="60"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45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/>
    </row>
  </sheetData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7514-EADB-4AC0-8400-FCD480846443}">
  <sheetPr>
    <pageSetUpPr fitToPage="1"/>
  </sheetPr>
  <dimension ref="A1:J47"/>
  <sheetViews>
    <sheetView topLeftCell="A26" workbookViewId="0">
      <selection activeCell="J41" sqref="J41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23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 t="s">
        <v>23</v>
      </c>
      <c r="E8" s="55" t="s">
        <v>15</v>
      </c>
      <c r="F8" s="55" t="s">
        <v>23</v>
      </c>
      <c r="G8" s="55" t="s">
        <v>16</v>
      </c>
      <c r="H8" s="55" t="s">
        <v>16</v>
      </c>
      <c r="I8" s="55" t="s">
        <v>16</v>
      </c>
      <c r="J8" s="55" t="s">
        <v>15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15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23</v>
      </c>
      <c r="G11" s="55" t="s">
        <v>23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15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23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3" t="s">
        <v>30</v>
      </c>
      <c r="C17" s="63" t="s">
        <v>31</v>
      </c>
      <c r="D17" s="55" t="s">
        <v>23</v>
      </c>
      <c r="E17" s="55" t="s">
        <v>23</v>
      </c>
      <c r="F17" s="55" t="s">
        <v>16</v>
      </c>
      <c r="G17" s="55" t="s">
        <v>23</v>
      </c>
      <c r="H17" s="55" t="s">
        <v>16</v>
      </c>
      <c r="I17" s="55" t="s">
        <v>23</v>
      </c>
      <c r="J17" s="55" t="s">
        <v>16</v>
      </c>
    </row>
    <row r="18" spans="1:10">
      <c r="A18" s="60">
        <v>16</v>
      </c>
      <c r="B18" s="63" t="s">
        <v>34</v>
      </c>
      <c r="C18" s="63" t="s">
        <v>22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23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23</v>
      </c>
      <c r="J22" s="55" t="s">
        <v>23</v>
      </c>
    </row>
    <row r="23" spans="1:10">
      <c r="A23" s="60">
        <v>21</v>
      </c>
      <c r="B23" s="65" t="s">
        <v>40</v>
      </c>
      <c r="C23" s="65" t="s">
        <v>41</v>
      </c>
      <c r="D23" s="55" t="s">
        <v>23</v>
      </c>
      <c r="E23" s="55" t="s">
        <v>16</v>
      </c>
      <c r="F23" s="55" t="s">
        <v>23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23</v>
      </c>
      <c r="E25" s="55" t="s">
        <v>23</v>
      </c>
      <c r="F25" s="55" t="s">
        <v>23</v>
      </c>
      <c r="G25" s="55" t="s">
        <v>23</v>
      </c>
      <c r="H25" s="55" t="s">
        <v>23</v>
      </c>
      <c r="I25" s="55" t="s">
        <v>23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15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23</v>
      </c>
      <c r="F27" s="55" t="s">
        <v>23</v>
      </c>
      <c r="G27" s="55" t="s">
        <v>16</v>
      </c>
      <c r="H27" s="55" t="s">
        <v>16</v>
      </c>
      <c r="I27" s="55" t="s">
        <v>23</v>
      </c>
      <c r="J27" s="55" t="s">
        <v>23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23</v>
      </c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3" t="s">
        <v>52</v>
      </c>
      <c r="C30" s="63" t="s">
        <v>53</v>
      </c>
      <c r="D30" s="55" t="s">
        <v>23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4" t="s">
        <v>191</v>
      </c>
      <c r="C33" s="64" t="s">
        <v>192</v>
      </c>
      <c r="D33" s="55" t="s">
        <v>23</v>
      </c>
      <c r="E33" s="55" t="s">
        <v>23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14</v>
      </c>
    </row>
    <row r="34" spans="1:10">
      <c r="A34" s="60"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23</v>
      </c>
    </row>
    <row r="36" spans="1:10">
      <c r="A36" s="60">
        <v>34</v>
      </c>
      <c r="B36" s="61" t="s">
        <v>94</v>
      </c>
      <c r="C36" s="61" t="s">
        <v>114</v>
      </c>
      <c r="D36" s="55" t="s">
        <v>23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14</v>
      </c>
      <c r="G40" s="55" t="s">
        <v>23</v>
      </c>
      <c r="H40" s="55" t="s">
        <v>23</v>
      </c>
      <c r="I40" s="55" t="s">
        <v>16</v>
      </c>
      <c r="J40" s="55" t="s">
        <v>16</v>
      </c>
    </row>
    <row r="41" spans="1:10">
      <c r="A41" s="60"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160</v>
      </c>
      <c r="C43" s="54" t="s">
        <v>161</v>
      </c>
      <c r="D43" s="55" t="s">
        <v>23</v>
      </c>
      <c r="E43" s="55" t="s">
        <v>15</v>
      </c>
      <c r="F43" s="55" t="s">
        <v>23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68</v>
      </c>
      <c r="C44" s="54" t="s">
        <v>195</v>
      </c>
      <c r="D44" s="55" t="s">
        <v>166</v>
      </c>
      <c r="E44" s="55" t="s">
        <v>166</v>
      </c>
      <c r="F44" s="55" t="s">
        <v>166</v>
      </c>
      <c r="G44" s="55" t="s">
        <v>166</v>
      </c>
      <c r="H44" s="55" t="s">
        <v>166</v>
      </c>
      <c r="I44" s="55" t="s">
        <v>166</v>
      </c>
      <c r="J44" s="55" t="s">
        <v>166</v>
      </c>
    </row>
    <row r="45" spans="1:10">
      <c r="A45" s="60"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45</v>
      </c>
      <c r="B47" s="54" t="s">
        <v>133</v>
      </c>
      <c r="C47" s="54" t="s">
        <v>134</v>
      </c>
      <c r="D47" s="55" t="s">
        <v>23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5CD9-89C6-4393-967F-F127A06DAC7D}">
  <sheetPr>
    <pageSetUpPr fitToPage="1"/>
  </sheetPr>
  <dimension ref="A1:J52"/>
  <sheetViews>
    <sheetView workbookViewId="0">
      <selection activeCell="J38" sqref="J38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201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f>ROW() - ROW(Table225679118101213141615171819[[#Headers],['#]])</f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f>ROW() - ROW(Table225679118101213141615171819[[#Headers],['#]])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15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ROW(Table225679118101213141615171819[[#Headers],['#]])</f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f>ROW() - ROW(Table225679118101213141615171819[[#Headers],['#]])</f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f>ROW() - ROW(Table225679118101213141615171819[[#Headers],['#]])</f>
        <v>5</v>
      </c>
      <c r="B7" s="64" t="s">
        <v>182</v>
      </c>
      <c r="C7" s="64" t="s">
        <v>183</v>
      </c>
      <c r="D7" s="55" t="s">
        <v>16</v>
      </c>
      <c r="E7" s="55" t="s">
        <v>16</v>
      </c>
      <c r="F7" s="55" t="s">
        <v>15</v>
      </c>
      <c r="G7" s="55" t="s">
        <v>16</v>
      </c>
      <c r="H7" s="55" t="s">
        <v>16</v>
      </c>
      <c r="I7" s="55" t="s">
        <v>16</v>
      </c>
      <c r="J7" s="55" t="s">
        <v>23</v>
      </c>
    </row>
    <row r="8" spans="1:10" ht="15.75">
      <c r="A8" s="60">
        <f>ROW() - ROW(Table225679118101213141615171819[[#Headers],['#]])</f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15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15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ROW(Table225679118101213141615171819[[#Headers],['#]])</f>
        <v>8</v>
      </c>
      <c r="B10" s="64" t="s">
        <v>153</v>
      </c>
      <c r="C10" s="64" t="s">
        <v>154</v>
      </c>
      <c r="D10" s="55" t="s">
        <v>16</v>
      </c>
      <c r="E10" s="55" t="s">
        <v>92</v>
      </c>
      <c r="F10" s="55"/>
      <c r="G10" s="55"/>
      <c r="H10" s="55"/>
      <c r="I10" s="55"/>
      <c r="J10" s="55"/>
    </row>
    <row r="11" spans="1:10">
      <c r="A11" s="60">
        <f>ROW() - ROW(Table225679118101213141615171819[[#Headers],['#]])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23</v>
      </c>
      <c r="G11" s="55" t="s">
        <v>23</v>
      </c>
      <c r="H11" s="55" t="s">
        <v>23</v>
      </c>
      <c r="I11" s="55" t="s">
        <v>16</v>
      </c>
      <c r="J11" s="55" t="s">
        <v>16</v>
      </c>
    </row>
    <row r="12" spans="1:10">
      <c r="A12" s="60">
        <f>ROW() - ROW(Table225679118101213141615171819[[#Headers],['#]])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f>ROW() - ROW(Table225679118101213141615171819[[#Headers],['#]])</f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f>ROW() - ROW(Table225679118101213141615171819[[#Headers],['#]])</f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ROW(Table225679118101213141615171819[[#Headers],['#]])</f>
        <v>13</v>
      </c>
      <c r="B15" s="64" t="s">
        <v>28</v>
      </c>
      <c r="C15" s="64" t="s">
        <v>29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23</v>
      </c>
    </row>
    <row r="16" spans="1:10">
      <c r="A16" s="60">
        <f>ROW() - ROW(Table225679118101213141615171819[[#Headers],['#]])</f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16</v>
      </c>
      <c r="G16" s="55" t="s">
        <v>16</v>
      </c>
      <c r="H16" s="55" t="s">
        <v>16</v>
      </c>
      <c r="I16" s="55" t="s">
        <v>23</v>
      </c>
      <c r="J16" s="55" t="s">
        <v>16</v>
      </c>
    </row>
    <row r="17" spans="1:10">
      <c r="A17" s="60">
        <f>ROW() - ROW(Table225679118101213141615171819[[#Headers],['#]])</f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f>ROW() - ROW(Table225679118101213141615171819[[#Headers],['#]])</f>
        <v>16</v>
      </c>
      <c r="B18" s="64" t="s">
        <v>202</v>
      </c>
      <c r="C18" s="64" t="s">
        <v>203</v>
      </c>
      <c r="D18" s="55"/>
      <c r="E18" s="55"/>
      <c r="F18" s="55"/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ROW(Table225679118101213141615171819[[#Headers],['#]])</f>
        <v>17</v>
      </c>
      <c r="B19" s="63" t="s">
        <v>34</v>
      </c>
      <c r="C19" s="63" t="s">
        <v>22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ROW(Table225679118101213141615171819[[#Headers],['#]])</f>
        <v>18</v>
      </c>
      <c r="B20" s="64" t="s">
        <v>38</v>
      </c>
      <c r="C20" s="64" t="s">
        <v>39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ROW(Table225679118101213141615171819[[#Headers],['#]])</f>
        <v>19</v>
      </c>
      <c r="B21" s="64" t="s">
        <v>139</v>
      </c>
      <c r="C21" s="64" t="s">
        <v>143</v>
      </c>
      <c r="D21" s="55" t="s">
        <v>15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f>ROW() - ROW(Table225679118101213141615171819[[#Headers],['#]])</f>
        <v>21</v>
      </c>
      <c r="B23" s="61" t="s">
        <v>84</v>
      </c>
      <c r="C23" s="61" t="s">
        <v>131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f>ROW() - ROW(Table225679118101213141615171819[[#Headers],['#]])</f>
        <v>22</v>
      </c>
      <c r="B24" s="65" t="s">
        <v>40</v>
      </c>
      <c r="C24" s="65" t="s">
        <v>41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23</v>
      </c>
    </row>
    <row r="25" spans="1:10">
      <c r="A25" s="60">
        <f>ROW() - ROW(Table225679118101213141615171819[[#Headers],['#]])</f>
        <v>23</v>
      </c>
      <c r="B25" s="66" t="s">
        <v>40</v>
      </c>
      <c r="C25" s="66" t="s">
        <v>111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f>ROW() - ROW(Table225679118101213141615171819[[#Headers],['#]])</f>
        <v>24</v>
      </c>
      <c r="B26" s="66" t="s">
        <v>186</v>
      </c>
      <c r="C26" s="66" t="s">
        <v>187</v>
      </c>
      <c r="D26" s="55" t="s">
        <v>92</v>
      </c>
      <c r="E26" s="55"/>
      <c r="F26" s="55"/>
      <c r="G26" s="55"/>
      <c r="H26" s="55"/>
      <c r="I26" s="55"/>
      <c r="J26" s="55"/>
    </row>
    <row r="27" spans="1:10">
      <c r="A27" s="60">
        <f>ROW() - ROW(Table225679118101213141615171819[[#Headers],['#]])</f>
        <v>25</v>
      </c>
      <c r="B27" s="64" t="s">
        <v>86</v>
      </c>
      <c r="C27" s="64" t="s">
        <v>87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</v>
      </c>
    </row>
    <row r="28" spans="1:10">
      <c r="A28" s="60">
        <f>ROW() - ROW(Table225679118101213141615171819[[#Headers],['#]])</f>
        <v>26</v>
      </c>
      <c r="B28" s="63" t="s">
        <v>42</v>
      </c>
      <c r="C28" s="63" t="s">
        <v>43</v>
      </c>
      <c r="D28" s="55" t="s">
        <v>23</v>
      </c>
      <c r="E28" s="55" t="s">
        <v>92</v>
      </c>
      <c r="F28" s="55"/>
      <c r="G28" s="55"/>
      <c r="H28" s="55"/>
      <c r="I28" s="55"/>
      <c r="J28" s="55"/>
    </row>
    <row r="29" spans="1:10">
      <c r="A29" s="60">
        <f>ROW() - ROW(Table225679118101213141615171819[[#Headers],['#]])</f>
        <v>27</v>
      </c>
      <c r="B29" s="63" t="s">
        <v>44</v>
      </c>
      <c r="C29" s="63" t="s">
        <v>45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f>ROW() - ROW(Table225679118101213141615171819[[#Headers],['#]])</f>
        <v>28</v>
      </c>
      <c r="B30" s="64" t="s">
        <v>204</v>
      </c>
      <c r="C30" s="64" t="s">
        <v>205</v>
      </c>
      <c r="D30" s="55"/>
      <c r="E30" s="55"/>
      <c r="F30" s="55"/>
      <c r="G30" s="55" t="s">
        <v>16</v>
      </c>
      <c r="H30" s="55" t="s">
        <v>16</v>
      </c>
      <c r="I30" s="55" t="s">
        <v>23</v>
      </c>
      <c r="J30" s="55" t="s">
        <v>23</v>
      </c>
    </row>
    <row r="31" spans="1:10">
      <c r="A31" s="60">
        <f>ROW() - ROW(Table225679118101213141615171819[[#Headers],['#]])</f>
        <v>29</v>
      </c>
      <c r="B31" s="64" t="s">
        <v>46</v>
      </c>
      <c r="C31" s="64" t="s">
        <v>75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f>ROW() - ROW(Table225679118101213141615171819[[#Headers],['#]])</f>
        <v>30</v>
      </c>
      <c r="B32" s="63" t="s">
        <v>52</v>
      </c>
      <c r="C32" s="63" t="s">
        <v>53</v>
      </c>
      <c r="D32" s="55" t="s">
        <v>16</v>
      </c>
      <c r="E32" s="55" t="s">
        <v>15</v>
      </c>
      <c r="F32" s="55" t="s">
        <v>23</v>
      </c>
      <c r="G32" s="55" t="s">
        <v>16</v>
      </c>
      <c r="H32" s="55" t="s">
        <v>16</v>
      </c>
      <c r="I32" s="55" t="s">
        <v>23</v>
      </c>
      <c r="J32" s="55" t="s">
        <v>16</v>
      </c>
    </row>
    <row r="33" spans="1:10">
      <c r="A33" s="60">
        <f>ROW() - ROW(Table225679118101213141615171819[[#Headers],['#]])</f>
        <v>31</v>
      </c>
      <c r="B33" s="64" t="s">
        <v>190</v>
      </c>
      <c r="C33" s="64" t="s">
        <v>22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f>ROW() - ROW(Table225679118101213141615171819[[#Headers],['#]])</f>
        <v>32</v>
      </c>
      <c r="B34" s="64" t="s">
        <v>112</v>
      </c>
      <c r="C34" s="64" t="s">
        <v>113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ROW(Table225679118101213141615171819[[#Headers],['#]])</f>
        <v>33</v>
      </c>
      <c r="B35" s="64" t="s">
        <v>191</v>
      </c>
      <c r="C35" s="64" t="s">
        <v>192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ROW(Table225679118101213141615171819[[#Headers],['#]])</f>
        <v>34</v>
      </c>
      <c r="B36" s="63" t="s">
        <v>54</v>
      </c>
      <c r="C36" s="63" t="s">
        <v>51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ROW(Table225679118101213141615171819[[#Headers],['#]])</f>
        <v>35</v>
      </c>
      <c r="B37" s="64" t="s">
        <v>76</v>
      </c>
      <c r="C37" s="64" t="s">
        <v>77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ROW(Table225679118101213141615171819[[#Headers],['#]])</f>
        <v>36</v>
      </c>
      <c r="B38" s="61" t="s">
        <v>94</v>
      </c>
      <c r="C38" s="61" t="s">
        <v>114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f>ROW() - ROW(Table225679118101213141615171819[[#Headers],['#]])</f>
        <v>37</v>
      </c>
      <c r="B39" s="68" t="s">
        <v>58</v>
      </c>
      <c r="C39" s="68" t="s">
        <v>59</v>
      </c>
      <c r="D39" s="55" t="s">
        <v>16</v>
      </c>
      <c r="E39" s="55" t="s">
        <v>92</v>
      </c>
      <c r="F39" s="55"/>
      <c r="G39" s="55"/>
      <c r="H39" s="55"/>
      <c r="I39" s="55"/>
      <c r="J39" s="55"/>
    </row>
    <row r="40" spans="1:10">
      <c r="A40" s="60">
        <f>ROW() - ROW(Table225679118101213141615171819[[#Headers],['#]])</f>
        <v>38</v>
      </c>
      <c r="B40" s="68" t="s">
        <v>60</v>
      </c>
      <c r="C40" s="68" t="s">
        <v>61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ROW(Table225679118101213141615171819[[#Headers],['#]])</f>
        <v>39</v>
      </c>
      <c r="B41" s="68" t="s">
        <v>62</v>
      </c>
      <c r="C41" s="68" t="s">
        <v>63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23</v>
      </c>
    </row>
    <row r="42" spans="1:10">
      <c r="A42" s="60">
        <f>ROW() - ROW(Table225679118101213141615171819[[#Headers],['#]])</f>
        <v>40</v>
      </c>
      <c r="B42" s="70" t="s">
        <v>193</v>
      </c>
      <c r="C42" s="70" t="s">
        <v>194</v>
      </c>
      <c r="D42" s="55" t="s">
        <v>16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</row>
    <row r="43" spans="1:10">
      <c r="A43" s="60">
        <f>ROW() - ROW(Table225679118101213141615171819[[#Headers],['#]])</f>
        <v>41</v>
      </c>
      <c r="B43" s="54" t="s">
        <v>144</v>
      </c>
      <c r="C43" s="54" t="s">
        <v>145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23</v>
      </c>
    </row>
    <row r="44" spans="1:10">
      <c r="A44" s="60">
        <f>ROW() - ROW(Table225679118101213141615171819[[#Headers],['#]])</f>
        <v>42</v>
      </c>
      <c r="B44" s="54" t="s">
        <v>138</v>
      </c>
      <c r="C44" s="54" t="s">
        <v>123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ROW(Table225679118101213141615171819[[#Headers],['#]])</f>
        <v>43</v>
      </c>
      <c r="B45" s="54" t="s">
        <v>160</v>
      </c>
      <c r="C45" s="54" t="s">
        <v>161</v>
      </c>
      <c r="D45" s="55" t="s">
        <v>16</v>
      </c>
      <c r="E45" s="55" t="s">
        <v>16</v>
      </c>
      <c r="F45" s="55" t="s">
        <v>23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ROW(Table225679118101213141615171819[[#Headers],['#]])</f>
        <v>44</v>
      </c>
      <c r="B46" s="54" t="s">
        <v>68</v>
      </c>
      <c r="C46" s="54" t="s">
        <v>195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165</v>
      </c>
      <c r="J46" s="55" t="s">
        <v>166</v>
      </c>
    </row>
    <row r="47" spans="1:10">
      <c r="A47" s="60">
        <f>ROW() - ROW(Table225679118101213141615171819[[#Headers],['#]])</f>
        <v>45</v>
      </c>
      <c r="B47" s="68" t="s">
        <v>66</v>
      </c>
      <c r="C47" s="54" t="s">
        <v>124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</row>
    <row r="48" spans="1:10">
      <c r="A48" s="60">
        <f>ROW() - ROW(Table225679118101213141615171819[[#Headers],['#]])</f>
        <v>46</v>
      </c>
      <c r="B48" s="68" t="s">
        <v>66</v>
      </c>
      <c r="C48" s="68" t="s">
        <v>67</v>
      </c>
      <c r="D48" s="55" t="s">
        <v>16</v>
      </c>
      <c r="E48" s="55" t="s">
        <v>16</v>
      </c>
      <c r="F48" s="55" t="s">
        <v>16</v>
      </c>
      <c r="G48" s="55" t="s">
        <v>16</v>
      </c>
      <c r="H48" s="55" t="s">
        <v>16</v>
      </c>
      <c r="I48" s="55" t="s">
        <v>16</v>
      </c>
      <c r="J48" s="55" t="s">
        <v>16</v>
      </c>
    </row>
    <row r="49" spans="1:10">
      <c r="A49" s="60">
        <f>ROW() - ROW(Table225679118101213141615171819[[#Headers],['#]])</f>
        <v>47</v>
      </c>
      <c r="B49" s="54" t="s">
        <v>133</v>
      </c>
      <c r="C49" s="54" t="s">
        <v>134</v>
      </c>
      <c r="D49" s="55" t="s">
        <v>16</v>
      </c>
      <c r="E49" s="67" t="s">
        <v>16</v>
      </c>
      <c r="F49" s="67" t="s">
        <v>23</v>
      </c>
      <c r="G49" s="67" t="s">
        <v>15</v>
      </c>
      <c r="H49" s="67" t="s">
        <v>16</v>
      </c>
      <c r="I49" s="67" t="s">
        <v>16</v>
      </c>
      <c r="J49" s="67" t="s">
        <v>16</v>
      </c>
    </row>
    <row r="50" spans="1:10">
      <c r="A50" s="60"/>
      <c r="B50" s="54"/>
      <c r="C50" s="54"/>
      <c r="D50" s="67"/>
      <c r="E50" s="67"/>
      <c r="F50" s="67"/>
      <c r="G50" s="67"/>
      <c r="H50" s="67"/>
      <c r="I50" s="67"/>
      <c r="J50" s="67"/>
    </row>
    <row r="51" spans="1:10">
      <c r="A51" s="60"/>
      <c r="B51" s="54"/>
      <c r="C51" s="54"/>
      <c r="D51" s="67"/>
      <c r="E51" s="67"/>
      <c r="F51" s="67"/>
      <c r="G51" s="67"/>
      <c r="H51" s="67"/>
      <c r="I51" s="67"/>
      <c r="J51" s="67"/>
    </row>
    <row r="52" spans="1:10">
      <c r="A52" s="60"/>
      <c r="B52" s="54"/>
      <c r="C52" s="54"/>
      <c r="D52" s="67"/>
      <c r="E52" s="67"/>
      <c r="F52" s="67"/>
      <c r="G52" s="67"/>
      <c r="H52" s="67"/>
      <c r="I52" s="67"/>
      <c r="J52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9B57-D9B7-417A-88E1-985697241D9E}">
  <dimension ref="A1:J42"/>
  <sheetViews>
    <sheetView workbookViewId="0"/>
  </sheetViews>
  <sheetFormatPr defaultColWidth="8.85546875" defaultRowHeight="15"/>
  <cols>
    <col min="2" max="2" width="20" customWidth="1"/>
    <col min="3" max="3" width="18.42578125" customWidth="1"/>
  </cols>
  <sheetData>
    <row r="1" spans="1:10" ht="38.25">
      <c r="A1" s="8" t="s">
        <v>74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23">
        <v>1</v>
      </c>
      <c r="B3" s="24" t="s">
        <v>12</v>
      </c>
      <c r="C3" s="24" t="s">
        <v>13</v>
      </c>
      <c r="D3" s="25" t="s">
        <v>15</v>
      </c>
      <c r="E3" s="18" t="s">
        <v>15</v>
      </c>
      <c r="F3" s="10" t="s">
        <v>16</v>
      </c>
      <c r="G3" s="10" t="s">
        <v>15</v>
      </c>
      <c r="H3" s="10" t="s">
        <v>15</v>
      </c>
      <c r="I3" s="10" t="s">
        <v>15</v>
      </c>
      <c r="J3" s="10" t="s">
        <v>16</v>
      </c>
    </row>
    <row r="4" spans="1:10">
      <c r="A4" s="23">
        <v>2</v>
      </c>
      <c r="B4" s="24" t="s">
        <v>17</v>
      </c>
      <c r="C4" s="24" t="s">
        <v>18</v>
      </c>
      <c r="D4" s="26" t="s">
        <v>15</v>
      </c>
      <c r="E4" s="18" t="s">
        <v>16</v>
      </c>
      <c r="F4" s="9" t="s">
        <v>16</v>
      </c>
      <c r="G4" s="9" t="s">
        <v>16</v>
      </c>
      <c r="H4" s="9" t="s">
        <v>16</v>
      </c>
      <c r="I4" s="9" t="s">
        <v>14</v>
      </c>
      <c r="J4" s="9" t="s">
        <v>16</v>
      </c>
    </row>
    <row r="5" spans="1:10">
      <c r="A5" s="23">
        <v>3</v>
      </c>
      <c r="B5" s="20" t="s">
        <v>19</v>
      </c>
      <c r="C5" s="20" t="s">
        <v>20</v>
      </c>
      <c r="D5" s="26" t="s">
        <v>15</v>
      </c>
      <c r="E5" s="18" t="s">
        <v>15</v>
      </c>
      <c r="F5" s="10" t="s">
        <v>16</v>
      </c>
      <c r="G5" s="10" t="s">
        <v>16</v>
      </c>
      <c r="H5" s="10" t="s">
        <v>16</v>
      </c>
      <c r="I5" s="10" t="s">
        <v>16</v>
      </c>
      <c r="J5" s="10" t="s">
        <v>16</v>
      </c>
    </row>
    <row r="6" spans="1:10">
      <c r="A6" s="23">
        <v>4</v>
      </c>
      <c r="B6" s="20" t="s">
        <v>21</v>
      </c>
      <c r="C6" s="20" t="s">
        <v>22</v>
      </c>
      <c r="D6" s="26" t="s">
        <v>23</v>
      </c>
      <c r="E6" s="18" t="s">
        <v>15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</row>
    <row r="7" spans="1:10">
      <c r="A7" s="23">
        <v>5</v>
      </c>
      <c r="B7" s="24" t="s">
        <v>24</v>
      </c>
      <c r="C7" s="24" t="s">
        <v>25</v>
      </c>
      <c r="D7" s="26" t="s">
        <v>15</v>
      </c>
      <c r="E7" s="18" t="s">
        <v>16</v>
      </c>
      <c r="F7" s="9" t="s">
        <v>16</v>
      </c>
      <c r="G7" s="9" t="s">
        <v>16</v>
      </c>
      <c r="H7" s="9" t="s">
        <v>16</v>
      </c>
      <c r="I7" s="9" t="s">
        <v>16</v>
      </c>
      <c r="J7" s="9" t="s">
        <v>16</v>
      </c>
    </row>
    <row r="8" spans="1:10">
      <c r="A8" s="23">
        <v>6</v>
      </c>
      <c r="B8" s="24" t="s">
        <v>26</v>
      </c>
      <c r="C8" s="24" t="s">
        <v>27</v>
      </c>
      <c r="D8" s="26" t="s">
        <v>15</v>
      </c>
      <c r="E8" s="18" t="s">
        <v>16</v>
      </c>
      <c r="F8" s="9" t="s">
        <v>16</v>
      </c>
      <c r="G8" s="9" t="s">
        <v>16</v>
      </c>
      <c r="H8" s="9" t="s">
        <v>15</v>
      </c>
      <c r="I8" s="9" t="s">
        <v>16</v>
      </c>
      <c r="J8" s="9" t="s">
        <v>16</v>
      </c>
    </row>
    <row r="9" spans="1:10">
      <c r="A9" s="23">
        <v>7</v>
      </c>
      <c r="B9" s="20" t="s">
        <v>28</v>
      </c>
      <c r="C9" s="20" t="s">
        <v>29</v>
      </c>
      <c r="D9" s="26" t="s">
        <v>15</v>
      </c>
      <c r="E9" s="18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0" t="s">
        <v>16</v>
      </c>
    </row>
    <row r="10" spans="1:10">
      <c r="A10" s="23">
        <v>8</v>
      </c>
      <c r="B10" s="24" t="s">
        <v>30</v>
      </c>
      <c r="C10" s="24" t="s">
        <v>31</v>
      </c>
      <c r="D10" s="26" t="s">
        <v>15</v>
      </c>
      <c r="E10" s="18" t="s">
        <v>15</v>
      </c>
      <c r="F10" s="9" t="s">
        <v>16</v>
      </c>
      <c r="G10" s="9" t="s">
        <v>14</v>
      </c>
      <c r="H10" s="9" t="s">
        <v>16</v>
      </c>
      <c r="I10" s="9" t="s">
        <v>16</v>
      </c>
      <c r="J10" s="9" t="s">
        <v>23</v>
      </c>
    </row>
    <row r="11" spans="1:10">
      <c r="A11" s="23">
        <v>9</v>
      </c>
      <c r="B11" s="24" t="s">
        <v>32</v>
      </c>
      <c r="C11" s="24" t="s">
        <v>33</v>
      </c>
      <c r="D11" s="26" t="s">
        <v>15</v>
      </c>
      <c r="E11" s="18" t="s">
        <v>16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</row>
    <row r="12" spans="1:10">
      <c r="A12" s="23">
        <v>10</v>
      </c>
      <c r="B12" s="24" t="s">
        <v>34</v>
      </c>
      <c r="C12" s="24" t="s">
        <v>22</v>
      </c>
      <c r="D12" s="26" t="s">
        <v>15</v>
      </c>
      <c r="E12" s="18" t="s">
        <v>15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</row>
    <row r="13" spans="1:10">
      <c r="A13" s="23">
        <v>12</v>
      </c>
      <c r="B13" s="20" t="s">
        <v>38</v>
      </c>
      <c r="C13" s="20" t="s">
        <v>39</v>
      </c>
      <c r="D13" s="26" t="s">
        <v>15</v>
      </c>
      <c r="E13" s="18" t="s">
        <v>16</v>
      </c>
      <c r="F13" s="10" t="s">
        <v>16</v>
      </c>
      <c r="G13" s="10" t="s">
        <v>16</v>
      </c>
      <c r="H13" s="10" t="s">
        <v>16</v>
      </c>
      <c r="I13" s="10" t="s">
        <v>16</v>
      </c>
      <c r="J13" s="10" t="s">
        <v>16</v>
      </c>
    </row>
    <row r="14" spans="1:10">
      <c r="A14" s="23">
        <v>13</v>
      </c>
      <c r="B14" s="20" t="s">
        <v>40</v>
      </c>
      <c r="C14" s="20" t="s">
        <v>41</v>
      </c>
      <c r="D14" s="26" t="s">
        <v>15</v>
      </c>
      <c r="E14" s="18" t="s">
        <v>16</v>
      </c>
      <c r="F14" s="10" t="s">
        <v>16</v>
      </c>
      <c r="G14" s="10" t="s">
        <v>16</v>
      </c>
      <c r="H14" s="10" t="s">
        <v>16</v>
      </c>
      <c r="I14" s="10" t="s">
        <v>14</v>
      </c>
      <c r="J14" s="10" t="s">
        <v>16</v>
      </c>
    </row>
    <row r="15" spans="1:10">
      <c r="A15" s="23">
        <v>14</v>
      </c>
      <c r="B15" s="24" t="s">
        <v>42</v>
      </c>
      <c r="C15" s="24" t="s">
        <v>43</v>
      </c>
      <c r="D15" s="26" t="s">
        <v>14</v>
      </c>
      <c r="E15" s="18" t="s">
        <v>14</v>
      </c>
      <c r="F15" s="9" t="s">
        <v>16</v>
      </c>
      <c r="G15" s="9" t="s">
        <v>16</v>
      </c>
      <c r="H15" s="9" t="s">
        <v>15</v>
      </c>
      <c r="I15" s="9" t="s">
        <v>14</v>
      </c>
      <c r="J15" s="9" t="s">
        <v>23</v>
      </c>
    </row>
    <row r="16" spans="1:10">
      <c r="A16" s="23">
        <v>15</v>
      </c>
      <c r="B16" s="24" t="s">
        <v>44</v>
      </c>
      <c r="C16" s="24" t="s">
        <v>45</v>
      </c>
      <c r="D16" s="26" t="s">
        <v>15</v>
      </c>
      <c r="E16" s="18" t="s">
        <v>16</v>
      </c>
      <c r="F16" s="9" t="s">
        <v>16</v>
      </c>
      <c r="G16" s="9" t="s">
        <v>16</v>
      </c>
      <c r="H16" s="9" t="s">
        <v>16</v>
      </c>
      <c r="I16" s="9" t="s">
        <v>16</v>
      </c>
      <c r="J16" s="9" t="s">
        <v>16</v>
      </c>
    </row>
    <row r="17" spans="1:10">
      <c r="A17" s="23">
        <v>16</v>
      </c>
      <c r="B17" s="27" t="s">
        <v>46</v>
      </c>
      <c r="C17" s="27" t="s">
        <v>75</v>
      </c>
      <c r="D17" s="26" t="s">
        <v>15</v>
      </c>
      <c r="E17" s="18" t="s">
        <v>15</v>
      </c>
      <c r="F17" s="10" t="s">
        <v>16</v>
      </c>
      <c r="G17" s="10" t="s">
        <v>16</v>
      </c>
      <c r="H17" s="10" t="s">
        <v>16</v>
      </c>
      <c r="I17" s="10" t="s">
        <v>16</v>
      </c>
      <c r="J17" s="10" t="s">
        <v>23</v>
      </c>
    </row>
    <row r="18" spans="1:10">
      <c r="A18" s="23">
        <v>16</v>
      </c>
      <c r="B18" s="27" t="s">
        <v>46</v>
      </c>
      <c r="C18" s="27" t="s">
        <v>47</v>
      </c>
      <c r="D18" s="26" t="s">
        <v>15</v>
      </c>
      <c r="E18" s="18" t="s">
        <v>15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16</v>
      </c>
    </row>
    <row r="19" spans="1:10">
      <c r="A19" s="23">
        <v>17</v>
      </c>
      <c r="B19" s="28" t="s">
        <v>48</v>
      </c>
      <c r="C19" s="29" t="s">
        <v>49</v>
      </c>
      <c r="D19" s="26" t="s">
        <v>15</v>
      </c>
      <c r="E19" s="18" t="s">
        <v>16</v>
      </c>
      <c r="F19" s="9" t="s">
        <v>16</v>
      </c>
      <c r="G19" s="9" t="s">
        <v>16</v>
      </c>
      <c r="H19" s="9" t="s">
        <v>37</v>
      </c>
      <c r="I19" s="9"/>
      <c r="J19" s="9"/>
    </row>
    <row r="20" spans="1:10">
      <c r="A20" s="23">
        <v>18</v>
      </c>
      <c r="B20" s="24" t="s">
        <v>50</v>
      </c>
      <c r="C20" s="24" t="s">
        <v>51</v>
      </c>
      <c r="D20" s="26" t="s">
        <v>14</v>
      </c>
      <c r="E20" s="18" t="s">
        <v>16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</row>
    <row r="21" spans="1:10">
      <c r="A21" s="23">
        <v>19</v>
      </c>
      <c r="B21" s="24" t="s">
        <v>52</v>
      </c>
      <c r="C21" s="24" t="s">
        <v>53</v>
      </c>
      <c r="D21" s="26" t="s">
        <v>15</v>
      </c>
      <c r="E21" s="18" t="s">
        <v>16</v>
      </c>
      <c r="F21" s="9" t="s">
        <v>16</v>
      </c>
      <c r="G21" s="9" t="s">
        <v>16</v>
      </c>
      <c r="H21" s="9" t="s">
        <v>14</v>
      </c>
      <c r="I21" s="9" t="s">
        <v>16</v>
      </c>
      <c r="J21" s="9" t="s">
        <v>16</v>
      </c>
    </row>
    <row r="22" spans="1:10">
      <c r="A22" s="23">
        <v>20</v>
      </c>
      <c r="B22" s="24" t="s">
        <v>54</v>
      </c>
      <c r="C22" s="24" t="s">
        <v>51</v>
      </c>
      <c r="D22" s="26" t="s">
        <v>15</v>
      </c>
      <c r="E22" s="18" t="s">
        <v>14</v>
      </c>
      <c r="F22" s="9" t="s">
        <v>23</v>
      </c>
      <c r="G22" s="9" t="s">
        <v>16</v>
      </c>
      <c r="H22" s="9" t="s">
        <v>16</v>
      </c>
      <c r="I22" s="9" t="s">
        <v>16</v>
      </c>
      <c r="J22" s="9" t="s">
        <v>16</v>
      </c>
    </row>
    <row r="23" spans="1:10">
      <c r="A23" s="23">
        <v>21</v>
      </c>
      <c r="B23" s="20" t="s">
        <v>55</v>
      </c>
      <c r="C23" s="20" t="s">
        <v>56</v>
      </c>
      <c r="D23" s="26" t="s">
        <v>15</v>
      </c>
      <c r="E23" s="18" t="s">
        <v>14</v>
      </c>
      <c r="F23" s="10" t="s">
        <v>16</v>
      </c>
      <c r="G23" s="10" t="s">
        <v>16</v>
      </c>
      <c r="H23" s="10" t="s">
        <v>16</v>
      </c>
      <c r="I23" s="10" t="s">
        <v>14</v>
      </c>
      <c r="J23" s="10" t="s">
        <v>16</v>
      </c>
    </row>
    <row r="24" spans="1:10">
      <c r="A24" s="23">
        <v>22</v>
      </c>
      <c r="B24" s="20" t="s">
        <v>76</v>
      </c>
      <c r="C24" s="20" t="s">
        <v>77</v>
      </c>
      <c r="D24" s="26"/>
      <c r="E24" s="18"/>
      <c r="F24" s="10" t="s">
        <v>16</v>
      </c>
      <c r="G24" s="10" t="s">
        <v>14</v>
      </c>
      <c r="H24" s="10" t="s">
        <v>15</v>
      </c>
      <c r="I24" s="10" t="s">
        <v>16</v>
      </c>
      <c r="J24" s="10" t="s">
        <v>16</v>
      </c>
    </row>
    <row r="25" spans="1:10">
      <c r="A25" s="23">
        <v>23</v>
      </c>
      <c r="B25" s="24" t="s">
        <v>58</v>
      </c>
      <c r="C25" s="24" t="s">
        <v>59</v>
      </c>
      <c r="D25" s="26" t="s">
        <v>15</v>
      </c>
      <c r="E25" s="18" t="s">
        <v>16</v>
      </c>
      <c r="F25" s="10" t="s">
        <v>16</v>
      </c>
      <c r="G25" s="10" t="s">
        <v>16</v>
      </c>
      <c r="H25" s="10" t="s">
        <v>16</v>
      </c>
      <c r="I25" s="10" t="s">
        <v>16</v>
      </c>
      <c r="J25" s="10" t="s">
        <v>23</v>
      </c>
    </row>
    <row r="26" spans="1:10">
      <c r="A26" s="23">
        <v>24</v>
      </c>
      <c r="B26" s="24" t="s">
        <v>60</v>
      </c>
      <c r="C26" s="24" t="s">
        <v>61</v>
      </c>
      <c r="D26" s="26" t="s">
        <v>15</v>
      </c>
      <c r="E26" s="18" t="s">
        <v>16</v>
      </c>
      <c r="F26" s="9" t="s">
        <v>16</v>
      </c>
      <c r="G26" s="9" t="s">
        <v>16</v>
      </c>
      <c r="H26" s="9" t="s">
        <v>16</v>
      </c>
      <c r="I26" s="9" t="s">
        <v>16</v>
      </c>
      <c r="J26" s="9" t="s">
        <v>16</v>
      </c>
    </row>
    <row r="27" spans="1:10">
      <c r="A27" s="23">
        <v>25</v>
      </c>
      <c r="B27" s="24" t="s">
        <v>62</v>
      </c>
      <c r="C27" s="24" t="s">
        <v>63</v>
      </c>
      <c r="D27" s="26" t="s">
        <v>15</v>
      </c>
      <c r="E27" s="18" t="s">
        <v>16</v>
      </c>
      <c r="F27" s="9" t="s">
        <v>16</v>
      </c>
      <c r="G27" s="9" t="s">
        <v>16</v>
      </c>
      <c r="H27" s="9" t="s">
        <v>15</v>
      </c>
      <c r="I27" s="9" t="s">
        <v>16</v>
      </c>
      <c r="J27" s="9" t="s">
        <v>16</v>
      </c>
    </row>
    <row r="28" spans="1:10">
      <c r="A28" s="23">
        <v>26</v>
      </c>
      <c r="B28" s="24" t="s">
        <v>64</v>
      </c>
      <c r="C28" s="24" t="s">
        <v>65</v>
      </c>
      <c r="D28" s="26" t="s">
        <v>15</v>
      </c>
      <c r="E28" s="18" t="s">
        <v>16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</row>
    <row r="29" spans="1:10">
      <c r="A29" s="23">
        <v>27</v>
      </c>
      <c r="B29" s="24" t="s">
        <v>66</v>
      </c>
      <c r="C29" s="24" t="s">
        <v>67</v>
      </c>
      <c r="D29" s="26" t="s">
        <v>15</v>
      </c>
      <c r="E29" s="18" t="s">
        <v>16</v>
      </c>
      <c r="F29" s="9" t="s">
        <v>16</v>
      </c>
      <c r="G29" s="9" t="s">
        <v>16</v>
      </c>
      <c r="H29" s="9" t="s">
        <v>16</v>
      </c>
      <c r="I29" s="9" t="s">
        <v>16</v>
      </c>
      <c r="J29" s="9" t="s">
        <v>16</v>
      </c>
    </row>
    <row r="30" spans="1:10">
      <c r="A30" s="23">
        <v>28</v>
      </c>
      <c r="B30" s="20" t="s">
        <v>68</v>
      </c>
      <c r="C30" s="30" t="s">
        <v>69</v>
      </c>
      <c r="D30" s="26" t="s">
        <v>15</v>
      </c>
      <c r="E30" s="18" t="s">
        <v>16</v>
      </c>
      <c r="F30" s="10" t="s">
        <v>16</v>
      </c>
      <c r="G30" s="10" t="s">
        <v>37</v>
      </c>
      <c r="H30" s="10"/>
      <c r="I30" s="10"/>
      <c r="J30" s="10"/>
    </row>
    <row r="31" spans="1:10" ht="15.75">
      <c r="A31" s="23">
        <v>29</v>
      </c>
      <c r="B31" s="31" t="s">
        <v>70</v>
      </c>
      <c r="C31" s="24" t="s">
        <v>71</v>
      </c>
      <c r="D31" s="26" t="s">
        <v>15</v>
      </c>
      <c r="E31" s="18" t="s">
        <v>15</v>
      </c>
      <c r="F31" s="9" t="s">
        <v>23</v>
      </c>
      <c r="G31" s="9" t="s">
        <v>78</v>
      </c>
      <c r="H31" s="9" t="s">
        <v>16</v>
      </c>
      <c r="I31" s="9" t="s">
        <v>14</v>
      </c>
      <c r="J31" s="9" t="s">
        <v>23</v>
      </c>
    </row>
    <row r="32" spans="1:10">
      <c r="A32" s="6"/>
      <c r="B32" s="5"/>
      <c r="C32" s="5"/>
      <c r="D32" s="10"/>
      <c r="E32" s="9"/>
      <c r="F32" s="9"/>
      <c r="G32" s="9"/>
      <c r="H32" s="9"/>
      <c r="I32" s="9"/>
      <c r="J32" s="9"/>
    </row>
    <row r="33" spans="1:10">
      <c r="A33" s="6"/>
      <c r="B33" s="5"/>
      <c r="C33" s="5"/>
      <c r="D33" s="10"/>
      <c r="E33" s="9"/>
      <c r="F33" s="9"/>
      <c r="G33" s="9"/>
      <c r="H33" s="9"/>
      <c r="I33" s="9"/>
      <c r="J33" s="9"/>
    </row>
    <row r="34" spans="1:10">
      <c r="A34" s="6"/>
      <c r="B34" s="5"/>
      <c r="C34" s="5"/>
      <c r="D34" s="10"/>
      <c r="E34" s="9"/>
      <c r="F34" s="9"/>
      <c r="G34" s="9"/>
      <c r="H34" s="9"/>
      <c r="I34" s="9"/>
      <c r="J34" s="9"/>
    </row>
    <row r="35" spans="1:10">
      <c r="A35" s="6"/>
      <c r="B35" s="5"/>
      <c r="C35" s="5"/>
      <c r="D35" s="10"/>
      <c r="E35" s="9"/>
      <c r="F35" s="9"/>
      <c r="G35" s="9"/>
      <c r="H35" s="9"/>
      <c r="I35" s="9"/>
      <c r="J35" s="9"/>
    </row>
    <row r="36" spans="1:10">
      <c r="A36" s="6"/>
      <c r="B36" s="5"/>
      <c r="C36" s="5"/>
      <c r="D36" s="10"/>
      <c r="E36" s="9"/>
      <c r="F36" s="9"/>
      <c r="G36" s="9"/>
      <c r="H36" s="9"/>
      <c r="I36" s="9"/>
      <c r="J36" s="9"/>
    </row>
    <row r="37" spans="1:10">
      <c r="A37" s="6"/>
      <c r="B37" s="5"/>
      <c r="C37" s="5"/>
      <c r="D37" s="10"/>
      <c r="E37" s="9"/>
      <c r="F37" s="9"/>
      <c r="G37" s="9"/>
      <c r="H37" s="9"/>
      <c r="I37" s="9"/>
      <c r="J37" s="9"/>
    </row>
    <row r="38" spans="1:10">
      <c r="A38" s="6"/>
      <c r="B38" s="5"/>
      <c r="C38" s="5"/>
      <c r="D38" s="10"/>
      <c r="E38" s="9"/>
      <c r="F38" s="9"/>
      <c r="G38" s="9"/>
      <c r="H38" s="9"/>
      <c r="I38" s="9"/>
      <c r="J38" s="9"/>
    </row>
    <row r="39" spans="1:10">
      <c r="A39" s="6"/>
      <c r="B39" s="5"/>
      <c r="C39" s="5"/>
      <c r="D39" s="10"/>
      <c r="E39" s="9"/>
      <c r="F39" s="9"/>
      <c r="G39" s="9"/>
      <c r="H39" s="9"/>
      <c r="I39" s="9"/>
      <c r="J39" s="9"/>
    </row>
    <row r="40" spans="1:10">
      <c r="A40" s="6"/>
      <c r="B40" s="5"/>
      <c r="C40" s="5"/>
      <c r="D40" s="10"/>
      <c r="E40" s="9"/>
      <c r="F40" s="9"/>
      <c r="G40" s="9"/>
      <c r="H40" s="9"/>
      <c r="I40" s="9"/>
      <c r="J40" s="9"/>
    </row>
    <row r="41" spans="1:10">
      <c r="A41" s="6"/>
      <c r="B41" s="5"/>
      <c r="C41" s="5"/>
      <c r="D41" s="10"/>
      <c r="E41" s="9"/>
      <c r="F41" s="9"/>
      <c r="G41" s="9"/>
      <c r="H41" s="9"/>
      <c r="I41" s="9"/>
      <c r="J41" s="9"/>
    </row>
    <row r="42" spans="1:10">
      <c r="A42" s="3"/>
      <c r="B42" s="2"/>
      <c r="C42" s="2"/>
      <c r="D42" s="22"/>
      <c r="E42" s="10"/>
      <c r="F42" s="10"/>
      <c r="G42" s="10"/>
      <c r="H42" s="10"/>
      <c r="I42" s="10"/>
      <c r="J42" s="10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0C1-2DD8-4A08-93F0-F389C6600E0C}">
  <sheetPr>
    <pageSetUpPr fitToPage="1"/>
  </sheetPr>
  <dimension ref="A1:J50"/>
  <sheetViews>
    <sheetView topLeftCell="B1" workbookViewId="0">
      <selection activeCell="P4" sqref="P4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206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f>ROW() - ROW(Table22567911810121314161517181920[[#Headers],['#]])</f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207</v>
      </c>
      <c r="G3" s="55" t="s">
        <v>16</v>
      </c>
      <c r="H3" s="55" t="s">
        <v>15</v>
      </c>
      <c r="I3" s="55" t="s">
        <v>16</v>
      </c>
      <c r="J3" s="55" t="s">
        <v>16</v>
      </c>
    </row>
    <row r="4" spans="1:10">
      <c r="A4" s="60">
        <f>ROW() - ROW(Table22567911810121314161517181920[[#Headers],['#]])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23</v>
      </c>
      <c r="I4" s="55" t="s">
        <v>23</v>
      </c>
      <c r="J4" s="55" t="s">
        <v>16</v>
      </c>
    </row>
    <row r="5" spans="1:10">
      <c r="A5" s="60">
        <f>ROW() - ROW(Table22567911810121314161517181920[[#Headers],['#]])</f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f>ROW() - ROW(Table22567911810121314161517181920[[#Headers],['#]])</f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f>ROW() - ROW(Table22567911810121314161517181920[[#Headers],['#]])</f>
        <v>5</v>
      </c>
      <c r="B7" s="64" t="s">
        <v>182</v>
      </c>
      <c r="C7" s="64" t="s">
        <v>183</v>
      </c>
      <c r="D7" s="55" t="s">
        <v>16</v>
      </c>
      <c r="E7" s="55" t="s">
        <v>16</v>
      </c>
      <c r="F7" s="55" t="s">
        <v>16</v>
      </c>
      <c r="G7" s="55" t="s">
        <v>23</v>
      </c>
      <c r="H7" s="55" t="s">
        <v>16</v>
      </c>
      <c r="I7" s="55" t="s">
        <v>16</v>
      </c>
      <c r="J7" s="55" t="s">
        <v>16</v>
      </c>
    </row>
    <row r="8" spans="1:10" ht="15.75">
      <c r="A8" s="60">
        <f>ROW() - ROW(Table22567911810121314161517181920[[#Headers],['#]])</f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ROW(Table22567911810121314161517181920[[#Headers],['#]])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ROW(Table22567911810121314161517181920[[#Headers],['#]])</f>
        <v>8</v>
      </c>
      <c r="B10" s="64" t="s">
        <v>208</v>
      </c>
      <c r="C10" s="64" t="s">
        <v>209</v>
      </c>
      <c r="D10" s="55"/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f>ROW() - ROW(Table22567911810121314161517181920[[#Headers],['#]])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15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f>ROW() - ROW(Table22567911810121314161517181920[[#Headers],['#]])</f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f>ROW() - ROW(Table22567911810121314161517181920[[#Headers],['#]])</f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ROW(Table22567911810121314161517181920[[#Headers],['#]])</f>
        <v>13</v>
      </c>
      <c r="B15" s="64" t="s">
        <v>28</v>
      </c>
      <c r="C15" s="64" t="s">
        <v>29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23</v>
      </c>
      <c r="J15" s="55" t="s">
        <v>16</v>
      </c>
    </row>
    <row r="16" spans="1:10">
      <c r="A16" s="60">
        <f>ROW() - ROW(Table22567911810121314161517181920[[#Headers],['#]])</f>
        <v>14</v>
      </c>
      <c r="B16" s="64" t="s">
        <v>185</v>
      </c>
      <c r="C16" s="64" t="s">
        <v>183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f>ROW() - ROW(Table22567911810121314161517181920[[#Headers],['#]])</f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f>ROW() - ROW(Table22567911810121314161517181920[[#Headers],['#]])</f>
        <v>16</v>
      </c>
      <c r="B18" s="64" t="s">
        <v>202</v>
      </c>
      <c r="C18" s="64" t="s">
        <v>203</v>
      </c>
      <c r="D18" s="55" t="s">
        <v>16</v>
      </c>
      <c r="E18" s="55" t="s">
        <v>16</v>
      </c>
      <c r="F18" s="55" t="s">
        <v>16</v>
      </c>
      <c r="G18" s="55" t="s">
        <v>23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ROW(Table22567911810121314161517181920[[#Headers],['#]])</f>
        <v>17</v>
      </c>
      <c r="B19" s="63" t="s">
        <v>34</v>
      </c>
      <c r="C19" s="63" t="s">
        <v>22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ROW(Table22567911810121314161517181920[[#Headers],['#]])</f>
        <v>18</v>
      </c>
      <c r="B20" s="64" t="s">
        <v>38</v>
      </c>
      <c r="C20" s="64" t="s">
        <v>39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ROW(Table22567911810121314161517181920[[#Headers],['#]])</f>
        <v>19</v>
      </c>
      <c r="B21" s="64" t="s">
        <v>139</v>
      </c>
      <c r="C21" s="64" t="s">
        <v>143</v>
      </c>
      <c r="D21" s="55" t="s">
        <v>16</v>
      </c>
      <c r="E21" s="55" t="s">
        <v>16</v>
      </c>
      <c r="F21" s="55" t="s">
        <v>16</v>
      </c>
      <c r="G21" s="55" t="s">
        <v>92</v>
      </c>
      <c r="H21" s="55"/>
      <c r="I21" s="55"/>
      <c r="J21" s="55"/>
    </row>
    <row r="22" spans="1:10">
      <c r="A22" s="60">
        <f>ROW() - ROW(Table22567911810121314161517181920[[#Headers],['#]])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15</v>
      </c>
      <c r="H22" s="55" t="s">
        <v>16</v>
      </c>
      <c r="I22" s="55" t="s">
        <v>16</v>
      </c>
      <c r="J22" s="55" t="s">
        <v>16</v>
      </c>
    </row>
    <row r="23" spans="1:10">
      <c r="A23" s="60">
        <f>ROW() - ROW(Table22567911810121314161517181920[[#Headers],['#]])</f>
        <v>21</v>
      </c>
      <c r="B23" s="64" t="s">
        <v>210</v>
      </c>
      <c r="C23" s="64" t="s">
        <v>211</v>
      </c>
      <c r="D23" s="55"/>
      <c r="E23" s="55"/>
      <c r="F23" s="55"/>
      <c r="G23" s="55"/>
      <c r="H23" s="55"/>
      <c r="I23" s="55" t="s">
        <v>16</v>
      </c>
      <c r="J23" s="55" t="s">
        <v>16</v>
      </c>
    </row>
    <row r="24" spans="1:10">
      <c r="A24" s="60">
        <f>ROW() - ROW(Table22567911810121314161517181920[[#Headers],['#]])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23</v>
      </c>
      <c r="I24" s="55" t="s">
        <v>16</v>
      </c>
      <c r="J24" s="55" t="s">
        <v>16</v>
      </c>
    </row>
    <row r="25" spans="1:10">
      <c r="A25" s="60">
        <f>ROW() - ROW(Table22567911810121314161517181920[[#Headers],['#]])</f>
        <v>23</v>
      </c>
      <c r="B25" s="65" t="s">
        <v>40</v>
      </c>
      <c r="C25" s="65" t="s">
        <v>41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15</v>
      </c>
      <c r="I25" s="55" t="s">
        <v>16</v>
      </c>
      <c r="J25" s="55" t="s">
        <v>16</v>
      </c>
    </row>
    <row r="26" spans="1:10">
      <c r="A26" s="60">
        <f>ROW() - ROW(Table22567911810121314161517181920[[#Headers],['#]])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ROW(Table22567911810121314161517181920[[#Headers],['#]])</f>
        <v>25</v>
      </c>
      <c r="B27" s="64" t="s">
        <v>86</v>
      </c>
      <c r="C27" s="64" t="s">
        <v>87</v>
      </c>
      <c r="D27" s="55" t="s">
        <v>16</v>
      </c>
      <c r="E27" s="55" t="s">
        <v>23</v>
      </c>
      <c r="F27" s="55" t="s">
        <v>16</v>
      </c>
      <c r="G27" s="55" t="s">
        <v>92</v>
      </c>
      <c r="H27" s="55"/>
      <c r="I27" s="55"/>
      <c r="J27" s="55"/>
    </row>
    <row r="28" spans="1:10">
      <c r="A28" s="60">
        <f>ROW() - ROW(Table22567911810121314161517181920[[#Headers],['#]])</f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ROW(Table22567911810121314161517181920[[#Headers],['#]])</f>
        <v>27</v>
      </c>
      <c r="B29" s="64" t="s">
        <v>204</v>
      </c>
      <c r="C29" s="64" t="s">
        <v>205</v>
      </c>
      <c r="D29" s="55" t="s">
        <v>23</v>
      </c>
      <c r="E29" s="55" t="s">
        <v>23</v>
      </c>
      <c r="F29" s="55" t="s">
        <v>92</v>
      </c>
      <c r="G29" s="55"/>
      <c r="H29" s="55"/>
      <c r="I29" s="55"/>
      <c r="J29" s="55"/>
    </row>
    <row r="30" spans="1:10">
      <c r="A30" s="60">
        <f>ROW() - ROW(Table22567911810121314161517181920[[#Headers],['#]])</f>
        <v>28</v>
      </c>
      <c r="B30" s="64" t="s">
        <v>46</v>
      </c>
      <c r="C30" s="64" t="s">
        <v>75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f>ROW() - ROW(Table22567911810121314161517181920[[#Headers],['#]])</f>
        <v>29</v>
      </c>
      <c r="B31" s="63" t="s">
        <v>52</v>
      </c>
      <c r="C31" s="63" t="s">
        <v>53</v>
      </c>
      <c r="D31" s="55" t="s">
        <v>16</v>
      </c>
      <c r="E31" s="55" t="s">
        <v>23</v>
      </c>
      <c r="F31" s="55" t="s">
        <v>16</v>
      </c>
      <c r="G31" s="55" t="s">
        <v>16</v>
      </c>
      <c r="H31" s="55" t="s">
        <v>23</v>
      </c>
      <c r="I31" s="55" t="s">
        <v>16</v>
      </c>
      <c r="J31" s="55" t="s">
        <v>16</v>
      </c>
    </row>
    <row r="32" spans="1:10">
      <c r="A32" s="60">
        <f>ROW() - ROW(Table22567911810121314161517181920[[#Headers],['#]])</f>
        <v>30</v>
      </c>
      <c r="B32" s="64" t="s">
        <v>190</v>
      </c>
      <c r="C32" s="64" t="s">
        <v>22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f>ROW() - ROW(Table22567911810121314161517181920[[#Headers],['#]])</f>
        <v>31</v>
      </c>
      <c r="B33" s="64" t="s">
        <v>112</v>
      </c>
      <c r="C33" s="64" t="s">
        <v>113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23</v>
      </c>
    </row>
    <row r="34" spans="1:10">
      <c r="A34" s="60">
        <f>ROW() - ROW(Table22567911810121314161517181920[[#Headers],['#]])</f>
        <v>32</v>
      </c>
      <c r="B34" s="64" t="s">
        <v>191</v>
      </c>
      <c r="C34" s="64" t="s">
        <v>192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ROW(Table22567911810121314161517181920[[#Headers],['#]])</f>
        <v>33</v>
      </c>
      <c r="B35" s="63" t="s">
        <v>54</v>
      </c>
      <c r="C35" s="63" t="s">
        <v>51</v>
      </c>
      <c r="D35" s="55" t="s">
        <v>16</v>
      </c>
      <c r="E35" s="55" t="s">
        <v>16</v>
      </c>
      <c r="F35" s="55" t="s">
        <v>16</v>
      </c>
      <c r="G35" s="55" t="s">
        <v>23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ROW(Table22567911810121314161517181920[[#Headers],['#]])</f>
        <v>34</v>
      </c>
      <c r="B36" s="64" t="s">
        <v>76</v>
      </c>
      <c r="C36" s="64" t="s">
        <v>77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ROW(Table22567911810121314161517181920[[#Headers],['#]])</f>
        <v>35</v>
      </c>
      <c r="B37" s="61" t="s">
        <v>94</v>
      </c>
      <c r="C37" s="61" t="s">
        <v>114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ROW(Table22567911810121314161517181920[[#Headers],['#]])</f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15</v>
      </c>
    </row>
    <row r="39" spans="1:10">
      <c r="A39" s="60">
        <f>ROW() - ROW(Table22567911810121314161517181920[[#Headers],['#]])</f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f>ROW() - ROW(Table22567911810121314161517181920[[#Headers],['#]])</f>
        <v>38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16</v>
      </c>
      <c r="G40" s="55" t="s">
        <v>23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ROW(Table22567911810121314161517181920[[#Headers],['#]])</f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23</v>
      </c>
      <c r="H41" s="55" t="s">
        <v>16</v>
      </c>
      <c r="I41" s="55" t="s">
        <v>16</v>
      </c>
      <c r="J41" s="55" t="s">
        <v>23</v>
      </c>
    </row>
    <row r="42" spans="1:10">
      <c r="A42" s="60">
        <f>ROW() - ROW(Table22567911810121314161517181920[[#Headers],['#]])</f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f>ROW() - ROW(Table22567911810121314161517181920[[#Headers],['#]])</f>
        <v>41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f>ROW() - ROW(Table22567911810121314161517181920[[#Headers],['#]])</f>
        <v>42</v>
      </c>
      <c r="B44" s="54" t="s">
        <v>68</v>
      </c>
      <c r="C44" s="54" t="s">
        <v>195</v>
      </c>
      <c r="D44" s="55" t="s">
        <v>166</v>
      </c>
      <c r="E44" s="55" t="s">
        <v>166</v>
      </c>
      <c r="F44" s="55" t="s">
        <v>166</v>
      </c>
      <c r="G44" s="55" t="s">
        <v>166</v>
      </c>
      <c r="H44" s="55" t="s">
        <v>166</v>
      </c>
      <c r="I44" s="55" t="s">
        <v>166</v>
      </c>
      <c r="J44" s="55" t="s">
        <v>166</v>
      </c>
    </row>
    <row r="45" spans="1:10">
      <c r="A45" s="60">
        <f>ROW() - ROW(Table22567911810121314161517181920[[#Headers],['#]])</f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f>ROW() - ROW(Table22567911810121314161517181920[[#Headers],['#]])</f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f>ROW() - ROW(Table22567911810121314161517181920[[#Headers],['#]])</f>
        <v>45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23</v>
      </c>
      <c r="H47" s="67" t="s">
        <v>16</v>
      </c>
      <c r="I47" s="67" t="s">
        <v>16</v>
      </c>
      <c r="J47" s="67" t="s">
        <v>16</v>
      </c>
    </row>
    <row r="48" spans="1:10">
      <c r="A48" s="60"/>
      <c r="B48" s="54"/>
      <c r="C48" s="54"/>
      <c r="D48" s="67"/>
      <c r="E48" s="67"/>
      <c r="F48" s="67"/>
      <c r="G48" s="67"/>
      <c r="H48" s="67"/>
      <c r="I48" s="67"/>
      <c r="J48" s="67"/>
    </row>
    <row r="49" spans="1:10">
      <c r="A49" s="60"/>
      <c r="B49" s="54"/>
      <c r="C49" s="54"/>
      <c r="D49" s="67"/>
      <c r="E49" s="67"/>
      <c r="F49" s="67"/>
      <c r="G49" s="67"/>
      <c r="H49" s="67"/>
      <c r="I49" s="67"/>
      <c r="J49" s="67"/>
    </row>
    <row r="50" spans="1:10">
      <c r="A50" s="60"/>
      <c r="B50" s="54"/>
      <c r="C50" s="54"/>
      <c r="D50" s="67"/>
      <c r="E50" s="67"/>
      <c r="F50" s="67"/>
      <c r="G50" s="67"/>
      <c r="H50" s="67"/>
      <c r="I50" s="67"/>
      <c r="J50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2BD9-2FA9-4BF8-A2CC-DA79A4737555}">
  <sheetPr>
    <pageSetUpPr fitToPage="1"/>
  </sheetPr>
  <dimension ref="A1:J47"/>
  <sheetViews>
    <sheetView topLeftCell="J12" workbookViewId="0">
      <selection activeCell="K12" sqref="K12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212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 s="77" customFormat="1">
      <c r="A3" s="74">
        <f>ROW() - ROW(Table2256791181012131416151718192021[[#Headers],['#]])</f>
        <v>1</v>
      </c>
      <c r="B3" s="79" t="s">
        <v>151</v>
      </c>
      <c r="C3" s="79" t="s">
        <v>152</v>
      </c>
      <c r="D3" s="81" t="s">
        <v>16</v>
      </c>
      <c r="E3" s="76" t="s">
        <v>16</v>
      </c>
      <c r="F3" s="76" t="s">
        <v>23</v>
      </c>
      <c r="G3" s="76" t="s">
        <v>23</v>
      </c>
      <c r="H3" s="76" t="s">
        <v>15</v>
      </c>
      <c r="I3" s="76" t="s">
        <v>14</v>
      </c>
      <c r="J3" s="76" t="s">
        <v>15</v>
      </c>
    </row>
    <row r="4" spans="1:10">
      <c r="A4" s="60">
        <f>ROW() - ROW(Table2256791181012131416151718192021[[#Headers],['#]])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ROW(Table2256791181012131416151718192021[[#Headers],['#]])</f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 s="77" customFormat="1">
      <c r="A6" s="74">
        <f>ROW() - ROW(Table2256791181012131416151718192021[[#Headers],['#]])</f>
        <v>4</v>
      </c>
      <c r="B6" s="75" t="s">
        <v>181</v>
      </c>
      <c r="C6" s="75" t="s">
        <v>129</v>
      </c>
      <c r="D6" s="76" t="s">
        <v>16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</row>
    <row r="7" spans="1:10" s="77" customFormat="1">
      <c r="A7" s="74">
        <f>ROW() - ROW(Table2256791181012131416151718192021[[#Headers],['#]])</f>
        <v>5</v>
      </c>
      <c r="B7" s="75" t="s">
        <v>182</v>
      </c>
      <c r="C7" s="75" t="s">
        <v>183</v>
      </c>
      <c r="D7" s="76" t="s">
        <v>16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23</v>
      </c>
    </row>
    <row r="8" spans="1:10" ht="15.75">
      <c r="A8" s="60">
        <f>ROW() - ROW(Table2256791181012131416151718192021[[#Headers],['#]])</f>
        <v>6</v>
      </c>
      <c r="B8" s="69" t="s">
        <v>197</v>
      </c>
      <c r="C8" s="68" t="s">
        <v>198</v>
      </c>
      <c r="D8" s="67" t="s">
        <v>16</v>
      </c>
      <c r="E8" s="55" t="s">
        <v>23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23</v>
      </c>
    </row>
    <row r="9" spans="1:10">
      <c r="A9" s="60">
        <f>ROW() - ROW(Table2256791181012131416151718192021[[#Headers],['#]])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ROW(Table2256791181012131416151718192021[[#Headers],['#]])</f>
        <v>8</v>
      </c>
      <c r="B10" s="64" t="s">
        <v>208</v>
      </c>
      <c r="C10" s="64" t="s">
        <v>209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f>ROW() - ROW(Table2256791181012131416151718192021[[#Headers],['#]])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ROW(Table2256791181012131416151718192021[[#Headers],['#]])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 s="77" customFormat="1">
      <c r="A13" s="74">
        <v>11</v>
      </c>
      <c r="B13" s="75" t="s">
        <v>155</v>
      </c>
      <c r="C13" s="75" t="s">
        <v>213</v>
      </c>
      <c r="D13" s="76"/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</row>
    <row r="14" spans="1:10">
      <c r="A14" s="60">
        <f>ROW() - ROW(Table2256791181012131416151718192021[[#Headers],['#]])</f>
        <v>12</v>
      </c>
      <c r="B14" s="64" t="s">
        <v>155</v>
      </c>
      <c r="C14" s="64" t="s">
        <v>75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ROW(Table2256791181012131416151718192021[[#Headers],['#]])</f>
        <v>13</v>
      </c>
      <c r="B15" s="64" t="s">
        <v>156</v>
      </c>
      <c r="C15" s="64" t="s">
        <v>157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f>ROW() - ROW(Table2256791181012131416151718192021[[#Headers],['#]])</f>
        <v>14</v>
      </c>
      <c r="B16" s="64" t="s">
        <v>28</v>
      </c>
      <c r="C16" s="64" t="s">
        <v>29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 s="77" customFormat="1">
      <c r="A17" s="74">
        <f>ROW() - ROW(Table2256791181012131416151718192021[[#Headers],['#]])</f>
        <v>15</v>
      </c>
      <c r="B17" s="75" t="s">
        <v>185</v>
      </c>
      <c r="C17" s="75" t="s">
        <v>183</v>
      </c>
      <c r="D17" s="76" t="s">
        <v>23</v>
      </c>
      <c r="E17" s="76" t="s">
        <v>23</v>
      </c>
      <c r="F17" s="76" t="s">
        <v>16</v>
      </c>
      <c r="G17" s="76" t="s">
        <v>16</v>
      </c>
      <c r="H17" s="76" t="s">
        <v>16</v>
      </c>
      <c r="I17" s="76" t="s">
        <v>16</v>
      </c>
      <c r="J17" s="76" t="s">
        <v>16</v>
      </c>
    </row>
    <row r="18" spans="1:10">
      <c r="A18" s="60">
        <f>ROW() - ROW(Table2256791181012131416151718192021[[#Headers],['#]])</f>
        <v>16</v>
      </c>
      <c r="B18" s="63" t="s">
        <v>30</v>
      </c>
      <c r="C18" s="63" t="s">
        <v>31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23</v>
      </c>
      <c r="I18" s="55" t="s">
        <v>16</v>
      </c>
      <c r="J18" s="55" t="s">
        <v>16</v>
      </c>
    </row>
    <row r="19" spans="1:10">
      <c r="A19" s="60">
        <f>ROW() - ROW(Table2256791181012131416151718192021[[#Headers],['#]])</f>
        <v>17</v>
      </c>
      <c r="B19" s="64" t="s">
        <v>202</v>
      </c>
      <c r="C19" s="64" t="s">
        <v>203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ROW(Table2256791181012131416151718192021[[#Headers],['#]])</f>
        <v>18</v>
      </c>
      <c r="B20" s="63" t="s">
        <v>34</v>
      </c>
      <c r="C20" s="63" t="s">
        <v>22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ROW(Table2256791181012131416151718192021[[#Headers],['#]])</f>
        <v>19</v>
      </c>
      <c r="B21" s="64" t="s">
        <v>38</v>
      </c>
      <c r="C21" s="64" t="s">
        <v>39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ROW(Table2256791181012131416151718192021[[#Headers],['#]])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15</v>
      </c>
      <c r="J22" s="55" t="s">
        <v>16</v>
      </c>
    </row>
    <row r="23" spans="1:10" s="77" customFormat="1">
      <c r="A23" s="74">
        <f>ROW() - ROW(Table2256791181012131416151718192021[[#Headers],['#]])</f>
        <v>21</v>
      </c>
      <c r="B23" s="75" t="s">
        <v>210</v>
      </c>
      <c r="C23" s="75" t="s">
        <v>211</v>
      </c>
      <c r="D23" s="76" t="s">
        <v>16</v>
      </c>
      <c r="E23" s="76" t="s">
        <v>23</v>
      </c>
      <c r="F23" s="76" t="s">
        <v>23</v>
      </c>
      <c r="G23" s="76" t="s">
        <v>16</v>
      </c>
      <c r="H23" s="76" t="s">
        <v>16</v>
      </c>
      <c r="I23" s="76" t="s">
        <v>16</v>
      </c>
      <c r="J23" s="76"/>
    </row>
    <row r="24" spans="1:10">
      <c r="A24" s="60">
        <f>ROW() - ROW(Table2256791181012131416151718192021[[#Headers],['#]])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f>ROW() - ROW(Table2256791181012131416151718192021[[#Headers],['#]])</f>
        <v>23</v>
      </c>
      <c r="B25" s="65" t="s">
        <v>40</v>
      </c>
      <c r="C25" s="65" t="s">
        <v>41</v>
      </c>
      <c r="D25" s="55" t="s">
        <v>23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f>ROW() - ROW(Table2256791181012131416151718192021[[#Headers],['#]])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ROW(Table2256791181012131416151718192021[[#Headers],['#]])</f>
        <v>25</v>
      </c>
      <c r="B27" s="63" t="s">
        <v>44</v>
      </c>
      <c r="C27" s="63" t="s">
        <v>45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f>ROW() - ROW(Table2256791181012131416151718192021[[#Headers],['#]])</f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ROW(Table2256791181012131416151718192021[[#Headers],['#]])</f>
        <v>27</v>
      </c>
      <c r="B29" s="63" t="s">
        <v>52</v>
      </c>
      <c r="C29" s="63" t="s">
        <v>53</v>
      </c>
      <c r="D29" s="55" t="s">
        <v>23</v>
      </c>
      <c r="E29" s="55" t="s">
        <v>16</v>
      </c>
      <c r="F29" s="55" t="s">
        <v>16</v>
      </c>
      <c r="G29" s="55" t="s">
        <v>16</v>
      </c>
      <c r="H29" s="55" t="s">
        <v>23</v>
      </c>
      <c r="I29" s="55" t="s">
        <v>23</v>
      </c>
      <c r="J29" s="55" t="s">
        <v>16</v>
      </c>
    </row>
    <row r="30" spans="1:10" s="77" customFormat="1">
      <c r="A30" s="74">
        <v>43</v>
      </c>
      <c r="B30" s="79" t="s">
        <v>214</v>
      </c>
      <c r="C30" s="79" t="s">
        <v>215</v>
      </c>
      <c r="D30" s="80" t="s">
        <v>16</v>
      </c>
      <c r="E30" s="80" t="s">
        <v>16</v>
      </c>
      <c r="F30" s="80" t="s">
        <v>15</v>
      </c>
      <c r="G30" s="80" t="s">
        <v>16</v>
      </c>
      <c r="H30" s="80" t="s">
        <v>16</v>
      </c>
      <c r="I30" s="80" t="s">
        <v>16</v>
      </c>
      <c r="J30" s="80" t="s">
        <v>16</v>
      </c>
    </row>
    <row r="31" spans="1:10" s="77" customFormat="1">
      <c r="A31" s="74">
        <f>ROW() - ROW(Table2256791181012131416151718192021[[#Headers],['#]])</f>
        <v>29</v>
      </c>
      <c r="B31" s="75" t="s">
        <v>190</v>
      </c>
      <c r="C31" s="75" t="s">
        <v>22</v>
      </c>
      <c r="D31" s="76" t="s">
        <v>16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</row>
    <row r="32" spans="1:10">
      <c r="A32" s="60">
        <f>ROW() - ROW(Table2256791181012131416151718192021[[#Headers],['#]])</f>
        <v>30</v>
      </c>
      <c r="B32" s="64" t="s">
        <v>112</v>
      </c>
      <c r="C32" s="64" t="s">
        <v>113</v>
      </c>
      <c r="D32" s="55" t="s">
        <v>23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 s="77" customFormat="1">
      <c r="A33" s="74">
        <f>ROW() - ROW(Table2256791181012131416151718192021[[#Headers],['#]])</f>
        <v>31</v>
      </c>
      <c r="B33" s="75" t="s">
        <v>191</v>
      </c>
      <c r="C33" s="75" t="s">
        <v>192</v>
      </c>
      <c r="D33" s="76" t="s">
        <v>23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23</v>
      </c>
      <c r="J33" s="76" t="s">
        <v>16</v>
      </c>
    </row>
    <row r="34" spans="1:10">
      <c r="A34" s="60">
        <f>ROW() - ROW(Table2256791181012131416151718192021[[#Headers],['#]])</f>
        <v>32</v>
      </c>
      <c r="B34" s="63" t="s">
        <v>54</v>
      </c>
      <c r="C34" s="63" t="s">
        <v>51</v>
      </c>
      <c r="D34" s="55" t="s">
        <v>23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ROW(Table2256791181012131416151718192021[[#Headers],['#]])</f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ROW(Table2256791181012131416151718192021[[#Headers],['#]])</f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ROW(Table2256791181012131416151718192021[[#Headers],['#]])</f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ROW(Table2256791181012131416151718192021[[#Headers],['#]])</f>
        <v>36</v>
      </c>
      <c r="B38" s="68" t="s">
        <v>62</v>
      </c>
      <c r="C38" s="68" t="s">
        <v>63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 s="77" customFormat="1">
      <c r="A39" s="74">
        <f>ROW() - ROW(Table2256791181012131416151718192021[[#Headers],['#]])</f>
        <v>37</v>
      </c>
      <c r="B39" s="78" t="s">
        <v>193</v>
      </c>
      <c r="C39" s="78" t="s">
        <v>194</v>
      </c>
      <c r="D39" s="76" t="s">
        <v>16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</row>
    <row r="40" spans="1:10">
      <c r="A40" s="60">
        <f>ROW() - ROW(Table2256791181012131416151718192021[[#Headers],['#]])</f>
        <v>38</v>
      </c>
      <c r="B40" s="54" t="s">
        <v>144</v>
      </c>
      <c r="C40" s="54" t="s">
        <v>145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ROW(Table2256791181012131416151718192021[[#Headers],['#]])</f>
        <v>39</v>
      </c>
      <c r="B41" s="54" t="s">
        <v>138</v>
      </c>
      <c r="C41" s="54" t="s">
        <v>123</v>
      </c>
      <c r="D41" s="55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f>ROW() - ROW(Table2256791181012131416151718192021[[#Headers],['#]])</f>
        <v>40</v>
      </c>
      <c r="B42" s="54" t="s">
        <v>160</v>
      </c>
      <c r="C42" s="54" t="s">
        <v>161</v>
      </c>
      <c r="D42" s="55" t="s">
        <v>16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23</v>
      </c>
    </row>
    <row r="43" spans="1:10" s="77" customFormat="1">
      <c r="A43" s="74">
        <f>ROW() - ROW(Table2256791181012131416151718192021[[#Headers],['#]])</f>
        <v>41</v>
      </c>
      <c r="B43" s="79" t="s">
        <v>68</v>
      </c>
      <c r="C43" s="79" t="s">
        <v>195</v>
      </c>
      <c r="D43" s="76" t="s">
        <v>23</v>
      </c>
      <c r="E43" s="76" t="s">
        <v>23</v>
      </c>
      <c r="F43" s="76" t="s">
        <v>23</v>
      </c>
      <c r="G43" s="76" t="s">
        <v>23</v>
      </c>
      <c r="H43" s="76" t="s">
        <v>16</v>
      </c>
      <c r="I43" s="76" t="s">
        <v>16</v>
      </c>
      <c r="J43" s="76" t="s">
        <v>16</v>
      </c>
    </row>
    <row r="44" spans="1:10">
      <c r="A44" s="60">
        <f>ROW() - ROW(Table2256791181012131416151718192021[[#Headers],['#]])</f>
        <v>42</v>
      </c>
      <c r="B44" s="68" t="s">
        <v>66</v>
      </c>
      <c r="C44" s="54" t="s">
        <v>124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ROW(Table2256791181012131416151718192021[[#Headers],['#]])</f>
        <v>43</v>
      </c>
      <c r="B45" s="68" t="s">
        <v>66</v>
      </c>
      <c r="C45" s="68" t="s">
        <v>67</v>
      </c>
      <c r="D45" s="55" t="s">
        <v>16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ROW(Table2256791181012131416151718192021[[#Headers],['#]])</f>
        <v>44</v>
      </c>
      <c r="B46" s="54" t="s">
        <v>133</v>
      </c>
      <c r="C46" s="54" t="s">
        <v>134</v>
      </c>
      <c r="D46" s="55" t="s">
        <v>16</v>
      </c>
      <c r="E46" s="67" t="s">
        <v>23</v>
      </c>
      <c r="F46" s="67" t="s">
        <v>23</v>
      </c>
      <c r="G46" s="67" t="s">
        <v>16</v>
      </c>
      <c r="H46" s="67" t="s">
        <v>14</v>
      </c>
      <c r="I46" s="67" t="s">
        <v>16</v>
      </c>
      <c r="J46" s="67" t="s">
        <v>16</v>
      </c>
    </row>
    <row r="47" spans="1:10">
      <c r="A47" s="60"/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CD15-DAB5-4EBA-9E21-1ACD7ADC9E32}">
  <sheetPr>
    <pageSetUpPr fitToPage="1"/>
  </sheetPr>
  <dimension ref="A1:J47"/>
  <sheetViews>
    <sheetView topLeftCell="A2" workbookViewId="0">
      <selection activeCell="J36" sqref="J36"/>
    </sheetView>
  </sheetViews>
  <sheetFormatPr defaultColWidth="8.85546875"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212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 s="77" customFormat="1">
      <c r="A3" s="74">
        <f>ROW() - ROW(Table225679118101213141615171819202122[[#Headers],['#]])</f>
        <v>1</v>
      </c>
      <c r="B3" s="79" t="s">
        <v>151</v>
      </c>
      <c r="C3" s="79" t="s">
        <v>152</v>
      </c>
      <c r="D3" s="81" t="s">
        <v>16</v>
      </c>
      <c r="E3" s="76" t="s">
        <v>16</v>
      </c>
      <c r="F3" s="76" t="s">
        <v>15</v>
      </c>
      <c r="G3" s="76" t="s">
        <v>15</v>
      </c>
      <c r="H3" s="76" t="s">
        <v>16</v>
      </c>
      <c r="I3" s="76" t="s">
        <v>16</v>
      </c>
      <c r="J3" s="76" t="s">
        <v>15</v>
      </c>
    </row>
    <row r="4" spans="1:10">
      <c r="A4" s="60">
        <f>ROW() - ROW(Table225679118101213141615171819202122[[#Headers],['#]])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ROW(Table225679118101213141615171819202122[[#Headers],['#]])</f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 s="77" customFormat="1">
      <c r="A6" s="74">
        <f>ROW() - ROW(Table225679118101213141615171819202122[[#Headers],['#]])</f>
        <v>4</v>
      </c>
      <c r="B6" s="75" t="s">
        <v>181</v>
      </c>
      <c r="C6" s="75" t="s">
        <v>129</v>
      </c>
      <c r="D6" s="76" t="s">
        <v>16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</row>
    <row r="7" spans="1:10" s="77" customFormat="1">
      <c r="A7" s="74">
        <f>ROW() - ROW(Table225679118101213141615171819202122[[#Headers],['#]])</f>
        <v>5</v>
      </c>
      <c r="B7" s="75" t="s">
        <v>182</v>
      </c>
      <c r="C7" s="75" t="s">
        <v>183</v>
      </c>
      <c r="D7" s="76" t="s">
        <v>23</v>
      </c>
      <c r="E7" s="76" t="s">
        <v>23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23</v>
      </c>
    </row>
    <row r="8" spans="1:10" ht="15.75">
      <c r="A8" s="60">
        <f>ROW() - ROW(Table225679118101213141615171819202122[[#Headers],['#]])</f>
        <v>6</v>
      </c>
      <c r="B8" s="69" t="s">
        <v>197</v>
      </c>
      <c r="C8" s="68" t="s">
        <v>198</v>
      </c>
      <c r="D8" s="55" t="s">
        <v>16</v>
      </c>
      <c r="E8" s="55" t="s">
        <v>23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ROW(Table225679118101213141615171819202122[[#Headers],['#]])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ROW(Table225679118101213141615171819202122[[#Headers],['#]])</f>
        <v>8</v>
      </c>
      <c r="B10" s="64" t="s">
        <v>208</v>
      </c>
      <c r="C10" s="64" t="s">
        <v>209</v>
      </c>
      <c r="D10" s="55" t="s">
        <v>16</v>
      </c>
      <c r="E10" s="55" t="s">
        <v>16</v>
      </c>
      <c r="F10" s="55" t="s">
        <v>16</v>
      </c>
      <c r="G10" s="55" t="s">
        <v>23</v>
      </c>
      <c r="H10" s="55" t="s">
        <v>15</v>
      </c>
      <c r="I10" s="55" t="s">
        <v>16</v>
      </c>
      <c r="J10" s="55" t="s">
        <v>16</v>
      </c>
    </row>
    <row r="11" spans="1:10">
      <c r="A11" s="60">
        <f>ROW() - ROW(Table225679118101213141615171819202122[[#Headers],['#]])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ROW(Table225679118101213141615171819202122[[#Headers],['#]])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 s="77" customFormat="1">
      <c r="A13" s="74">
        <v>11</v>
      </c>
      <c r="B13" s="75" t="s">
        <v>155</v>
      </c>
      <c r="C13" s="75" t="s">
        <v>213</v>
      </c>
      <c r="D13" s="76" t="s">
        <v>16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</row>
    <row r="14" spans="1:10">
      <c r="A14" s="60">
        <f>ROW() - ROW(Table225679118101213141615171819202122[[#Headers],['#]])</f>
        <v>12</v>
      </c>
      <c r="B14" s="64" t="s">
        <v>155</v>
      </c>
      <c r="C14" s="64" t="s">
        <v>75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ROW(Table225679118101213141615171819202122[[#Headers],['#]])</f>
        <v>13</v>
      </c>
      <c r="B15" s="64" t="s">
        <v>156</v>
      </c>
      <c r="C15" s="64" t="s">
        <v>157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f>ROW() - ROW(Table225679118101213141615171819202122[[#Headers],['#]])</f>
        <v>14</v>
      </c>
      <c r="B16" s="64" t="s">
        <v>28</v>
      </c>
      <c r="C16" s="64" t="s">
        <v>29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23</v>
      </c>
    </row>
    <row r="17" spans="1:10" s="77" customFormat="1">
      <c r="A17" s="74">
        <f>ROW() - ROW(Table225679118101213141615171819202122[[#Headers],['#]])</f>
        <v>15</v>
      </c>
      <c r="B17" s="75" t="s">
        <v>185</v>
      </c>
      <c r="C17" s="75" t="s">
        <v>183</v>
      </c>
      <c r="D17" s="76" t="s">
        <v>16</v>
      </c>
      <c r="E17" s="76" t="s">
        <v>16</v>
      </c>
      <c r="F17" s="76" t="s">
        <v>16</v>
      </c>
      <c r="G17" s="76" t="s">
        <v>16</v>
      </c>
      <c r="H17" s="76" t="s">
        <v>16</v>
      </c>
      <c r="I17" s="76" t="s">
        <v>16</v>
      </c>
      <c r="J17" s="76" t="s">
        <v>16</v>
      </c>
    </row>
    <row r="18" spans="1:10">
      <c r="A18" s="60">
        <f>ROW() - ROW(Table225679118101213141615171819202122[[#Headers],['#]])</f>
        <v>16</v>
      </c>
      <c r="B18" s="63" t="s">
        <v>30</v>
      </c>
      <c r="C18" s="63" t="s">
        <v>31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ROW(Table225679118101213141615171819202122[[#Headers],['#]])</f>
        <v>17</v>
      </c>
      <c r="B19" s="64" t="s">
        <v>202</v>
      </c>
      <c r="C19" s="64" t="s">
        <v>203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15</v>
      </c>
      <c r="J19" s="55" t="s">
        <v>16</v>
      </c>
    </row>
    <row r="20" spans="1:10">
      <c r="A20" s="60">
        <f>ROW() - ROW(Table225679118101213141615171819202122[[#Headers],['#]])</f>
        <v>18</v>
      </c>
      <c r="B20" s="63" t="s">
        <v>34</v>
      </c>
      <c r="C20" s="63" t="s">
        <v>22</v>
      </c>
      <c r="D20" s="55" t="s">
        <v>16</v>
      </c>
      <c r="E20" s="55" t="s">
        <v>23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ROW(Table225679118101213141615171819202122[[#Headers],['#]])</f>
        <v>19</v>
      </c>
      <c r="B21" s="64" t="s">
        <v>38</v>
      </c>
      <c r="C21" s="64" t="s">
        <v>39</v>
      </c>
      <c r="D21" s="55" t="s">
        <v>16</v>
      </c>
      <c r="E21" s="55" t="s">
        <v>23</v>
      </c>
      <c r="F21" s="55" t="s">
        <v>23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ROW(Table225679118101213141615171819202122[[#Headers],['#]])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15</v>
      </c>
    </row>
    <row r="23" spans="1:10" s="77" customFormat="1">
      <c r="A23" s="74">
        <f>ROW() - ROW(Table225679118101213141615171819202122[[#Headers],['#]])</f>
        <v>21</v>
      </c>
      <c r="B23" s="75" t="s">
        <v>210</v>
      </c>
      <c r="C23" s="75" t="s">
        <v>211</v>
      </c>
      <c r="D23" s="76" t="s">
        <v>16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</row>
    <row r="24" spans="1:10">
      <c r="A24" s="60">
        <f>ROW() - ROW(Table225679118101213141615171819202122[[#Headers],['#]])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23</v>
      </c>
    </row>
    <row r="25" spans="1:10">
      <c r="A25" s="60">
        <f>ROW() - ROW(Table225679118101213141615171819202122[[#Headers],['#]])</f>
        <v>23</v>
      </c>
      <c r="B25" s="65" t="s">
        <v>40</v>
      </c>
      <c r="C25" s="65" t="s">
        <v>41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f>ROW() - ROW(Table225679118101213141615171819202122[[#Headers],['#]])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ROW(Table225679118101213141615171819202122[[#Headers],['#]])</f>
        <v>25</v>
      </c>
      <c r="B27" s="63" t="s">
        <v>44</v>
      </c>
      <c r="C27" s="63" t="s">
        <v>45</v>
      </c>
      <c r="D27" s="55" t="s">
        <v>16</v>
      </c>
      <c r="E27" s="55" t="s">
        <v>16</v>
      </c>
      <c r="F27" s="55" t="s">
        <v>23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f>ROW() - ROW(Table225679118101213141615171819202122[[#Headers],['#]])</f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ROW(Table225679118101213141615171819202122[[#Headers],['#]])</f>
        <v>27</v>
      </c>
      <c r="B29" s="63" t="s">
        <v>52</v>
      </c>
      <c r="C29" s="63" t="s">
        <v>53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 s="77" customFormat="1">
      <c r="A30" s="74">
        <v>43</v>
      </c>
      <c r="B30" s="79" t="s">
        <v>214</v>
      </c>
      <c r="C30" s="79" t="s">
        <v>215</v>
      </c>
      <c r="D30" s="76" t="s">
        <v>16</v>
      </c>
      <c r="E30" s="80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</row>
    <row r="31" spans="1:10" s="77" customFormat="1">
      <c r="A31" s="74">
        <f>ROW() - ROW(Table225679118101213141615171819202122[[#Headers],['#]])</f>
        <v>29</v>
      </c>
      <c r="B31" s="75" t="s">
        <v>190</v>
      </c>
      <c r="C31" s="75" t="s">
        <v>22</v>
      </c>
      <c r="D31" s="76" t="s">
        <v>16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</row>
    <row r="32" spans="1:10">
      <c r="A32" s="60">
        <f>ROW() - ROW(Table225679118101213141615171819202122[[#Headers],['#]])</f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 s="77" customFormat="1">
      <c r="A33" s="74">
        <f>ROW() - ROW(Table225679118101213141615171819202122[[#Headers],['#]])</f>
        <v>31</v>
      </c>
      <c r="B33" s="75" t="s">
        <v>191</v>
      </c>
      <c r="C33" s="75" t="s">
        <v>192</v>
      </c>
      <c r="D33" s="76" t="s">
        <v>16</v>
      </c>
      <c r="E33" s="76" t="s">
        <v>23</v>
      </c>
      <c r="F33" s="76" t="s">
        <v>23</v>
      </c>
      <c r="G33" s="76" t="s">
        <v>16</v>
      </c>
      <c r="H33" s="76" t="s">
        <v>16</v>
      </c>
      <c r="I33" s="76" t="s">
        <v>16</v>
      </c>
      <c r="J33" s="76" t="s">
        <v>16</v>
      </c>
    </row>
    <row r="34" spans="1:10">
      <c r="A34" s="60">
        <f>ROW() - ROW(Table225679118101213141615171819202122[[#Headers],['#]])</f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23</v>
      </c>
    </row>
    <row r="35" spans="1:10">
      <c r="A35" s="60">
        <f>ROW() - ROW(Table225679118101213141615171819202122[[#Headers],['#]])</f>
        <v>33</v>
      </c>
      <c r="B35" s="64" t="s">
        <v>76</v>
      </c>
      <c r="C35" s="64" t="s">
        <v>77</v>
      </c>
      <c r="D35" s="55" t="s">
        <v>16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ROW(Table225679118101213141615171819202122[[#Headers],['#]])</f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/>
    </row>
    <row r="37" spans="1:10">
      <c r="A37" s="60">
        <f>ROW() - ROW(Table225679118101213141615171819202122[[#Headers],['#]])</f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ROW(Table225679118101213141615171819202122[[#Headers],['#]])</f>
        <v>36</v>
      </c>
      <c r="B38" s="68" t="s">
        <v>62</v>
      </c>
      <c r="C38" s="68" t="s">
        <v>63</v>
      </c>
      <c r="D38" s="55" t="s">
        <v>16</v>
      </c>
      <c r="E38" s="55" t="s">
        <v>23</v>
      </c>
      <c r="F38" s="55" t="s">
        <v>23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 s="77" customFormat="1">
      <c r="A39" s="74">
        <f>ROW() - ROW(Table225679118101213141615171819202122[[#Headers],['#]])</f>
        <v>37</v>
      </c>
      <c r="B39" s="78" t="s">
        <v>193</v>
      </c>
      <c r="C39" s="78" t="s">
        <v>194</v>
      </c>
      <c r="D39" s="76" t="s">
        <v>16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</row>
    <row r="40" spans="1:10">
      <c r="A40" s="60">
        <f>ROW() - ROW(Table225679118101213141615171819202122[[#Headers],['#]])</f>
        <v>38</v>
      </c>
      <c r="B40" s="54" t="s">
        <v>144</v>
      </c>
      <c r="C40" s="54" t="s">
        <v>145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ROW(Table225679118101213141615171819202122[[#Headers],['#]])</f>
        <v>39</v>
      </c>
      <c r="B41" s="54" t="s">
        <v>138</v>
      </c>
      <c r="C41" s="54" t="s">
        <v>123</v>
      </c>
      <c r="D41" s="55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f>ROW() - ROW(Table225679118101213141615171819202122[[#Headers],['#]])</f>
        <v>40</v>
      </c>
      <c r="B42" s="54" t="s">
        <v>160</v>
      </c>
      <c r="C42" s="54" t="s">
        <v>161</v>
      </c>
      <c r="D42" s="55" t="s">
        <v>16</v>
      </c>
      <c r="E42" s="55" t="s">
        <v>16</v>
      </c>
      <c r="F42" s="55" t="s">
        <v>15</v>
      </c>
      <c r="G42" s="55" t="s">
        <v>16</v>
      </c>
      <c r="H42" s="55" t="s">
        <v>16</v>
      </c>
      <c r="I42" s="55" t="s">
        <v>16</v>
      </c>
      <c r="J42" s="55" t="s">
        <v>16</v>
      </c>
    </row>
    <row r="43" spans="1:10" s="77" customFormat="1">
      <c r="A43" s="74">
        <f>ROW() - ROW(Table225679118101213141615171819202122[[#Headers],['#]])</f>
        <v>41</v>
      </c>
      <c r="B43" s="79" t="s">
        <v>68</v>
      </c>
      <c r="C43" s="79" t="s">
        <v>195</v>
      </c>
      <c r="D43" s="76" t="s">
        <v>16</v>
      </c>
      <c r="E43" s="76" t="s">
        <v>16</v>
      </c>
      <c r="F43" s="76" t="s">
        <v>166</v>
      </c>
      <c r="G43" s="76" t="s">
        <v>166</v>
      </c>
      <c r="H43" s="76" t="s">
        <v>166</v>
      </c>
      <c r="I43" s="76" t="s">
        <v>166</v>
      </c>
      <c r="J43" s="76" t="s">
        <v>166</v>
      </c>
    </row>
    <row r="44" spans="1:10">
      <c r="A44" s="60">
        <f>ROW() - ROW(Table225679118101213141615171819202122[[#Headers],['#]])</f>
        <v>42</v>
      </c>
      <c r="B44" s="68" t="s">
        <v>66</v>
      </c>
      <c r="C44" s="54" t="s">
        <v>124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ROW(Table225679118101213141615171819202122[[#Headers],['#]])</f>
        <v>43</v>
      </c>
      <c r="B45" s="68" t="s">
        <v>66</v>
      </c>
      <c r="C45" s="68" t="s">
        <v>67</v>
      </c>
      <c r="D45" s="55" t="s">
        <v>16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ROW(Table225679118101213141615171819202122[[#Headers],['#]])</f>
        <v>44</v>
      </c>
      <c r="B46" s="54" t="s">
        <v>133</v>
      </c>
      <c r="C46" s="54" t="s">
        <v>134</v>
      </c>
      <c r="D46" s="55" t="s">
        <v>23</v>
      </c>
      <c r="E46" s="67" t="s">
        <v>23</v>
      </c>
      <c r="F46" s="67" t="s">
        <v>16</v>
      </c>
      <c r="G46" s="67" t="s">
        <v>16</v>
      </c>
      <c r="H46" s="67" t="s">
        <v>16</v>
      </c>
      <c r="I46" s="67" t="s">
        <v>14</v>
      </c>
      <c r="J46" s="67" t="s">
        <v>14</v>
      </c>
    </row>
    <row r="47" spans="1:10">
      <c r="A47" s="60"/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2394-76B2-45BB-84DA-0D7777EA65C6}">
  <sheetPr>
    <pageSetUpPr fitToPage="1"/>
  </sheetPr>
  <dimension ref="A1:M53"/>
  <sheetViews>
    <sheetView topLeftCell="M3" workbookViewId="0">
      <selection activeCell="M3" sqref="M3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  <col min="11" max="11" width="12.42578125" bestFit="1" customWidth="1"/>
  </cols>
  <sheetData>
    <row r="1" spans="1:13" ht="45" customHeight="1">
      <c r="A1" s="72" t="s">
        <v>216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15</v>
      </c>
      <c r="G3" s="76" t="s">
        <v>15</v>
      </c>
      <c r="H3" s="76" t="s">
        <v>16</v>
      </c>
      <c r="I3" s="76" t="s">
        <v>16</v>
      </c>
      <c r="J3" s="76" t="s">
        <v>15</v>
      </c>
      <c r="K3" s="76" t="s">
        <v>15</v>
      </c>
      <c r="M3">
        <f>COUNTIF(Table2256791181012131416151718192023[[#This Row],[Wed]:[Sun]],"p")</f>
        <v>5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15</v>
      </c>
      <c r="M4">
        <f>COUNTIF(Table2256791181012131416151718192023[[#This Row],[Wed]:[Sun]],"p")</f>
        <v>5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M5">
        <f>COUNTIF(Table2256791181012131416151718192023[[#This Row],[Wed]:[Sun]],"p")</f>
        <v>5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>COUNTIF(Table2256791181012131416151718192023[[#This Row],[Wed]:[Sun]],"p")</f>
        <v>5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16</v>
      </c>
      <c r="H7" s="76" t="s">
        <v>15</v>
      </c>
      <c r="I7" s="76" t="s">
        <v>16</v>
      </c>
      <c r="J7" s="76" t="s">
        <v>16</v>
      </c>
      <c r="K7" s="76" t="s">
        <v>23</v>
      </c>
      <c r="M7">
        <f>COUNTIF(Table2256791181012131416151718192023[[#This Row],[Wed]:[Sun]],"p")</f>
        <v>4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23</v>
      </c>
      <c r="J8" s="55" t="s">
        <v>16</v>
      </c>
      <c r="K8" s="55" t="s">
        <v>16</v>
      </c>
      <c r="M8">
        <f>COUNTIF(Table2256791181012131416151718192023[[#This Row],[Wed]:[Sun]],"p")</f>
        <v>4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>COUNTIF(Table2256791181012131416151718192023[[#This Row],[Wed]:[Sun]],"p")</f>
        <v>5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M10">
        <f>COUNTIF(Table2256791181012131416151718192023[[#This Row],[Wed]:[Sun]],"p")</f>
        <v>4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23</v>
      </c>
      <c r="J11" s="55" t="s">
        <v>23</v>
      </c>
      <c r="K11" s="55" t="s">
        <v>16</v>
      </c>
      <c r="M11">
        <f>COUNTIF(Table2256791181012131416151718192023[[#This Row],[Wed]:[Sun]],"p")</f>
        <v>2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>COUNTIF(Table2256791181012131416151718192023[[#This Row],[Wed]:[Sun]],"p")</f>
        <v>5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>COUNTIF(Table2256791181012131416151718192023[[#This Row],[Wed]:[Sun]],"p")</f>
        <v>5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>COUNTIF(Table2256791181012131416151718192023[[#This Row],[Wed]:[Sun]],"p")</f>
        <v>5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>COUNTIF(Table2256791181012131416151718192023[[#This Row],[Wed]:[Sun]],"p")</f>
        <v>5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>COUNTIF(Table2256791181012131416151718192023[[#This Row],[Wed]:[Sun]],"p")</f>
        <v>5</v>
      </c>
    </row>
    <row r="17" spans="1:13" ht="15">
      <c r="A17" s="74">
        <f>ROW() - ROW(Table225679118101213141615171819202122[[#Headers],['#]])</f>
        <v>15</v>
      </c>
      <c r="B17" s="74" t="s">
        <v>219</v>
      </c>
      <c r="C17" s="75" t="s">
        <v>185</v>
      </c>
      <c r="D17" s="75" t="s">
        <v>183</v>
      </c>
      <c r="E17" s="76" t="s">
        <v>92</v>
      </c>
      <c r="F17" s="76" t="s">
        <v>92</v>
      </c>
      <c r="G17" s="76" t="s">
        <v>92</v>
      </c>
      <c r="H17" s="76" t="s">
        <v>92</v>
      </c>
      <c r="I17" s="76" t="s">
        <v>92</v>
      </c>
      <c r="J17" s="76" t="s">
        <v>92</v>
      </c>
      <c r="K17" s="76" t="s">
        <v>92</v>
      </c>
      <c r="M17">
        <f>COUNTIF(Table2256791181012131416151718192023[[#This Row],[Wed]:[Sun]],"p")</f>
        <v>0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>COUNTIF(Table2256791181012131416151718192023[[#This Row],[Wed]:[Sun]],"p")</f>
        <v>5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M19">
        <f>COUNTIF(Table2256791181012131416151718192023[[#This Row],[Wed]:[Sun]],"p")</f>
        <v>5</v>
      </c>
    </row>
    <row r="20" spans="1:13" ht="15">
      <c r="A20" s="60">
        <f>ROW() - ROW(Table225679118101213141615171819202122[[#Headers],['#]])</f>
        <v>18</v>
      </c>
      <c r="B20" s="60" t="s">
        <v>220</v>
      </c>
      <c r="C20" s="63" t="s">
        <v>34</v>
      </c>
      <c r="D20" s="63" t="s">
        <v>22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  <c r="K20" s="55" t="s">
        <v>16</v>
      </c>
      <c r="M20">
        <f>COUNTIF(Table2256791181012131416151718192023[[#This Row],[Wed]:[Sun]],"p")</f>
        <v>5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COUNTIF(Table2256791181012131416151718192023[[#This Row],[Wed]:[Sun]],"p")</f>
        <v>5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M22">
        <f>COUNTIF(Table2256791181012131416151718192023[[#This Row],[Wed]:[Sun]],"p")</f>
        <v>5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>COUNTIF(Table2256791181012131416151718192023[[#This Row],[Wed]:[Sun]],"p")</f>
        <v>5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M24">
        <f>COUNTIF(Table2256791181012131416151718192023[[#This Row],[Wed]:[Sun]],"p")</f>
        <v>5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>COUNTIF(Table2256791181012131416151718192023[[#This Row],[Wed]:[Sun]],"p")</f>
        <v>4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M26">
        <f>COUNTIF(Table2256791181012131416151718192023[[#This Row],[Wed]:[Sun]],"p")</f>
        <v>5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M27">
        <f>COUNTIF(Table2256791181012131416151718192023[[#This Row],[Wed]:[Sun]],"p")</f>
        <v>5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15</v>
      </c>
      <c r="J28" s="55" t="s">
        <v>16</v>
      </c>
      <c r="K28" s="55" t="s">
        <v>16</v>
      </c>
      <c r="M28">
        <f>COUNTIF(Table2256791181012131416151718192023[[#This Row],[Wed]:[Sun]],"p")</f>
        <v>5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23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>COUNTIF(Table2256791181012131416151718192023[[#This Row],[Wed]:[Sun]],"p")</f>
        <v>5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  <c r="K30" s="80" t="s">
        <v>23</v>
      </c>
      <c r="M30">
        <f>COUNTIF(Table2256791181012131416151718192023[[#This Row],[Wed]:[Sun]],"p")</f>
        <v>4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>COUNTIF(Table2256791181012131416151718192023[[#This Row],[Wed]:[Sun]],"p")</f>
        <v>5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  <c r="K32" s="55" t="s">
        <v>16</v>
      </c>
      <c r="M32">
        <f>COUNTIF(Table2256791181012131416151718192023[[#This Row],[Wed]:[Sun]],"p")</f>
        <v>4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23</v>
      </c>
      <c r="M33">
        <f>COUNTIF(Table2256791181012131416151718192023[[#This Row],[Wed]:[Sun]],"p")</f>
        <v>4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23</v>
      </c>
      <c r="J34" s="55" t="s">
        <v>23</v>
      </c>
      <c r="K34" s="55" t="s">
        <v>23</v>
      </c>
      <c r="M34">
        <f>COUNTIF(Table2256791181012131416151718192023[[#This Row],[Wed]:[Sun]],"p")</f>
        <v>2</v>
      </c>
    </row>
    <row r="35" spans="1:13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M35">
        <f>COUNTIF(Table2256791181012131416151718192023[[#This Row],[Wed]:[Sun]],"p")</f>
        <v>5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COUNTIF(Table2256791181012131416151718192023[[#This Row],[Wed]:[Sun]],"p")</f>
        <v>5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>COUNTIF(Table2256791181012131416151718192023[[#This Row],[Wed]:[Sun]],"p")</f>
        <v>5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M38">
        <f>COUNTIF(Table2256791181012131416151718192023[[#This Row],[Wed]:[Sun]],"p")</f>
        <v>5</v>
      </c>
    </row>
    <row r="39" spans="1:13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16</v>
      </c>
      <c r="M39">
        <f>COUNTIF(Table2256791181012131416151718192023[[#This Row],[Wed]:[Sun]],"p")</f>
        <v>5</v>
      </c>
    </row>
    <row r="40" spans="1:13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M40">
        <f>COUNTIF(Table2256791181012131416151718192023[[#This Row],[Wed]:[Sun]],"p")</f>
        <v>5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M41">
        <f>COUNTIF(Table2256791181012131416151718192023[[#This Row],[Wed]:[Sun]],"p")</f>
        <v>5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23</v>
      </c>
      <c r="M42">
        <f>COUNTIF(Table2256791181012131416151718192023[[#This Row],[Wed]:[Sun]],"p")</f>
        <v>4</v>
      </c>
    </row>
    <row r="43" spans="1:13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M43">
        <f>COUNTIF(Table2256791181012131416151718192023[[#This Row],[Wed]:[Sun]],"p")</f>
        <v>5</v>
      </c>
    </row>
    <row r="44" spans="1:13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M44">
        <f>COUNTIF(Table2256791181012131416151718192023[[#This Row],[Wed]:[Sun]],"p")</f>
        <v>5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M45">
        <f>COUNTIF(Table2256791181012131416151718192023[[#This Row],[Wed]:[Sun]],"p")</f>
        <v>5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55" t="s">
        <v>16</v>
      </c>
      <c r="F46" s="67" t="s">
        <v>16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23</v>
      </c>
      <c r="M46">
        <f>COUNTIF(Table2256791181012131416151718192023[[#This Row],[Wed]:[Sun]],"p")</f>
        <v>4</v>
      </c>
    </row>
    <row r="47" spans="1:13" ht="15">
      <c r="A47" s="74">
        <v>45</v>
      </c>
      <c r="B47" s="74" t="s">
        <v>219</v>
      </c>
      <c r="C47" s="79" t="s">
        <v>222</v>
      </c>
      <c r="D47" s="79" t="s">
        <v>223</v>
      </c>
      <c r="E47" s="80"/>
      <c r="F47" s="80" t="s">
        <v>16</v>
      </c>
      <c r="G47" s="80" t="s">
        <v>16</v>
      </c>
      <c r="H47" s="80" t="s">
        <v>23</v>
      </c>
      <c r="I47" s="80" t="s">
        <v>23</v>
      </c>
      <c r="J47" s="80" t="s">
        <v>15</v>
      </c>
      <c r="K47" s="80" t="s">
        <v>224</v>
      </c>
      <c r="M47">
        <f>COUNTIF(Table2256791181012131416151718192023[[#This Row],[Wed]:[Sun]],"p")</f>
        <v>2</v>
      </c>
    </row>
    <row r="49" spans="1:13" ht="15.75" customHeight="1">
      <c r="K49" t="s">
        <v>225</v>
      </c>
      <c r="M49">
        <f>SUM(M3:M48)</f>
        <v>202</v>
      </c>
    </row>
    <row r="50" spans="1:13" ht="15.75" customHeight="1">
      <c r="A50" t="s">
        <v>226</v>
      </c>
      <c r="B50" t="s">
        <v>227</v>
      </c>
    </row>
    <row r="51" spans="1:13" ht="15.75" customHeight="1">
      <c r="A51" t="s">
        <v>219</v>
      </c>
      <c r="B51" s="85">
        <f>SUMIFS(M$3:M$47,B$3:B$47, "EWS")</f>
        <v>49</v>
      </c>
      <c r="C51" s="85"/>
    </row>
    <row r="52" spans="1:13" ht="15.75" customHeight="1">
      <c r="A52" t="s">
        <v>220</v>
      </c>
      <c r="B52" s="85">
        <f>SUMIFS(M$3:M$47,B$3:B$47, "CRISIS")</f>
        <v>92</v>
      </c>
    </row>
    <row r="53" spans="1:13" ht="15.75" customHeight="1">
      <c r="A53" t="s">
        <v>221</v>
      </c>
      <c r="B53" s="85">
        <f>SUMIFS(M$3:M$47,B$3:B$47, "B7")</f>
        <v>61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261B-0494-46BC-9FB4-8B2C0FF476E8}">
  <sheetPr>
    <pageSetUpPr fitToPage="1"/>
  </sheetPr>
  <dimension ref="A1:M53"/>
  <sheetViews>
    <sheetView topLeftCell="A26" workbookViewId="0">
      <selection activeCell="A50" sqref="A50:B53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228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15">
      <c r="A2" s="71" t="s">
        <v>2</v>
      </c>
      <c r="B2" s="71" t="s">
        <v>229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15</v>
      </c>
      <c r="G3" s="76" t="s">
        <v>15</v>
      </c>
      <c r="H3" s="76" t="s">
        <v>15</v>
      </c>
      <c r="I3" s="76" t="s">
        <v>16</v>
      </c>
      <c r="J3" s="76" t="s">
        <v>15</v>
      </c>
      <c r="K3" s="76" t="s">
        <v>15</v>
      </c>
      <c r="M3">
        <f>COUNTIF(Table225679118101213141615171819202324[[#This Row],[Mon]:[Sun]],"p")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23</v>
      </c>
      <c r="H4" s="55" t="s">
        <v>23</v>
      </c>
      <c r="I4" s="55" t="s">
        <v>16</v>
      </c>
      <c r="J4" s="55" t="s">
        <v>16</v>
      </c>
      <c r="K4" s="55" t="s">
        <v>16</v>
      </c>
      <c r="M4">
        <f>COUNTIF(Table225679118101213141615171819202324[[#This Row],[Mon]:[Sun]],"p")</f>
        <v>5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23</v>
      </c>
      <c r="F5" s="55" t="s">
        <v>16</v>
      </c>
      <c r="G5" s="55" t="s">
        <v>23</v>
      </c>
      <c r="H5" s="55" t="s">
        <v>23</v>
      </c>
      <c r="I5" s="55" t="s">
        <v>16</v>
      </c>
      <c r="J5" s="55" t="s">
        <v>15</v>
      </c>
      <c r="K5" s="55" t="s">
        <v>16</v>
      </c>
      <c r="M5">
        <f>COUNTIF(Table225679118101213141615171819202324[[#This Row],[Mon]:[Sun]],"p")</f>
        <v>4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>COUNTIF(Table225679118101213141615171819202324[[#This Row],[Mon]:[Sun]],"p")</f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23</v>
      </c>
      <c r="M7">
        <f>COUNTIF(Table225679118101213141615171819202324[[#This Row],[Mon]:[Sun]],"p")</f>
        <v>5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M8">
        <f>COUNTIF(Table225679118101213141615171819202324[[#This Row],[Mon]:[Sun]],"p")</f>
        <v>7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>COUNTIF(Table225679118101213141615171819202324[[#This Row],[Mon]:[Sun]],"p")</f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23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  <c r="K10" s="55" t="s">
        <v>16</v>
      </c>
      <c r="M10">
        <f>COUNTIF(Table225679118101213141615171819202324[[#This Row],[Mon]:[Sun]],"p")</f>
        <v>5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15</v>
      </c>
      <c r="K11" s="55" t="s">
        <v>16</v>
      </c>
      <c r="M11">
        <f>COUNTIF(Table225679118101213141615171819202324[[#This Row],[Mon]:[Sun]],"p")</f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>COUNTIF(Table225679118101213141615171819202324[[#This Row],[Mon]:[Sun]],"p")</f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>COUNTIF(Table225679118101213141615171819202324[[#This Row],[Mon]:[Sun]],"p")</f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>COUNTIF(Table225679118101213141615171819202324[[#This Row],[Mon]:[Sun]],"p")</f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15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>COUNTIF(Table225679118101213141615171819202324[[#This Row],[Mon]:[Sun]],"p")</f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>COUNTIF(Table225679118101213141615171819202324[[#This Row],[Mon]:[Sun]],"p")</f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M17">
        <f>COUNTIF(Table225679118101213141615171819202324[[#This Row],[Mon]:[Sun]],"p")</f>
        <v>7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>COUNTIF(Table225679118101213141615171819202324[[#This Row],[Mon]:[Sun]],"p")</f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M19">
        <f>COUNTIF(Table225679118101213141615171819202324[[#This Row],[Mon]:[Sun]],"p")</f>
        <v>7</v>
      </c>
    </row>
    <row r="20" spans="1:13" ht="15">
      <c r="A20" s="74">
        <f>ROW() - ROW(Table225679118101213141615171819202324[[#Headers],['#]])</f>
        <v>18</v>
      </c>
      <c r="B20" s="74" t="s">
        <v>219</v>
      </c>
      <c r="C20" s="79" t="s">
        <v>222</v>
      </c>
      <c r="D20" s="79" t="s">
        <v>223</v>
      </c>
      <c r="E20" s="80" t="s">
        <v>23</v>
      </c>
      <c r="F20" s="80" t="s">
        <v>16</v>
      </c>
      <c r="G20" s="80" t="s">
        <v>23</v>
      </c>
      <c r="H20" s="80" t="s">
        <v>23</v>
      </c>
      <c r="I20" s="80" t="s">
        <v>16</v>
      </c>
      <c r="J20" s="80" t="s">
        <v>16</v>
      </c>
      <c r="K20" s="80" t="s">
        <v>23</v>
      </c>
      <c r="M20">
        <f>COUNTIF(Table225679118101213141615171819202324[[#This Row],[Mon]:[Sun]],"p")</f>
        <v>3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COUNTIF(Table225679118101213141615171819202324[[#This Row],[Mon]:[Sun]],"p")</f>
        <v>7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15</v>
      </c>
      <c r="K22" s="55" t="s">
        <v>16</v>
      </c>
      <c r="M22">
        <f>COUNTIF(Table225679118101213141615171819202324[[#This Row],[Mon]:[Sun]],"p")</f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>COUNTIF(Table225679118101213141615171819202324[[#This Row],[Mon]:[Sun]],"p")</f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16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M24">
        <f>COUNTIF(Table225679118101213141615171819202324[[#This Row],[Mon]:[Sun]],"p")</f>
        <v>5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>COUNTIF(Table225679118101213141615171819202324[[#This Row],[Mon]:[Sun]],"p")</f>
        <v>6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M26">
        <f>COUNTIF(Table225679118101213141615171819202324[[#This Row],[Mon]:[Sun]],"p")</f>
        <v>7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M27">
        <f>COUNTIF(Table225679118101213141615171819202324[[#This Row],[Mon]:[Sun]],"p")</f>
        <v>7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M28">
        <f>COUNTIF(Table225679118101213141615171819202324[[#This Row],[Mon]:[Sun]],"p")</f>
        <v>7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23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>COUNTIF(Table225679118101213141615171819202324[[#This Row],[Mon]:[Sun]],"p")</f>
        <v>6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  <c r="K30" s="80" t="s">
        <v>16</v>
      </c>
      <c r="M30">
        <f>COUNTIF(Table225679118101213141615171819202324[[#This Row],[Mon]:[Sun]],"p")</f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>COUNTIF(Table225679118101213141615171819202324[[#This Row],[Mon]:[Sun]],"p")</f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  <c r="K32" s="55" t="s">
        <v>16</v>
      </c>
      <c r="M32">
        <f>COUNTIF(Table225679118101213141615171819202324[[#This Row],[Mon]:[Sun]],"p")</f>
        <v>7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M33">
        <f>COUNTIF(Table225679118101213141615171819202324[[#This Row],[Mon]:[Sun]],"p")</f>
        <v>7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23</v>
      </c>
      <c r="M34">
        <f>COUNTIF(Table225679118101213141615171819202324[[#This Row],[Mon]:[Sun]],"p")</f>
        <v>6</v>
      </c>
    </row>
    <row r="35" spans="1:13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23</v>
      </c>
      <c r="M35">
        <f>COUNTIF(Table225679118101213141615171819202324[[#This Row],[Mon]:[Sun]],"p")</f>
        <v>5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COUNTIF(Table225679118101213141615171819202324[[#This Row],[Mon]:[Sun]],"p")</f>
        <v>7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>COUNTIF(Table225679118101213141615171819202324[[#This Row],[Mon]:[Sun]],"p")</f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/>
      <c r="F38" s="55" t="s">
        <v>16</v>
      </c>
      <c r="G38" s="55" t="s">
        <v>23</v>
      </c>
      <c r="H38" s="55" t="s">
        <v>16</v>
      </c>
      <c r="I38" s="55" t="s">
        <v>16</v>
      </c>
      <c r="J38" s="55" t="s">
        <v>16</v>
      </c>
      <c r="K38" s="55"/>
      <c r="M38">
        <f>COUNTIF(Table225679118101213141615171819202324[[#This Row],[Mon]:[Sun]],"p")</f>
        <v>4</v>
      </c>
    </row>
    <row r="39" spans="1:13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16</v>
      </c>
      <c r="M39">
        <f>COUNTIF(Table225679118101213141615171819202324[[#This Row],[Mon]:[Sun]],"p")</f>
        <v>7</v>
      </c>
    </row>
    <row r="40" spans="1:13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M40">
        <f>COUNTIF(Table225679118101213141615171819202324[[#This Row],[Mon]:[Sun]],"p")</f>
        <v>7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M41">
        <f>COUNTIF(Table225679118101213141615171819202324[[#This Row],[Mon]:[Sun]],"p")</f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M42">
        <f>COUNTIF(Table225679118101213141615171819202324[[#This Row],[Mon]:[Sun]],"p")</f>
        <v>7</v>
      </c>
    </row>
    <row r="43" spans="1:13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M43">
        <f>COUNTIF(Table225679118101213141615171819202324[[#This Row],[Mon]:[Sun]],"p")</f>
        <v>7</v>
      </c>
    </row>
    <row r="44" spans="1:13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M44">
        <f>COUNTIF(Table225679118101213141615171819202324[[#This Row],[Mon]:[Sun]],"p")</f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M45">
        <f>COUNTIF(Table225679118101213141615171819202324[[#This Row],[Mon]:[Sun]],"p")</f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55" t="s">
        <v>23</v>
      </c>
      <c r="F46" s="67" t="s">
        <v>16</v>
      </c>
      <c r="G46" s="67" t="s">
        <v>23</v>
      </c>
      <c r="H46" s="67" t="s">
        <v>23</v>
      </c>
      <c r="I46" s="67" t="s">
        <v>16</v>
      </c>
      <c r="J46" s="67" t="s">
        <v>16</v>
      </c>
      <c r="K46" s="67" t="s">
        <v>16</v>
      </c>
      <c r="M46">
        <f>COUNTIF(Table225679118101213141615171819202324[[#This Row],[Mon]:[Sun]],"p")</f>
        <v>4</v>
      </c>
    </row>
    <row r="48" spans="1:13" ht="15.75" customHeight="1">
      <c r="K48" t="s">
        <v>218</v>
      </c>
      <c r="M48">
        <f>SUM(M3:M47)</f>
        <v>282</v>
      </c>
    </row>
    <row r="50" spans="1:2" ht="15.75" customHeight="1">
      <c r="A50" t="s">
        <v>226</v>
      </c>
      <c r="B50" t="s">
        <v>227</v>
      </c>
    </row>
    <row r="51" spans="1:2" ht="15.75" customHeight="1">
      <c r="A51" t="s">
        <v>219</v>
      </c>
      <c r="B51" s="85">
        <f>SUMIFS(M$3:M$47,B$3:B$47, "EWS")</f>
        <v>71</v>
      </c>
    </row>
    <row r="52" spans="1:2" ht="15.75" customHeight="1">
      <c r="A52" t="s">
        <v>220</v>
      </c>
      <c r="B52" s="85">
        <f>SUMIFS(M$3:M$47,B$3:B$47, "CRISIS")</f>
        <v>120</v>
      </c>
    </row>
    <row r="53" spans="1:2" ht="15.75" customHeight="1">
      <c r="A53" t="s">
        <v>221</v>
      </c>
      <c r="B53" s="85">
        <f>SUMIFS(M$3:M$47,B$3:B$47, "B7")</f>
        <v>91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E1B4-92EF-4D5F-91C5-46D106BEAF6B}">
  <sheetPr>
    <pageSetUpPr fitToPage="1"/>
  </sheetPr>
  <dimension ref="A1:M53"/>
  <sheetViews>
    <sheetView topLeftCell="A44" workbookViewId="0">
      <selection activeCell="A50" sqref="A50:B53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230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15</v>
      </c>
      <c r="G3" s="76" t="s">
        <v>15</v>
      </c>
      <c r="H3" s="76" t="str">
        <f>LOWER(Table22567911810121314161517181920232425[[#This Row],[Wed]])</f>
        <v>p</v>
      </c>
      <c r="I3" s="76" t="s">
        <v>16</v>
      </c>
      <c r="J3" s="76" t="s">
        <v>16</v>
      </c>
      <c r="K3" s="76" t="s">
        <v>16</v>
      </c>
      <c r="M3">
        <f>COUNTIF(Table22567911810121314161517181920232425[[#This Row],[Mon]:[Sun]],"p")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tr">
        <f>LOWER(Table22567911810121314161517181920232425[[#This Row],[Wed]])</f>
        <v>p</v>
      </c>
      <c r="I4" s="55" t="s">
        <v>16</v>
      </c>
      <c r="J4" s="55" t="s">
        <v>16</v>
      </c>
      <c r="K4" s="55" t="s">
        <v>16</v>
      </c>
      <c r="M4">
        <f>COUNTIF(Table22567911810121314161517181920232425[[#This Row],[Mon]:[Sun]],"p")</f>
        <v>7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tr">
        <f>LOWER(Table22567911810121314161517181920232425[[#This Row],[Wed]])</f>
        <v>p</v>
      </c>
      <c r="I5" s="55" t="s">
        <v>16</v>
      </c>
      <c r="J5" s="55" t="s">
        <v>16</v>
      </c>
      <c r="K5" s="55" t="s">
        <v>23</v>
      </c>
      <c r="M5">
        <f>COUNTIF(Table22567911810121314161517181920232425[[#This Row],[Mon]:[Sun]],"p")</f>
        <v>6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tr">
        <f>LOWER(Table22567911810121314161517181920232425[[#This Row],[Wed]])</f>
        <v>p</v>
      </c>
      <c r="I6" s="76" t="s">
        <v>16</v>
      </c>
      <c r="J6" s="76" t="s">
        <v>16</v>
      </c>
      <c r="K6" s="76" t="s">
        <v>16</v>
      </c>
      <c r="M6">
        <f>COUNTIF(Table22567911810121314161517181920232425[[#This Row],[Mon]:[Sun]],"p")</f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15</v>
      </c>
      <c r="H7" s="76" t="str">
        <f>LOWER(Table22567911810121314161517181920232425[[#This Row],[Wed]])</f>
        <v>p</v>
      </c>
      <c r="I7" s="76" t="s">
        <v>16</v>
      </c>
      <c r="J7" s="76" t="s">
        <v>16</v>
      </c>
      <c r="K7" s="76" t="s">
        <v>16</v>
      </c>
      <c r="M7">
        <f>COUNTIF(Table22567911810121314161517181920232425[[#This Row],[Mon]:[Sun]],"p")</f>
        <v>7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23</v>
      </c>
      <c r="G8" s="55" t="s">
        <v>16</v>
      </c>
      <c r="H8" s="55" t="str">
        <f>LOWER(Table22567911810121314161517181920232425[[#This Row],[Wed]])</f>
        <v>p</v>
      </c>
      <c r="I8" s="55" t="s">
        <v>16</v>
      </c>
      <c r="J8" s="55" t="s">
        <v>16</v>
      </c>
      <c r="K8" s="55" t="s">
        <v>23</v>
      </c>
      <c r="M8">
        <f>COUNTIF(Table22567911810121314161517181920232425[[#This Row],[Mon]:[Sun]],"p")</f>
        <v>5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tr">
        <f>LOWER(Table22567911810121314161517181920232425[[#This Row],[Wed]])</f>
        <v>p</v>
      </c>
      <c r="I9" s="55" t="s">
        <v>16</v>
      </c>
      <c r="J9" s="55" t="s">
        <v>16</v>
      </c>
      <c r="K9" s="55" t="s">
        <v>16</v>
      </c>
      <c r="M9">
        <f>COUNTIF(Table22567911810121314161517181920232425[[#This Row],[Mon]:[Sun]],"p")</f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16</v>
      </c>
      <c r="H10" s="55" t="str">
        <f>LOWER(Table22567911810121314161517181920232425[[#This Row],[Wed]])</f>
        <v>p</v>
      </c>
      <c r="I10" s="55" t="s">
        <v>16</v>
      </c>
      <c r="J10" s="55" t="s">
        <v>16</v>
      </c>
      <c r="K10" s="55" t="s">
        <v>23</v>
      </c>
      <c r="M10">
        <f>COUNTIF(Table22567911810121314161517181920232425[[#This Row],[Mon]:[Sun]],"p")</f>
        <v>6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tr">
        <f>LOWER(Table22567911810121314161517181920232425[[#This Row],[Wed]])</f>
        <v>p</v>
      </c>
      <c r="I11" s="55" t="s">
        <v>16</v>
      </c>
      <c r="J11" s="55" t="s">
        <v>16</v>
      </c>
      <c r="K11" s="55" t="s">
        <v>16</v>
      </c>
      <c r="M11">
        <f>COUNTIF(Table22567911810121314161517181920232425[[#This Row],[Mon]:[Sun]],"p")</f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tr">
        <f>LOWER(Table22567911810121314161517181920232425[[#This Row],[Wed]])</f>
        <v>p</v>
      </c>
      <c r="I12" s="55" t="s">
        <v>16</v>
      </c>
      <c r="J12" s="55" t="s">
        <v>16</v>
      </c>
      <c r="K12" s="55" t="s">
        <v>16</v>
      </c>
      <c r="M12">
        <f>COUNTIF(Table22567911810121314161517181920232425[[#This Row],[Mon]:[Sun]],"p")</f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tr">
        <f>LOWER(Table22567911810121314161517181920232425[[#This Row],[Wed]])</f>
        <v>p</v>
      </c>
      <c r="I13" s="76" t="s">
        <v>16</v>
      </c>
      <c r="J13" s="76" t="s">
        <v>16</v>
      </c>
      <c r="K13" s="76" t="s">
        <v>16</v>
      </c>
      <c r="M13">
        <f>COUNTIF(Table22567911810121314161517181920232425[[#This Row],[Mon]:[Sun]],"p")</f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tr">
        <f>LOWER(Table22567911810121314161517181920232425[[#This Row],[Wed]])</f>
        <v>p</v>
      </c>
      <c r="I14" s="55" t="s">
        <v>16</v>
      </c>
      <c r="J14" s="55" t="s">
        <v>16</v>
      </c>
      <c r="K14" s="55" t="s">
        <v>16</v>
      </c>
      <c r="M14">
        <f>COUNTIF(Table22567911810121314161517181920232425[[#This Row],[Mon]:[Sun]],"p")</f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tr">
        <f>LOWER(Table22567911810121314161517181920232425[[#This Row],[Wed]])</f>
        <v>p</v>
      </c>
      <c r="I15" s="55" t="s">
        <v>16</v>
      </c>
      <c r="J15" s="55" t="s">
        <v>16</v>
      </c>
      <c r="K15" s="55" t="s">
        <v>16</v>
      </c>
      <c r="M15">
        <f>COUNTIF(Table22567911810121314161517181920232425[[#This Row],[Mon]:[Sun]],"p")</f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tr">
        <f>LOWER(Table22567911810121314161517181920232425[[#This Row],[Wed]])</f>
        <v>p</v>
      </c>
      <c r="I16" s="55" t="s">
        <v>16</v>
      </c>
      <c r="J16" s="55" t="s">
        <v>16</v>
      </c>
      <c r="K16" s="55" t="s">
        <v>16</v>
      </c>
      <c r="M16">
        <f>COUNTIF(Table22567911810121314161517181920232425[[#This Row],[Mon]:[Sun]],"p")</f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tr">
        <f>LOWER(Table22567911810121314161517181920232425[[#This Row],[Wed]])</f>
        <v>p</v>
      </c>
      <c r="I17" s="55" t="s">
        <v>16</v>
      </c>
      <c r="J17" s="55" t="s">
        <v>16</v>
      </c>
      <c r="K17" s="55" t="s">
        <v>16</v>
      </c>
      <c r="M17">
        <f>COUNTIF(Table22567911810121314161517181920232425[[#This Row],[Mon]:[Sun]],"p")</f>
        <v>7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tr">
        <f>LOWER(Table22567911810121314161517181920232425[[#This Row],[Wed]])</f>
        <v>p</v>
      </c>
      <c r="I18" s="55" t="s">
        <v>16</v>
      </c>
      <c r="J18" s="55" t="s">
        <v>16</v>
      </c>
      <c r="K18" s="55" t="s">
        <v>16</v>
      </c>
      <c r="M18">
        <f>COUNTIF(Table22567911810121314161517181920232425[[#This Row],[Mon]:[Sun]],"p")</f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23</v>
      </c>
      <c r="F19" s="55" t="s">
        <v>16</v>
      </c>
      <c r="G19" s="55" t="s">
        <v>16</v>
      </c>
      <c r="H19" s="55" t="str">
        <f>LOWER(Table22567911810121314161517181920232425[[#This Row],[Wed]])</f>
        <v>p</v>
      </c>
      <c r="I19" s="55" t="s">
        <v>16</v>
      </c>
      <c r="J19" s="55" t="s">
        <v>16</v>
      </c>
      <c r="K19" s="55" t="s">
        <v>16</v>
      </c>
      <c r="M19">
        <f>COUNTIF(Table22567911810121314161517181920232425[[#This Row],[Mon]:[Sun]],"p")</f>
        <v>6</v>
      </c>
    </row>
    <row r="20" spans="1:13" ht="15">
      <c r="A20" s="74">
        <f>ROW() - ROW(Table22567911810121314161517181920232425[[#Headers],['#]])</f>
        <v>18</v>
      </c>
      <c r="B20" s="74" t="s">
        <v>219</v>
      </c>
      <c r="C20" s="79" t="s">
        <v>222</v>
      </c>
      <c r="D20" s="79" t="s">
        <v>223</v>
      </c>
      <c r="E20" s="80" t="s">
        <v>23</v>
      </c>
      <c r="F20" s="80" t="s">
        <v>23</v>
      </c>
      <c r="G20" s="80" t="s">
        <v>16</v>
      </c>
      <c r="H20" s="80" t="str">
        <f>LOWER(Table22567911810121314161517181920232425[[#This Row],[Wed]])</f>
        <v>p</v>
      </c>
      <c r="I20" s="80" t="s">
        <v>16</v>
      </c>
      <c r="J20" s="80" t="s">
        <v>16</v>
      </c>
      <c r="K20" s="80" t="s">
        <v>16</v>
      </c>
      <c r="M20">
        <f>COUNTIF(Table22567911810121314161517181920232425[[#This Row],[Mon]:[Sun]],"p")</f>
        <v>5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COUNTIF(Table22567911810121314161517181920232425[[#This Row],[Mon]:[Sun]],"p")</f>
        <v>6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tr">
        <f>LOWER(Table22567911810121314161517181920232425[[#This Row],[Wed]])</f>
        <v>p</v>
      </c>
      <c r="I22" s="55" t="s">
        <v>16</v>
      </c>
      <c r="J22" s="55" t="s">
        <v>16</v>
      </c>
      <c r="K22" s="55" t="s">
        <v>16</v>
      </c>
      <c r="M22">
        <f>COUNTIF(Table22567911810121314161517181920232425[[#This Row],[Mon]:[Sun]],"p")</f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tr">
        <f>LOWER(Table22567911810121314161517181920232425[[#This Row],[Wed]])</f>
        <v>p</v>
      </c>
      <c r="I23" s="76" t="s">
        <v>16</v>
      </c>
      <c r="J23" s="76" t="s">
        <v>16</v>
      </c>
      <c r="K23" s="76" t="s">
        <v>16</v>
      </c>
      <c r="M23">
        <f>COUNTIF(Table22567911810121314161517181920232425[[#This Row],[Mon]:[Sun]],"p")</f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23</v>
      </c>
      <c r="H24" s="55" t="s">
        <v>16</v>
      </c>
      <c r="I24" s="55" t="s">
        <v>23</v>
      </c>
      <c r="J24" s="55" t="s">
        <v>16</v>
      </c>
      <c r="K24" s="55" t="s">
        <v>23</v>
      </c>
      <c r="M24">
        <f>COUNTIF(Table22567911810121314161517181920232425[[#This Row],[Mon]:[Sun]],"p")</f>
        <v>3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23</v>
      </c>
      <c r="G25" s="55" t="s">
        <v>16</v>
      </c>
      <c r="H25" s="55" t="str">
        <f>LOWER(Table22567911810121314161517181920232425[[#This Row],[Wed]])</f>
        <v>p</v>
      </c>
      <c r="I25" s="55" t="s">
        <v>16</v>
      </c>
      <c r="J25" s="55" t="s">
        <v>16</v>
      </c>
      <c r="K25" s="55" t="s">
        <v>23</v>
      </c>
      <c r="M25">
        <f>COUNTIF(Table22567911810121314161517181920232425[[#This Row],[Mon]:[Sun]],"p")</f>
        <v>4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23</v>
      </c>
      <c r="G26" s="55" t="s">
        <v>23</v>
      </c>
      <c r="H26" s="55" t="s">
        <v>16</v>
      </c>
      <c r="I26" s="82" t="s">
        <v>16</v>
      </c>
      <c r="J26" s="55" t="s">
        <v>16</v>
      </c>
      <c r="K26" s="55" t="s">
        <v>16</v>
      </c>
      <c r="M26">
        <f>COUNTIF(Table22567911810121314161517181920232425[[#This Row],[Mon]:[Sun]],"p")</f>
        <v>5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tr">
        <f>LOWER(Table22567911810121314161517181920232425[[#This Row],[Wed]])</f>
        <v>p</v>
      </c>
      <c r="I27" s="55" t="s">
        <v>16</v>
      </c>
      <c r="J27" s="55" t="s">
        <v>16</v>
      </c>
      <c r="K27" s="55" t="s">
        <v>16</v>
      </c>
      <c r="M27">
        <f>COUNTIF(Table22567911810121314161517181920232425[[#This Row],[Mon]:[Sun]],"p")</f>
        <v>7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23</v>
      </c>
      <c r="G28" s="55" t="s">
        <v>16</v>
      </c>
      <c r="H28" s="55" t="str">
        <f>LOWER(Table22567911810121314161517181920232425[[#This Row],[Wed]])</f>
        <v>p</v>
      </c>
      <c r="I28" s="55" t="s">
        <v>16</v>
      </c>
      <c r="J28" s="55" t="s">
        <v>16</v>
      </c>
      <c r="K28" s="55" t="s">
        <v>16</v>
      </c>
      <c r="M28">
        <f>COUNTIF(Table22567911810121314161517181920232425[[#This Row],[Mon]:[Sun]],"p")</f>
        <v>6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tr">
        <f>LOWER(Table22567911810121314161517181920232425[[#This Row],[Wed]])</f>
        <v>p</v>
      </c>
      <c r="I29" s="55" t="s">
        <v>16</v>
      </c>
      <c r="J29" s="55" t="s">
        <v>16</v>
      </c>
      <c r="K29" s="55" t="s">
        <v>16</v>
      </c>
      <c r="M29">
        <f>COUNTIF(Table22567911810121314161517181920232425[[#This Row],[Mon]:[Sun]],"p")</f>
        <v>7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tr">
        <f>LOWER(Table22567911810121314161517181920232425[[#This Row],[Wed]])</f>
        <v>p</v>
      </c>
      <c r="I30" s="76" t="s">
        <v>16</v>
      </c>
      <c r="J30" s="80" t="s">
        <v>16</v>
      </c>
      <c r="K30" s="80" t="s">
        <v>16</v>
      </c>
      <c r="M30">
        <f>COUNTIF(Table22567911810121314161517181920232425[[#This Row],[Mon]:[Sun]],"p")</f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tr">
        <f>LOWER(Table22567911810121314161517181920232425[[#This Row],[Wed]])</f>
        <v>p</v>
      </c>
      <c r="I31" s="76" t="s">
        <v>16</v>
      </c>
      <c r="J31" s="76" t="s">
        <v>16</v>
      </c>
      <c r="K31" s="76" t="s">
        <v>16</v>
      </c>
      <c r="M31">
        <f>COUNTIF(Table22567911810121314161517181920232425[[#This Row],[Mon]:[Sun]],"p")</f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23</v>
      </c>
      <c r="G32" s="55" t="s">
        <v>23</v>
      </c>
      <c r="H32" s="55" t="str">
        <f>LOWER(Table22567911810121314161517181920232425[[#This Row],[Wed]])</f>
        <v>a</v>
      </c>
      <c r="I32" s="55" t="s">
        <v>23</v>
      </c>
      <c r="J32" s="55" t="s">
        <v>16</v>
      </c>
      <c r="K32" s="55" t="s">
        <v>16</v>
      </c>
      <c r="M32">
        <f>COUNTIF(Table22567911810121314161517181920232425[[#This Row],[Mon]:[Sun]],"p")</f>
        <v>3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23</v>
      </c>
      <c r="G33" s="76" t="s">
        <v>16</v>
      </c>
      <c r="H33" s="76" t="str">
        <f>LOWER(Table22567911810121314161517181920232425[[#This Row],[Wed]])</f>
        <v>p</v>
      </c>
      <c r="I33" s="76" t="s">
        <v>16</v>
      </c>
      <c r="J33" s="76" t="s">
        <v>16</v>
      </c>
      <c r="K33" s="76" t="s">
        <v>23</v>
      </c>
      <c r="M33">
        <f>COUNTIF(Table22567911810121314161517181920232425[[#This Row],[Mon]:[Sun]],"p")</f>
        <v>5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tr">
        <f>LOWER(Table22567911810121314161517181920232425[[#This Row],[Wed]])</f>
        <v>p</v>
      </c>
      <c r="I34" s="55" t="s">
        <v>16</v>
      </c>
      <c r="J34" s="55" t="s">
        <v>16</v>
      </c>
      <c r="K34" s="55" t="s">
        <v>23</v>
      </c>
      <c r="M34">
        <f>COUNTIF(Table22567911810121314161517181920232425[[#This Row],[Mon]:[Sun]],"p")</f>
        <v>6</v>
      </c>
    </row>
    <row r="35" spans="1:13" ht="15">
      <c r="A35" s="60">
        <f>ROW() - ROW(Table22567911810121314161517181920232425[[#Headers],['#]])</f>
        <v>33</v>
      </c>
      <c r="B35" s="60" t="s">
        <v>221</v>
      </c>
      <c r="C35" s="64" t="s">
        <v>231</v>
      </c>
      <c r="D35" s="64" t="s">
        <v>232</v>
      </c>
      <c r="E35" s="55"/>
      <c r="F35" s="55"/>
      <c r="G35" s="55"/>
      <c r="H35" s="55" t="s">
        <v>16</v>
      </c>
      <c r="I35" s="55" t="s">
        <v>16</v>
      </c>
      <c r="J35" s="55" t="s">
        <v>16</v>
      </c>
      <c r="K35" s="55" t="s">
        <v>16</v>
      </c>
      <c r="M35">
        <f>COUNTIF(Table22567911810121314161517181920232425[[#This Row],[Mon]:[Sun]],"p")</f>
        <v>4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14</v>
      </c>
      <c r="F36" s="55" t="s">
        <v>16</v>
      </c>
      <c r="G36" s="55" t="s">
        <v>23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COUNTIF(Table22567911810121314161517181920232425[[#This Row],[Mon]:[Sun]],"p")</f>
        <v>5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tr">
        <f>LOWER(Table22567911810121314161517181920232425[[#This Row],[Wed]])</f>
        <v>p</v>
      </c>
      <c r="I37" s="55" t="s">
        <v>16</v>
      </c>
      <c r="J37" s="55" t="s">
        <v>16</v>
      </c>
      <c r="K37" s="55" t="s">
        <v>16</v>
      </c>
      <c r="M37">
        <f>COUNTIF(Table22567911810121314161517181920232425[[#This Row],[Mon]:[Sun]],"p")</f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16</v>
      </c>
      <c r="F38" s="55" t="s">
        <v>16</v>
      </c>
      <c r="G38" s="55" t="s">
        <v>16</v>
      </c>
      <c r="H38" s="55" t="str">
        <f>LOWER(Table22567911810121314161517181920232425[[#This Row],[Wed]])</f>
        <v>p</v>
      </c>
      <c r="I38" s="55" t="s">
        <v>16</v>
      </c>
      <c r="J38" s="55" t="s">
        <v>16</v>
      </c>
      <c r="K38" s="55" t="s">
        <v>16</v>
      </c>
      <c r="M38">
        <f>COUNTIF(Table22567911810121314161517181920232425[[#This Row],[Mon]:[Sun]],"p")</f>
        <v>7</v>
      </c>
    </row>
    <row r="39" spans="1:13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tr">
        <f>LOWER(Table22567911810121314161517181920232425[[#This Row],[Wed]])</f>
        <v>p</v>
      </c>
      <c r="I39" s="55" t="s">
        <v>16</v>
      </c>
      <c r="J39" s="55" t="s">
        <v>16</v>
      </c>
      <c r="K39" s="55" t="s">
        <v>16</v>
      </c>
      <c r="M39">
        <f>COUNTIF(Table22567911810121314161517181920232425[[#This Row],[Mon]:[Sun]],"p")</f>
        <v>7</v>
      </c>
    </row>
    <row r="40" spans="1:13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16</v>
      </c>
      <c r="G40" s="76" t="s">
        <v>16</v>
      </c>
      <c r="H40" s="76" t="str">
        <f>LOWER(Table22567911810121314161517181920232425[[#This Row],[Wed]])</f>
        <v>p</v>
      </c>
      <c r="I40" s="76" t="s">
        <v>16</v>
      </c>
      <c r="J40" s="76" t="s">
        <v>16</v>
      </c>
      <c r="K40" s="76" t="s">
        <v>16</v>
      </c>
      <c r="M40">
        <f>COUNTIF(Table22567911810121314161517181920232425[[#This Row],[Mon]:[Sun]],"p")</f>
        <v>7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tr">
        <f>LOWER(Table22567911810121314161517181920232425[[#This Row],[Wed]])</f>
        <v>p</v>
      </c>
      <c r="I41" s="55" t="s">
        <v>16</v>
      </c>
      <c r="J41" s="55" t="s">
        <v>16</v>
      </c>
      <c r="K41" s="55" t="s">
        <v>16</v>
      </c>
      <c r="M41">
        <f>COUNTIF(Table22567911810121314161517181920232425[[#This Row],[Mon]:[Sun]],"p")</f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tr">
        <f>LOWER(Table22567911810121314161517181920232425[[#This Row],[Wed]])</f>
        <v>p</v>
      </c>
      <c r="I42" s="67" t="s">
        <v>16</v>
      </c>
      <c r="J42" s="67" t="s">
        <v>16</v>
      </c>
      <c r="K42" s="67" t="s">
        <v>16</v>
      </c>
      <c r="M42">
        <f>COUNTIF(Table22567911810121314161517181920232425[[#This Row],[Mon]:[Sun]],"p")</f>
        <v>7</v>
      </c>
    </row>
    <row r="43" spans="1:13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16</v>
      </c>
      <c r="F43" s="55" t="s">
        <v>16</v>
      </c>
      <c r="G43" s="55" t="s">
        <v>16</v>
      </c>
      <c r="H43" s="55" t="str">
        <f>LOWER(Table22567911810121314161517181920232425[[#This Row],[Wed]])</f>
        <v>p</v>
      </c>
      <c r="I43" s="55" t="s">
        <v>16</v>
      </c>
      <c r="J43" s="55" t="s">
        <v>16</v>
      </c>
      <c r="K43" s="55" t="s">
        <v>16</v>
      </c>
      <c r="M43">
        <f>COUNTIF(Table22567911810121314161517181920232425[[#This Row],[Mon]:[Sun]],"p")</f>
        <v>7</v>
      </c>
    </row>
    <row r="44" spans="1:13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tr">
        <f>LOWER(Table22567911810121314161517181920232425[[#This Row],[Wed]])</f>
        <v>p</v>
      </c>
      <c r="I44" s="76" t="s">
        <v>16</v>
      </c>
      <c r="J44" s="76" t="s">
        <v>16</v>
      </c>
      <c r="K44" s="76" t="s">
        <v>16</v>
      </c>
      <c r="M44">
        <f>COUNTIF(Table22567911810121314161517181920232425[[#This Row],[Mon]:[Sun]],"p")</f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tr">
        <f>LOWER(Table22567911810121314161517181920232425[[#This Row],[Wed]])</f>
        <v>p</v>
      </c>
      <c r="I45" s="67" t="s">
        <v>16</v>
      </c>
      <c r="J45" s="67" t="s">
        <v>16</v>
      </c>
      <c r="K45" s="67" t="s">
        <v>16</v>
      </c>
      <c r="M45">
        <f>COUNTIF(Table22567911810121314161517181920232425[[#This Row],[Mon]:[Sun]],"p")</f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tr">
        <f>LOWER(Table22567911810121314161517181920232425[[#This Row],[Wed]])</f>
        <v>p</v>
      </c>
      <c r="I46" s="55" t="s">
        <v>16</v>
      </c>
      <c r="J46" s="55" t="s">
        <v>16</v>
      </c>
      <c r="K46" s="55" t="s">
        <v>16</v>
      </c>
      <c r="M46">
        <f>COUNTIF(Table22567911810121314161517181920232425[[#This Row],[Mon]:[Sun]],"p")</f>
        <v>7</v>
      </c>
    </row>
    <row r="47" spans="1:13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55" t="s">
        <v>16</v>
      </c>
      <c r="F47" s="67" t="s">
        <v>16</v>
      </c>
      <c r="G47" s="67" t="s">
        <v>23</v>
      </c>
      <c r="H47" s="67" t="str">
        <f>LOWER(Table22567911810121314161517181920232425[[#This Row],[Wed]])</f>
        <v>a</v>
      </c>
      <c r="I47" s="67" t="s">
        <v>16</v>
      </c>
      <c r="J47" s="67" t="s">
        <v>16</v>
      </c>
      <c r="K47" s="67" t="s">
        <v>23</v>
      </c>
      <c r="M47">
        <f>COUNTIF(Table22567911810121314161517181920232425[[#This Row],[Mon]:[Sun]],"p")</f>
        <v>4</v>
      </c>
    </row>
    <row r="48" spans="1:13" ht="15">
      <c r="A48" s="60"/>
      <c r="B48" s="60"/>
      <c r="C48" s="54"/>
      <c r="D48" s="54"/>
      <c r="E48" s="54"/>
      <c r="F48" s="54"/>
      <c r="G48" s="54"/>
      <c r="H48" s="54"/>
      <c r="I48" s="54"/>
      <c r="J48" s="54"/>
      <c r="K48" s="54"/>
    </row>
    <row r="50" spans="1:13" ht="15.75" customHeight="1">
      <c r="A50" t="s">
        <v>226</v>
      </c>
      <c r="B50" t="s">
        <v>227</v>
      </c>
      <c r="K50" t="s">
        <v>218</v>
      </c>
      <c r="M50">
        <f>SUM(M3:M49)</f>
        <v>282</v>
      </c>
    </row>
    <row r="51" spans="1:13" ht="15.75" customHeight="1">
      <c r="A51" t="s">
        <v>219</v>
      </c>
      <c r="B51" s="85">
        <f>SUMIFS(M$3:M$47,B$3:B$47, "EWS")</f>
        <v>73</v>
      </c>
    </row>
    <row r="52" spans="1:13" ht="15.75" customHeight="1">
      <c r="A52" t="s">
        <v>220</v>
      </c>
      <c r="B52" s="85">
        <f>SUMIFS(M$3:M$47,B$3:B$47, "CRISIS")</f>
        <v>102</v>
      </c>
    </row>
    <row r="53" spans="1:13" ht="15.75" customHeight="1">
      <c r="A53" t="s">
        <v>221</v>
      </c>
      <c r="B53" s="85">
        <f>SUMIFS(M$3:M$47,B$3:B$47, "B7")</f>
        <v>107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71B6-E5C0-42B5-84AD-91178C45B9FC}">
  <sheetPr>
    <pageSetUpPr fitToPage="1"/>
  </sheetPr>
  <dimension ref="A1:M53"/>
  <sheetViews>
    <sheetView workbookViewId="0">
      <selection activeCell="M3" sqref="M3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233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15">
      <c r="A2" s="71" t="s">
        <v>2</v>
      </c>
      <c r="B2" s="71" t="s">
        <v>229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16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16</v>
      </c>
      <c r="M3">
        <f>COUNTIF(E3:K3,"p")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23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16</v>
      </c>
      <c r="M4">
        <f t="shared" ref="M4:M47" si="0">COUNTIF(E4:K4,"p")</f>
        <v>6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M5">
        <f t="shared" si="0"/>
        <v>7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 t="shared" si="0"/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23</v>
      </c>
      <c r="H7" s="76" t="s">
        <v>16</v>
      </c>
      <c r="I7" s="76" t="s">
        <v>16</v>
      </c>
      <c r="J7" s="76" t="s">
        <v>16</v>
      </c>
      <c r="K7" s="76" t="s">
        <v>16</v>
      </c>
      <c r="M7">
        <f t="shared" si="0"/>
        <v>5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M8">
        <f t="shared" si="0"/>
        <v>7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 t="shared" si="0"/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M10">
        <f t="shared" si="0"/>
        <v>5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M11">
        <f t="shared" si="0"/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 t="shared" si="0"/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 t="shared" si="0"/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 t="shared" si="0"/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 t="shared" si="0"/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 t="shared" si="0"/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23</v>
      </c>
      <c r="G17" s="55" t="s">
        <v>23</v>
      </c>
      <c r="H17" s="55" t="s">
        <v>16</v>
      </c>
      <c r="I17" s="55" t="s">
        <v>16</v>
      </c>
      <c r="J17" s="55" t="s">
        <v>16</v>
      </c>
      <c r="K17" s="55" t="s">
        <v>16</v>
      </c>
      <c r="M17">
        <f t="shared" si="0"/>
        <v>5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 t="shared" si="0"/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16</v>
      </c>
      <c r="F19" s="55" t="s">
        <v>16</v>
      </c>
      <c r="G19" s="55" t="s">
        <v>16</v>
      </c>
      <c r="H19" s="55" t="s">
        <v>88</v>
      </c>
      <c r="I19" s="55"/>
      <c r="J19" s="55"/>
      <c r="K19" s="55"/>
      <c r="M19">
        <f t="shared" si="0"/>
        <v>3</v>
      </c>
    </row>
    <row r="20" spans="1:13" ht="15">
      <c r="A20" s="74">
        <f>ROW() - ROW(Table2256791181012131416151718192023242526[[#Headers],['#]])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16</v>
      </c>
      <c r="G20" s="80" t="s">
        <v>16</v>
      </c>
      <c r="H20" s="80" t="s">
        <v>23</v>
      </c>
      <c r="I20" s="80" t="s">
        <v>16</v>
      </c>
      <c r="J20" s="80" t="s">
        <v>16</v>
      </c>
      <c r="K20" s="80" t="s">
        <v>23</v>
      </c>
      <c r="M20">
        <f t="shared" si="0"/>
        <v>4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23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 t="shared" si="0"/>
        <v>6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M22">
        <f t="shared" si="0"/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 t="shared" si="0"/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M24">
        <f t="shared" si="0"/>
        <v>6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 t="shared" si="0"/>
        <v>5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82" t="s">
        <v>16</v>
      </c>
      <c r="J26" s="55" t="s">
        <v>16</v>
      </c>
      <c r="K26" s="55" t="s">
        <v>16</v>
      </c>
      <c r="M26">
        <f t="shared" si="0"/>
        <v>7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234</v>
      </c>
      <c r="K27" s="55" t="s">
        <v>16</v>
      </c>
      <c r="M27">
        <f t="shared" si="0"/>
        <v>6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M28">
        <f t="shared" si="0"/>
        <v>7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 t="shared" si="0"/>
        <v>7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16</v>
      </c>
      <c r="M30">
        <f t="shared" si="0"/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 t="shared" si="0"/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  <c r="K32" s="55" t="s">
        <v>16</v>
      </c>
      <c r="M32">
        <f t="shared" si="0"/>
        <v>7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M33">
        <f t="shared" si="0"/>
        <v>7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23</v>
      </c>
      <c r="F34" s="55" t="s">
        <v>23</v>
      </c>
      <c r="G34" s="55" t="s">
        <v>23</v>
      </c>
      <c r="H34" s="55" t="s">
        <v>23</v>
      </c>
      <c r="I34" s="55" t="s">
        <v>23</v>
      </c>
      <c r="J34" s="55" t="s">
        <v>23</v>
      </c>
      <c r="K34" s="55" t="s">
        <v>23</v>
      </c>
      <c r="M34">
        <f t="shared" si="0"/>
        <v>0</v>
      </c>
    </row>
    <row r="35" spans="1:13" ht="15">
      <c r="A35" s="60">
        <f>ROW() - ROW(Table2256791181012131416151718192023242526[[#Headers],['#]])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M35">
        <f t="shared" si="0"/>
        <v>7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16</v>
      </c>
      <c r="F36" s="55" t="s">
        <v>23</v>
      </c>
      <c r="G36" s="55" t="s">
        <v>23</v>
      </c>
      <c r="H36" s="55" t="s">
        <v>23</v>
      </c>
      <c r="I36" s="55" t="s">
        <v>16</v>
      </c>
      <c r="J36" s="55" t="s">
        <v>16</v>
      </c>
      <c r="K36" s="55" t="s">
        <v>16</v>
      </c>
      <c r="M36">
        <f t="shared" si="0"/>
        <v>4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 t="shared" si="0"/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M38">
        <f t="shared" si="0"/>
        <v>7</v>
      </c>
    </row>
    <row r="39" spans="1:13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 t="s">
        <v>16</v>
      </c>
      <c r="M39">
        <f t="shared" si="0"/>
        <v>7</v>
      </c>
    </row>
    <row r="40" spans="1:13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23</v>
      </c>
      <c r="G40" s="76" t="s">
        <v>16</v>
      </c>
      <c r="H40" s="76" t="s">
        <v>16</v>
      </c>
      <c r="I40" s="76" t="s">
        <v>16</v>
      </c>
      <c r="J40" s="76" t="s">
        <v>16</v>
      </c>
      <c r="K40" s="76" t="s">
        <v>16</v>
      </c>
      <c r="M40">
        <f t="shared" si="0"/>
        <v>6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M41">
        <f t="shared" si="0"/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  <c r="K42" s="67" t="s">
        <v>16</v>
      </c>
      <c r="M42">
        <f t="shared" si="0"/>
        <v>7</v>
      </c>
    </row>
    <row r="43" spans="1:13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15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  <c r="K43" s="55" t="s">
        <v>16</v>
      </c>
      <c r="M43">
        <f t="shared" si="0"/>
        <v>7</v>
      </c>
    </row>
    <row r="44" spans="1:13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">
        <v>16</v>
      </c>
      <c r="I44" s="76" t="s">
        <v>16</v>
      </c>
      <c r="J44" s="76" t="s">
        <v>16</v>
      </c>
      <c r="K44" s="76" t="s">
        <v>16</v>
      </c>
      <c r="M44">
        <f t="shared" si="0"/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  <c r="K45" s="67" t="s">
        <v>16</v>
      </c>
      <c r="M45">
        <f t="shared" si="0"/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  <c r="K46" s="55" t="s">
        <v>15</v>
      </c>
      <c r="M46">
        <f t="shared" si="0"/>
        <v>7</v>
      </c>
    </row>
    <row r="47" spans="1:13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  <c r="K47" s="67" t="s">
        <v>16</v>
      </c>
      <c r="M47">
        <f t="shared" si="0"/>
        <v>7</v>
      </c>
    </row>
    <row r="48" spans="1:13" ht="15">
      <c r="A48" s="60"/>
      <c r="B48" s="60"/>
      <c r="C48" s="54"/>
      <c r="D48" s="54"/>
      <c r="E48" s="54"/>
      <c r="F48" s="54"/>
      <c r="G48" s="54"/>
      <c r="H48" s="54"/>
      <c r="I48" s="54"/>
      <c r="J48" s="54"/>
      <c r="K48" s="54"/>
    </row>
    <row r="49" spans="1:13" ht="15.75" customHeight="1">
      <c r="K49" t="s">
        <v>218</v>
      </c>
      <c r="M49">
        <f>SUM(M3:M48)</f>
        <v>285</v>
      </c>
    </row>
    <row r="50" spans="1:13" ht="15.75" customHeight="1">
      <c r="A50" t="s">
        <v>226</v>
      </c>
      <c r="B50" t="s">
        <v>227</v>
      </c>
    </row>
    <row r="51" spans="1:13" ht="15.75" customHeight="1">
      <c r="A51" t="s">
        <v>219</v>
      </c>
      <c r="B51" s="85">
        <f>SUMIFS(M$3:M$47,B$3:B$47, "EWS")</f>
        <v>71</v>
      </c>
    </row>
    <row r="52" spans="1:13" ht="15.75" customHeight="1">
      <c r="A52" t="s">
        <v>220</v>
      </c>
      <c r="B52" s="85">
        <f>SUMIFS(M$3:M$47,B$3:B$47, "CRISIS")</f>
        <v>105</v>
      </c>
    </row>
    <row r="53" spans="1:13" ht="15.75" customHeight="1">
      <c r="A53" t="s">
        <v>221</v>
      </c>
      <c r="B53" s="85">
        <f>SUMIFS(M$3:M$47,B$3:B$47, "B7")</f>
        <v>109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95D2-B766-4AD9-BBC8-0E1AD25AE311}">
  <sheetPr>
    <pageSetUpPr fitToPage="1"/>
  </sheetPr>
  <dimension ref="A1:P60"/>
  <sheetViews>
    <sheetView topLeftCell="A33" workbookViewId="0">
      <selection activeCell="B58" sqref="B58:B60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  <col min="14" max="14" width="12.42578125" bestFit="1" customWidth="1"/>
    <col min="16" max="16" width="13.42578125" bestFit="1" customWidth="1"/>
  </cols>
  <sheetData>
    <row r="1" spans="1:16" ht="45" customHeight="1">
      <c r="A1" s="72" t="s">
        <v>235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6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236</v>
      </c>
      <c r="P2" t="s">
        <v>237</v>
      </c>
    </row>
    <row r="3" spans="1:16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16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15</v>
      </c>
      <c r="N3">
        <f>COUNTIF(Table225679118101213141615171819202324252627[[#This Row],[Mon]:[Fri]],"p")</f>
        <v>5</v>
      </c>
      <c r="P3">
        <f>COUNTIF(Table225679118101213141615171819202324252627[[#This Row],[Sat]:[Sun]],"p")</f>
        <v>2</v>
      </c>
    </row>
    <row r="4" spans="1:16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16</v>
      </c>
      <c r="N4">
        <f>COUNTIF(Table225679118101213141615171819202324252627[[#This Row],[Mon]:[Fri]],"p")</f>
        <v>5</v>
      </c>
      <c r="P4">
        <f>COUNTIF(Table225679118101213141615171819202324252627[[#This Row],[Sat]:[Sun]],"p")</f>
        <v>2</v>
      </c>
    </row>
    <row r="5" spans="1:16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>COUNTIF(Table225679118101213141615171819202324252627[[#This Row],[Mon]:[Fri]],"p")</f>
        <v>5</v>
      </c>
      <c r="P5">
        <f>COUNTIF(Table225679118101213141615171819202324252627[[#This Row],[Sat]:[Sun]],"p")</f>
        <v>2</v>
      </c>
    </row>
    <row r="6" spans="1:16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>COUNTIF(Table225679118101213141615171819202324252627[[#This Row],[Mon]:[Fri]],"p")</f>
        <v>5</v>
      </c>
      <c r="P6">
        <f>COUNTIF(Table225679118101213141615171819202324252627[[#This Row],[Sat]:[Sun]],"p")</f>
        <v>2</v>
      </c>
    </row>
    <row r="7" spans="1:16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23</v>
      </c>
      <c r="H7" s="76" t="s">
        <v>16</v>
      </c>
      <c r="I7" s="76" t="s">
        <v>16</v>
      </c>
      <c r="J7" s="76" t="s">
        <v>16</v>
      </c>
      <c r="K7" s="76" t="s">
        <v>23</v>
      </c>
      <c r="N7">
        <f>COUNTIF(Table225679118101213141615171819202324252627[[#This Row],[Mon]:[Fri]],"p")</f>
        <v>3</v>
      </c>
      <c r="P7">
        <f>COUNTIF(Table225679118101213141615171819202324252627[[#This Row],[Sat]:[Sun]],"p")</f>
        <v>1</v>
      </c>
    </row>
    <row r="8" spans="1:16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N8">
        <f>COUNTIF(Table225679118101213141615171819202324252627[[#This Row],[Mon]:[Fri]],"p")</f>
        <v>5</v>
      </c>
      <c r="P8">
        <f>COUNTIF(Table225679118101213141615171819202324252627[[#This Row],[Sat]:[Sun]],"p")</f>
        <v>2</v>
      </c>
    </row>
    <row r="9" spans="1:16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15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>COUNTIF(Table225679118101213141615171819202324252627[[#This Row],[Mon]:[Fri]],"p")</f>
        <v>5</v>
      </c>
      <c r="P9">
        <f>COUNTIF(Table225679118101213141615171819202324252627[[#This Row],[Sat]:[Sun]],"p")</f>
        <v>2</v>
      </c>
    </row>
    <row r="10" spans="1:16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14</v>
      </c>
      <c r="F10" s="55" t="s">
        <v>16</v>
      </c>
      <c r="G10" s="55" t="s">
        <v>23</v>
      </c>
      <c r="H10" s="55" t="s">
        <v>16</v>
      </c>
      <c r="I10" s="55" t="s">
        <v>16</v>
      </c>
      <c r="J10" s="55" t="s">
        <v>16</v>
      </c>
      <c r="K10" s="55" t="s">
        <v>23</v>
      </c>
      <c r="N10">
        <f>COUNTIF(Table225679118101213141615171819202324252627[[#This Row],[Mon]:[Fri]],"p")</f>
        <v>3</v>
      </c>
      <c r="P10">
        <f>COUNTIF(Table225679118101213141615171819202324252627[[#This Row],[Sat]:[Sun]],"p")</f>
        <v>1</v>
      </c>
    </row>
    <row r="11" spans="1:16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>COUNTIF(Table225679118101213141615171819202324252627[[#This Row],[Mon]:[Fri]],"p")</f>
        <v>5</v>
      </c>
      <c r="P11">
        <f>COUNTIF(Table225679118101213141615171819202324252627[[#This Row],[Sat]:[Sun]],"p")</f>
        <v>2</v>
      </c>
    </row>
    <row r="12" spans="1:16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>COUNTIF(Table225679118101213141615171819202324252627[[#This Row],[Mon]:[Fri]],"p")</f>
        <v>5</v>
      </c>
      <c r="P12">
        <f>COUNTIF(Table225679118101213141615171819202324252627[[#This Row],[Sat]:[Sun]],"p")</f>
        <v>2</v>
      </c>
    </row>
    <row r="13" spans="1:16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23</v>
      </c>
      <c r="K13" s="76" t="s">
        <v>23</v>
      </c>
      <c r="N13">
        <f>COUNTIF(Table225679118101213141615171819202324252627[[#This Row],[Mon]:[Fri]],"p")</f>
        <v>5</v>
      </c>
      <c r="P13">
        <f>COUNTIF(Table225679118101213141615171819202324252627[[#This Row],[Sat]:[Sun]],"p")</f>
        <v>0</v>
      </c>
    </row>
    <row r="14" spans="1:16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>COUNTIF(Table225679118101213141615171819202324252627[[#This Row],[Mon]:[Fri]],"p")</f>
        <v>5</v>
      </c>
      <c r="P14">
        <f>COUNTIF(Table225679118101213141615171819202324252627[[#This Row],[Sat]:[Sun]],"p")</f>
        <v>2</v>
      </c>
    </row>
    <row r="15" spans="1:16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>COUNTIF(Table225679118101213141615171819202324252627[[#This Row],[Mon]:[Fri]],"p")</f>
        <v>5</v>
      </c>
      <c r="P15">
        <f>COUNTIF(Table225679118101213141615171819202324252627[[#This Row],[Sat]:[Sun]],"p")</f>
        <v>2</v>
      </c>
    </row>
    <row r="16" spans="1:16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23</v>
      </c>
      <c r="F16" s="55" t="s">
        <v>166</v>
      </c>
      <c r="G16" s="55" t="s">
        <v>16</v>
      </c>
      <c r="H16" s="55" t="s">
        <v>16</v>
      </c>
      <c r="I16" s="55" t="s">
        <v>16</v>
      </c>
      <c r="J16" s="55" t="s">
        <v>23</v>
      </c>
      <c r="K16" s="55" t="s">
        <v>23</v>
      </c>
      <c r="N16">
        <f>COUNTIF(Table225679118101213141615171819202324252627[[#This Row],[Mon]:[Fri]],"p")</f>
        <v>3</v>
      </c>
      <c r="P16">
        <f>COUNTIF(Table225679118101213141615171819202324252627[[#This Row],[Sat]:[Sun]],"p")</f>
        <v>0</v>
      </c>
    </row>
    <row r="17" spans="1:16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23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>COUNTIF(Table225679118101213141615171819202324252627[[#This Row],[Mon]:[Fri]],"p")</f>
        <v>4</v>
      </c>
      <c r="P17">
        <f>COUNTIF(Table225679118101213141615171819202324252627[[#This Row],[Sat]:[Sun]],"p")</f>
        <v>2</v>
      </c>
    </row>
    <row r="18" spans="1:16" ht="15">
      <c r="A18" s="60">
        <f>ROW() - ROW(Table225679118101213141615171819202324252627[[#Headers],['#]])</f>
        <v>16</v>
      </c>
      <c r="B18" s="60" t="s">
        <v>220</v>
      </c>
      <c r="C18" s="64" t="s">
        <v>30</v>
      </c>
      <c r="D18" s="64" t="s">
        <v>238</v>
      </c>
      <c r="E18" s="55"/>
      <c r="F18" s="55"/>
      <c r="G18" s="55"/>
      <c r="H18" s="55" t="s">
        <v>16</v>
      </c>
      <c r="I18" s="55" t="s">
        <v>16</v>
      </c>
      <c r="J18" s="55" t="s">
        <v>16</v>
      </c>
      <c r="K18" s="55" t="s">
        <v>23</v>
      </c>
      <c r="N18">
        <f>COUNTIF(Table225679118101213141615171819202324252627[[#This Row],[Mon]:[Fri]],"p")</f>
        <v>2</v>
      </c>
      <c r="P18">
        <f>COUNTIF(Table225679118101213141615171819202324252627[[#This Row],[Sat]:[Sun]],"p")</f>
        <v>1</v>
      </c>
    </row>
    <row r="19" spans="1:16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>COUNTIF(Table225679118101213141615171819202324252627[[#This Row],[Mon]:[Fri]],"p")</f>
        <v>5</v>
      </c>
      <c r="P19">
        <f>COUNTIF(Table225679118101213141615171819202324252627[[#This Row],[Sat]:[Sun]],"p")</f>
        <v>2</v>
      </c>
    </row>
    <row r="20" spans="1:16" ht="15">
      <c r="A20" s="74">
        <f>ROW() - ROW(Table225679118101213141615171819202324252627[[#Headers],['#]])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16</v>
      </c>
      <c r="G20" s="80" t="s">
        <v>23</v>
      </c>
      <c r="H20" s="80" t="s">
        <v>16</v>
      </c>
      <c r="I20" s="80" t="s">
        <v>16</v>
      </c>
      <c r="J20" s="80" t="s">
        <v>23</v>
      </c>
      <c r="K20" s="80" t="s">
        <v>23</v>
      </c>
      <c r="N20">
        <f>COUNTIF(Table225679118101213141615171819202324252627[[#This Row],[Mon]:[Fri]],"p")</f>
        <v>3</v>
      </c>
      <c r="P20">
        <f>COUNTIF(Table225679118101213141615171819202324252627[[#This Row],[Sat]:[Sun]],"p")</f>
        <v>0</v>
      </c>
    </row>
    <row r="21" spans="1:16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 t="s">
        <v>23</v>
      </c>
      <c r="N21">
        <f>COUNTIF(Table225679118101213141615171819202324252627[[#This Row],[Mon]:[Fri]],"p")</f>
        <v>4</v>
      </c>
      <c r="P21">
        <f>COUNTIF(Table225679118101213141615171819202324252627[[#This Row],[Sat]:[Sun]],"p")</f>
        <v>1</v>
      </c>
    </row>
    <row r="22" spans="1:16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>COUNTIF(Table225679118101213141615171819202324252627[[#This Row],[Mon]:[Fri]],"p")</f>
        <v>5</v>
      </c>
      <c r="P22">
        <f>COUNTIF(Table225679118101213141615171819202324252627[[#This Row],[Sat]:[Sun]],"p")</f>
        <v>2</v>
      </c>
    </row>
    <row r="23" spans="1:16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N23">
        <f>COUNTIF(Table225679118101213141615171819202324252627[[#This Row],[Mon]:[Fri]],"p")</f>
        <v>5</v>
      </c>
      <c r="P23">
        <f>COUNTIF(Table225679118101213141615171819202324252627[[#This Row],[Sat]:[Sun]],"p")</f>
        <v>2</v>
      </c>
    </row>
    <row r="24" spans="1:16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16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>COUNTIF(Table225679118101213141615171819202324252627[[#This Row],[Mon]:[Fri]],"p")</f>
        <v>4</v>
      </c>
      <c r="P24">
        <f>COUNTIF(Table225679118101213141615171819202324252627[[#This Row],[Sat]:[Sun]],"p")</f>
        <v>1</v>
      </c>
    </row>
    <row r="25" spans="1:16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23</v>
      </c>
      <c r="G25" s="55" t="s">
        <v>23</v>
      </c>
      <c r="H25" s="55" t="s">
        <v>23</v>
      </c>
      <c r="I25" s="55" t="s">
        <v>23</v>
      </c>
      <c r="J25" s="55" t="s">
        <v>23</v>
      </c>
      <c r="K25" s="55" t="s">
        <v>23</v>
      </c>
      <c r="N25">
        <f>COUNTIF(Table225679118101213141615171819202324252627[[#This Row],[Mon]:[Fri]],"p")</f>
        <v>0</v>
      </c>
      <c r="P25">
        <f>COUNTIF(Table225679118101213141615171819202324252627[[#This Row],[Sat]:[Sun]],"p")</f>
        <v>0</v>
      </c>
    </row>
    <row r="26" spans="1:16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23</v>
      </c>
      <c r="F26" s="55" t="s">
        <v>16</v>
      </c>
      <c r="G26" s="55" t="s">
        <v>23</v>
      </c>
      <c r="H26" s="55" t="s">
        <v>16</v>
      </c>
      <c r="I26" s="55" t="s">
        <v>16</v>
      </c>
      <c r="J26" s="55" t="s">
        <v>16</v>
      </c>
      <c r="K26" s="55" t="s">
        <v>23</v>
      </c>
      <c r="N26">
        <f>COUNTIF(Table225679118101213141615171819202324252627[[#This Row],[Mon]:[Fri]],"p")</f>
        <v>3</v>
      </c>
      <c r="P26">
        <f>COUNTIF(Table225679118101213141615171819202324252627[[#This Row],[Sat]:[Sun]],"p")</f>
        <v>1</v>
      </c>
    </row>
    <row r="27" spans="1:16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>COUNTIF(Table225679118101213141615171819202324252627[[#This Row],[Mon]:[Fri]],"p")</f>
        <v>5</v>
      </c>
      <c r="P27">
        <f>COUNTIF(Table225679118101213141615171819202324252627[[#This Row],[Sat]:[Sun]],"p")</f>
        <v>2</v>
      </c>
    </row>
    <row r="28" spans="1:16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N28">
        <f>COUNTIF(Table225679118101213141615171819202324252627[[#This Row],[Mon]:[Fri]],"p")</f>
        <v>5</v>
      </c>
      <c r="P28">
        <f>COUNTIF(Table225679118101213141615171819202324252627[[#This Row],[Sat]:[Sun]],"p")</f>
        <v>2</v>
      </c>
    </row>
    <row r="29" spans="1:16" ht="15">
      <c r="A29" s="60">
        <v>44</v>
      </c>
      <c r="B29" s="60" t="s">
        <v>221</v>
      </c>
      <c r="C29" s="54" t="s">
        <v>239</v>
      </c>
      <c r="D29" s="54" t="s">
        <v>240</v>
      </c>
      <c r="E29" s="67"/>
      <c r="F29" s="67"/>
      <c r="G29" s="67" t="s">
        <v>16</v>
      </c>
      <c r="H29" s="67" t="s">
        <v>16</v>
      </c>
      <c r="I29" s="67" t="s">
        <v>16</v>
      </c>
      <c r="J29" s="67" t="s">
        <v>16</v>
      </c>
      <c r="K29" s="67" t="s">
        <v>16</v>
      </c>
      <c r="N29">
        <f>COUNTIF(Table225679118101213141615171819202324252627[[#This Row],[Mon]:[Fri]],"p")</f>
        <v>3</v>
      </c>
      <c r="P29">
        <f>COUNTIF(Table225679118101213141615171819202324252627[[#This Row],[Sat]:[Sun]],"p")</f>
        <v>2</v>
      </c>
    </row>
    <row r="30" spans="1:16" ht="15">
      <c r="A30" s="60">
        <f>ROW() - ROW(Table225679118101213141615171819202122[[#Headers],['#]])</f>
        <v>28</v>
      </c>
      <c r="B30" s="60" t="s">
        <v>220</v>
      </c>
      <c r="C30" s="63" t="s">
        <v>52</v>
      </c>
      <c r="D30" s="63" t="s">
        <v>53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  <c r="K30" s="55" t="s">
        <v>16</v>
      </c>
      <c r="N30">
        <f>COUNTIF(Table225679118101213141615171819202324252627[[#This Row],[Mon]:[Fri]],"p")</f>
        <v>5</v>
      </c>
      <c r="P30">
        <f>COUNTIF(Table225679118101213141615171819202324252627[[#This Row],[Sat]:[Sun]],"p")</f>
        <v>2</v>
      </c>
    </row>
    <row r="31" spans="1:16">
      <c r="A31" s="74">
        <v>27</v>
      </c>
      <c r="B31" s="74" t="s">
        <v>219</v>
      </c>
      <c r="C31" s="79" t="s">
        <v>214</v>
      </c>
      <c r="D31" s="79" t="s">
        <v>215</v>
      </c>
      <c r="E31" s="83" t="s">
        <v>166</v>
      </c>
      <c r="F31" s="80" t="s">
        <v>16</v>
      </c>
      <c r="G31" s="80" t="s">
        <v>16</v>
      </c>
      <c r="H31" s="80" t="s">
        <v>16</v>
      </c>
      <c r="I31" s="76" t="s">
        <v>16</v>
      </c>
      <c r="J31" s="80" t="s">
        <v>16</v>
      </c>
      <c r="K31" s="80" t="s">
        <v>16</v>
      </c>
      <c r="N31">
        <f>COUNTIF(Table225679118101213141615171819202324252627[[#This Row],[Mon]:[Fri]],"p")</f>
        <v>4</v>
      </c>
      <c r="P31">
        <f>COUNTIF(Table225679118101213141615171819202324252627[[#This Row],[Sat]:[Sun]],"p")</f>
        <v>2</v>
      </c>
    </row>
    <row r="32" spans="1:16" ht="15">
      <c r="A32" s="74">
        <f>ROW() - ROW(Table225679118101213141615171819202122[[#Headers],['#]])</f>
        <v>30</v>
      </c>
      <c r="B32" s="74" t="s">
        <v>219</v>
      </c>
      <c r="C32" s="75" t="s">
        <v>190</v>
      </c>
      <c r="D32" s="75" t="s">
        <v>22</v>
      </c>
      <c r="E32" s="76" t="s">
        <v>16</v>
      </c>
      <c r="F32" s="76" t="s">
        <v>16</v>
      </c>
      <c r="G32" s="76" t="s">
        <v>16</v>
      </c>
      <c r="H32" s="76" t="s">
        <v>16</v>
      </c>
      <c r="I32" s="76" t="s">
        <v>16</v>
      </c>
      <c r="J32" s="76" t="s">
        <v>16</v>
      </c>
      <c r="K32" s="76" t="s">
        <v>15</v>
      </c>
      <c r="N32">
        <f>COUNTIF(Table225679118101213141615171819202324252627[[#This Row],[Mon]:[Fri]],"p")</f>
        <v>5</v>
      </c>
      <c r="P32">
        <f>COUNTIF(Table225679118101213141615171819202324252627[[#This Row],[Sat]:[Sun]],"p")</f>
        <v>2</v>
      </c>
    </row>
    <row r="33" spans="1:16" ht="15">
      <c r="A33" s="60">
        <f>ROW() - ROW(Table225679118101213141615171819202122[[#Headers],['#]])</f>
        <v>31</v>
      </c>
      <c r="B33" s="60" t="s">
        <v>221</v>
      </c>
      <c r="C33" s="64" t="s">
        <v>112</v>
      </c>
      <c r="D33" s="64" t="s">
        <v>113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  <c r="K33" s="55" t="s">
        <v>16</v>
      </c>
      <c r="N33">
        <f>COUNTIF(Table225679118101213141615171819202324252627[[#This Row],[Mon]:[Fri]],"p")</f>
        <v>5</v>
      </c>
      <c r="P33">
        <f>COUNTIF(Table225679118101213141615171819202324252627[[#This Row],[Sat]:[Sun]],"p")</f>
        <v>2</v>
      </c>
    </row>
    <row r="34" spans="1:16" ht="15">
      <c r="A34" s="74">
        <f>ROW() - ROW(Table225679118101213141615171819202122[[#Headers],['#]])</f>
        <v>32</v>
      </c>
      <c r="B34" s="74" t="s">
        <v>219</v>
      </c>
      <c r="C34" s="75" t="s">
        <v>191</v>
      </c>
      <c r="D34" s="75" t="s">
        <v>192</v>
      </c>
      <c r="E34" s="76" t="s">
        <v>23</v>
      </c>
      <c r="F34" s="76" t="s">
        <v>16</v>
      </c>
      <c r="G34" s="76" t="s">
        <v>16</v>
      </c>
      <c r="H34" s="76" t="s">
        <v>16</v>
      </c>
      <c r="I34" s="76" t="s">
        <v>16</v>
      </c>
      <c r="J34" s="76" t="s">
        <v>16</v>
      </c>
      <c r="K34" s="76" t="s">
        <v>16</v>
      </c>
      <c r="N34">
        <f>COUNTIF(Table225679118101213141615171819202324252627[[#This Row],[Mon]:[Fri]],"p")</f>
        <v>4</v>
      </c>
      <c r="P34">
        <f>COUNTIF(Table225679118101213141615171819202324252627[[#This Row],[Sat]:[Sun]],"p")</f>
        <v>2</v>
      </c>
    </row>
    <row r="35" spans="1:16" ht="15">
      <c r="A35" s="60">
        <f>ROW() - ROW(Table225679118101213141615171819202324252627[[#Headers],['#]])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N35">
        <f>COUNTIF(Table225679118101213141615171819202324252627[[#This Row],[Mon]:[Fri]],"p")</f>
        <v>5</v>
      </c>
      <c r="P35">
        <f>COUNTIF(Table225679118101213141615171819202324252627[[#This Row],[Sat]:[Sun]],"p")</f>
        <v>2</v>
      </c>
    </row>
    <row r="36" spans="1:16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16</v>
      </c>
      <c r="F36" s="55" t="s">
        <v>23</v>
      </c>
      <c r="G36" s="55" t="s">
        <v>23</v>
      </c>
      <c r="H36" s="55" t="s">
        <v>23</v>
      </c>
      <c r="I36" s="55" t="s">
        <v>16</v>
      </c>
      <c r="J36" s="55" t="s">
        <v>16</v>
      </c>
      <c r="K36" s="55" t="s">
        <v>16</v>
      </c>
      <c r="N36">
        <f>COUNTIF(Table225679118101213141615171819202324252627[[#This Row],[Mon]:[Fri]],"p")</f>
        <v>2</v>
      </c>
      <c r="P36">
        <f>COUNTIF(Table225679118101213141615171819202324252627[[#This Row],[Sat]:[Sun]],"p")</f>
        <v>2</v>
      </c>
    </row>
    <row r="37" spans="1:16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>COUNTIF(Table225679118101213141615171819202324252627[[#This Row],[Mon]:[Fri]],"p")</f>
        <v>5</v>
      </c>
      <c r="P37">
        <f>COUNTIF(Table225679118101213141615171819202324252627[[#This Row],[Sat]:[Sun]],"p")</f>
        <v>2</v>
      </c>
    </row>
    <row r="38" spans="1:16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23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>COUNTIF(Table225679118101213141615171819202324252627[[#This Row],[Mon]:[Fri]],"p")</f>
        <v>4</v>
      </c>
      <c r="P38">
        <f>COUNTIF(Table225679118101213141615171819202324252627[[#This Row],[Sat]:[Sun]],"p")</f>
        <v>2</v>
      </c>
    </row>
    <row r="39" spans="1:16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/>
      <c r="N39">
        <f>COUNTIF(Table225679118101213141615171819202324252627[[#This Row],[Mon]:[Fri]],"p")</f>
        <v>5</v>
      </c>
      <c r="P39">
        <f>COUNTIF(Table225679118101213141615171819202324252627[[#This Row],[Sat]:[Sun]],"p")</f>
        <v>1</v>
      </c>
    </row>
    <row r="40" spans="1:16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16</v>
      </c>
      <c r="G40" s="76" t="s">
        <v>16</v>
      </c>
      <c r="H40" s="76" t="s">
        <v>16</v>
      </c>
      <c r="I40" s="76" t="s">
        <v>16</v>
      </c>
      <c r="J40" s="76" t="s">
        <v>16</v>
      </c>
      <c r="K40" s="76" t="s">
        <v>16</v>
      </c>
      <c r="N40">
        <f>COUNTIF(Table225679118101213141615171819202324252627[[#This Row],[Mon]:[Fri]],"p")</f>
        <v>5</v>
      </c>
      <c r="P40">
        <f>COUNTIF(Table225679118101213141615171819202324252627[[#This Row],[Sat]:[Sun]],"p")</f>
        <v>2</v>
      </c>
    </row>
    <row r="41" spans="1:16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N41">
        <f>COUNTIF(Table225679118101213141615171819202324252627[[#This Row],[Mon]:[Fri]],"p")</f>
        <v>5</v>
      </c>
      <c r="P41">
        <f>COUNTIF(Table225679118101213141615171819202324252627[[#This Row],[Sat]:[Sun]],"p")</f>
        <v>2</v>
      </c>
    </row>
    <row r="42" spans="1:16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  <c r="K42" s="67" t="s">
        <v>16</v>
      </c>
      <c r="N42">
        <f>COUNTIF(Table225679118101213141615171819202324252627[[#This Row],[Mon]:[Fri]],"p")</f>
        <v>5</v>
      </c>
      <c r="P42">
        <f>COUNTIF(Table225679118101213141615171819202324252627[[#This Row],[Sat]:[Sun]],"p")</f>
        <v>2</v>
      </c>
    </row>
    <row r="43" spans="1:16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  <c r="K43" s="55" t="s">
        <v>16</v>
      </c>
      <c r="N43">
        <f>COUNTIF(Table225679118101213141615171819202324252627[[#This Row],[Mon]:[Fri]],"p")</f>
        <v>5</v>
      </c>
      <c r="P43">
        <f>COUNTIF(Table225679118101213141615171819202324252627[[#This Row],[Sat]:[Sun]],"p")</f>
        <v>2</v>
      </c>
    </row>
    <row r="44" spans="1:16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">
        <v>16</v>
      </c>
      <c r="I44" s="76" t="s">
        <v>16</v>
      </c>
      <c r="J44" s="76" t="s">
        <v>16</v>
      </c>
      <c r="K44" s="76" t="s">
        <v>16</v>
      </c>
      <c r="N44">
        <f>COUNTIF(Table225679118101213141615171819202324252627[[#This Row],[Mon]:[Fri]],"p")</f>
        <v>5</v>
      </c>
      <c r="P44">
        <f>COUNTIF(Table225679118101213141615171819202324252627[[#This Row],[Sat]:[Sun]],"p")</f>
        <v>2</v>
      </c>
    </row>
    <row r="45" spans="1:16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  <c r="K45" s="67" t="s">
        <v>16</v>
      </c>
      <c r="N45">
        <f>COUNTIF(Table225679118101213141615171819202324252627[[#This Row],[Mon]:[Fri]],"p")</f>
        <v>5</v>
      </c>
      <c r="P45">
        <f>COUNTIF(Table225679118101213141615171819202324252627[[#This Row],[Sat]:[Sun]],"p")</f>
        <v>2</v>
      </c>
    </row>
    <row r="46" spans="1:16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  <c r="K46" s="55" t="s">
        <v>16</v>
      </c>
      <c r="N46">
        <f>COUNTIF(Table225679118101213141615171819202324252627[[#This Row],[Mon]:[Fri]],"p")</f>
        <v>5</v>
      </c>
      <c r="P46">
        <f>COUNTIF(Table225679118101213141615171819202324252627[[#This Row],[Sat]:[Sun]],"p")</f>
        <v>2</v>
      </c>
    </row>
    <row r="47" spans="1:16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67" t="s">
        <v>23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  <c r="K47" s="67" t="s">
        <v>23</v>
      </c>
      <c r="N47">
        <f>COUNTIF(Table225679118101213141615171819202324252627[[#This Row],[Mon]:[Fri]],"p")</f>
        <v>4</v>
      </c>
      <c r="P47">
        <f>COUNTIF(Table225679118101213141615171819202324252627[[#This Row],[Sat]:[Sun]],"p")</f>
        <v>1</v>
      </c>
    </row>
    <row r="50" spans="1:16" ht="15">
      <c r="A50" t="s">
        <v>241</v>
      </c>
      <c r="N50">
        <f>SUM(N3:N49)</f>
        <v>195</v>
      </c>
      <c r="P50">
        <f>SUM(P3:P49)</f>
        <v>74</v>
      </c>
    </row>
    <row r="51" spans="1:16" ht="15">
      <c r="A51" t="s">
        <v>226</v>
      </c>
      <c r="B51" t="s">
        <v>227</v>
      </c>
    </row>
    <row r="52" spans="1:16" ht="15">
      <c r="A52" t="s">
        <v>219</v>
      </c>
      <c r="B52" s="85">
        <f>SUMIFS(N$3:N$47,B$3:B$47, "EWS")</f>
        <v>49</v>
      </c>
    </row>
    <row r="53" spans="1:16" ht="15">
      <c r="A53" t="s">
        <v>220</v>
      </c>
      <c r="B53" s="85">
        <f>SUMIFS(N$3:N$47,B$3:B$47, "CRISIS")</f>
        <v>66</v>
      </c>
    </row>
    <row r="54" spans="1:16" ht="15">
      <c r="A54" t="s">
        <v>221</v>
      </c>
      <c r="B54" s="85">
        <f>SUMIFS(N$3:N$47,B$3:B$47, "B7")</f>
        <v>80</v>
      </c>
    </row>
    <row r="57" spans="1:16" ht="15">
      <c r="A57" t="s">
        <v>242</v>
      </c>
    </row>
    <row r="58" spans="1:16" ht="15">
      <c r="A58" t="s">
        <v>219</v>
      </c>
      <c r="B58" s="85">
        <f>SUMIFS(P$3:P$47,B$3:B$47, "EWS")</f>
        <v>17</v>
      </c>
    </row>
    <row r="59" spans="1:16" ht="15">
      <c r="A59" t="s">
        <v>220</v>
      </c>
      <c r="B59" s="85">
        <f>SUMIFS(P$3:P$47,B$3:B$47, "CRISIS")</f>
        <v>26</v>
      </c>
    </row>
    <row r="60" spans="1:16" ht="15">
      <c r="A60" t="s">
        <v>221</v>
      </c>
      <c r="B60" s="85">
        <f>SUMIFS(P$3:P$47,B$3:B$47, "B7")</f>
        <v>31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FDA5-DFAE-47C4-8907-68BA4D514047}">
  <dimension ref="H7:O16"/>
  <sheetViews>
    <sheetView topLeftCell="D1" workbookViewId="0">
      <selection activeCell="P11" sqref="P11"/>
    </sheetView>
  </sheetViews>
  <sheetFormatPr defaultColWidth="8.85546875" defaultRowHeight="15"/>
  <sheetData>
    <row r="7" spans="8:15">
      <c r="H7" s="86"/>
      <c r="I7" s="86"/>
      <c r="J7" s="86"/>
      <c r="K7" s="86"/>
      <c r="L7" s="86"/>
      <c r="M7" s="86"/>
      <c r="N7" s="86"/>
      <c r="O7" s="86"/>
    </row>
    <row r="8" spans="8:15">
      <c r="H8" s="133" t="s">
        <v>243</v>
      </c>
      <c r="I8" s="134"/>
      <c r="J8" s="134"/>
      <c r="K8" s="134"/>
      <c r="L8" s="134"/>
      <c r="M8" s="134"/>
      <c r="N8" s="134"/>
      <c r="O8" s="135"/>
    </row>
    <row r="9" spans="8:15">
      <c r="H9" s="86"/>
      <c r="I9" s="86"/>
      <c r="J9" s="86"/>
      <c r="K9" s="86"/>
      <c r="L9" s="86"/>
      <c r="M9" s="86"/>
      <c r="N9" s="86"/>
      <c r="O9" s="86"/>
    </row>
    <row r="10" spans="8:15">
      <c r="H10" s="87" t="s">
        <v>244</v>
      </c>
      <c r="I10" s="88" t="s">
        <v>244</v>
      </c>
      <c r="J10" s="88" t="s">
        <v>244</v>
      </c>
      <c r="K10" s="88" t="s">
        <v>244</v>
      </c>
      <c r="L10" s="88" t="s">
        <v>221</v>
      </c>
      <c r="M10" s="88" t="s">
        <v>245</v>
      </c>
      <c r="N10" s="88" t="s">
        <v>219</v>
      </c>
      <c r="O10" s="89" t="s">
        <v>218</v>
      </c>
    </row>
    <row r="11" spans="8:15">
      <c r="H11" s="136" t="s">
        <v>246</v>
      </c>
      <c r="I11" s="137"/>
      <c r="J11" s="137"/>
      <c r="K11" s="138"/>
      <c r="L11" s="90">
        <f>SUMIF('Dec 30 - Jan 5'!$A$51:$A$53,"=B7",'Dec 30 - Jan 5'!$B$51:$B$53)</f>
        <v>61</v>
      </c>
      <c r="M11" s="90">
        <f>SUMIF('Dec 30 - Jan 5'!$A$51:$A$53,"=CRISIS",'Dec 30 - Jan 5'!$B$51:$B$53)</f>
        <v>92</v>
      </c>
      <c r="N11" s="90">
        <f>SUMIF('Dec 30 - Jan 5'!$A$51:$A$53,"=EWS",'Dec 30 - Jan 5'!$B$51:$B$53)</f>
        <v>49</v>
      </c>
      <c r="O11" s="91">
        <f>SUM(L11:N11)</f>
        <v>202</v>
      </c>
    </row>
    <row r="12" spans="8:15">
      <c r="H12" s="136" t="s">
        <v>247</v>
      </c>
      <c r="I12" s="137"/>
      <c r="J12" s="137"/>
      <c r="K12" s="138"/>
      <c r="L12" s="90">
        <f>SUMIF('Jan 6 - Jan 12'!$A$51:$A$53,"=B7",'Jan 6 - Jan 12'!$B$51:$B$53)</f>
        <v>91</v>
      </c>
      <c r="M12" s="90">
        <f>SUMIF('Jan 6 - Jan 12'!$A$51:$A$53,"=B7",'Jan 6 - Jan 12'!$B$51:$B$53)</f>
        <v>91</v>
      </c>
      <c r="N12" s="90">
        <f>SUMIF('Jan 6 - Jan 12'!$A$51:$A$53,"=B7",'Jan 6 - Jan 12'!$B$51:$B$53)</f>
        <v>91</v>
      </c>
      <c r="O12" s="91">
        <f t="shared" ref="O12:O15" si="0">SUM(L12:N12)</f>
        <v>273</v>
      </c>
    </row>
    <row r="13" spans="8:15">
      <c r="H13" s="136" t="s">
        <v>248</v>
      </c>
      <c r="I13" s="137"/>
      <c r="J13" s="137"/>
      <c r="K13" s="138"/>
      <c r="L13" s="90">
        <f>SUMIF('Jan 13 - Jan 19'!$A$51:$A$53,"=B7",'Jan 13 - Jan 19'!$B$51:$B$53)</f>
        <v>107</v>
      </c>
      <c r="M13" s="90">
        <f>SUMIF('Jan 13 - Jan 19'!$A$51:$A$53,"=CRISIS",'Jan 13 - Jan 19'!$B$51:$B$53)</f>
        <v>102</v>
      </c>
      <c r="N13" s="90">
        <f>SUMIF('Jan 13 - Jan 19'!$A$51:$A$53,"=EWS",'Jan 13 - Jan 19'!$B$51:$B$53)</f>
        <v>73</v>
      </c>
      <c r="O13" s="91">
        <f t="shared" si="0"/>
        <v>282</v>
      </c>
    </row>
    <row r="14" spans="8:15">
      <c r="H14" s="136" t="s">
        <v>249</v>
      </c>
      <c r="I14" s="137"/>
      <c r="J14" s="137"/>
      <c r="K14" s="138"/>
      <c r="L14" s="90">
        <f>SUMIF('Jan 20 - Jan 26'!$A$51:$A$53,"=B7",'Jan 20 - Jan 26'!$B$51:$B$53)</f>
        <v>109</v>
      </c>
      <c r="M14" s="90">
        <f>SUMIF('Jan 20 - Jan 26'!$A$51:$A$53,"=CRISIS",'Jan 20 - Jan 26'!$B$51:$B$53)</f>
        <v>105</v>
      </c>
      <c r="N14" s="90">
        <f>SUMIF('Jan 20 - Jan 26'!$A$51:$A$53,"=EWS",'Jan 20 - Jan 26'!$B$51:$B$53)</f>
        <v>71</v>
      </c>
      <c r="O14" s="91">
        <f t="shared" si="0"/>
        <v>285</v>
      </c>
    </row>
    <row r="15" spans="8:15">
      <c r="H15" s="136" t="s">
        <v>250</v>
      </c>
      <c r="I15" s="137"/>
      <c r="J15" s="137"/>
      <c r="K15" s="138"/>
      <c r="L15" s="90">
        <f>SUMIF('Jan 27 - Feb 2'!$A$52:$A$54,"=B7",'Jan 27 - Feb 2'!$B$52:$B$54)</f>
        <v>80</v>
      </c>
      <c r="M15" s="90">
        <f>SUMIF('Jan 27 - Feb 2'!$A$52:$A$54,"=Crisis",'Jan 27 - Feb 2'!$B$52:$B$54)</f>
        <v>66</v>
      </c>
      <c r="N15" s="90">
        <f>SUMIF('Jan 27 - Feb 2'!$A$52:$A$54,"=ews",'Jan 27 - Feb 2'!$B$52:$B$54)</f>
        <v>49</v>
      </c>
      <c r="O15" s="91">
        <f t="shared" si="0"/>
        <v>195</v>
      </c>
    </row>
    <row r="16" spans="8:15">
      <c r="H16" s="139" t="s">
        <v>218</v>
      </c>
      <c r="I16" s="140"/>
      <c r="J16" s="140"/>
      <c r="K16" s="141"/>
      <c r="L16" s="92">
        <f>SUM(L11:L15)</f>
        <v>448</v>
      </c>
      <c r="M16" s="92">
        <f t="shared" ref="M16:N16" si="1">SUM(M11:M15)</f>
        <v>456</v>
      </c>
      <c r="N16" s="92">
        <f t="shared" si="1"/>
        <v>333</v>
      </c>
      <c r="O16" s="91">
        <f>SUM(L16:N16)</f>
        <v>1237</v>
      </c>
    </row>
  </sheetData>
  <sheetProtection sheet="1" objects="1" scenarios="1"/>
  <mergeCells count="7">
    <mergeCell ref="H16:K16"/>
    <mergeCell ref="H8:O8"/>
    <mergeCell ref="H11:K11"/>
    <mergeCell ref="H12:K12"/>
    <mergeCell ref="H13:K13"/>
    <mergeCell ref="H14:K14"/>
    <mergeCell ref="H15:K1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37E3-1BC2-43E2-87E8-52DB7DCC9186}">
  <sheetPr>
    <pageSetUpPr fitToPage="1"/>
  </sheetPr>
  <dimension ref="A1:N53"/>
  <sheetViews>
    <sheetView workbookViewId="0">
      <selection activeCell="B51" sqref="B51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</cols>
  <sheetData>
    <row r="1" spans="1:14" ht="45" customHeight="1">
      <c r="A1" s="72" t="s">
        <v>251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16</v>
      </c>
      <c r="G3" s="76"/>
      <c r="H3" s="76"/>
      <c r="I3" s="76"/>
      <c r="J3" s="76"/>
      <c r="K3" s="62" t="s">
        <v>16</v>
      </c>
      <c r="N3">
        <f t="shared" ref="N3:N46" si="0">COUNTIF(E3:K3,"p")</f>
        <v>3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/>
      <c r="H4" s="55"/>
      <c r="I4" s="55"/>
      <c r="J4" s="55" t="s">
        <v>16</v>
      </c>
      <c r="K4" s="55"/>
      <c r="N4">
        <f t="shared" si="0"/>
        <v>3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 t="shared" si="0"/>
        <v>7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55" t="s">
        <v>16</v>
      </c>
      <c r="N6">
        <f t="shared" si="0"/>
        <v>7</v>
      </c>
    </row>
    <row r="7" spans="1:14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55" t="s">
        <v>16</v>
      </c>
      <c r="N7">
        <f t="shared" si="0"/>
        <v>7</v>
      </c>
    </row>
    <row r="8" spans="1:14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N8">
        <f t="shared" si="0"/>
        <v>7</v>
      </c>
    </row>
    <row r="9" spans="1:14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 t="shared" si="0"/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23</v>
      </c>
      <c r="H10" s="55" t="s">
        <v>16</v>
      </c>
      <c r="I10" s="55" t="s">
        <v>16</v>
      </c>
      <c r="J10" s="55" t="s">
        <v>16</v>
      </c>
      <c r="K10" s="55" t="s">
        <v>16</v>
      </c>
      <c r="N10">
        <f t="shared" si="0"/>
        <v>6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23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 t="shared" si="0"/>
        <v>6</v>
      </c>
    </row>
    <row r="12" spans="1:14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 t="shared" si="0"/>
        <v>7</v>
      </c>
    </row>
    <row r="13" spans="1:14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55"/>
      <c r="N13">
        <f t="shared" si="0"/>
        <v>6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 t="shared" si="0"/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 t="shared" si="0"/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N16">
        <f t="shared" si="0"/>
        <v>7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 t="shared" si="0"/>
        <v>7</v>
      </c>
    </row>
    <row r="18" spans="1:14" ht="15">
      <c r="A18" s="60">
        <f>ROW() - ROW(Table22567911810121314161517181920232425262728[[#Headers],['#]])</f>
        <v>16</v>
      </c>
      <c r="B18" s="60" t="s">
        <v>220</v>
      </c>
      <c r="C18" s="64" t="s">
        <v>30</v>
      </c>
      <c r="D18" s="64" t="s">
        <v>238</v>
      </c>
      <c r="E18" s="55" t="s">
        <v>23</v>
      </c>
      <c r="F18" s="55" t="s">
        <v>23</v>
      </c>
      <c r="G18" s="55" t="s">
        <v>23</v>
      </c>
      <c r="H18" s="55" t="s">
        <v>23</v>
      </c>
      <c r="I18" s="55" t="s">
        <v>23</v>
      </c>
      <c r="J18" s="55" t="s">
        <v>23</v>
      </c>
      <c r="K18" s="55"/>
      <c r="N18">
        <f t="shared" si="0"/>
        <v>0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 t="shared" si="0"/>
        <v>7</v>
      </c>
    </row>
    <row r="20" spans="1:14" ht="15">
      <c r="A20" s="74">
        <f>ROW() - ROW(Table22567911810121314161517181920232425262728[[#Headers],['#]])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23</v>
      </c>
      <c r="G20" s="80" t="s">
        <v>23</v>
      </c>
      <c r="H20" s="80" t="s">
        <v>23</v>
      </c>
      <c r="I20" s="80" t="s">
        <v>23</v>
      </c>
      <c r="J20" s="80" t="s">
        <v>23</v>
      </c>
      <c r="K20" s="55"/>
      <c r="N20">
        <f t="shared" si="0"/>
        <v>0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/>
      <c r="N21">
        <f t="shared" si="0"/>
        <v>5</v>
      </c>
    </row>
    <row r="22" spans="1:14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 t="shared" si="0"/>
        <v>7</v>
      </c>
    </row>
    <row r="23" spans="1:14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55" t="s">
        <v>16</v>
      </c>
      <c r="N23">
        <f t="shared" si="0"/>
        <v>7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23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 t="shared" si="0"/>
        <v>4</v>
      </c>
    </row>
    <row r="25" spans="1:14" ht="15">
      <c r="A25" s="60">
        <f>ROW() - ROW(Table225679118101213141615171819202122[[#Headers],['#]])</f>
        <v>23</v>
      </c>
      <c r="B25" s="60" t="s">
        <v>221</v>
      </c>
      <c r="C25" s="66" t="s">
        <v>40</v>
      </c>
      <c r="D25" s="66" t="s">
        <v>111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 t="shared" si="0"/>
        <v>7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 t="shared" si="0"/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 t="shared" si="0"/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67" t="s">
        <v>16</v>
      </c>
      <c r="F28" s="67" t="s">
        <v>16</v>
      </c>
      <c r="G28" s="67" t="s">
        <v>16</v>
      </c>
      <c r="H28" s="67" t="s">
        <v>16</v>
      </c>
      <c r="I28" s="67" t="s">
        <v>16</v>
      </c>
      <c r="J28" s="67" t="s">
        <v>16</v>
      </c>
      <c r="K28" s="55" t="s">
        <v>16</v>
      </c>
      <c r="N28">
        <f t="shared" si="0"/>
        <v>7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23</v>
      </c>
      <c r="H29" s="55" t="s">
        <v>16</v>
      </c>
      <c r="I29" s="55" t="s">
        <v>16</v>
      </c>
      <c r="J29" s="55" t="s">
        <v>16</v>
      </c>
      <c r="K29" s="55" t="s">
        <v>16</v>
      </c>
      <c r="N29">
        <f t="shared" si="0"/>
        <v>6</v>
      </c>
    </row>
    <row r="30" spans="1:14">
      <c r="A30" s="74">
        <v>28</v>
      </c>
      <c r="B30" s="74" t="s">
        <v>219</v>
      </c>
      <c r="C30" s="79" t="s">
        <v>214</v>
      </c>
      <c r="D30" s="79" t="s">
        <v>215</v>
      </c>
      <c r="E30" s="83" t="s">
        <v>16</v>
      </c>
      <c r="F30" s="80" t="s">
        <v>16</v>
      </c>
      <c r="G30" s="80" t="s">
        <v>16</v>
      </c>
      <c r="H30" s="80" t="s">
        <v>16</v>
      </c>
      <c r="I30" s="76" t="s">
        <v>16</v>
      </c>
      <c r="J30" s="80" t="s">
        <v>16</v>
      </c>
      <c r="K30" s="55" t="s">
        <v>23</v>
      </c>
      <c r="N30">
        <f t="shared" si="0"/>
        <v>6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55" t="s">
        <v>16</v>
      </c>
      <c r="N31">
        <f t="shared" si="0"/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/>
      <c r="H32" s="55"/>
      <c r="I32" s="55"/>
      <c r="J32" s="55"/>
      <c r="K32" s="55"/>
      <c r="N32">
        <f t="shared" si="0"/>
        <v>2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55" t="s">
        <v>16</v>
      </c>
      <c r="N33">
        <f t="shared" si="0"/>
        <v>7</v>
      </c>
    </row>
    <row r="34" spans="1:14" ht="15">
      <c r="A34" s="60">
        <f>ROW() - ROW(Table22567911810121314161517181920232425262728[[#Headers],['#]])</f>
        <v>32</v>
      </c>
      <c r="B34" s="60" t="s">
        <v>220</v>
      </c>
      <c r="C34" s="64" t="s">
        <v>231</v>
      </c>
      <c r="D34" s="64" t="s">
        <v>232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 t="shared" si="0"/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16</v>
      </c>
      <c r="F35" s="55" t="s">
        <v>23</v>
      </c>
      <c r="G35" s="55" t="s">
        <v>23</v>
      </c>
      <c r="H35" s="55" t="s">
        <v>23</v>
      </c>
      <c r="I35" s="55" t="s">
        <v>23</v>
      </c>
      <c r="J35" s="55" t="s">
        <v>23</v>
      </c>
      <c r="K35" s="55"/>
      <c r="N35">
        <f t="shared" si="0"/>
        <v>1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 t="shared" si="0"/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 t="shared" si="0"/>
        <v>7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 t="shared" si="0"/>
        <v>7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23</v>
      </c>
      <c r="I39" s="76" t="s">
        <v>16</v>
      </c>
      <c r="J39" s="76" t="s">
        <v>16</v>
      </c>
      <c r="K39" s="55" t="s">
        <v>23</v>
      </c>
      <c r="N39">
        <f t="shared" si="0"/>
        <v>5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N40">
        <f t="shared" si="0"/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55" t="s">
        <v>16</v>
      </c>
      <c r="N41">
        <f t="shared" si="0"/>
        <v>7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N42">
        <f t="shared" si="0"/>
        <v>7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55" t="s">
        <v>16</v>
      </c>
      <c r="N43">
        <f t="shared" si="0"/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55" t="s">
        <v>16</v>
      </c>
      <c r="N44">
        <f t="shared" si="0"/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N45">
        <f t="shared" si="0"/>
        <v>7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 t="s">
        <v>16</v>
      </c>
      <c r="F46" s="67" t="s">
        <v>16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23</v>
      </c>
      <c r="N46">
        <f t="shared" si="0"/>
        <v>6</v>
      </c>
    </row>
    <row r="48" spans="1:14" ht="15.75" customHeight="1">
      <c r="N48">
        <f>SUM(N3:N47)</f>
        <v>262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62</v>
      </c>
    </row>
    <row r="52" spans="1:2" ht="15.75" customHeight="1">
      <c r="A52" t="s">
        <v>220</v>
      </c>
      <c r="B52" s="85">
        <f>SUMIFS(N$3:N$46,B$3:B$46, "CRISIS")</f>
        <v>112</v>
      </c>
    </row>
    <row r="53" spans="1:2" ht="15.75" customHeight="1">
      <c r="A53" t="s">
        <v>221</v>
      </c>
      <c r="B53" s="85">
        <f>SUMIFS(N$3:N$46,B$3:B$46, "B7")</f>
        <v>88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A72E-0A3F-40C6-89CE-DB5F63F4CDBA}">
  <dimension ref="A1:L45"/>
  <sheetViews>
    <sheetView workbookViewId="0">
      <selection activeCell="K2" sqref="K2"/>
    </sheetView>
  </sheetViews>
  <sheetFormatPr defaultColWidth="8.85546875" defaultRowHeight="15"/>
  <cols>
    <col min="1" max="1" width="9.140625" customWidth="1"/>
    <col min="2" max="2" width="21.140625" customWidth="1"/>
    <col min="3" max="3" width="23.140625" customWidth="1"/>
    <col min="10" max="10" width="9.140625" customWidth="1"/>
  </cols>
  <sheetData>
    <row r="1" spans="1:10" ht="38.25">
      <c r="A1" s="8" t="s">
        <v>79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">
        <v>1</v>
      </c>
      <c r="B3" s="2" t="s">
        <v>80</v>
      </c>
      <c r="C3" s="5" t="s">
        <v>81</v>
      </c>
      <c r="D3" s="10"/>
      <c r="E3" s="10"/>
      <c r="F3" s="10" t="s">
        <v>15</v>
      </c>
      <c r="G3" s="10" t="s">
        <v>16</v>
      </c>
      <c r="H3" s="10" t="s">
        <v>15</v>
      </c>
      <c r="I3" s="10" t="s">
        <v>16</v>
      </c>
      <c r="J3" s="10" t="s">
        <v>16</v>
      </c>
    </row>
    <row r="4" spans="1:10">
      <c r="A4" s="23">
        <v>2</v>
      </c>
      <c r="B4" s="24" t="s">
        <v>12</v>
      </c>
      <c r="C4" s="24" t="s">
        <v>13</v>
      </c>
      <c r="D4" s="25" t="s">
        <v>16</v>
      </c>
      <c r="E4" s="18" t="s">
        <v>16</v>
      </c>
      <c r="F4" s="10" t="s">
        <v>16</v>
      </c>
      <c r="G4" s="10" t="s">
        <v>16</v>
      </c>
      <c r="H4" s="10" t="s">
        <v>16</v>
      </c>
      <c r="I4" s="10" t="s">
        <v>16</v>
      </c>
      <c r="J4" s="10" t="s">
        <v>16</v>
      </c>
    </row>
    <row r="5" spans="1:10">
      <c r="A5" s="23">
        <v>3</v>
      </c>
      <c r="B5" s="24" t="s">
        <v>17</v>
      </c>
      <c r="C5" s="24" t="s">
        <v>18</v>
      </c>
      <c r="D5" s="26" t="s">
        <v>16</v>
      </c>
      <c r="E5" s="18" t="s">
        <v>15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</row>
    <row r="6" spans="1:10">
      <c r="A6" s="23">
        <v>4</v>
      </c>
      <c r="B6" s="20" t="s">
        <v>19</v>
      </c>
      <c r="C6" s="20" t="s">
        <v>20</v>
      </c>
      <c r="D6" s="26" t="s">
        <v>16</v>
      </c>
      <c r="E6" s="18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</row>
    <row r="7" spans="1:10">
      <c r="A7" s="23">
        <v>5</v>
      </c>
      <c r="B7" s="20" t="s">
        <v>21</v>
      </c>
      <c r="C7" s="20" t="s">
        <v>22</v>
      </c>
      <c r="D7" s="26" t="s">
        <v>15</v>
      </c>
      <c r="E7" s="18" t="s">
        <v>15</v>
      </c>
      <c r="F7" s="10" t="s">
        <v>16</v>
      </c>
      <c r="G7" s="10" t="s">
        <v>16</v>
      </c>
      <c r="H7" s="10" t="s">
        <v>16</v>
      </c>
      <c r="I7" s="10" t="s">
        <v>16</v>
      </c>
      <c r="J7" s="10" t="s">
        <v>16</v>
      </c>
    </row>
    <row r="8" spans="1:10">
      <c r="A8" s="23">
        <v>6</v>
      </c>
      <c r="B8" s="24" t="s">
        <v>24</v>
      </c>
      <c r="C8" s="24" t="s">
        <v>25</v>
      </c>
      <c r="D8" s="26" t="s">
        <v>16</v>
      </c>
      <c r="E8" s="18" t="s">
        <v>16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</row>
    <row r="9" spans="1:10">
      <c r="A9" s="23">
        <v>7</v>
      </c>
      <c r="B9" s="24" t="s">
        <v>26</v>
      </c>
      <c r="C9" s="24" t="s">
        <v>27</v>
      </c>
      <c r="D9" s="26" t="s">
        <v>16</v>
      </c>
      <c r="E9" s="18" t="s">
        <v>16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</row>
    <row r="10" spans="1:10">
      <c r="A10" s="23">
        <v>8</v>
      </c>
      <c r="B10" s="20" t="s">
        <v>28</v>
      </c>
      <c r="C10" s="20" t="s">
        <v>29</v>
      </c>
      <c r="D10" s="26" t="s">
        <v>16</v>
      </c>
      <c r="E10" s="18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</row>
    <row r="11" spans="1:10">
      <c r="A11" s="23">
        <v>9</v>
      </c>
      <c r="B11" s="24" t="s">
        <v>30</v>
      </c>
      <c r="C11" s="24" t="s">
        <v>31</v>
      </c>
      <c r="D11" s="26" t="s">
        <v>15</v>
      </c>
      <c r="E11" s="18" t="s">
        <v>15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</row>
    <row r="12" spans="1:10">
      <c r="A12" s="23">
        <v>10</v>
      </c>
      <c r="B12" s="24" t="s">
        <v>32</v>
      </c>
      <c r="C12" s="24" t="s">
        <v>33</v>
      </c>
      <c r="D12" s="26" t="s">
        <v>16</v>
      </c>
      <c r="E12" s="18" t="s">
        <v>16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</row>
    <row r="13" spans="1:10">
      <c r="A13" s="23">
        <v>11</v>
      </c>
      <c r="B13" s="24" t="s">
        <v>34</v>
      </c>
      <c r="C13" s="24" t="s">
        <v>22</v>
      </c>
      <c r="D13" s="26" t="s">
        <v>15</v>
      </c>
      <c r="E13" s="18" t="s">
        <v>16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</row>
    <row r="14" spans="1:10">
      <c r="A14" s="23">
        <v>12</v>
      </c>
      <c r="B14" s="20" t="s">
        <v>38</v>
      </c>
      <c r="C14" s="20" t="s">
        <v>39</v>
      </c>
      <c r="D14" s="26" t="s">
        <v>16</v>
      </c>
      <c r="E14" s="18" t="s">
        <v>16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16</v>
      </c>
    </row>
    <row r="15" spans="1:10">
      <c r="A15" s="3">
        <v>13</v>
      </c>
      <c r="B15" s="16" t="s">
        <v>82</v>
      </c>
      <c r="C15" s="21" t="s">
        <v>83</v>
      </c>
      <c r="D15" s="10"/>
      <c r="E15" s="19" t="s">
        <v>16</v>
      </c>
      <c r="F15" s="10" t="s">
        <v>16</v>
      </c>
      <c r="G15" s="10" t="s">
        <v>16</v>
      </c>
      <c r="H15" s="10" t="s">
        <v>16</v>
      </c>
      <c r="I15" s="10" t="s">
        <v>16</v>
      </c>
      <c r="J15" s="10" t="s">
        <v>16</v>
      </c>
    </row>
    <row r="16" spans="1:10">
      <c r="A16" s="3">
        <v>14</v>
      </c>
      <c r="B16" s="16" t="s">
        <v>84</v>
      </c>
      <c r="C16" s="21" t="s">
        <v>81</v>
      </c>
      <c r="D16" s="10" t="s">
        <v>15</v>
      </c>
      <c r="E16" s="19" t="s">
        <v>16</v>
      </c>
      <c r="F16" s="10" t="s">
        <v>14</v>
      </c>
      <c r="G16" s="10" t="s">
        <v>16</v>
      </c>
      <c r="H16" s="10" t="s">
        <v>16</v>
      </c>
      <c r="I16" s="10" t="s">
        <v>85</v>
      </c>
      <c r="J16" s="10"/>
    </row>
    <row r="17" spans="1:10">
      <c r="A17" s="3">
        <v>15</v>
      </c>
      <c r="B17" s="30" t="s">
        <v>86</v>
      </c>
      <c r="C17" s="30" t="s">
        <v>87</v>
      </c>
      <c r="D17" s="10"/>
      <c r="E17" s="19"/>
      <c r="F17" s="10" t="s">
        <v>16</v>
      </c>
      <c r="G17" s="10" t="s">
        <v>14</v>
      </c>
      <c r="H17" s="10" t="s">
        <v>16</v>
      </c>
      <c r="I17" s="10" t="s">
        <v>16</v>
      </c>
      <c r="J17" s="10" t="s">
        <v>16</v>
      </c>
    </row>
    <row r="18" spans="1:10">
      <c r="A18" s="23">
        <v>15</v>
      </c>
      <c r="B18" s="20" t="s">
        <v>40</v>
      </c>
      <c r="C18" s="20" t="s">
        <v>41</v>
      </c>
      <c r="D18" s="26" t="s">
        <v>16</v>
      </c>
      <c r="E18" s="18" t="s">
        <v>16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16</v>
      </c>
    </row>
    <row r="19" spans="1:10">
      <c r="A19" s="23">
        <v>16</v>
      </c>
      <c r="B19" s="24" t="s">
        <v>42</v>
      </c>
      <c r="C19" s="24" t="s">
        <v>43</v>
      </c>
      <c r="D19" s="26" t="s">
        <v>16</v>
      </c>
      <c r="E19" s="18" t="s">
        <v>16</v>
      </c>
      <c r="F19" s="9" t="s">
        <v>16</v>
      </c>
      <c r="G19" s="9" t="s">
        <v>14</v>
      </c>
      <c r="H19" s="9" t="s">
        <v>14</v>
      </c>
      <c r="I19" s="9" t="s">
        <v>16</v>
      </c>
      <c r="J19" s="9" t="s">
        <v>23</v>
      </c>
    </row>
    <row r="20" spans="1:10">
      <c r="A20" s="23">
        <v>17</v>
      </c>
      <c r="B20" s="24" t="s">
        <v>44</v>
      </c>
      <c r="C20" s="24" t="s">
        <v>45</v>
      </c>
      <c r="D20" s="26" t="s">
        <v>16</v>
      </c>
      <c r="E20" s="18" t="s">
        <v>16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</row>
    <row r="21" spans="1:10">
      <c r="A21" s="23">
        <v>18</v>
      </c>
      <c r="B21" s="27" t="s">
        <v>46</v>
      </c>
      <c r="C21" s="27" t="s">
        <v>75</v>
      </c>
      <c r="D21" s="26" t="s">
        <v>16</v>
      </c>
      <c r="E21" s="18" t="s">
        <v>16</v>
      </c>
      <c r="F21" s="10" t="s">
        <v>16</v>
      </c>
      <c r="G21" s="10" t="s">
        <v>16</v>
      </c>
      <c r="H21" s="10" t="s">
        <v>15</v>
      </c>
      <c r="I21" s="10" t="s">
        <v>16</v>
      </c>
      <c r="J21" s="10" t="s">
        <v>16</v>
      </c>
    </row>
    <row r="22" spans="1:10">
      <c r="A22" s="23">
        <v>19</v>
      </c>
      <c r="B22" s="27" t="s">
        <v>46</v>
      </c>
      <c r="C22" s="27" t="s">
        <v>47</v>
      </c>
      <c r="D22" s="26" t="s">
        <v>14</v>
      </c>
      <c r="E22" s="18" t="s">
        <v>16</v>
      </c>
      <c r="F22" s="10" t="s">
        <v>16</v>
      </c>
      <c r="G22" s="10" t="s">
        <v>16</v>
      </c>
      <c r="H22" s="10" t="s">
        <v>16</v>
      </c>
      <c r="I22" s="10" t="s">
        <v>16</v>
      </c>
      <c r="J22" s="10" t="s">
        <v>16</v>
      </c>
    </row>
    <row r="23" spans="1:10">
      <c r="A23" s="23">
        <v>20</v>
      </c>
      <c r="B23" s="28" t="s">
        <v>48</v>
      </c>
      <c r="C23" s="29" t="s">
        <v>49</v>
      </c>
      <c r="D23" s="26" t="s">
        <v>88</v>
      </c>
      <c r="E23" s="18"/>
      <c r="F23" s="9"/>
      <c r="G23" s="9"/>
      <c r="H23" s="9"/>
      <c r="I23" s="9"/>
      <c r="J23" s="9"/>
    </row>
    <row r="24" spans="1:10">
      <c r="A24" s="23">
        <v>21</v>
      </c>
      <c r="B24" s="24" t="s">
        <v>50</v>
      </c>
      <c r="C24" s="24" t="s">
        <v>51</v>
      </c>
      <c r="D24" s="26" t="s">
        <v>14</v>
      </c>
      <c r="E24" s="18" t="s">
        <v>16</v>
      </c>
      <c r="F24" s="9" t="s">
        <v>16</v>
      </c>
      <c r="G24" s="9" t="s">
        <v>16</v>
      </c>
      <c r="H24" s="9" t="s">
        <v>89</v>
      </c>
      <c r="I24" s="9"/>
      <c r="J24" s="9"/>
    </row>
    <row r="25" spans="1:10">
      <c r="A25" s="23">
        <v>22</v>
      </c>
      <c r="B25" s="24" t="s">
        <v>52</v>
      </c>
      <c r="C25" s="24" t="s">
        <v>53</v>
      </c>
      <c r="D25" s="26" t="s">
        <v>15</v>
      </c>
      <c r="E25" s="18" t="s">
        <v>16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</row>
    <row r="26" spans="1:10">
      <c r="A26" s="23">
        <v>23</v>
      </c>
      <c r="B26" s="24" t="s">
        <v>54</v>
      </c>
      <c r="C26" s="24" t="s">
        <v>51</v>
      </c>
      <c r="D26" s="26" t="s">
        <v>16</v>
      </c>
      <c r="E26" s="18" t="s">
        <v>16</v>
      </c>
      <c r="F26" s="9" t="s">
        <v>16</v>
      </c>
      <c r="G26" s="9" t="s">
        <v>16</v>
      </c>
      <c r="H26" s="9" t="s">
        <v>16</v>
      </c>
      <c r="I26" s="9" t="s">
        <v>14</v>
      </c>
      <c r="J26" s="9" t="s">
        <v>23</v>
      </c>
    </row>
    <row r="27" spans="1:10">
      <c r="A27" s="23">
        <v>24</v>
      </c>
      <c r="B27" s="20" t="s">
        <v>55</v>
      </c>
      <c r="C27" s="20" t="s">
        <v>56</v>
      </c>
      <c r="D27" s="26" t="s">
        <v>15</v>
      </c>
      <c r="E27" s="18" t="s">
        <v>16</v>
      </c>
      <c r="F27" s="10" t="s">
        <v>14</v>
      </c>
      <c r="G27" s="10" t="s">
        <v>16</v>
      </c>
      <c r="H27" s="10" t="s">
        <v>16</v>
      </c>
      <c r="I27" s="10" t="s">
        <v>16</v>
      </c>
      <c r="J27" s="10" t="s">
        <v>16</v>
      </c>
    </row>
    <row r="28" spans="1:10">
      <c r="A28" s="23">
        <v>25</v>
      </c>
      <c r="B28" s="20" t="s">
        <v>76</v>
      </c>
      <c r="C28" s="20" t="s">
        <v>77</v>
      </c>
      <c r="D28" s="26" t="s">
        <v>14</v>
      </c>
      <c r="E28" s="18" t="s">
        <v>14</v>
      </c>
      <c r="F28" s="10" t="s">
        <v>16</v>
      </c>
      <c r="G28" s="10" t="s">
        <v>16</v>
      </c>
      <c r="H28" s="10" t="s">
        <v>14</v>
      </c>
      <c r="I28" s="10" t="s">
        <v>14</v>
      </c>
      <c r="J28" s="10" t="s">
        <v>16</v>
      </c>
    </row>
    <row r="29" spans="1:10">
      <c r="A29" s="23">
        <v>26</v>
      </c>
      <c r="B29" s="24" t="s">
        <v>58</v>
      </c>
      <c r="C29" s="24" t="s">
        <v>59</v>
      </c>
      <c r="D29" s="26" t="s">
        <v>16</v>
      </c>
      <c r="E29" s="18" t="s">
        <v>16</v>
      </c>
      <c r="F29" s="10" t="s">
        <v>16</v>
      </c>
      <c r="G29" s="10" t="s">
        <v>16</v>
      </c>
      <c r="H29" s="10" t="s">
        <v>16</v>
      </c>
      <c r="I29" s="10" t="s">
        <v>85</v>
      </c>
      <c r="J29" s="10"/>
    </row>
    <row r="30" spans="1:10">
      <c r="A30" s="23">
        <v>27</v>
      </c>
      <c r="B30" s="24" t="s">
        <v>60</v>
      </c>
      <c r="C30" s="24" t="s">
        <v>61</v>
      </c>
      <c r="D30" s="26" t="s">
        <v>16</v>
      </c>
      <c r="E30" s="18" t="s">
        <v>16</v>
      </c>
      <c r="F30" s="9" t="s">
        <v>16</v>
      </c>
      <c r="G30" s="9" t="s">
        <v>16</v>
      </c>
      <c r="H30" s="9" t="s">
        <v>16</v>
      </c>
      <c r="I30" s="9" t="s">
        <v>16</v>
      </c>
      <c r="J30" s="9" t="s">
        <v>16</v>
      </c>
    </row>
    <row r="31" spans="1:10">
      <c r="A31" s="23">
        <v>28</v>
      </c>
      <c r="B31" s="24" t="s">
        <v>62</v>
      </c>
      <c r="C31" s="24" t="s">
        <v>63</v>
      </c>
      <c r="D31" s="26" t="s">
        <v>16</v>
      </c>
      <c r="E31" s="18" t="s">
        <v>16</v>
      </c>
      <c r="F31" s="9" t="s">
        <v>16</v>
      </c>
      <c r="G31" s="9" t="s">
        <v>16</v>
      </c>
      <c r="H31" s="9" t="s">
        <v>16</v>
      </c>
      <c r="I31" s="9" t="s">
        <v>85</v>
      </c>
      <c r="J31" s="9"/>
    </row>
    <row r="32" spans="1:10">
      <c r="A32" s="23">
        <v>29</v>
      </c>
      <c r="B32" s="24" t="s">
        <v>64</v>
      </c>
      <c r="C32" s="24" t="s">
        <v>65</v>
      </c>
      <c r="D32" s="26" t="s">
        <v>16</v>
      </c>
      <c r="E32" s="18" t="s">
        <v>16</v>
      </c>
      <c r="F32" s="9" t="s">
        <v>16</v>
      </c>
      <c r="G32" s="9" t="s">
        <v>16</v>
      </c>
      <c r="H32" s="9" t="s">
        <v>16</v>
      </c>
      <c r="I32" s="9" t="s">
        <v>16</v>
      </c>
      <c r="J32" s="9" t="s">
        <v>16</v>
      </c>
    </row>
    <row r="33" spans="1:12">
      <c r="A33" s="23">
        <v>30</v>
      </c>
      <c r="B33" s="24" t="s">
        <v>66</v>
      </c>
      <c r="C33" s="24" t="s">
        <v>67</v>
      </c>
      <c r="D33" s="26" t="s">
        <v>16</v>
      </c>
      <c r="E33" s="18" t="s">
        <v>16</v>
      </c>
      <c r="F33" s="9" t="s">
        <v>16</v>
      </c>
      <c r="G33" s="9" t="s">
        <v>16</v>
      </c>
      <c r="H33" s="9" t="s">
        <v>16</v>
      </c>
      <c r="I33" s="9" t="s">
        <v>16</v>
      </c>
      <c r="J33" s="9" t="s">
        <v>16</v>
      </c>
    </row>
    <row r="34" spans="1:12" ht="15.75">
      <c r="A34" s="23">
        <v>31</v>
      </c>
      <c r="B34" s="31" t="s">
        <v>70</v>
      </c>
      <c r="C34" s="24" t="s">
        <v>71</v>
      </c>
      <c r="D34" s="26" t="s">
        <v>16</v>
      </c>
      <c r="E34" s="18" t="s">
        <v>15</v>
      </c>
      <c r="F34" s="9" t="s">
        <v>14</v>
      </c>
      <c r="G34" s="9" t="s">
        <v>16</v>
      </c>
      <c r="H34" s="9" t="s">
        <v>14</v>
      </c>
      <c r="I34" s="9" t="s">
        <v>14</v>
      </c>
      <c r="J34" s="9" t="s">
        <v>16</v>
      </c>
      <c r="L34" t="s">
        <v>14</v>
      </c>
    </row>
    <row r="35" spans="1:12">
      <c r="A35" s="6"/>
      <c r="B35" s="5"/>
      <c r="C35" s="5" t="s">
        <v>90</v>
      </c>
      <c r="D35" s="10"/>
      <c r="E35" s="9"/>
      <c r="F35" s="9" t="s">
        <v>14</v>
      </c>
      <c r="G35" s="9" t="s">
        <v>14</v>
      </c>
      <c r="H35" s="9" t="s">
        <v>14</v>
      </c>
      <c r="I35" s="9" t="s">
        <v>14</v>
      </c>
      <c r="J35" s="9" t="s">
        <v>23</v>
      </c>
    </row>
    <row r="36" spans="1:12">
      <c r="A36" s="6"/>
      <c r="B36" s="5" t="s">
        <v>91</v>
      </c>
      <c r="C36" s="5" t="s">
        <v>81</v>
      </c>
      <c r="D36" s="10"/>
      <c r="E36" s="9"/>
      <c r="F36" s="9"/>
      <c r="G36" s="9"/>
      <c r="H36" s="9" t="s">
        <v>92</v>
      </c>
      <c r="I36" s="9"/>
      <c r="J36" s="9"/>
    </row>
    <row r="37" spans="1:12">
      <c r="A37" s="6"/>
      <c r="B37" s="5" t="s">
        <v>62</v>
      </c>
      <c r="C37" s="5" t="s">
        <v>93</v>
      </c>
      <c r="D37" s="10"/>
      <c r="E37" s="9"/>
      <c r="F37" s="9"/>
      <c r="G37" s="9"/>
      <c r="H37" s="9" t="s">
        <v>14</v>
      </c>
      <c r="I37" s="9" t="s">
        <v>15</v>
      </c>
      <c r="J37" s="9" t="s">
        <v>23</v>
      </c>
    </row>
    <row r="38" spans="1:12">
      <c r="A38" s="6"/>
      <c r="B38" s="5" t="s">
        <v>94</v>
      </c>
      <c r="C38" s="5" t="s">
        <v>95</v>
      </c>
      <c r="D38" s="10"/>
      <c r="E38" s="9"/>
      <c r="F38" s="9"/>
      <c r="G38" s="9"/>
      <c r="H38" s="9" t="s">
        <v>16</v>
      </c>
      <c r="I38" s="9" t="s">
        <v>16</v>
      </c>
      <c r="J38" s="9" t="s">
        <v>16</v>
      </c>
    </row>
    <row r="39" spans="1:12">
      <c r="A39" s="6"/>
      <c r="B39" s="5" t="s">
        <v>96</v>
      </c>
      <c r="C39" s="5" t="s">
        <v>97</v>
      </c>
      <c r="D39" s="10"/>
      <c r="E39" s="9"/>
      <c r="F39" s="9"/>
      <c r="G39" s="9"/>
      <c r="H39" s="9" t="s">
        <v>16</v>
      </c>
      <c r="I39" s="9" t="s">
        <v>16</v>
      </c>
      <c r="J39" s="9" t="s">
        <v>16</v>
      </c>
    </row>
    <row r="40" spans="1:12">
      <c r="A40" s="6"/>
      <c r="B40" s="5" t="s">
        <v>84</v>
      </c>
      <c r="C40" s="5" t="s">
        <v>98</v>
      </c>
      <c r="D40" s="10"/>
      <c r="E40" s="9"/>
      <c r="F40" s="9"/>
      <c r="G40" s="9"/>
      <c r="H40" s="9" t="s">
        <v>15</v>
      </c>
      <c r="I40" s="9" t="s">
        <v>16</v>
      </c>
      <c r="J40" s="9" t="s">
        <v>99</v>
      </c>
    </row>
    <row r="41" spans="1:12">
      <c r="A41" s="6"/>
      <c r="B41" s="5" t="s">
        <v>100</v>
      </c>
      <c r="C41" s="5" t="s">
        <v>101</v>
      </c>
      <c r="D41" s="10"/>
      <c r="E41" s="9"/>
      <c r="F41" s="9"/>
      <c r="G41" s="9"/>
      <c r="H41" s="9"/>
      <c r="I41" s="9"/>
      <c r="J41" s="9"/>
    </row>
    <row r="42" spans="1:12">
      <c r="A42" s="6"/>
      <c r="B42" s="5" t="s">
        <v>102</v>
      </c>
      <c r="C42" s="5" t="s">
        <v>103</v>
      </c>
      <c r="D42" s="10"/>
      <c r="E42" s="9"/>
      <c r="F42" s="9"/>
      <c r="G42" s="9"/>
      <c r="H42" s="9"/>
      <c r="I42" s="9"/>
      <c r="J42" s="9"/>
    </row>
    <row r="43" spans="1:12">
      <c r="A43" s="6"/>
      <c r="B43" s="5"/>
      <c r="C43" s="5"/>
      <c r="D43" s="10"/>
      <c r="E43" s="9"/>
      <c r="F43" s="9"/>
      <c r="G43" s="9"/>
      <c r="H43" s="9"/>
      <c r="I43" s="9"/>
      <c r="J43" s="9"/>
    </row>
    <row r="44" spans="1:12">
      <c r="A44" s="6"/>
      <c r="B44" s="5"/>
      <c r="C44" s="5"/>
      <c r="D44" s="10"/>
      <c r="E44" s="9"/>
      <c r="F44" s="9"/>
      <c r="G44" s="9"/>
      <c r="H44" s="9"/>
      <c r="I44" s="9"/>
      <c r="J44" s="9"/>
    </row>
    <row r="45" spans="1:12">
      <c r="A45" s="3"/>
      <c r="B45" s="2"/>
      <c r="C45" s="2"/>
      <c r="D45" s="22"/>
      <c r="E45" s="10"/>
      <c r="F45" s="10"/>
      <c r="G45" s="10"/>
      <c r="H45" s="10"/>
      <c r="I45" s="10"/>
      <c r="J45" s="10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03AC-1CB8-4E78-B235-36A9A2150539}">
  <sheetPr>
    <pageSetUpPr fitToPage="1"/>
  </sheetPr>
  <dimension ref="A1:N53"/>
  <sheetViews>
    <sheetView workbookViewId="0">
      <selection activeCell="B52" sqref="B52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253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15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16</v>
      </c>
      <c r="N3">
        <f t="shared" ref="N3:N46" si="0">COUNTIF(E3:K3,"p")</f>
        <v>7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93"/>
      <c r="F4" s="55"/>
      <c r="G4" s="55" t="s">
        <v>16</v>
      </c>
      <c r="H4" s="55" t="s">
        <v>16</v>
      </c>
      <c r="I4" s="55" t="s">
        <v>16</v>
      </c>
      <c r="J4" s="55"/>
      <c r="K4" s="55"/>
      <c r="N4">
        <f t="shared" si="0"/>
        <v>3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15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 t="shared" si="0"/>
        <v>7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15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 t="shared" si="0"/>
        <v>7</v>
      </c>
    </row>
    <row r="7" spans="1:14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15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23</v>
      </c>
      <c r="N7">
        <f t="shared" si="0"/>
        <v>6</v>
      </c>
    </row>
    <row r="8" spans="1:14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15</v>
      </c>
      <c r="F8" s="55" t="s">
        <v>15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23</v>
      </c>
      <c r="N8">
        <f t="shared" si="0"/>
        <v>6</v>
      </c>
    </row>
    <row r="9" spans="1:14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15</v>
      </c>
      <c r="F9" s="55" t="s">
        <v>15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 t="shared" si="0"/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15</v>
      </c>
      <c r="F10" s="55" t="s">
        <v>15</v>
      </c>
      <c r="G10" s="55" t="s">
        <v>23</v>
      </c>
      <c r="H10" s="55" t="s">
        <v>16</v>
      </c>
      <c r="I10" s="55" t="s">
        <v>16</v>
      </c>
      <c r="J10" s="55" t="s">
        <v>16</v>
      </c>
      <c r="K10" s="55"/>
      <c r="N10">
        <f t="shared" si="0"/>
        <v>5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15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 t="shared" si="0"/>
        <v>7</v>
      </c>
    </row>
    <row r="12" spans="1:14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15</v>
      </c>
      <c r="F12" s="55" t="s">
        <v>15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 t="shared" si="0"/>
        <v>7</v>
      </c>
    </row>
    <row r="13" spans="1:14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15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/>
      <c r="N13">
        <f t="shared" si="0"/>
        <v>6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15</v>
      </c>
      <c r="F14" s="55" t="s">
        <v>15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 t="shared" si="0"/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15</v>
      </c>
      <c r="F15" s="55" t="s">
        <v>15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 t="shared" si="0"/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15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23</v>
      </c>
      <c r="N16">
        <f t="shared" si="0"/>
        <v>6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15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23</v>
      </c>
      <c r="N17">
        <f t="shared" si="0"/>
        <v>6</v>
      </c>
    </row>
    <row r="18" spans="1:14" ht="15">
      <c r="A18" s="60">
        <f>ROW() - ROW(Table2256791181012131416151718192023242526272829[[#Headers],['#]])</f>
        <v>16</v>
      </c>
      <c r="B18" s="60" t="s">
        <v>220</v>
      </c>
      <c r="C18" s="64" t="s">
        <v>30</v>
      </c>
      <c r="D18" s="64" t="s">
        <v>238</v>
      </c>
      <c r="E18" s="55"/>
      <c r="F18" s="55" t="s">
        <v>254</v>
      </c>
      <c r="G18" s="55"/>
      <c r="H18" s="55"/>
      <c r="I18" s="55"/>
      <c r="J18" s="55"/>
      <c r="K18" s="55"/>
      <c r="N18">
        <f t="shared" si="0"/>
        <v>0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15</v>
      </c>
      <c r="F19" s="55" t="s">
        <v>15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 t="shared" si="0"/>
        <v>7</v>
      </c>
    </row>
    <row r="20" spans="1:14" ht="15">
      <c r="A20" s="74">
        <f>ROW() - ROW(Table2256791181012131416151718192023242526272829[[#Headers],['#]])</f>
        <v>18</v>
      </c>
      <c r="B20" s="74" t="s">
        <v>219</v>
      </c>
      <c r="C20" s="79" t="s">
        <v>222</v>
      </c>
      <c r="D20" s="79" t="s">
        <v>223</v>
      </c>
      <c r="E20" s="76" t="s">
        <v>15</v>
      </c>
      <c r="F20" s="80" t="s">
        <v>254</v>
      </c>
      <c r="G20" s="80"/>
      <c r="H20" s="80"/>
      <c r="I20" s="80"/>
      <c r="J20" s="80"/>
      <c r="K20" s="80"/>
      <c r="N20">
        <f t="shared" si="0"/>
        <v>1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14</v>
      </c>
      <c r="F21" s="55" t="s">
        <v>254</v>
      </c>
      <c r="G21" s="55"/>
      <c r="H21" s="55"/>
      <c r="I21" s="55"/>
      <c r="J21" s="55"/>
      <c r="K21" s="55"/>
      <c r="N21">
        <f t="shared" si="0"/>
        <v>0</v>
      </c>
    </row>
    <row r="22" spans="1:14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15</v>
      </c>
      <c r="F22" s="55" t="s">
        <v>15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 t="shared" si="0"/>
        <v>7</v>
      </c>
    </row>
    <row r="23" spans="1:14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15</v>
      </c>
      <c r="F23" s="76" t="s">
        <v>15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N23">
        <f t="shared" si="0"/>
        <v>7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15</v>
      </c>
      <c r="F24" s="55" t="s">
        <v>15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 t="shared" si="0"/>
        <v>6</v>
      </c>
    </row>
    <row r="25" spans="1:14" ht="15">
      <c r="A25" s="60">
        <f>ROW() - ROW(Table225679118101213141615171819202122[[#Headers],['#]])</f>
        <v>23</v>
      </c>
      <c r="B25" s="60" t="s">
        <v>221</v>
      </c>
      <c r="C25" s="66" t="s">
        <v>40</v>
      </c>
      <c r="D25" s="66" t="s">
        <v>111</v>
      </c>
      <c r="E25" s="55" t="s">
        <v>15</v>
      </c>
      <c r="F25" s="55" t="s">
        <v>15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 t="shared" si="0"/>
        <v>7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15</v>
      </c>
      <c r="F26" s="55" t="s">
        <v>15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 t="shared" si="0"/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15</v>
      </c>
      <c r="F27" s="55" t="s">
        <v>15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 t="shared" si="0"/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67" t="s">
        <v>15</v>
      </c>
      <c r="F28" s="67" t="s">
        <v>15</v>
      </c>
      <c r="G28" s="67" t="s">
        <v>16</v>
      </c>
      <c r="H28" s="67" t="s">
        <v>16</v>
      </c>
      <c r="I28" s="67" t="s">
        <v>16</v>
      </c>
      <c r="J28" s="67" t="s">
        <v>16</v>
      </c>
      <c r="K28" s="67" t="s">
        <v>16</v>
      </c>
      <c r="N28">
        <f t="shared" si="0"/>
        <v>7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15</v>
      </c>
      <c r="F29" s="55" t="s">
        <v>15</v>
      </c>
      <c r="G29" s="55" t="s">
        <v>16</v>
      </c>
      <c r="H29" s="55" t="s">
        <v>23</v>
      </c>
      <c r="I29" s="55" t="s">
        <v>16</v>
      </c>
      <c r="J29" s="55" t="s">
        <v>16</v>
      </c>
      <c r="K29" s="55" t="s">
        <v>16</v>
      </c>
      <c r="N29">
        <f t="shared" si="0"/>
        <v>6</v>
      </c>
    </row>
    <row r="30" spans="1:14">
      <c r="A30" s="74">
        <v>28</v>
      </c>
      <c r="B30" s="74" t="s">
        <v>219</v>
      </c>
      <c r="C30" s="79" t="s">
        <v>214</v>
      </c>
      <c r="D30" s="79" t="s">
        <v>215</v>
      </c>
      <c r="E30" s="83" t="s">
        <v>15</v>
      </c>
      <c r="F30" s="80" t="s">
        <v>15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23</v>
      </c>
      <c r="N30">
        <f t="shared" si="0"/>
        <v>6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15</v>
      </c>
      <c r="F31" s="76" t="s">
        <v>15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N31">
        <f t="shared" si="0"/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/>
      <c r="F32" s="55"/>
      <c r="G32" s="55"/>
      <c r="H32" s="55"/>
      <c r="I32" s="55"/>
      <c r="J32" s="55" t="s">
        <v>16</v>
      </c>
      <c r="K32" s="55"/>
      <c r="N32">
        <f t="shared" si="0"/>
        <v>1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15</v>
      </c>
      <c r="F33" s="76" t="s">
        <v>15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N33">
        <f t="shared" si="0"/>
        <v>7</v>
      </c>
    </row>
    <row r="34" spans="1:14" ht="15">
      <c r="A34" s="60">
        <f>ROW() - ROW(Table2256791181012131416151718192023242526272829[[#Headers],['#]])</f>
        <v>32</v>
      </c>
      <c r="B34" s="60" t="s">
        <v>220</v>
      </c>
      <c r="C34" s="64" t="s">
        <v>231</v>
      </c>
      <c r="D34" s="64" t="s">
        <v>232</v>
      </c>
      <c r="E34" s="55" t="s">
        <v>15</v>
      </c>
      <c r="F34" s="55" t="s">
        <v>15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 t="shared" si="0"/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14</v>
      </c>
      <c r="F35" s="55" t="s">
        <v>254</v>
      </c>
      <c r="G35" s="55"/>
      <c r="H35" s="55"/>
      <c r="I35" s="55"/>
      <c r="J35" s="55"/>
      <c r="K35" s="55"/>
      <c r="N35">
        <f t="shared" si="0"/>
        <v>0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15</v>
      </c>
      <c r="F36" s="55" t="s">
        <v>15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 t="shared" si="0"/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15</v>
      </c>
      <c r="F37" s="55" t="s">
        <v>15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 t="shared" si="0"/>
        <v>7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15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 t="shared" si="0"/>
        <v>7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15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23</v>
      </c>
      <c r="N39">
        <f t="shared" si="0"/>
        <v>6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15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N40">
        <f t="shared" si="0"/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15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N41">
        <f t="shared" si="0"/>
        <v>7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15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N42">
        <f t="shared" si="0"/>
        <v>7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15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N43">
        <f t="shared" si="0"/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15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N44">
        <f t="shared" si="0"/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15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N45">
        <f t="shared" si="0"/>
        <v>7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 t="s">
        <v>15</v>
      </c>
      <c r="F46" s="67" t="s">
        <v>14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16</v>
      </c>
      <c r="N46">
        <f t="shared" si="0"/>
        <v>6</v>
      </c>
    </row>
    <row r="48" spans="1:14" ht="15.75" customHeight="1">
      <c r="N48">
        <f>SUM(N3:N47)</f>
        <v>259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67</v>
      </c>
    </row>
    <row r="52" spans="1:2" ht="15.75" customHeight="1">
      <c r="A52" t="s">
        <v>220</v>
      </c>
      <c r="B52" s="85">
        <f>SUMIFS(N$3:N$46,B$3:B$46, "CRISIS")</f>
        <v>110</v>
      </c>
    </row>
    <row r="53" spans="1:2" ht="15.75" customHeight="1">
      <c r="A53" t="s">
        <v>221</v>
      </c>
      <c r="B53" s="85">
        <f>SUMIFS(N$3:N$46,B$3:B$46, "B7")</f>
        <v>82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B1A-0EB6-487B-8B43-BFB8B7BC20F0}">
  <sheetPr>
    <pageSetUpPr fitToPage="1"/>
  </sheetPr>
  <dimension ref="A1:N53"/>
  <sheetViews>
    <sheetView workbookViewId="0">
      <selection activeCell="D49" sqref="D49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255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76" t="s">
        <v>16</v>
      </c>
      <c r="F3" s="76" t="s">
        <v>16</v>
      </c>
      <c r="G3" s="76"/>
      <c r="H3" s="76"/>
      <c r="I3" s="76"/>
      <c r="J3" s="76"/>
      <c r="K3" s="76"/>
      <c r="N3">
        <f t="shared" ref="N3:N46" si="0">COUNTIF(E3:K3,"p")</f>
        <v>2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/>
      <c r="F4" s="55"/>
      <c r="G4" s="55"/>
      <c r="H4" s="55" t="s">
        <v>16</v>
      </c>
      <c r="I4" s="55"/>
      <c r="J4" s="55"/>
      <c r="K4" s="55"/>
      <c r="N4">
        <f t="shared" si="0"/>
        <v>1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23</v>
      </c>
      <c r="G5" s="55" t="s">
        <v>16</v>
      </c>
      <c r="H5" s="55" t="s">
        <v>23</v>
      </c>
      <c r="I5" s="55" t="s">
        <v>16</v>
      </c>
      <c r="J5" s="55" t="s">
        <v>16</v>
      </c>
      <c r="K5" s="55" t="s">
        <v>16</v>
      </c>
      <c r="N5">
        <f t="shared" si="0"/>
        <v>5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 t="shared" si="0"/>
        <v>7</v>
      </c>
    </row>
    <row r="7" spans="1:14" ht="15">
      <c r="A7" s="74">
        <f>ROW() - ROW(Table225679118101213141615171819202324252627282931[[#Headers],['#]])</f>
        <v>5</v>
      </c>
      <c r="B7" s="74" t="s">
        <v>219</v>
      </c>
      <c r="C7" s="75" t="s">
        <v>256</v>
      </c>
      <c r="D7" s="75" t="s">
        <v>75</v>
      </c>
      <c r="E7" s="76"/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16</v>
      </c>
      <c r="N7">
        <f t="shared" si="0"/>
        <v>6</v>
      </c>
    </row>
    <row r="8" spans="1:14" ht="15">
      <c r="A8" s="74">
        <f>ROW() - ROW(Table225679118101213141615171819202122[[#Headers],['#]])</f>
        <v>6</v>
      </c>
      <c r="B8" s="74" t="s">
        <v>219</v>
      </c>
      <c r="C8" s="75" t="s">
        <v>182</v>
      </c>
      <c r="D8" s="75" t="s">
        <v>183</v>
      </c>
      <c r="E8" s="76" t="s">
        <v>16</v>
      </c>
      <c r="F8" s="76" t="s">
        <v>16</v>
      </c>
      <c r="G8" s="76" t="s">
        <v>16</v>
      </c>
      <c r="H8" s="76" t="s">
        <v>16</v>
      </c>
      <c r="I8" s="76" t="s">
        <v>16</v>
      </c>
      <c r="J8" s="76" t="s">
        <v>16</v>
      </c>
      <c r="K8" s="76" t="s">
        <v>16</v>
      </c>
      <c r="N8">
        <f t="shared" si="0"/>
        <v>7</v>
      </c>
    </row>
    <row r="9" spans="1:14">
      <c r="A9" s="60">
        <f>ROW() - ROW(Table225679118101213141615171819202122[[#Headers],['#]])</f>
        <v>7</v>
      </c>
      <c r="B9" s="60" t="s">
        <v>221</v>
      </c>
      <c r="C9" s="69" t="s">
        <v>197</v>
      </c>
      <c r="D9" s="68" t="s">
        <v>198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 t="shared" si="0"/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184</v>
      </c>
      <c r="D10" s="64" t="s">
        <v>51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 t="s">
        <v>16</v>
      </c>
      <c r="N10">
        <f t="shared" si="0"/>
        <v>7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4" t="s">
        <v>208</v>
      </c>
      <c r="D11" s="64" t="s">
        <v>209</v>
      </c>
      <c r="E11" s="55" t="s">
        <v>16</v>
      </c>
      <c r="F11" s="55" t="s">
        <v>16</v>
      </c>
      <c r="G11" s="55" t="s">
        <v>23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 t="shared" si="0"/>
        <v>6</v>
      </c>
    </row>
    <row r="12" spans="1:14" ht="15">
      <c r="A12" s="60">
        <f>ROW() - ROW(Table225679118101213141615171819202324252627282931[[#Headers],['#]])</f>
        <v>10</v>
      </c>
      <c r="B12" s="60" t="s">
        <v>220</v>
      </c>
      <c r="C12" s="64" t="s">
        <v>208</v>
      </c>
      <c r="D12" s="64" t="s">
        <v>257</v>
      </c>
      <c r="E12" s="55"/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 t="shared" si="0"/>
        <v>6</v>
      </c>
    </row>
    <row r="13" spans="1:14" ht="15">
      <c r="A13" s="60">
        <f>ROW() - ROW(Table225679118101213141615171819202122[[#Headers],['#]])</f>
        <v>11</v>
      </c>
      <c r="B13" s="60" t="s">
        <v>221</v>
      </c>
      <c r="C13" s="63" t="s">
        <v>26</v>
      </c>
      <c r="D13" s="63" t="s">
        <v>27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  <c r="K13" s="55" t="s">
        <v>16</v>
      </c>
      <c r="N13">
        <f t="shared" si="0"/>
        <v>7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3" t="s">
        <v>24</v>
      </c>
      <c r="D14" s="63" t="s">
        <v>25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 t="shared" si="0"/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155</v>
      </c>
      <c r="D15" s="64" t="s">
        <v>75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 t="shared" si="0"/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156</v>
      </c>
      <c r="D16" s="64" t="s">
        <v>157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N16">
        <f t="shared" si="0"/>
        <v>7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4" t="s">
        <v>28</v>
      </c>
      <c r="D17" s="64" t="s">
        <v>29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 t="shared" si="0"/>
        <v>7</v>
      </c>
    </row>
    <row r="18" spans="1:14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N18">
        <f t="shared" si="0"/>
        <v>7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 t="shared" si="0"/>
        <v>7</v>
      </c>
    </row>
    <row r="20" spans="1:14" ht="15">
      <c r="A20" s="74">
        <f>ROW() - ROW(Table225679118101213141615171819202324252627282931[[#Headers],['#]])</f>
        <v>18</v>
      </c>
      <c r="B20" s="74" t="s">
        <v>219</v>
      </c>
      <c r="C20" s="75" t="s">
        <v>258</v>
      </c>
      <c r="D20" s="75" t="s">
        <v>152</v>
      </c>
      <c r="E20" s="76"/>
      <c r="F20" s="76" t="s">
        <v>16</v>
      </c>
      <c r="G20" s="76" t="s">
        <v>16</v>
      </c>
      <c r="H20" s="76" t="s">
        <v>16</v>
      </c>
      <c r="I20" s="76" t="s">
        <v>16</v>
      </c>
      <c r="J20" s="76" t="s">
        <v>16</v>
      </c>
      <c r="K20" s="76" t="s">
        <v>16</v>
      </c>
      <c r="N20">
        <f t="shared" si="0"/>
        <v>6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82</v>
      </c>
      <c r="D21" s="64" t="s">
        <v>83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N21">
        <f t="shared" si="0"/>
        <v>7</v>
      </c>
    </row>
    <row r="22" spans="1:14" ht="15">
      <c r="A22" s="74">
        <f>ROW() - ROW(Table225679118101213141615171819202122[[#Headers],['#]])</f>
        <v>20</v>
      </c>
      <c r="B22" s="74" t="s">
        <v>219</v>
      </c>
      <c r="C22" s="75" t="s">
        <v>210</v>
      </c>
      <c r="D22" s="75" t="s">
        <v>211</v>
      </c>
      <c r="E22" s="76"/>
      <c r="F22" s="76" t="s">
        <v>16</v>
      </c>
      <c r="G22" s="76" t="s">
        <v>16</v>
      </c>
      <c r="H22" s="76" t="s">
        <v>16</v>
      </c>
      <c r="I22" s="76" t="s">
        <v>16</v>
      </c>
      <c r="J22" s="76" t="s">
        <v>16</v>
      </c>
      <c r="K22" s="76" t="s">
        <v>16</v>
      </c>
      <c r="N22">
        <f t="shared" si="0"/>
        <v>6</v>
      </c>
    </row>
    <row r="23" spans="1:14" ht="15">
      <c r="A23" s="60">
        <f>ROW() - ROW(Table225679118101213141615171819202122[[#Headers],['#]])</f>
        <v>21</v>
      </c>
      <c r="B23" s="60" t="s">
        <v>221</v>
      </c>
      <c r="C23" s="61" t="s">
        <v>84</v>
      </c>
      <c r="D23" s="61" t="s">
        <v>131</v>
      </c>
      <c r="E23" s="55" t="s">
        <v>23</v>
      </c>
      <c r="F23" s="55" t="s">
        <v>16</v>
      </c>
      <c r="G23" s="55" t="s">
        <v>23</v>
      </c>
      <c r="H23" s="55" t="s">
        <v>16</v>
      </c>
      <c r="I23" s="55" t="s">
        <v>16</v>
      </c>
      <c r="J23" s="55" t="s">
        <v>16</v>
      </c>
      <c r="K23" s="55" t="s">
        <v>16</v>
      </c>
      <c r="N23">
        <f t="shared" si="0"/>
        <v>5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6" t="s">
        <v>40</v>
      </c>
      <c r="D24" s="66" t="s">
        <v>111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N24">
        <f t="shared" si="0"/>
        <v>7</v>
      </c>
    </row>
    <row r="25" spans="1:14" ht="15">
      <c r="A25" s="60">
        <f>ROW() - ROW(Table225679118101213141615171819202324252627282931[[#Headers],['#]])</f>
        <v>23</v>
      </c>
      <c r="B25" s="60" t="s">
        <v>221</v>
      </c>
      <c r="C25" s="66" t="s">
        <v>40</v>
      </c>
      <c r="D25" s="66" t="s">
        <v>41</v>
      </c>
      <c r="E25" s="55"/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 t="shared" si="0"/>
        <v>6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 t="shared" si="0"/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 t="shared" si="0"/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55" t="s">
        <v>16</v>
      </c>
      <c r="F28" s="67" t="s">
        <v>23</v>
      </c>
      <c r="G28" s="67" t="s">
        <v>23</v>
      </c>
      <c r="H28" s="67" t="s">
        <v>16</v>
      </c>
      <c r="I28" s="67" t="s">
        <v>16</v>
      </c>
      <c r="J28" s="67" t="s">
        <v>16</v>
      </c>
      <c r="K28" s="67" t="s">
        <v>16</v>
      </c>
      <c r="N28">
        <f t="shared" si="0"/>
        <v>5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23</v>
      </c>
      <c r="N29">
        <f t="shared" si="0"/>
        <v>6</v>
      </c>
    </row>
    <row r="30" spans="1:14" ht="15">
      <c r="A30" s="74">
        <v>28</v>
      </c>
      <c r="B30" s="74" t="s">
        <v>219</v>
      </c>
      <c r="C30" s="79" t="s">
        <v>214</v>
      </c>
      <c r="D30" s="79" t="s">
        <v>215</v>
      </c>
      <c r="E30" s="80" t="s">
        <v>23</v>
      </c>
      <c r="F30" s="80" t="s">
        <v>23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16</v>
      </c>
      <c r="N30">
        <f t="shared" si="0"/>
        <v>5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N31">
        <f t="shared" si="0"/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/>
      <c r="F32" s="55"/>
      <c r="G32" s="55"/>
      <c r="H32" s="55"/>
      <c r="I32" s="55"/>
      <c r="J32" s="55"/>
      <c r="K32" s="55"/>
      <c r="N32">
        <f t="shared" si="0"/>
        <v>0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N33">
        <f t="shared" si="0"/>
        <v>7</v>
      </c>
    </row>
    <row r="34" spans="1:14" ht="15">
      <c r="A34" s="60">
        <f>ROW() - ROW(Table225679118101213141615171819202324252627282931[[#Headers],['#]])</f>
        <v>32</v>
      </c>
      <c r="B34" s="60" t="s">
        <v>220</v>
      </c>
      <c r="C34" s="64" t="s">
        <v>231</v>
      </c>
      <c r="D34" s="64" t="s">
        <v>232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 t="shared" si="0"/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1" t="s">
        <v>94</v>
      </c>
      <c r="D35" s="61" t="s">
        <v>114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N35">
        <f t="shared" si="0"/>
        <v>7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8" t="s">
        <v>60</v>
      </c>
      <c r="D36" s="68" t="s">
        <v>61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 t="shared" si="0"/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62</v>
      </c>
      <c r="D37" s="68" t="s">
        <v>63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 t="shared" si="0"/>
        <v>7</v>
      </c>
    </row>
    <row r="38" spans="1:14" ht="15">
      <c r="A38" s="74">
        <f>ROW() - ROW(Table225679118101213141615171819202122[[#Headers],['#]])</f>
        <v>36</v>
      </c>
      <c r="B38" s="74" t="s">
        <v>219</v>
      </c>
      <c r="C38" s="78" t="s">
        <v>193</v>
      </c>
      <c r="D38" s="78" t="s">
        <v>194</v>
      </c>
      <c r="E38" s="76" t="s">
        <v>23</v>
      </c>
      <c r="F38" s="76" t="s">
        <v>16</v>
      </c>
      <c r="G38" s="76" t="s">
        <v>16</v>
      </c>
      <c r="H38" s="76" t="s">
        <v>16</v>
      </c>
      <c r="I38" s="76" t="s">
        <v>16</v>
      </c>
      <c r="J38" s="76" t="s">
        <v>16</v>
      </c>
      <c r="K38" s="76" t="s">
        <v>16</v>
      </c>
      <c r="N38">
        <f t="shared" si="0"/>
        <v>6</v>
      </c>
    </row>
    <row r="39" spans="1:14" ht="15">
      <c r="A39" s="60">
        <f>ROW() - ROW(Table225679118101213141615171819202122[[#Headers],['#]])</f>
        <v>37</v>
      </c>
      <c r="B39" s="60" t="s">
        <v>221</v>
      </c>
      <c r="C39" s="54" t="s">
        <v>144</v>
      </c>
      <c r="D39" s="54" t="s">
        <v>145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 t="s">
        <v>16</v>
      </c>
      <c r="N39">
        <f t="shared" si="0"/>
        <v>7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138</v>
      </c>
      <c r="D40" s="54" t="s">
        <v>123</v>
      </c>
      <c r="E40" s="55" t="s">
        <v>16</v>
      </c>
      <c r="F40" s="67" t="s">
        <v>16</v>
      </c>
      <c r="G40" s="67" t="s">
        <v>16</v>
      </c>
      <c r="H40" s="67" t="s">
        <v>16</v>
      </c>
      <c r="I40" s="67" t="s">
        <v>16</v>
      </c>
      <c r="J40" s="67" t="s">
        <v>16</v>
      </c>
      <c r="K40" s="67" t="s">
        <v>16</v>
      </c>
      <c r="N40">
        <f t="shared" si="0"/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160</v>
      </c>
      <c r="D41" s="54" t="s">
        <v>161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N41">
        <f t="shared" si="0"/>
        <v>7</v>
      </c>
    </row>
    <row r="42" spans="1:14" ht="15">
      <c r="A42" s="74">
        <f>ROW() - ROW(Table225679118101213141615171819202122[[#Headers],['#]])</f>
        <v>40</v>
      </c>
      <c r="B42" s="74" t="s">
        <v>219</v>
      </c>
      <c r="C42" s="79" t="s">
        <v>68</v>
      </c>
      <c r="D42" s="79" t="s">
        <v>195</v>
      </c>
      <c r="E42" s="76" t="s">
        <v>16</v>
      </c>
      <c r="F42" s="76" t="s">
        <v>16</v>
      </c>
      <c r="G42" s="76" t="s">
        <v>16</v>
      </c>
      <c r="H42" s="76" t="s">
        <v>16</v>
      </c>
      <c r="I42" s="76" t="s">
        <v>16</v>
      </c>
      <c r="J42" s="76" t="s">
        <v>16</v>
      </c>
      <c r="K42" s="76" t="s">
        <v>16</v>
      </c>
      <c r="N42">
        <f t="shared" si="0"/>
        <v>7</v>
      </c>
    </row>
    <row r="43" spans="1:14" ht="15">
      <c r="A43" s="60">
        <f>ROW() - ROW(Table225679118101213141615171819202122[[#Headers],['#]])</f>
        <v>41</v>
      </c>
      <c r="B43" s="60" t="s">
        <v>221</v>
      </c>
      <c r="C43" s="68" t="s">
        <v>66</v>
      </c>
      <c r="D43" s="54" t="s">
        <v>124</v>
      </c>
      <c r="E43" s="55" t="s">
        <v>16</v>
      </c>
      <c r="F43" s="67" t="s">
        <v>16</v>
      </c>
      <c r="G43" s="67" t="s">
        <v>16</v>
      </c>
      <c r="H43" s="67" t="s">
        <v>16</v>
      </c>
      <c r="I43" s="67" t="s">
        <v>16</v>
      </c>
      <c r="J43" s="67" t="s">
        <v>16</v>
      </c>
      <c r="K43" s="67" t="s">
        <v>16</v>
      </c>
      <c r="N43">
        <f t="shared" si="0"/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68" t="s">
        <v>67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</v>
      </c>
      <c r="K44" s="55" t="s">
        <v>16</v>
      </c>
      <c r="N44">
        <f t="shared" si="0"/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54" t="s">
        <v>133</v>
      </c>
      <c r="D45" s="54" t="s">
        <v>134</v>
      </c>
      <c r="E45" s="67" t="s">
        <v>23</v>
      </c>
      <c r="F45" s="67" t="s">
        <v>16</v>
      </c>
      <c r="G45" s="67" t="s">
        <v>16</v>
      </c>
      <c r="H45" s="67" t="s">
        <v>16</v>
      </c>
      <c r="I45" s="67" t="s">
        <v>23</v>
      </c>
      <c r="J45" s="67" t="s">
        <v>16</v>
      </c>
      <c r="K45" s="67" t="s">
        <v>16</v>
      </c>
      <c r="N45">
        <f t="shared" si="0"/>
        <v>5</v>
      </c>
    </row>
    <row r="46" spans="1:14" ht="15.75" customHeight="1">
      <c r="N46">
        <f t="shared" si="0"/>
        <v>0</v>
      </c>
    </row>
    <row r="48" spans="1:14" ht="15.75" customHeight="1">
      <c r="N48">
        <f>SUM(N3:N47)</f>
        <v>265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66</v>
      </c>
    </row>
    <row r="52" spans="1:2" ht="15.75" customHeight="1">
      <c r="A52" t="s">
        <v>220</v>
      </c>
      <c r="B52" s="85">
        <f>SUMIFS(N$3:N$46,B$3:B$46, "CRISIS")</f>
        <v>82</v>
      </c>
    </row>
    <row r="53" spans="1:2" ht="15.75" customHeight="1">
      <c r="A53" t="s">
        <v>221</v>
      </c>
      <c r="B53" s="85">
        <f>SUMIFS(N$3:N$46,B$3:B$46, "B7")</f>
        <v>117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55D8-06E7-41FB-9CB6-F4CBBADF8D65}">
  <sheetPr>
    <pageSetUpPr fitToPage="1"/>
  </sheetPr>
  <dimension ref="A1:N53"/>
  <sheetViews>
    <sheetView topLeftCell="B1" workbookViewId="0">
      <selection activeCell="N3" sqref="N3"/>
    </sheetView>
  </sheetViews>
  <sheetFormatPr defaultColWidth="8.85546875"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259</v>
      </c>
      <c r="B1" s="72"/>
      <c r="C1" s="57" t="s">
        <v>1</v>
      </c>
      <c r="D1" s="54"/>
      <c r="E1" s="58"/>
      <c r="F1" s="58"/>
      <c r="G1" s="58"/>
      <c r="H1" s="58"/>
      <c r="I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76"/>
      <c r="F3" s="76"/>
      <c r="G3" s="76"/>
      <c r="H3" s="76"/>
      <c r="I3" s="76"/>
      <c r="N3">
        <f t="shared" ref="N3:N46" si="0">COUNTIF(E3:K3,"p")</f>
        <v>0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/>
      <c r="F4" s="55"/>
      <c r="G4" s="55"/>
      <c r="H4" s="55"/>
      <c r="I4" s="55"/>
      <c r="N4">
        <f t="shared" si="0"/>
        <v>0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/>
      <c r="F5" s="55" t="s">
        <v>16</v>
      </c>
      <c r="G5" s="55" t="s">
        <v>16</v>
      </c>
      <c r="H5" s="55" t="s">
        <v>16</v>
      </c>
      <c r="I5" s="55" t="s">
        <v>16</v>
      </c>
      <c r="N5">
        <f t="shared" si="0"/>
        <v>4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N6">
        <f t="shared" si="0"/>
        <v>5</v>
      </c>
    </row>
    <row r="7" spans="1:14" ht="15">
      <c r="A7" s="74">
        <f>ROW() - ROW(Table2256791181012131416151718192023242526272829313032[[#Headers],['#]])</f>
        <v>5</v>
      </c>
      <c r="B7" s="74" t="s">
        <v>219</v>
      </c>
      <c r="C7" s="75" t="s">
        <v>256</v>
      </c>
      <c r="D7" s="75" t="s">
        <v>75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N7">
        <f t="shared" si="0"/>
        <v>5</v>
      </c>
    </row>
    <row r="8" spans="1:14" ht="15">
      <c r="A8" s="74">
        <f>ROW() - ROW(Table225679118101213141615171819202122[[#Headers],['#]])</f>
        <v>6</v>
      </c>
      <c r="B8" s="74" t="s">
        <v>219</v>
      </c>
      <c r="C8" s="75" t="s">
        <v>182</v>
      </c>
      <c r="D8" s="75" t="s">
        <v>183</v>
      </c>
      <c r="E8" s="76" t="s">
        <v>16</v>
      </c>
      <c r="F8" s="76" t="s">
        <v>88</v>
      </c>
      <c r="G8" s="76" t="s">
        <v>88</v>
      </c>
      <c r="H8" s="76"/>
      <c r="I8" s="76"/>
      <c r="N8">
        <f t="shared" si="0"/>
        <v>1</v>
      </c>
    </row>
    <row r="9" spans="1:14">
      <c r="A9" s="60">
        <f>ROW() - ROW(Table225679118101213141615171819202122[[#Headers],['#]])</f>
        <v>7</v>
      </c>
      <c r="B9" s="60" t="s">
        <v>221</v>
      </c>
      <c r="C9" s="69" t="s">
        <v>197</v>
      </c>
      <c r="D9" s="68" t="s">
        <v>198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N9">
        <f t="shared" si="0"/>
        <v>5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184</v>
      </c>
      <c r="D10" s="64" t="s">
        <v>51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N10">
        <f t="shared" si="0"/>
        <v>5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4" t="s">
        <v>208</v>
      </c>
      <c r="D11" s="64" t="s">
        <v>209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16</v>
      </c>
      <c r="N11">
        <f t="shared" si="0"/>
        <v>4</v>
      </c>
    </row>
    <row r="12" spans="1:14" ht="15">
      <c r="A12" s="60">
        <f>ROW() - ROW(Table2256791181012131416151718192023242526272829313032[[#Headers],['#]])</f>
        <v>10</v>
      </c>
      <c r="B12" s="60" t="s">
        <v>220</v>
      </c>
      <c r="C12" s="64" t="s">
        <v>208</v>
      </c>
      <c r="D12" s="64" t="s">
        <v>257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N12">
        <f t="shared" si="0"/>
        <v>5</v>
      </c>
    </row>
    <row r="13" spans="1:14" ht="15">
      <c r="A13" s="60">
        <f>ROW() - ROW(Table225679118101213141615171819202122[[#Headers],['#]])</f>
        <v>11</v>
      </c>
      <c r="B13" s="60" t="s">
        <v>221</v>
      </c>
      <c r="C13" s="63" t="s">
        <v>26</v>
      </c>
      <c r="D13" s="63" t="s">
        <v>27</v>
      </c>
      <c r="E13" s="55" t="s">
        <v>16</v>
      </c>
      <c r="F13" s="55" t="s">
        <v>16</v>
      </c>
      <c r="G13" s="55" t="s">
        <v>16</v>
      </c>
      <c r="H13" s="55" t="s">
        <v>23</v>
      </c>
      <c r="I13" s="55" t="s">
        <v>23</v>
      </c>
      <c r="N13">
        <f t="shared" si="0"/>
        <v>3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3" t="s">
        <v>24</v>
      </c>
      <c r="D14" s="63" t="s">
        <v>25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N14">
        <f t="shared" si="0"/>
        <v>5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155</v>
      </c>
      <c r="D15" s="64" t="s">
        <v>75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N15">
        <f t="shared" si="0"/>
        <v>5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156</v>
      </c>
      <c r="D16" s="64" t="s">
        <v>157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N16">
        <f t="shared" si="0"/>
        <v>5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4" t="s">
        <v>28</v>
      </c>
      <c r="D17" s="64" t="s">
        <v>29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N17">
        <f t="shared" si="0"/>
        <v>5</v>
      </c>
    </row>
    <row r="18" spans="1:14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N18">
        <f t="shared" si="0"/>
        <v>5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N19">
        <f t="shared" si="0"/>
        <v>5</v>
      </c>
    </row>
    <row r="20" spans="1:14" ht="15">
      <c r="A20" s="74">
        <f>ROW() - ROW(Table2256791181012131416151718192023242526272829313032[[#Headers],['#]])</f>
        <v>18</v>
      </c>
      <c r="B20" s="74" t="s">
        <v>219</v>
      </c>
      <c r="C20" s="75" t="s">
        <v>258</v>
      </c>
      <c r="D20" s="75" t="s">
        <v>152</v>
      </c>
      <c r="E20" s="76"/>
      <c r="F20" s="76" t="s">
        <v>16</v>
      </c>
      <c r="G20" s="76" t="s">
        <v>16</v>
      </c>
      <c r="H20" s="76" t="s">
        <v>16</v>
      </c>
      <c r="I20" s="76" t="s">
        <v>16</v>
      </c>
      <c r="N20">
        <f t="shared" si="0"/>
        <v>4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82</v>
      </c>
      <c r="D21" s="64" t="s">
        <v>83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N21">
        <f t="shared" si="0"/>
        <v>5</v>
      </c>
    </row>
    <row r="22" spans="1:14" ht="15">
      <c r="A22" s="74">
        <f>ROW() - ROW(Table225679118101213141615171819202122[[#Headers],['#]])</f>
        <v>20</v>
      </c>
      <c r="B22" s="74" t="s">
        <v>219</v>
      </c>
      <c r="C22" s="75" t="s">
        <v>210</v>
      </c>
      <c r="D22" s="75" t="s">
        <v>211</v>
      </c>
      <c r="E22" s="76" t="s">
        <v>16</v>
      </c>
      <c r="F22" s="76" t="s">
        <v>16</v>
      </c>
      <c r="G22" s="76" t="s">
        <v>16</v>
      </c>
      <c r="H22" s="76" t="s">
        <v>16</v>
      </c>
      <c r="I22" s="76" t="s">
        <v>16</v>
      </c>
      <c r="N22">
        <f t="shared" si="0"/>
        <v>5</v>
      </c>
    </row>
    <row r="23" spans="1:14" ht="15">
      <c r="A23" s="60">
        <f>ROW() - ROW(Table225679118101213141615171819202122[[#Headers],['#]])</f>
        <v>21</v>
      </c>
      <c r="B23" s="60" t="s">
        <v>221</v>
      </c>
      <c r="C23" s="61" t="s">
        <v>84</v>
      </c>
      <c r="D23" s="61" t="s">
        <v>131</v>
      </c>
      <c r="E23" s="55"/>
      <c r="F23" s="55" t="s">
        <v>16</v>
      </c>
      <c r="G23" s="55" t="s">
        <v>16</v>
      </c>
      <c r="H23" s="55" t="s">
        <v>16</v>
      </c>
      <c r="I23" s="55" t="s">
        <v>16</v>
      </c>
      <c r="N23">
        <f t="shared" si="0"/>
        <v>4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6" t="s">
        <v>40</v>
      </c>
      <c r="D24" s="66" t="s">
        <v>111</v>
      </c>
      <c r="E24" s="55"/>
      <c r="F24" s="55" t="s">
        <v>16</v>
      </c>
      <c r="G24" s="55" t="s">
        <v>16</v>
      </c>
      <c r="H24" s="55" t="s">
        <v>16</v>
      </c>
      <c r="I24" s="55" t="s">
        <v>16</v>
      </c>
      <c r="N24">
        <f t="shared" si="0"/>
        <v>4</v>
      </c>
    </row>
    <row r="25" spans="1:14" ht="15">
      <c r="A25" s="60">
        <f>ROW() - ROW(Table2256791181012131416151718192023242526272829313032[[#Headers],['#]])</f>
        <v>23</v>
      </c>
      <c r="B25" s="60" t="s">
        <v>221</v>
      </c>
      <c r="C25" s="66" t="s">
        <v>40</v>
      </c>
      <c r="D25" s="66" t="s">
        <v>41</v>
      </c>
      <c r="E25" s="55"/>
      <c r="F25" s="55" t="s">
        <v>16</v>
      </c>
      <c r="G25" s="55" t="s">
        <v>16</v>
      </c>
      <c r="H25" s="55" t="s">
        <v>16</v>
      </c>
      <c r="I25" s="55" t="s">
        <v>16</v>
      </c>
      <c r="N25">
        <f t="shared" si="0"/>
        <v>4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/>
      <c r="F26" s="55" t="s">
        <v>16</v>
      </c>
      <c r="G26" s="55" t="s">
        <v>16</v>
      </c>
      <c r="H26" s="55" t="s">
        <v>16</v>
      </c>
      <c r="I26" s="55" t="s">
        <v>16</v>
      </c>
      <c r="N26">
        <f t="shared" si="0"/>
        <v>4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/>
      <c r="F27" s="55" t="s">
        <v>16</v>
      </c>
      <c r="G27" s="55" t="s">
        <v>16</v>
      </c>
      <c r="H27" s="55" t="s">
        <v>16</v>
      </c>
      <c r="I27" s="55" t="s">
        <v>16</v>
      </c>
      <c r="N27">
        <f t="shared" si="0"/>
        <v>4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55"/>
      <c r="F28" s="67" t="s">
        <v>16</v>
      </c>
      <c r="G28" s="67" t="s">
        <v>16</v>
      </c>
      <c r="H28" s="67" t="s">
        <v>16</v>
      </c>
      <c r="I28" s="67" t="s">
        <v>16</v>
      </c>
      <c r="N28">
        <f t="shared" si="0"/>
        <v>4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/>
      <c r="F29" s="55" t="s">
        <v>16</v>
      </c>
      <c r="G29" s="55" t="s">
        <v>16</v>
      </c>
      <c r="H29" s="55" t="s">
        <v>23</v>
      </c>
      <c r="I29" s="55" t="s">
        <v>23</v>
      </c>
      <c r="N29">
        <f t="shared" si="0"/>
        <v>2</v>
      </c>
    </row>
    <row r="30" spans="1:14" ht="15">
      <c r="A30" s="60">
        <f>ROW() - ROW(Table2256791181012131416151718192023242526272829313032[[#Headers],['#]])</f>
        <v>28</v>
      </c>
      <c r="B30" s="60" t="s">
        <v>220</v>
      </c>
      <c r="C30" s="70" t="s">
        <v>260</v>
      </c>
      <c r="D30" s="70" t="s">
        <v>261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N30">
        <f t="shared" si="0"/>
        <v>5</v>
      </c>
    </row>
    <row r="31" spans="1:14" ht="15">
      <c r="A31" s="74">
        <v>28</v>
      </c>
      <c r="B31" s="74" t="s">
        <v>219</v>
      </c>
      <c r="C31" s="79" t="s">
        <v>214</v>
      </c>
      <c r="D31" s="79" t="s">
        <v>215</v>
      </c>
      <c r="E31" s="80"/>
      <c r="F31" s="80" t="s">
        <v>16</v>
      </c>
      <c r="G31" s="80" t="s">
        <v>16</v>
      </c>
      <c r="H31" s="80" t="s">
        <v>16</v>
      </c>
      <c r="I31" s="76" t="s">
        <v>16</v>
      </c>
      <c r="N31">
        <f t="shared" si="0"/>
        <v>4</v>
      </c>
    </row>
    <row r="32" spans="1:14" ht="15">
      <c r="A32" s="74">
        <f>ROW() - ROW(Table225679118101213141615171819202122[[#Headers],['#]])</f>
        <v>30</v>
      </c>
      <c r="B32" s="74" t="s">
        <v>219</v>
      </c>
      <c r="C32" s="75" t="s">
        <v>190</v>
      </c>
      <c r="D32" s="75" t="s">
        <v>22</v>
      </c>
      <c r="E32" s="76" t="s">
        <v>16</v>
      </c>
      <c r="F32" s="76" t="s">
        <v>16</v>
      </c>
      <c r="G32" s="76" t="s">
        <v>16</v>
      </c>
      <c r="H32" s="76" t="s">
        <v>16</v>
      </c>
      <c r="I32" s="76" t="s">
        <v>16</v>
      </c>
      <c r="N32">
        <f t="shared" si="0"/>
        <v>5</v>
      </c>
    </row>
    <row r="33" spans="1:14" ht="15">
      <c r="A33" s="60">
        <f>ROW() - ROW(Table225679118101213141615171819202122[[#Headers],['#]])</f>
        <v>31</v>
      </c>
      <c r="B33" s="60" t="s">
        <v>221</v>
      </c>
      <c r="C33" s="64" t="s">
        <v>112</v>
      </c>
      <c r="D33" s="64" t="s">
        <v>113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N33">
        <f t="shared" si="0"/>
        <v>5</v>
      </c>
    </row>
    <row r="34" spans="1:14" ht="15">
      <c r="A34" s="74">
        <f>ROW() - ROW(Table225679118101213141615171819202122[[#Headers],['#]])</f>
        <v>32</v>
      </c>
      <c r="B34" s="74" t="s">
        <v>219</v>
      </c>
      <c r="C34" s="75" t="s">
        <v>191</v>
      </c>
      <c r="D34" s="75" t="s">
        <v>192</v>
      </c>
      <c r="E34" s="76" t="s">
        <v>16</v>
      </c>
      <c r="F34" s="76" t="s">
        <v>16</v>
      </c>
      <c r="G34" s="76" t="s">
        <v>16</v>
      </c>
      <c r="H34" s="76" t="s">
        <v>16</v>
      </c>
      <c r="I34" s="76" t="s">
        <v>16</v>
      </c>
      <c r="N34">
        <f t="shared" si="0"/>
        <v>5</v>
      </c>
    </row>
    <row r="35" spans="1:14" ht="15">
      <c r="A35" s="60">
        <f>ROW() - ROW(Table2256791181012131416151718192023242526272829313032[[#Headers],['#]])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N35">
        <f t="shared" si="0"/>
        <v>5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N36">
        <f t="shared" si="0"/>
        <v>5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N37">
        <f t="shared" si="0"/>
        <v>5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N38">
        <f t="shared" si="0"/>
        <v>5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/>
      <c r="F39" s="76" t="s">
        <v>16</v>
      </c>
      <c r="G39" s="76" t="s">
        <v>16</v>
      </c>
      <c r="H39" s="76" t="s">
        <v>16</v>
      </c>
      <c r="I39" s="76" t="s">
        <v>16</v>
      </c>
      <c r="N39">
        <f t="shared" si="0"/>
        <v>4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N40">
        <f t="shared" si="0"/>
        <v>5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N41">
        <f t="shared" si="0"/>
        <v>5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/>
      <c r="F42" s="55" t="s">
        <v>16</v>
      </c>
      <c r="G42" s="55" t="s">
        <v>16</v>
      </c>
      <c r="H42" s="55" t="s">
        <v>16</v>
      </c>
      <c r="I42" s="55" t="s">
        <v>16</v>
      </c>
      <c r="N42">
        <f t="shared" si="0"/>
        <v>4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N43">
        <f t="shared" si="0"/>
        <v>5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N44">
        <f t="shared" si="0"/>
        <v>5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23</v>
      </c>
      <c r="I45" s="55" t="s">
        <v>16</v>
      </c>
      <c r="N45">
        <f t="shared" si="0"/>
        <v>4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/>
      <c r="F46" s="67" t="s">
        <v>16</v>
      </c>
      <c r="G46" s="67" t="s">
        <v>16</v>
      </c>
      <c r="H46" s="67" t="s">
        <v>16</v>
      </c>
      <c r="I46" s="67" t="s">
        <v>16</v>
      </c>
      <c r="N46">
        <f t="shared" si="0"/>
        <v>4</v>
      </c>
    </row>
    <row r="47" spans="1:14" ht="15">
      <c r="A47" s="60">
        <f>ROW() - ROW(Table2256791181012131416151718192023242526272829313032[[#Headers],['#]])</f>
        <v>45</v>
      </c>
      <c r="B47" s="60" t="s">
        <v>221</v>
      </c>
      <c r="C47" s="54" t="s">
        <v>262</v>
      </c>
      <c r="D47" s="54" t="s">
        <v>263</v>
      </c>
      <c r="E47" s="67"/>
      <c r="F47" s="67"/>
      <c r="G47" s="67"/>
      <c r="H47" s="67"/>
      <c r="I47" s="67"/>
    </row>
    <row r="48" spans="1:14" ht="15.75" customHeight="1">
      <c r="N48">
        <f>SUM(N3:N47)</f>
        <v>187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43</v>
      </c>
    </row>
    <row r="52" spans="1:2" ht="15.75" customHeight="1">
      <c r="A52" t="s">
        <v>220</v>
      </c>
      <c r="B52" s="85">
        <f>SUMIFS(N$3:N$46,B$3:B$46, "CRISIS")</f>
        <v>70</v>
      </c>
    </row>
    <row r="53" spans="1:2" ht="15.75" customHeight="1">
      <c r="A53" t="s">
        <v>221</v>
      </c>
      <c r="B53" s="85">
        <f>SUMIFS(N$3:N$46,B$3:B$46, "B7")</f>
        <v>74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309F-E9E4-4EE2-B374-56273C14BE32}">
  <dimension ref="H7:O16"/>
  <sheetViews>
    <sheetView topLeftCell="A7" workbookViewId="0">
      <selection activeCell="L15" sqref="L15"/>
    </sheetView>
  </sheetViews>
  <sheetFormatPr defaultColWidth="8.85546875" defaultRowHeight="15"/>
  <sheetData>
    <row r="7" spans="8:15">
      <c r="H7" s="86"/>
      <c r="I7" s="86"/>
      <c r="J7" s="86"/>
      <c r="K7" s="86"/>
      <c r="L7" s="86"/>
      <c r="M7" s="86"/>
      <c r="N7" s="86"/>
      <c r="O7" s="86"/>
    </row>
    <row r="8" spans="8:15">
      <c r="H8" s="133" t="s">
        <v>264</v>
      </c>
      <c r="I8" s="134"/>
      <c r="J8" s="134"/>
      <c r="K8" s="134"/>
      <c r="L8" s="134"/>
      <c r="M8" s="134"/>
      <c r="N8" s="134"/>
      <c r="O8" s="135"/>
    </row>
    <row r="9" spans="8:15">
      <c r="H9" s="86"/>
      <c r="I9" s="86"/>
      <c r="J9" s="86"/>
      <c r="K9" s="86"/>
      <c r="L9" s="86"/>
      <c r="M9" s="86"/>
      <c r="N9" s="86"/>
      <c r="O9" s="86"/>
    </row>
    <row r="10" spans="8:15">
      <c r="H10" s="94" t="s">
        <v>244</v>
      </c>
      <c r="I10" s="95" t="s">
        <v>244</v>
      </c>
      <c r="J10" s="95" t="s">
        <v>244</v>
      </c>
      <c r="K10" s="95" t="s">
        <v>244</v>
      </c>
      <c r="L10" s="95" t="s">
        <v>221</v>
      </c>
      <c r="M10" s="95" t="s">
        <v>245</v>
      </c>
      <c r="N10" s="95" t="s">
        <v>219</v>
      </c>
      <c r="O10" s="96" t="s">
        <v>218</v>
      </c>
    </row>
    <row r="11" spans="8:15">
      <c r="H11" s="142" t="s">
        <v>265</v>
      </c>
      <c r="I11" s="137"/>
      <c r="J11" s="137"/>
      <c r="K11" s="138"/>
      <c r="L11" s="90">
        <f>SUMIF('Jan 27 - Feb 2'!$A$58:$A$60,"=B7",'Jan 27 - Feb 2'!$B$58:$B$60)</f>
        <v>31</v>
      </c>
      <c r="M11" s="90">
        <f>SUMIF('Jan 27 - Feb 2'!$A$58:$A$60,"=CRISIS",'Jan 27 - Feb 2'!$B$58:$B$60)</f>
        <v>26</v>
      </c>
      <c r="N11" s="90">
        <f>SUMIF('Jan 27 - Feb 2'!$A$58:$A$60,"=ews",'Jan 27 - Feb 2'!$B$58:$B$60)</f>
        <v>17</v>
      </c>
      <c r="O11" s="97">
        <f>SUM(L11:N11)</f>
        <v>74</v>
      </c>
    </row>
    <row r="12" spans="8:15">
      <c r="H12" s="142" t="s">
        <v>266</v>
      </c>
      <c r="I12" s="137"/>
      <c r="J12" s="137"/>
      <c r="K12" s="138"/>
      <c r="L12" s="90">
        <f>SUMIF('Feb 3 - Feb 9'!$A$51:$A$53,"=B7",'Feb 3 - Feb 9'!$B$51:$B$53)</f>
        <v>88</v>
      </c>
      <c r="M12" s="90">
        <f>SUMIF('Feb 3 - Feb 9'!$A$51:$A$53,"=CRISIS",'Feb 3 - Feb 9'!$B$51:$B$53)</f>
        <v>112</v>
      </c>
      <c r="N12" s="90">
        <f>SUMIF('Feb 3 - Feb 9'!$A$51:$A$53,"=EWS",'Feb 3 - Feb 9'!$B$51:$B$53)</f>
        <v>62</v>
      </c>
      <c r="O12" s="97">
        <f t="shared" ref="O12:O15" si="0">SUM(L12:N12)</f>
        <v>262</v>
      </c>
    </row>
    <row r="13" spans="8:15">
      <c r="H13" s="142" t="s">
        <v>267</v>
      </c>
      <c r="I13" s="137"/>
      <c r="J13" s="137"/>
      <c r="K13" s="138"/>
      <c r="L13" s="90">
        <f>SUMIF('Feb 10 - Feb 16'!$A$51:$A$53,"=B7",'Feb 10 - Feb 16'!$B$51:$B$53)</f>
        <v>82</v>
      </c>
      <c r="M13" s="90">
        <f>SUMIF('Feb 10 - Feb 16'!$A$51:$A$53,"=CRISIS",'Feb 10 - Feb 16'!$B$51:$B$53)</f>
        <v>110</v>
      </c>
      <c r="N13" s="90">
        <f>SUMIF('Feb 10 - Feb 16'!$A$51:$A$53,"=EWS",'Feb 10 - Feb 16'!$B$51:$B$53)</f>
        <v>67</v>
      </c>
      <c r="O13" s="97">
        <f t="shared" si="0"/>
        <v>259</v>
      </c>
    </row>
    <row r="14" spans="8:15">
      <c r="H14" s="142" t="s">
        <v>268</v>
      </c>
      <c r="I14" s="137"/>
      <c r="J14" s="137"/>
      <c r="K14" s="138"/>
      <c r="L14" s="90">
        <f>SUMIF('Feb 17 - Feb 23'!$A$51:$A$53,"=B7",'Feb 17 - Feb 23'!$B$51:$B$53)</f>
        <v>117</v>
      </c>
      <c r="M14" s="90">
        <f>SUMIF('Feb 17 - Feb 23'!$A$51:$A$53,"=CRISIS",'Feb 17 - Feb 23'!$B$51:$B$53)</f>
        <v>82</v>
      </c>
      <c r="N14" s="90">
        <f>SUMIF('Feb 17 - Feb 23'!$A$51:$A$53,"=EWS",'Feb 17 - Feb 23'!$B$51:$B$53)</f>
        <v>66</v>
      </c>
      <c r="O14" s="97">
        <f t="shared" si="0"/>
        <v>265</v>
      </c>
    </row>
    <row r="15" spans="8:15">
      <c r="H15" s="142" t="s">
        <v>269</v>
      </c>
      <c r="I15" s="137"/>
      <c r="J15" s="137"/>
      <c r="K15" s="138"/>
      <c r="L15" s="90">
        <f>SUMIF('Feb 24 - Feb 28'!$A$51:$A$53,"=B7",'Feb 24 - Feb 28'!$B$51:$B$53)</f>
        <v>74</v>
      </c>
      <c r="M15" s="90">
        <f>SUMIF('Feb 24 - Feb 28'!$A$51:$A$53,"=crisis",'Feb 24 - Feb 28'!$B$51:$B$53)</f>
        <v>70</v>
      </c>
      <c r="N15" s="90">
        <f>SUMIF('Feb 24 - Feb 28'!$A$51:$A$53,"=ews",'Feb 24 - Feb 28'!$B$51:$B$53)</f>
        <v>43</v>
      </c>
      <c r="O15" s="97">
        <f t="shared" si="0"/>
        <v>187</v>
      </c>
    </row>
    <row r="16" spans="8:15">
      <c r="H16" s="143" t="s">
        <v>218</v>
      </c>
      <c r="I16" s="144"/>
      <c r="J16" s="144"/>
      <c r="K16" s="145"/>
      <c r="L16" s="98">
        <f>SUM(L11:L15)</f>
        <v>392</v>
      </c>
      <c r="M16" s="98">
        <f t="shared" ref="M16:N16" si="1">SUM(M11:M15)</f>
        <v>400</v>
      </c>
      <c r="N16" s="98">
        <f t="shared" si="1"/>
        <v>255</v>
      </c>
      <c r="O16" s="99">
        <f>SUM(L16:N16)</f>
        <v>1047</v>
      </c>
    </row>
  </sheetData>
  <sheetProtection sheet="1" objects="1" scenarios="1"/>
  <mergeCells count="7">
    <mergeCell ref="H16:K16"/>
    <mergeCell ref="H8:O8"/>
    <mergeCell ref="H11:K11"/>
    <mergeCell ref="H12:K12"/>
    <mergeCell ref="H13:K13"/>
    <mergeCell ref="H14:K14"/>
    <mergeCell ref="H15:K1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C458-3CF3-4E13-BDF3-44A350D1C0A9}">
  <sheetPr>
    <pageSetUpPr fitToPage="1"/>
  </sheetPr>
  <dimension ref="B2:AJ132"/>
  <sheetViews>
    <sheetView tabSelected="1" topLeftCell="A29" workbookViewId="0">
      <pane xSplit="4" topLeftCell="Z91" activePane="topRight" state="frozen"/>
      <selection pane="topRight" activeCell="AC116" sqref="AC116"/>
      <selection activeCell="A29" sqref="A29"/>
    </sheetView>
  </sheetViews>
  <sheetFormatPr defaultColWidth="8.85546875" defaultRowHeight="15"/>
  <cols>
    <col min="1" max="1" width="4.28515625" customWidth="1"/>
    <col min="2" max="2" width="5" style="100" customWidth="1"/>
    <col min="3" max="3" width="27.85546875" customWidth="1"/>
    <col min="4" max="4" width="9.28515625" customWidth="1"/>
    <col min="5" max="5" width="10.28515625" bestFit="1" customWidth="1"/>
    <col min="38" max="38" width="13.28515625" bestFit="1" customWidth="1"/>
    <col min="16384" max="16384" width="8.85546875" bestFit="1" customWidth="1"/>
  </cols>
  <sheetData>
    <row r="2" spans="2:36" s="100" customFormat="1" ht="21">
      <c r="B2" s="103" t="s">
        <v>270</v>
      </c>
      <c r="C2" s="101"/>
      <c r="D2" s="103"/>
      <c r="E2" s="103">
        <v>45809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6" s="100" customFormat="1">
      <c r="B3" s="117" t="s">
        <v>271</v>
      </c>
      <c r="C3" s="117" t="s">
        <v>272</v>
      </c>
      <c r="D3" s="118" t="s">
        <v>273</v>
      </c>
      <c r="E3" s="119">
        <v>1</v>
      </c>
      <c r="F3" s="119">
        <v>2</v>
      </c>
      <c r="G3" s="119">
        <v>3</v>
      </c>
      <c r="H3" s="119">
        <v>4</v>
      </c>
      <c r="I3" s="119">
        <v>5</v>
      </c>
      <c r="J3" s="119">
        <v>6</v>
      </c>
      <c r="K3" s="119">
        <v>7</v>
      </c>
      <c r="L3" s="119">
        <v>8</v>
      </c>
      <c r="M3" s="119">
        <v>9</v>
      </c>
      <c r="N3" s="119">
        <v>10</v>
      </c>
      <c r="O3" s="132">
        <v>11</v>
      </c>
      <c r="P3" s="119">
        <v>12</v>
      </c>
      <c r="Q3" s="119">
        <v>13</v>
      </c>
      <c r="R3" s="119">
        <v>14</v>
      </c>
      <c r="S3" s="119">
        <v>15</v>
      </c>
      <c r="T3" s="119">
        <v>16</v>
      </c>
      <c r="U3" s="119">
        <v>17</v>
      </c>
      <c r="V3" s="119">
        <v>18</v>
      </c>
      <c r="W3" s="119">
        <v>19</v>
      </c>
      <c r="X3" s="119">
        <v>20</v>
      </c>
      <c r="Y3" s="119">
        <v>21</v>
      </c>
      <c r="Z3" s="119">
        <v>22</v>
      </c>
      <c r="AA3" s="119">
        <v>23</v>
      </c>
      <c r="AB3" s="119">
        <v>24</v>
      </c>
      <c r="AC3" s="119">
        <v>25</v>
      </c>
      <c r="AD3" s="119">
        <v>26</v>
      </c>
      <c r="AE3" s="119">
        <v>27</v>
      </c>
      <c r="AF3" s="119">
        <v>28</v>
      </c>
      <c r="AG3" s="119">
        <v>29</v>
      </c>
      <c r="AH3" s="119">
        <v>30</v>
      </c>
      <c r="AI3" s="119">
        <v>31</v>
      </c>
      <c r="AJ3" s="108" t="s">
        <v>274</v>
      </c>
    </row>
    <row r="4" spans="2:36">
      <c r="B4" s="119">
        <v>1</v>
      </c>
      <c r="C4" s="120" t="s">
        <v>275</v>
      </c>
      <c r="D4" s="121">
        <v>100</v>
      </c>
      <c r="E4" s="104" t="s">
        <v>276</v>
      </c>
      <c r="F4" s="104" t="s">
        <v>16</v>
      </c>
      <c r="G4" s="104" t="s">
        <v>16</v>
      </c>
      <c r="H4" s="104" t="s">
        <v>16</v>
      </c>
      <c r="I4" s="104" t="s">
        <v>16</v>
      </c>
      <c r="J4" s="104" t="s">
        <v>16</v>
      </c>
      <c r="K4" s="104" t="s">
        <v>16</v>
      </c>
      <c r="L4" s="104" t="s">
        <v>16</v>
      </c>
      <c r="M4" s="104" t="s">
        <v>16</v>
      </c>
      <c r="N4" s="104" t="s">
        <v>16</v>
      </c>
      <c r="O4" s="104" t="s">
        <v>16</v>
      </c>
      <c r="P4" s="104" t="s">
        <v>276</v>
      </c>
      <c r="Q4" s="104" t="s">
        <v>276</v>
      </c>
      <c r="R4" s="104" t="s">
        <v>276</v>
      </c>
      <c r="S4" s="104" t="s">
        <v>276</v>
      </c>
      <c r="T4" s="104" t="s">
        <v>276</v>
      </c>
      <c r="U4" s="104" t="s">
        <v>276</v>
      </c>
      <c r="V4" s="104" t="s">
        <v>276</v>
      </c>
      <c r="W4" s="104" t="s">
        <v>276</v>
      </c>
      <c r="X4" s="104" t="s">
        <v>276</v>
      </c>
      <c r="Y4" s="104" t="s">
        <v>277</v>
      </c>
      <c r="Z4" s="104" t="s">
        <v>277</v>
      </c>
      <c r="AA4" s="104" t="s">
        <v>276</v>
      </c>
      <c r="AB4" s="104" t="s">
        <v>276</v>
      </c>
      <c r="AC4" s="104" t="s">
        <v>277</v>
      </c>
      <c r="AD4" s="104"/>
      <c r="AE4" s="104"/>
      <c r="AF4" s="104"/>
      <c r="AG4" s="104"/>
      <c r="AH4" s="104"/>
      <c r="AI4" s="104"/>
      <c r="AJ4">
        <f>COUNTIF($E4:$AI4,"P")</f>
        <v>10</v>
      </c>
    </row>
    <row r="5" spans="2:36">
      <c r="B5" s="119">
        <v>2</v>
      </c>
      <c r="C5" s="109" t="s">
        <v>278</v>
      </c>
      <c r="D5" s="122">
        <v>101</v>
      </c>
      <c r="E5" s="104" t="s">
        <v>14</v>
      </c>
      <c r="F5" s="104" t="s">
        <v>15</v>
      </c>
      <c r="G5" s="104" t="s">
        <v>15</v>
      </c>
      <c r="H5" s="104" t="s">
        <v>15</v>
      </c>
      <c r="I5" s="104" t="s">
        <v>15</v>
      </c>
      <c r="J5" s="104" t="s">
        <v>14</v>
      </c>
      <c r="K5" s="104" t="s">
        <v>15</v>
      </c>
      <c r="L5" s="104" t="s">
        <v>14</v>
      </c>
      <c r="M5" s="104" t="s">
        <v>15</v>
      </c>
      <c r="N5" s="104" t="s">
        <v>15</v>
      </c>
      <c r="O5" s="104" t="s">
        <v>15</v>
      </c>
      <c r="P5" s="104" t="s">
        <v>15</v>
      </c>
      <c r="Q5" s="104" t="s">
        <v>14</v>
      </c>
      <c r="R5" s="104" t="s">
        <v>14</v>
      </c>
      <c r="S5" s="104" t="s">
        <v>15</v>
      </c>
      <c r="T5" s="104" t="s">
        <v>15</v>
      </c>
      <c r="U5" s="104" t="s">
        <v>15</v>
      </c>
      <c r="V5" s="104" t="s">
        <v>15</v>
      </c>
      <c r="W5" s="104" t="s">
        <v>14</v>
      </c>
      <c r="X5" s="104" t="s">
        <v>15</v>
      </c>
      <c r="Y5" s="104" t="s">
        <v>14</v>
      </c>
      <c r="Z5" s="104" t="s">
        <v>14</v>
      </c>
      <c r="AA5" s="104" t="s">
        <v>15</v>
      </c>
      <c r="AB5" s="104" t="s">
        <v>14</v>
      </c>
      <c r="AC5" s="104" t="s">
        <v>15</v>
      </c>
      <c r="AD5" s="104"/>
      <c r="AE5" s="104"/>
      <c r="AF5" s="104"/>
      <c r="AG5" s="104"/>
      <c r="AH5" s="104"/>
      <c r="AI5" s="104"/>
      <c r="AJ5">
        <f t="shared" ref="AJ5:AJ11" si="0">COUNTIF($E5:$AI5,"P")</f>
        <v>16</v>
      </c>
    </row>
    <row r="6" spans="2:36">
      <c r="B6" s="119">
        <v>3</v>
      </c>
      <c r="C6" s="109" t="s">
        <v>279</v>
      </c>
      <c r="D6" s="122">
        <v>102</v>
      </c>
      <c r="E6" s="104" t="s">
        <v>14</v>
      </c>
      <c r="F6" s="104" t="s">
        <v>15</v>
      </c>
      <c r="G6" s="104" t="s">
        <v>15</v>
      </c>
      <c r="H6" s="104" t="s">
        <v>15</v>
      </c>
      <c r="I6" s="104" t="s">
        <v>15</v>
      </c>
      <c r="J6" s="104" t="s">
        <v>15</v>
      </c>
      <c r="K6" s="104" t="s">
        <v>14</v>
      </c>
      <c r="L6" s="104" t="s">
        <v>15</v>
      </c>
      <c r="M6" s="104" t="s">
        <v>15</v>
      </c>
      <c r="N6" s="104" t="s">
        <v>15</v>
      </c>
      <c r="O6" s="104" t="s">
        <v>15</v>
      </c>
      <c r="P6" s="104" t="s">
        <v>15</v>
      </c>
      <c r="Q6" s="104" t="s">
        <v>14</v>
      </c>
      <c r="R6" s="104" t="s">
        <v>15</v>
      </c>
      <c r="S6" s="104" t="s">
        <v>14</v>
      </c>
      <c r="T6" s="104" t="s">
        <v>14</v>
      </c>
      <c r="U6" s="104" t="s">
        <v>14</v>
      </c>
      <c r="V6" s="104" t="s">
        <v>15</v>
      </c>
      <c r="W6" s="104" t="s">
        <v>14</v>
      </c>
      <c r="X6" s="104" t="s">
        <v>15</v>
      </c>
      <c r="Y6" s="104" t="s">
        <v>15</v>
      </c>
      <c r="Z6" s="104" t="s">
        <v>14</v>
      </c>
      <c r="AA6" s="104" t="s">
        <v>14</v>
      </c>
      <c r="AB6" s="104" t="s">
        <v>14</v>
      </c>
      <c r="AC6" s="104" t="s">
        <v>14</v>
      </c>
      <c r="AD6" s="104"/>
      <c r="AE6" s="104"/>
      <c r="AF6" s="104"/>
      <c r="AG6" s="104"/>
      <c r="AH6" s="104"/>
      <c r="AI6" s="104"/>
      <c r="AJ6">
        <f t="shared" si="0"/>
        <v>14</v>
      </c>
    </row>
    <row r="7" spans="2:36">
      <c r="B7" s="119">
        <v>4</v>
      </c>
      <c r="C7" s="109" t="s">
        <v>280</v>
      </c>
      <c r="D7" s="122">
        <v>103</v>
      </c>
      <c r="E7" s="104" t="s">
        <v>15</v>
      </c>
      <c r="F7" s="104" t="s">
        <v>14</v>
      </c>
      <c r="G7" s="104" t="s">
        <v>14</v>
      </c>
      <c r="H7" s="104" t="s">
        <v>15</v>
      </c>
      <c r="I7" s="104" t="s">
        <v>15</v>
      </c>
      <c r="J7" s="104" t="s">
        <v>14</v>
      </c>
      <c r="K7" s="104" t="s">
        <v>14</v>
      </c>
      <c r="L7" s="104" t="s">
        <v>14</v>
      </c>
      <c r="M7" s="104" t="s">
        <v>14</v>
      </c>
      <c r="N7" s="104" t="s">
        <v>14</v>
      </c>
      <c r="O7" s="104" t="s">
        <v>14</v>
      </c>
      <c r="P7" s="104" t="s">
        <v>15</v>
      </c>
      <c r="Q7" s="104" t="s">
        <v>14</v>
      </c>
      <c r="R7" s="104" t="s">
        <v>14</v>
      </c>
      <c r="S7" s="104" t="s">
        <v>15</v>
      </c>
      <c r="T7" s="104" t="s">
        <v>14</v>
      </c>
      <c r="U7" s="104" t="s">
        <v>14</v>
      </c>
      <c r="V7" s="104" t="s">
        <v>14</v>
      </c>
      <c r="W7" s="104" t="s">
        <v>15</v>
      </c>
      <c r="X7" s="104" t="s">
        <v>15</v>
      </c>
      <c r="Y7" s="104" t="s">
        <v>14</v>
      </c>
      <c r="Z7" s="104" t="s">
        <v>14</v>
      </c>
      <c r="AA7" s="104" t="s">
        <v>14</v>
      </c>
      <c r="AB7" s="104" t="s">
        <v>14</v>
      </c>
      <c r="AC7" s="104" t="s">
        <v>14</v>
      </c>
      <c r="AD7" s="104"/>
      <c r="AE7" s="104"/>
      <c r="AF7" s="104"/>
      <c r="AG7" s="104"/>
      <c r="AH7" s="104"/>
      <c r="AI7" s="104"/>
      <c r="AJ7">
        <f t="shared" si="0"/>
        <v>7</v>
      </c>
    </row>
    <row r="8" spans="2:36">
      <c r="B8" s="119">
        <v>5</v>
      </c>
      <c r="C8" s="109" t="s">
        <v>281</v>
      </c>
      <c r="D8" s="122">
        <v>104</v>
      </c>
      <c r="E8" s="104" t="s">
        <v>14</v>
      </c>
      <c r="F8" s="104" t="s">
        <v>14</v>
      </c>
      <c r="G8" s="104" t="s">
        <v>14</v>
      </c>
      <c r="H8" s="104" t="s">
        <v>14</v>
      </c>
      <c r="I8" s="104" t="s">
        <v>14</v>
      </c>
      <c r="J8" s="104" t="s">
        <v>15</v>
      </c>
      <c r="K8" s="104" t="s">
        <v>14</v>
      </c>
      <c r="L8" s="104" t="s">
        <v>15</v>
      </c>
      <c r="M8" s="104" t="s">
        <v>15</v>
      </c>
      <c r="N8" s="104" t="s">
        <v>15</v>
      </c>
      <c r="O8" s="104" t="s">
        <v>15</v>
      </c>
      <c r="P8" s="104" t="s">
        <v>15</v>
      </c>
      <c r="Q8" s="104" t="s">
        <v>14</v>
      </c>
      <c r="R8" s="104" t="s">
        <v>14</v>
      </c>
      <c r="S8" s="104" t="s">
        <v>14</v>
      </c>
      <c r="T8" s="104" t="s">
        <v>14</v>
      </c>
      <c r="U8" s="104" t="s">
        <v>14</v>
      </c>
      <c r="V8" s="104" t="s">
        <v>14</v>
      </c>
      <c r="W8" s="104" t="s">
        <v>14</v>
      </c>
      <c r="X8" s="104" t="s">
        <v>15</v>
      </c>
      <c r="Y8" s="104" t="s">
        <v>14</v>
      </c>
      <c r="Z8" s="104" t="s">
        <v>14</v>
      </c>
      <c r="AA8" s="104" t="s">
        <v>14</v>
      </c>
      <c r="AB8" s="104" t="s">
        <v>14</v>
      </c>
      <c r="AC8" s="104" t="s">
        <v>14</v>
      </c>
      <c r="AD8" s="104"/>
      <c r="AE8" s="104"/>
      <c r="AF8" s="104"/>
      <c r="AG8" s="104"/>
      <c r="AH8" s="104"/>
      <c r="AI8" s="104"/>
      <c r="AJ8">
        <f t="shared" si="0"/>
        <v>7</v>
      </c>
    </row>
    <row r="9" spans="2:36">
      <c r="B9" s="119">
        <v>6</v>
      </c>
      <c r="C9" s="109" t="s">
        <v>282</v>
      </c>
      <c r="D9" s="123">
        <v>105</v>
      </c>
      <c r="E9" s="104" t="s">
        <v>15</v>
      </c>
      <c r="F9" s="104" t="s">
        <v>15</v>
      </c>
      <c r="G9" s="104" t="s">
        <v>15</v>
      </c>
      <c r="H9" s="104" t="s">
        <v>15</v>
      </c>
      <c r="I9" s="104" t="s">
        <v>15</v>
      </c>
      <c r="J9" s="104" t="s">
        <v>15</v>
      </c>
      <c r="K9" s="104" t="s">
        <v>15</v>
      </c>
      <c r="L9" s="104" t="s">
        <v>15</v>
      </c>
      <c r="M9" s="104" t="s">
        <v>15</v>
      </c>
      <c r="N9" s="104" t="s">
        <v>15</v>
      </c>
      <c r="O9" s="104" t="s">
        <v>15</v>
      </c>
      <c r="P9" s="104" t="s">
        <v>15</v>
      </c>
      <c r="Q9" s="104" t="s">
        <v>15</v>
      </c>
      <c r="R9" s="104" t="s">
        <v>15</v>
      </c>
      <c r="S9" s="104" t="s">
        <v>15</v>
      </c>
      <c r="T9" s="104" t="s">
        <v>15</v>
      </c>
      <c r="U9" s="104" t="s">
        <v>15</v>
      </c>
      <c r="V9" s="104" t="s">
        <v>15</v>
      </c>
      <c r="W9" s="104" t="s">
        <v>15</v>
      </c>
      <c r="X9" s="104" t="s">
        <v>15</v>
      </c>
      <c r="Y9" s="104" t="s">
        <v>15</v>
      </c>
      <c r="Z9" s="104" t="s">
        <v>15</v>
      </c>
      <c r="AA9" s="104" t="s">
        <v>15</v>
      </c>
      <c r="AB9" s="104" t="s">
        <v>15</v>
      </c>
      <c r="AC9" s="104" t="s">
        <v>14</v>
      </c>
      <c r="AD9" s="104"/>
      <c r="AE9" s="104"/>
      <c r="AF9" s="104"/>
      <c r="AG9" s="104"/>
      <c r="AH9" s="104"/>
      <c r="AI9" s="104"/>
      <c r="AJ9">
        <f t="shared" si="0"/>
        <v>24</v>
      </c>
    </row>
    <row r="10" spans="2:36">
      <c r="B10" s="119">
        <v>7</v>
      </c>
      <c r="C10" s="109" t="s">
        <v>283</v>
      </c>
      <c r="D10" s="121">
        <v>106</v>
      </c>
      <c r="E10" s="104" t="s">
        <v>15</v>
      </c>
      <c r="F10" s="104" t="s">
        <v>15</v>
      </c>
      <c r="G10" s="104" t="s">
        <v>14</v>
      </c>
      <c r="H10" s="104" t="s">
        <v>14</v>
      </c>
      <c r="I10" s="104" t="s">
        <v>15</v>
      </c>
      <c r="J10" s="104" t="s">
        <v>14</v>
      </c>
      <c r="K10" s="104" t="s">
        <v>14</v>
      </c>
      <c r="L10" s="104" t="s">
        <v>14</v>
      </c>
      <c r="M10" s="104" t="s">
        <v>14</v>
      </c>
      <c r="N10" s="104" t="s">
        <v>14</v>
      </c>
      <c r="O10" s="104" t="s">
        <v>14</v>
      </c>
      <c r="P10" s="104" t="s">
        <v>14</v>
      </c>
      <c r="Q10" s="104" t="s">
        <v>14</v>
      </c>
      <c r="R10" s="104" t="s">
        <v>14</v>
      </c>
      <c r="S10" s="104" t="s">
        <v>14</v>
      </c>
      <c r="T10" s="104" t="s">
        <v>14</v>
      </c>
      <c r="U10" s="104" t="s">
        <v>14</v>
      </c>
      <c r="V10" s="104" t="s">
        <v>14</v>
      </c>
      <c r="W10" s="104" t="s">
        <v>14</v>
      </c>
      <c r="X10" s="104" t="s">
        <v>14</v>
      </c>
      <c r="Y10" s="104" t="s">
        <v>14</v>
      </c>
      <c r="Z10" s="104" t="s">
        <v>14</v>
      </c>
      <c r="AA10" s="104" t="s">
        <v>14</v>
      </c>
      <c r="AB10" s="104" t="s">
        <v>14</v>
      </c>
      <c r="AC10" s="104" t="s">
        <v>14</v>
      </c>
      <c r="AD10" s="104"/>
      <c r="AE10" s="104"/>
      <c r="AF10" s="104"/>
      <c r="AG10" s="104"/>
      <c r="AH10" s="104"/>
      <c r="AI10" s="104"/>
      <c r="AJ10">
        <f t="shared" si="0"/>
        <v>3</v>
      </c>
    </row>
    <row r="11" spans="2:36">
      <c r="B11" s="119">
        <v>8</v>
      </c>
      <c r="C11" s="109" t="s">
        <v>284</v>
      </c>
      <c r="D11" s="122">
        <v>107</v>
      </c>
      <c r="E11" s="104" t="s">
        <v>15</v>
      </c>
      <c r="F11" s="104" t="s">
        <v>15</v>
      </c>
      <c r="G11" s="104" t="s">
        <v>15</v>
      </c>
      <c r="H11" s="104" t="s">
        <v>15</v>
      </c>
      <c r="I11" s="104" t="s">
        <v>15</v>
      </c>
      <c r="J11" s="104" t="s">
        <v>15</v>
      </c>
      <c r="K11" s="104" t="s">
        <v>15</v>
      </c>
      <c r="L11" s="104" t="s">
        <v>14</v>
      </c>
      <c r="M11" s="104" t="s">
        <v>14</v>
      </c>
      <c r="N11" s="104" t="s">
        <v>15</v>
      </c>
      <c r="O11" s="104" t="s">
        <v>15</v>
      </c>
      <c r="P11" s="104" t="s">
        <v>15</v>
      </c>
      <c r="Q11" s="104" t="s">
        <v>15</v>
      </c>
      <c r="R11" s="104" t="s">
        <v>15</v>
      </c>
      <c r="S11" s="104" t="s">
        <v>15</v>
      </c>
      <c r="T11" s="104" t="s">
        <v>15</v>
      </c>
      <c r="U11" s="104" t="s">
        <v>15</v>
      </c>
      <c r="V11" s="104" t="s">
        <v>15</v>
      </c>
      <c r="W11" s="104" t="s">
        <v>15</v>
      </c>
      <c r="X11" s="104" t="s">
        <v>15</v>
      </c>
      <c r="Y11" s="104" t="s">
        <v>15</v>
      </c>
      <c r="Z11" s="104" t="s">
        <v>15</v>
      </c>
      <c r="AA11" s="104" t="s">
        <v>15</v>
      </c>
      <c r="AB11" s="104" t="s">
        <v>15</v>
      </c>
      <c r="AC11" s="104" t="s">
        <v>15</v>
      </c>
      <c r="AD11" s="104"/>
      <c r="AE11" s="104"/>
      <c r="AF11" s="104"/>
      <c r="AG11" s="104"/>
      <c r="AH11" s="104"/>
      <c r="AI11" s="104"/>
      <c r="AJ11">
        <f t="shared" si="0"/>
        <v>23</v>
      </c>
    </row>
    <row r="12" spans="2:36">
      <c r="B12" s="119">
        <v>9</v>
      </c>
      <c r="C12" s="109" t="s">
        <v>285</v>
      </c>
      <c r="D12" s="122">
        <v>107</v>
      </c>
      <c r="E12" s="104" t="s">
        <v>276</v>
      </c>
      <c r="F12" s="104" t="s">
        <v>277</v>
      </c>
      <c r="G12" s="104" t="s">
        <v>277</v>
      </c>
      <c r="H12" s="104" t="s">
        <v>277</v>
      </c>
      <c r="I12" s="104" t="s">
        <v>277</v>
      </c>
      <c r="J12" s="104" t="s">
        <v>277</v>
      </c>
      <c r="K12" s="104" t="s">
        <v>277</v>
      </c>
      <c r="L12" s="104" t="s">
        <v>277</v>
      </c>
      <c r="M12" s="104" t="s">
        <v>277</v>
      </c>
      <c r="N12" s="104" t="s">
        <v>277</v>
      </c>
      <c r="O12" s="104" t="s">
        <v>15</v>
      </c>
      <c r="P12" s="104" t="s">
        <v>15</v>
      </c>
      <c r="Q12" s="104" t="s">
        <v>15</v>
      </c>
      <c r="R12" s="104" t="s">
        <v>15</v>
      </c>
      <c r="S12" s="104" t="s">
        <v>15</v>
      </c>
      <c r="T12" s="104" t="s">
        <v>15</v>
      </c>
      <c r="U12" s="104" t="s">
        <v>15</v>
      </c>
      <c r="V12" s="104" t="s">
        <v>15</v>
      </c>
      <c r="W12" s="104" t="s">
        <v>15</v>
      </c>
      <c r="X12" s="104" t="s">
        <v>15</v>
      </c>
      <c r="Y12" s="104" t="s">
        <v>15</v>
      </c>
      <c r="Z12" s="104" t="s">
        <v>15</v>
      </c>
      <c r="AA12" s="104" t="s">
        <v>15</v>
      </c>
      <c r="AB12" s="104" t="s">
        <v>15</v>
      </c>
      <c r="AC12" s="104" t="s">
        <v>15</v>
      </c>
      <c r="AD12" s="104"/>
      <c r="AE12" s="104"/>
      <c r="AF12" s="104"/>
      <c r="AG12" s="104"/>
      <c r="AH12" s="104"/>
      <c r="AI12" s="104"/>
      <c r="AJ12">
        <f>COUNTIF($E12:$AI12,"P")</f>
        <v>15</v>
      </c>
    </row>
    <row r="13" spans="2:36">
      <c r="B13" s="119">
        <v>11</v>
      </c>
      <c r="C13" s="109" t="s">
        <v>286</v>
      </c>
      <c r="D13" s="122">
        <v>108</v>
      </c>
      <c r="E13" s="104" t="s">
        <v>15</v>
      </c>
      <c r="F13" s="104" t="s">
        <v>14</v>
      </c>
      <c r="G13" s="104" t="s">
        <v>15</v>
      </c>
      <c r="H13" s="104" t="s">
        <v>15</v>
      </c>
      <c r="I13" s="104" t="s">
        <v>15</v>
      </c>
      <c r="J13" s="104" t="s">
        <v>15</v>
      </c>
      <c r="K13" s="104" t="s">
        <v>15</v>
      </c>
      <c r="L13" s="104" t="s">
        <v>15</v>
      </c>
      <c r="M13" s="104" t="s">
        <v>15</v>
      </c>
      <c r="N13" s="104" t="s">
        <v>15</v>
      </c>
      <c r="O13" s="104" t="s">
        <v>15</v>
      </c>
      <c r="P13" s="104" t="s">
        <v>15</v>
      </c>
      <c r="Q13" s="104" t="s">
        <v>14</v>
      </c>
      <c r="R13" s="104" t="s">
        <v>15</v>
      </c>
      <c r="S13" s="104" t="s">
        <v>15</v>
      </c>
      <c r="T13" s="104" t="s">
        <v>15</v>
      </c>
      <c r="U13" s="104" t="s">
        <v>14</v>
      </c>
      <c r="V13" s="104" t="s">
        <v>15</v>
      </c>
      <c r="W13" s="104" t="s">
        <v>15</v>
      </c>
      <c r="X13" s="104" t="s">
        <v>14</v>
      </c>
      <c r="Y13" s="104" t="s">
        <v>14</v>
      </c>
      <c r="Z13" s="104" t="s">
        <v>14</v>
      </c>
      <c r="AA13" s="104" t="s">
        <v>15</v>
      </c>
      <c r="AB13" s="104" t="s">
        <v>14</v>
      </c>
      <c r="AC13" s="104" t="s">
        <v>15</v>
      </c>
      <c r="AD13" s="104"/>
      <c r="AE13" s="104"/>
      <c r="AF13" s="104"/>
      <c r="AG13" s="104"/>
      <c r="AH13" s="104"/>
      <c r="AI13" s="104"/>
      <c r="AJ13">
        <f>COUNTIF($E14:$AI14,"P")</f>
        <v>22</v>
      </c>
    </row>
    <row r="14" spans="2:36">
      <c r="B14" s="119">
        <v>12</v>
      </c>
      <c r="C14" s="109" t="s">
        <v>287</v>
      </c>
      <c r="D14" s="122">
        <v>109</v>
      </c>
      <c r="E14" s="104" t="s">
        <v>14</v>
      </c>
      <c r="F14" s="104" t="s">
        <v>15</v>
      </c>
      <c r="G14" s="104" t="s">
        <v>15</v>
      </c>
      <c r="H14" s="104" t="s">
        <v>15</v>
      </c>
      <c r="I14" s="104" t="s">
        <v>15</v>
      </c>
      <c r="J14" s="104" t="s">
        <v>15</v>
      </c>
      <c r="K14" s="104" t="s">
        <v>15</v>
      </c>
      <c r="L14" s="104" t="s">
        <v>14</v>
      </c>
      <c r="M14" s="104" t="s">
        <v>15</v>
      </c>
      <c r="N14" s="104" t="s">
        <v>15</v>
      </c>
      <c r="O14" s="104" t="s">
        <v>15</v>
      </c>
      <c r="P14" s="104" t="s">
        <v>15</v>
      </c>
      <c r="Q14" s="104" t="s">
        <v>14</v>
      </c>
      <c r="R14" s="104" t="s">
        <v>15</v>
      </c>
      <c r="S14" s="104" t="s">
        <v>15</v>
      </c>
      <c r="T14" s="104" t="s">
        <v>15</v>
      </c>
      <c r="U14" s="104" t="s">
        <v>15</v>
      </c>
      <c r="V14" s="104" t="s">
        <v>15</v>
      </c>
      <c r="W14" s="104" t="s">
        <v>15</v>
      </c>
      <c r="X14" s="104" t="s">
        <v>15</v>
      </c>
      <c r="Y14" s="104" t="s">
        <v>15</v>
      </c>
      <c r="Z14" s="104" t="s">
        <v>15</v>
      </c>
      <c r="AA14" s="104" t="s">
        <v>15</v>
      </c>
      <c r="AB14" s="104" t="s">
        <v>15</v>
      </c>
      <c r="AC14" s="104" t="s">
        <v>15</v>
      </c>
      <c r="AD14" s="104"/>
      <c r="AE14" s="104"/>
      <c r="AF14" s="104"/>
      <c r="AG14" s="104"/>
      <c r="AH14" s="104"/>
      <c r="AI14" s="104"/>
      <c r="AJ14">
        <f>COUNTIF($E15:$AI15,"P")</f>
        <v>20</v>
      </c>
    </row>
    <row r="15" spans="2:36">
      <c r="B15" s="119">
        <v>13</v>
      </c>
      <c r="C15" s="109" t="s">
        <v>288</v>
      </c>
      <c r="D15" s="123">
        <v>110</v>
      </c>
      <c r="E15" s="104" t="s">
        <v>16</v>
      </c>
      <c r="F15" s="104" t="s">
        <v>16</v>
      </c>
      <c r="G15" s="104" t="s">
        <v>16</v>
      </c>
      <c r="H15" s="104" t="s">
        <v>16</v>
      </c>
      <c r="I15" s="104" t="s">
        <v>16</v>
      </c>
      <c r="J15" s="104" t="s">
        <v>16</v>
      </c>
      <c r="K15" s="104" t="s">
        <v>16</v>
      </c>
      <c r="L15" s="104" t="s">
        <v>16</v>
      </c>
      <c r="M15" s="104" t="s">
        <v>276</v>
      </c>
      <c r="N15" s="104" t="s">
        <v>16</v>
      </c>
      <c r="O15" s="104" t="s">
        <v>15</v>
      </c>
      <c r="P15" s="104" t="s">
        <v>15</v>
      </c>
      <c r="Q15" s="104" t="s">
        <v>15</v>
      </c>
      <c r="R15" s="104" t="s">
        <v>14</v>
      </c>
      <c r="S15" s="104" t="s">
        <v>15</v>
      </c>
      <c r="T15" s="104" t="s">
        <v>15</v>
      </c>
      <c r="U15" s="104" t="s">
        <v>14</v>
      </c>
      <c r="V15" s="104" t="s">
        <v>15</v>
      </c>
      <c r="W15" s="104" t="s">
        <v>14</v>
      </c>
      <c r="X15" s="104" t="s">
        <v>15</v>
      </c>
      <c r="Y15" s="104" t="s">
        <v>15</v>
      </c>
      <c r="Z15" s="104" t="s">
        <v>15</v>
      </c>
      <c r="AA15" s="104" t="s">
        <v>15</v>
      </c>
      <c r="AB15" s="104" t="s">
        <v>14</v>
      </c>
      <c r="AC15" s="104" t="s">
        <v>15</v>
      </c>
      <c r="AD15" s="104"/>
      <c r="AE15" s="104"/>
      <c r="AF15" s="104"/>
      <c r="AG15" s="104"/>
      <c r="AH15" s="104"/>
      <c r="AI15" s="104"/>
      <c r="AJ15">
        <f>COUNTIF($E16:$AI16,"P")</f>
        <v>1</v>
      </c>
    </row>
    <row r="16" spans="2:36">
      <c r="B16" s="119">
        <v>14</v>
      </c>
      <c r="C16" s="124" t="s">
        <v>289</v>
      </c>
      <c r="D16" s="121">
        <v>111</v>
      </c>
      <c r="E16" s="104" t="s">
        <v>276</v>
      </c>
      <c r="F16" s="104" t="s">
        <v>276</v>
      </c>
      <c r="G16" s="104" t="s">
        <v>276</v>
      </c>
      <c r="H16" s="104" t="s">
        <v>276</v>
      </c>
      <c r="I16" s="104" t="s">
        <v>276</v>
      </c>
      <c r="J16" s="104" t="s">
        <v>276</v>
      </c>
      <c r="K16" s="104" t="s">
        <v>276</v>
      </c>
      <c r="L16" s="104" t="s">
        <v>276</v>
      </c>
      <c r="M16" s="104" t="s">
        <v>276</v>
      </c>
      <c r="N16" s="104" t="s">
        <v>276</v>
      </c>
      <c r="O16" s="104" t="s">
        <v>276</v>
      </c>
      <c r="P16" s="104" t="s">
        <v>276</v>
      </c>
      <c r="Q16" s="104" t="s">
        <v>276</v>
      </c>
      <c r="R16" s="104" t="s">
        <v>276</v>
      </c>
      <c r="S16" s="104" t="s">
        <v>276</v>
      </c>
      <c r="T16" s="104" t="s">
        <v>276</v>
      </c>
      <c r="U16" s="104" t="s">
        <v>15</v>
      </c>
      <c r="V16" s="104" t="s">
        <v>276</v>
      </c>
      <c r="W16" s="104" t="s">
        <v>276</v>
      </c>
      <c r="X16" s="104" t="s">
        <v>276</v>
      </c>
      <c r="Y16" s="104" t="s">
        <v>276</v>
      </c>
      <c r="Z16" s="104" t="s">
        <v>276</v>
      </c>
      <c r="AA16" s="104" t="s">
        <v>276</v>
      </c>
      <c r="AB16" s="104" t="s">
        <v>276</v>
      </c>
      <c r="AC16" s="104" t="s">
        <v>276</v>
      </c>
      <c r="AD16" s="104"/>
      <c r="AE16" s="104"/>
      <c r="AF16" s="104"/>
      <c r="AG16" s="104"/>
      <c r="AH16" s="104"/>
      <c r="AI16" s="104"/>
      <c r="AJ16">
        <f>COUNTIF($E17:$AI17,"P")</f>
        <v>10</v>
      </c>
    </row>
    <row r="17" spans="2:36">
      <c r="B17" s="119">
        <v>15</v>
      </c>
      <c r="C17" s="125" t="s">
        <v>290</v>
      </c>
      <c r="D17" s="122">
        <v>112</v>
      </c>
      <c r="E17" s="104" t="s">
        <v>15</v>
      </c>
      <c r="F17" s="104" t="s">
        <v>15</v>
      </c>
      <c r="G17" s="104" t="s">
        <v>15</v>
      </c>
      <c r="H17" s="104" t="s">
        <v>15</v>
      </c>
      <c r="I17" s="104" t="s">
        <v>15</v>
      </c>
      <c r="J17" s="104" t="s">
        <v>15</v>
      </c>
      <c r="K17" s="104" t="s">
        <v>15</v>
      </c>
      <c r="L17" s="104" t="s">
        <v>15</v>
      </c>
      <c r="M17" s="104" t="s">
        <v>15</v>
      </c>
      <c r="N17" s="104" t="s">
        <v>15</v>
      </c>
      <c r="O17" s="104" t="s">
        <v>276</v>
      </c>
      <c r="P17" s="104" t="s">
        <v>276</v>
      </c>
      <c r="Q17" s="104" t="s">
        <v>276</v>
      </c>
      <c r="R17" s="104" t="s">
        <v>276</v>
      </c>
      <c r="S17" s="104" t="s">
        <v>276</v>
      </c>
      <c r="T17" s="104" t="s">
        <v>276</v>
      </c>
      <c r="U17" s="104" t="s">
        <v>276</v>
      </c>
      <c r="V17" s="104" t="s">
        <v>276</v>
      </c>
      <c r="W17" s="104" t="s">
        <v>276</v>
      </c>
      <c r="X17" s="104" t="s">
        <v>276</v>
      </c>
      <c r="Y17" s="104" t="s">
        <v>276</v>
      </c>
      <c r="Z17" s="104" t="s">
        <v>276</v>
      </c>
      <c r="AA17" s="104" t="s">
        <v>276</v>
      </c>
      <c r="AB17" s="104" t="s">
        <v>276</v>
      </c>
      <c r="AC17" s="104" t="s">
        <v>276</v>
      </c>
      <c r="AD17" s="104"/>
      <c r="AE17" s="104"/>
      <c r="AF17" s="104"/>
      <c r="AG17" s="104"/>
      <c r="AH17" s="104"/>
      <c r="AI17" s="104"/>
      <c r="AJ17">
        <f>COUNTIF($E18:$AI18,"P")</f>
        <v>22</v>
      </c>
    </row>
    <row r="18" spans="2:36">
      <c r="B18" s="119">
        <v>16</v>
      </c>
      <c r="C18" s="109" t="s">
        <v>291</v>
      </c>
      <c r="D18" s="122">
        <v>114</v>
      </c>
      <c r="E18" s="104" t="s">
        <v>14</v>
      </c>
      <c r="F18" s="104" t="s">
        <v>15</v>
      </c>
      <c r="G18" s="104" t="s">
        <v>15</v>
      </c>
      <c r="H18" s="104" t="s">
        <v>15</v>
      </c>
      <c r="I18" s="104" t="s">
        <v>14</v>
      </c>
      <c r="J18" s="104" t="s">
        <v>15</v>
      </c>
      <c r="K18" s="104" t="s">
        <v>15</v>
      </c>
      <c r="L18" s="104" t="s">
        <v>15</v>
      </c>
      <c r="M18" s="104" t="s">
        <v>15</v>
      </c>
      <c r="N18" s="104" t="s">
        <v>15</v>
      </c>
      <c r="O18" s="104" t="s">
        <v>15</v>
      </c>
      <c r="P18" s="104" t="s">
        <v>15</v>
      </c>
      <c r="Q18" s="104" t="s">
        <v>15</v>
      </c>
      <c r="R18" s="104" t="s">
        <v>15</v>
      </c>
      <c r="S18" s="104" t="s">
        <v>15</v>
      </c>
      <c r="T18" s="104" t="s">
        <v>15</v>
      </c>
      <c r="U18" s="104" t="s">
        <v>15</v>
      </c>
      <c r="V18" s="104" t="s">
        <v>15</v>
      </c>
      <c r="W18" s="104" t="s">
        <v>15</v>
      </c>
      <c r="X18" s="104" t="s">
        <v>15</v>
      </c>
      <c r="Y18" s="104" t="s">
        <v>15</v>
      </c>
      <c r="Z18" s="104" t="s">
        <v>15</v>
      </c>
      <c r="AA18" s="104" t="s">
        <v>15</v>
      </c>
      <c r="AB18" s="104" t="s">
        <v>14</v>
      </c>
      <c r="AC18" s="104" t="s">
        <v>15</v>
      </c>
      <c r="AD18" s="104"/>
      <c r="AE18" s="104"/>
      <c r="AF18" s="104"/>
      <c r="AG18" s="104"/>
      <c r="AH18" s="104"/>
      <c r="AI18" s="104"/>
      <c r="AJ18">
        <f>COUNTIF($E19:$AI19,"P")</f>
        <v>22</v>
      </c>
    </row>
    <row r="19" spans="2:36">
      <c r="B19" s="119">
        <v>17</v>
      </c>
      <c r="C19" s="109" t="s">
        <v>292</v>
      </c>
      <c r="D19" s="122">
        <v>115</v>
      </c>
      <c r="E19" s="104" t="s">
        <v>15</v>
      </c>
      <c r="F19" s="104" t="s">
        <v>15</v>
      </c>
      <c r="G19" s="104" t="s">
        <v>14</v>
      </c>
      <c r="H19" s="104" t="s">
        <v>15</v>
      </c>
      <c r="I19" s="104" t="s">
        <v>15</v>
      </c>
      <c r="J19" s="104" t="s">
        <v>15</v>
      </c>
      <c r="K19" s="104" t="s">
        <v>14</v>
      </c>
      <c r="L19" s="104" t="s">
        <v>15</v>
      </c>
      <c r="M19" s="104" t="s">
        <v>15</v>
      </c>
      <c r="N19" s="104" t="s">
        <v>15</v>
      </c>
      <c r="O19" s="104" t="s">
        <v>15</v>
      </c>
      <c r="P19" s="104" t="s">
        <v>15</v>
      </c>
      <c r="Q19" s="104" t="s">
        <v>15</v>
      </c>
      <c r="R19" s="104" t="s">
        <v>15</v>
      </c>
      <c r="S19" s="104" t="s">
        <v>15</v>
      </c>
      <c r="T19" s="104" t="s">
        <v>15</v>
      </c>
      <c r="U19" s="104" t="s">
        <v>15</v>
      </c>
      <c r="V19" s="104" t="s">
        <v>15</v>
      </c>
      <c r="W19" s="104" t="s">
        <v>15</v>
      </c>
      <c r="X19" s="104" t="s">
        <v>15</v>
      </c>
      <c r="Y19" s="104" t="s">
        <v>15</v>
      </c>
      <c r="Z19" s="104" t="s">
        <v>14</v>
      </c>
      <c r="AA19" s="104" t="s">
        <v>15</v>
      </c>
      <c r="AB19" s="104" t="s">
        <v>15</v>
      </c>
      <c r="AC19" s="104" t="s">
        <v>15</v>
      </c>
      <c r="AD19" s="104"/>
      <c r="AE19" s="104"/>
      <c r="AF19" s="104"/>
      <c r="AG19" s="104"/>
      <c r="AH19" s="104"/>
      <c r="AI19" s="104"/>
      <c r="AJ19">
        <f>COUNTIF($E20:$AI20,"P")</f>
        <v>23</v>
      </c>
    </row>
    <row r="20" spans="2:36">
      <c r="B20" s="119">
        <v>18</v>
      </c>
      <c r="C20" s="109" t="s">
        <v>293</v>
      </c>
      <c r="D20" s="123">
        <v>116</v>
      </c>
      <c r="E20" s="104" t="s">
        <v>15</v>
      </c>
      <c r="F20" s="104" t="s">
        <v>15</v>
      </c>
      <c r="G20" s="104" t="s">
        <v>15</v>
      </c>
      <c r="H20" s="104" t="s">
        <v>15</v>
      </c>
      <c r="I20" s="104" t="s">
        <v>15</v>
      </c>
      <c r="J20" s="104" t="s">
        <v>15</v>
      </c>
      <c r="K20" s="104" t="s">
        <v>15</v>
      </c>
      <c r="L20" s="104" t="s">
        <v>15</v>
      </c>
      <c r="M20" s="104" t="s">
        <v>15</v>
      </c>
      <c r="N20" s="104" t="s">
        <v>15</v>
      </c>
      <c r="O20" s="104" t="s">
        <v>15</v>
      </c>
      <c r="P20" s="104" t="s">
        <v>15</v>
      </c>
      <c r="Q20" s="104" t="s">
        <v>14</v>
      </c>
      <c r="R20" s="104" t="s">
        <v>14</v>
      </c>
      <c r="S20" s="104" t="s">
        <v>15</v>
      </c>
      <c r="T20" s="104" t="s">
        <v>15</v>
      </c>
      <c r="U20" s="104" t="s">
        <v>15</v>
      </c>
      <c r="V20" s="104" t="s">
        <v>15</v>
      </c>
      <c r="W20" s="104" t="s">
        <v>15</v>
      </c>
      <c r="X20" s="104" t="s">
        <v>15</v>
      </c>
      <c r="Y20" s="104" t="s">
        <v>15</v>
      </c>
      <c r="Z20" s="104" t="s">
        <v>15</v>
      </c>
      <c r="AA20" s="104" t="s">
        <v>15</v>
      </c>
      <c r="AB20" s="104" t="s">
        <v>15</v>
      </c>
      <c r="AC20" s="104" t="s">
        <v>15</v>
      </c>
      <c r="AD20" s="104"/>
      <c r="AE20" s="104"/>
      <c r="AF20" s="104"/>
      <c r="AG20" s="104"/>
      <c r="AH20" s="104"/>
      <c r="AI20" s="104"/>
      <c r="AJ20">
        <f>COUNTIF($E21:$AI21,"P")</f>
        <v>16</v>
      </c>
    </row>
    <row r="21" spans="2:36">
      <c r="B21" s="119">
        <v>19</v>
      </c>
      <c r="C21" s="109" t="s">
        <v>294</v>
      </c>
      <c r="D21" s="122">
        <v>117</v>
      </c>
      <c r="E21" s="104" t="s">
        <v>14</v>
      </c>
      <c r="F21" s="104" t="s">
        <v>14</v>
      </c>
      <c r="G21" s="104" t="s">
        <v>15</v>
      </c>
      <c r="H21" s="104" t="s">
        <v>14</v>
      </c>
      <c r="I21" s="104" t="s">
        <v>14</v>
      </c>
      <c r="J21" s="104" t="s">
        <v>14</v>
      </c>
      <c r="K21" s="104" t="s">
        <v>14</v>
      </c>
      <c r="L21" s="104" t="s">
        <v>14</v>
      </c>
      <c r="M21" s="104" t="s">
        <v>14</v>
      </c>
      <c r="N21" s="104" t="s">
        <v>14</v>
      </c>
      <c r="O21" s="104" t="s">
        <v>15</v>
      </c>
      <c r="P21" s="104" t="s">
        <v>15</v>
      </c>
      <c r="Q21" s="104" t="s">
        <v>15</v>
      </c>
      <c r="R21" s="104" t="s">
        <v>15</v>
      </c>
      <c r="S21" s="104" t="s">
        <v>15</v>
      </c>
      <c r="T21" s="104" t="s">
        <v>15</v>
      </c>
      <c r="U21" s="104" t="s">
        <v>15</v>
      </c>
      <c r="V21" s="104" t="s">
        <v>15</v>
      </c>
      <c r="W21" s="104" t="s">
        <v>15</v>
      </c>
      <c r="X21" s="104" t="s">
        <v>15</v>
      </c>
      <c r="Y21" s="104" t="s">
        <v>15</v>
      </c>
      <c r="Z21" s="104" t="s">
        <v>15</v>
      </c>
      <c r="AA21" s="104" t="s">
        <v>15</v>
      </c>
      <c r="AB21" s="104" t="s">
        <v>15</v>
      </c>
      <c r="AC21" s="104" t="s">
        <v>15</v>
      </c>
      <c r="AD21" s="104"/>
      <c r="AE21" s="104"/>
      <c r="AF21" s="104"/>
      <c r="AG21" s="104"/>
      <c r="AH21" s="104"/>
      <c r="AI21" s="104"/>
      <c r="AJ21">
        <f>COUNTIF($E22:$AI22,"P")</f>
        <v>4</v>
      </c>
    </row>
    <row r="22" spans="2:36">
      <c r="B22" s="119">
        <v>20</v>
      </c>
      <c r="C22" s="126" t="s">
        <v>295</v>
      </c>
      <c r="D22" s="122">
        <v>118</v>
      </c>
      <c r="E22" s="111" t="s">
        <v>14</v>
      </c>
      <c r="F22" s="111" t="s">
        <v>14</v>
      </c>
      <c r="G22" s="111" t="s">
        <v>15</v>
      </c>
      <c r="H22" s="111" t="s">
        <v>15</v>
      </c>
      <c r="I22" s="111" t="s">
        <v>15</v>
      </c>
      <c r="J22" s="111" t="s">
        <v>15</v>
      </c>
      <c r="K22" s="111" t="s">
        <v>14</v>
      </c>
      <c r="L22" s="111" t="s">
        <v>14</v>
      </c>
      <c r="M22" s="111" t="s">
        <v>14</v>
      </c>
      <c r="N22" s="111" t="s">
        <v>14</v>
      </c>
      <c r="O22" s="110" t="s">
        <v>296</v>
      </c>
      <c r="P22" s="104" t="s">
        <v>276</v>
      </c>
      <c r="Q22" s="104" t="s">
        <v>276</v>
      </c>
      <c r="R22" s="104" t="s">
        <v>276</v>
      </c>
      <c r="S22" s="104" t="s">
        <v>276</v>
      </c>
      <c r="T22" s="104" t="s">
        <v>276</v>
      </c>
      <c r="U22" s="104" t="s">
        <v>276</v>
      </c>
      <c r="V22" s="104" t="s">
        <v>276</v>
      </c>
      <c r="W22" s="104" t="s">
        <v>276</v>
      </c>
      <c r="X22" s="104" t="s">
        <v>276</v>
      </c>
      <c r="Y22" s="104" t="s">
        <v>276</v>
      </c>
      <c r="Z22" s="104" t="s">
        <v>276</v>
      </c>
      <c r="AA22" s="104" t="s">
        <v>276</v>
      </c>
      <c r="AB22" s="104" t="s">
        <v>276</v>
      </c>
      <c r="AC22" s="104" t="s">
        <v>276</v>
      </c>
      <c r="AD22" s="104"/>
      <c r="AE22" s="104"/>
      <c r="AF22" s="104"/>
      <c r="AG22" s="104"/>
      <c r="AH22" s="104"/>
      <c r="AI22" s="104"/>
      <c r="AJ22">
        <f>COUNTIF($E23:$AI23,"P")</f>
        <v>6</v>
      </c>
    </row>
    <row r="23" spans="2:36">
      <c r="B23" s="119">
        <v>21</v>
      </c>
      <c r="C23" s="126" t="s">
        <v>297</v>
      </c>
      <c r="D23" s="122">
        <v>119</v>
      </c>
      <c r="E23" s="111" t="s">
        <v>14</v>
      </c>
      <c r="F23" s="111" t="s">
        <v>15</v>
      </c>
      <c r="G23" s="111" t="s">
        <v>15</v>
      </c>
      <c r="H23" s="111" t="s">
        <v>15</v>
      </c>
      <c r="I23" s="111" t="s">
        <v>14</v>
      </c>
      <c r="J23" s="111" t="s">
        <v>15</v>
      </c>
      <c r="K23" s="111" t="s">
        <v>15</v>
      </c>
      <c r="L23" s="111" t="s">
        <v>14</v>
      </c>
      <c r="M23" s="111" t="s">
        <v>15</v>
      </c>
      <c r="N23" s="111" t="s">
        <v>14</v>
      </c>
      <c r="O23" s="110" t="s">
        <v>296</v>
      </c>
      <c r="P23" s="104" t="s">
        <v>276</v>
      </c>
      <c r="Q23" s="104" t="s">
        <v>276</v>
      </c>
      <c r="R23" s="104" t="s">
        <v>276</v>
      </c>
      <c r="S23" s="104" t="s">
        <v>276</v>
      </c>
      <c r="T23" s="104" t="s">
        <v>276</v>
      </c>
      <c r="U23" s="104" t="s">
        <v>276</v>
      </c>
      <c r="V23" s="104" t="s">
        <v>276</v>
      </c>
      <c r="W23" s="104" t="s">
        <v>276</v>
      </c>
      <c r="X23" s="104" t="s">
        <v>276</v>
      </c>
      <c r="Y23" s="104" t="s">
        <v>276</v>
      </c>
      <c r="Z23" s="104" t="s">
        <v>276</v>
      </c>
      <c r="AA23" s="104" t="s">
        <v>276</v>
      </c>
      <c r="AB23" s="104" t="s">
        <v>276</v>
      </c>
      <c r="AC23" s="104" t="s">
        <v>276</v>
      </c>
      <c r="AD23" s="104"/>
      <c r="AE23" s="104"/>
      <c r="AF23" s="104"/>
      <c r="AG23" s="104"/>
      <c r="AH23" s="104"/>
      <c r="AI23" s="104"/>
      <c r="AJ23">
        <f>COUNTIF($E24:$AI24,"P")</f>
        <v>22</v>
      </c>
    </row>
    <row r="24" spans="2:36">
      <c r="B24" s="119">
        <v>22</v>
      </c>
      <c r="C24" s="109" t="s">
        <v>298</v>
      </c>
      <c r="D24" s="122">
        <v>120</v>
      </c>
      <c r="E24" s="104" t="s">
        <v>15</v>
      </c>
      <c r="F24" s="104" t="s">
        <v>15</v>
      </c>
      <c r="G24" s="104" t="s">
        <v>15</v>
      </c>
      <c r="H24" s="104" t="s">
        <v>15</v>
      </c>
      <c r="I24" s="104" t="s">
        <v>14</v>
      </c>
      <c r="J24" s="104" t="s">
        <v>15</v>
      </c>
      <c r="K24" s="104" t="s">
        <v>15</v>
      </c>
      <c r="L24" s="104" t="s">
        <v>15</v>
      </c>
      <c r="M24" s="104" t="s">
        <v>15</v>
      </c>
      <c r="N24" s="113" t="s">
        <v>15</v>
      </c>
      <c r="O24" s="104" t="s">
        <v>15</v>
      </c>
      <c r="P24" s="104" t="s">
        <v>15</v>
      </c>
      <c r="Q24" s="104" t="s">
        <v>14</v>
      </c>
      <c r="R24" s="104" t="s">
        <v>15</v>
      </c>
      <c r="S24" s="104" t="s">
        <v>15</v>
      </c>
      <c r="T24" s="104" t="s">
        <v>15</v>
      </c>
      <c r="U24" s="104" t="s">
        <v>15</v>
      </c>
      <c r="V24" s="104" t="s">
        <v>15</v>
      </c>
      <c r="W24" s="104" t="s">
        <v>15</v>
      </c>
      <c r="X24" s="104" t="s">
        <v>15</v>
      </c>
      <c r="Y24" s="104" t="s">
        <v>15</v>
      </c>
      <c r="Z24" s="104" t="s">
        <v>15</v>
      </c>
      <c r="AA24" s="104" t="s">
        <v>15</v>
      </c>
      <c r="AB24" s="104" t="s">
        <v>14</v>
      </c>
      <c r="AC24" s="104" t="s">
        <v>15</v>
      </c>
      <c r="AD24" s="104"/>
      <c r="AE24" s="104"/>
      <c r="AF24" s="104"/>
      <c r="AG24" s="104"/>
      <c r="AH24" s="104"/>
      <c r="AI24" s="104"/>
      <c r="AJ24">
        <f>COUNTIF($E25:$AI25,"P")</f>
        <v>21</v>
      </c>
    </row>
    <row r="25" spans="2:36">
      <c r="B25" s="119">
        <v>23</v>
      </c>
      <c r="C25" s="109" t="s">
        <v>299</v>
      </c>
      <c r="D25" s="122">
        <v>121</v>
      </c>
      <c r="E25" s="104" t="s">
        <v>14</v>
      </c>
      <c r="F25" s="104" t="s">
        <v>15</v>
      </c>
      <c r="G25" s="104" t="s">
        <v>15</v>
      </c>
      <c r="H25" s="104" t="s">
        <v>15</v>
      </c>
      <c r="I25" s="104" t="s">
        <v>14</v>
      </c>
      <c r="J25" s="104" t="s">
        <v>15</v>
      </c>
      <c r="K25" s="104" t="s">
        <v>15</v>
      </c>
      <c r="L25" s="104" t="s">
        <v>14</v>
      </c>
      <c r="M25" s="104" t="s">
        <v>15</v>
      </c>
      <c r="N25" s="104" t="s">
        <v>14</v>
      </c>
      <c r="O25" s="104" t="s">
        <v>15</v>
      </c>
      <c r="P25" s="104" t="s">
        <v>15</v>
      </c>
      <c r="Q25" s="104" t="s">
        <v>15</v>
      </c>
      <c r="R25" s="104" t="s">
        <v>15</v>
      </c>
      <c r="S25" s="104" t="s">
        <v>15</v>
      </c>
      <c r="T25" s="104" t="s">
        <v>15</v>
      </c>
      <c r="U25" s="104" t="s">
        <v>15</v>
      </c>
      <c r="V25" s="104" t="s">
        <v>15</v>
      </c>
      <c r="W25" s="104" t="s">
        <v>15</v>
      </c>
      <c r="X25" s="104" t="s">
        <v>15</v>
      </c>
      <c r="Y25" s="104" t="s">
        <v>15</v>
      </c>
      <c r="Z25" s="104" t="s">
        <v>15</v>
      </c>
      <c r="AA25" s="104" t="s">
        <v>15</v>
      </c>
      <c r="AB25" s="104" t="s">
        <v>15</v>
      </c>
      <c r="AC25" s="104" t="s">
        <v>15</v>
      </c>
      <c r="AD25" s="104"/>
      <c r="AE25" s="104"/>
      <c r="AF25" s="104"/>
      <c r="AG25" s="104"/>
      <c r="AH25" s="104"/>
      <c r="AI25" s="104"/>
      <c r="AJ25">
        <f>COUNTIF($E26:$AI26,"P")</f>
        <v>8</v>
      </c>
    </row>
    <row r="26" spans="2:36">
      <c r="B26" s="119">
        <v>24</v>
      </c>
      <c r="C26" s="109" t="s">
        <v>300</v>
      </c>
      <c r="D26" s="127">
        <v>122</v>
      </c>
      <c r="E26" s="104" t="s">
        <v>276</v>
      </c>
      <c r="F26" s="104" t="s">
        <v>276</v>
      </c>
      <c r="G26" s="104" t="s">
        <v>276</v>
      </c>
      <c r="H26" s="104" t="s">
        <v>276</v>
      </c>
      <c r="I26" s="104" t="s">
        <v>276</v>
      </c>
      <c r="J26" s="104" t="s">
        <v>276</v>
      </c>
      <c r="K26" s="104" t="s">
        <v>276</v>
      </c>
      <c r="L26" s="104" t="s">
        <v>276</v>
      </c>
      <c r="M26" s="104" t="s">
        <v>276</v>
      </c>
      <c r="N26" s="104" t="s">
        <v>276</v>
      </c>
      <c r="O26" s="104" t="s">
        <v>14</v>
      </c>
      <c r="P26" s="104" t="s">
        <v>14</v>
      </c>
      <c r="Q26" s="104" t="s">
        <v>14</v>
      </c>
      <c r="R26" s="104" t="s">
        <v>15</v>
      </c>
      <c r="S26" s="104" t="s">
        <v>15</v>
      </c>
      <c r="T26" s="104" t="s">
        <v>15</v>
      </c>
      <c r="U26" s="104" t="s">
        <v>14</v>
      </c>
      <c r="V26" s="104" t="s">
        <v>14</v>
      </c>
      <c r="W26" s="104" t="s">
        <v>15</v>
      </c>
      <c r="X26" s="104" t="s">
        <v>15</v>
      </c>
      <c r="Y26" s="104" t="s">
        <v>15</v>
      </c>
      <c r="Z26" s="104" t="s">
        <v>15</v>
      </c>
      <c r="AA26" s="104" t="s">
        <v>15</v>
      </c>
      <c r="AB26" s="104" t="s">
        <v>14</v>
      </c>
      <c r="AC26" s="104" t="s">
        <v>14</v>
      </c>
      <c r="AD26" s="104"/>
      <c r="AE26" s="104"/>
      <c r="AF26" s="104"/>
      <c r="AG26" s="104"/>
      <c r="AH26" s="104"/>
      <c r="AI26" s="104"/>
      <c r="AJ26">
        <f>COUNTIF($E27:$AI27,"P")</f>
        <v>10</v>
      </c>
    </row>
    <row r="27" spans="2:36">
      <c r="B27" s="119">
        <v>25</v>
      </c>
      <c r="C27" s="124" t="s">
        <v>301</v>
      </c>
      <c r="D27" s="122">
        <v>123</v>
      </c>
      <c r="E27" s="104" t="s">
        <v>15</v>
      </c>
      <c r="F27" s="104" t="s">
        <v>15</v>
      </c>
      <c r="G27" s="104" t="s">
        <v>15</v>
      </c>
      <c r="H27" s="104" t="s">
        <v>15</v>
      </c>
      <c r="I27" s="104" t="s">
        <v>15</v>
      </c>
      <c r="J27" s="104" t="s">
        <v>15</v>
      </c>
      <c r="K27" s="104" t="s">
        <v>15</v>
      </c>
      <c r="L27" s="104" t="s">
        <v>15</v>
      </c>
      <c r="M27" s="104" t="s">
        <v>15</v>
      </c>
      <c r="N27" s="104" t="s">
        <v>15</v>
      </c>
      <c r="O27" s="104" t="s">
        <v>276</v>
      </c>
      <c r="P27" s="104" t="s">
        <v>276</v>
      </c>
      <c r="Q27" s="104" t="s">
        <v>302</v>
      </c>
      <c r="R27" s="104" t="s">
        <v>276</v>
      </c>
      <c r="S27" s="104" t="s">
        <v>276</v>
      </c>
      <c r="T27" s="104" t="s">
        <v>276</v>
      </c>
      <c r="U27" s="104" t="s">
        <v>276</v>
      </c>
      <c r="V27" s="104" t="s">
        <v>276</v>
      </c>
      <c r="W27" s="104" t="s">
        <v>276</v>
      </c>
      <c r="X27" s="104" t="s">
        <v>276</v>
      </c>
      <c r="Y27" s="104" t="s">
        <v>276</v>
      </c>
      <c r="Z27" s="104" t="s">
        <v>276</v>
      </c>
      <c r="AA27" s="104" t="s">
        <v>276</v>
      </c>
      <c r="AB27" s="104" t="s">
        <v>276</v>
      </c>
      <c r="AC27" s="104" t="s">
        <v>276</v>
      </c>
      <c r="AD27" s="104"/>
      <c r="AE27" s="104"/>
      <c r="AF27" s="104"/>
      <c r="AG27" s="104"/>
      <c r="AH27" s="104"/>
      <c r="AI27" s="104"/>
      <c r="AJ27">
        <f>COUNTIF($E28:$AI28,"P")</f>
        <v>25</v>
      </c>
    </row>
    <row r="28" spans="2:36">
      <c r="B28" s="119">
        <v>26</v>
      </c>
      <c r="C28" s="109" t="s">
        <v>303</v>
      </c>
      <c r="D28" s="122">
        <v>124</v>
      </c>
      <c r="E28" s="104" t="s">
        <v>15</v>
      </c>
      <c r="F28" s="104" t="s">
        <v>15</v>
      </c>
      <c r="G28" s="104" t="s">
        <v>15</v>
      </c>
      <c r="H28" s="104" t="s">
        <v>15</v>
      </c>
      <c r="I28" s="104" t="s">
        <v>15</v>
      </c>
      <c r="J28" s="104" t="s">
        <v>15</v>
      </c>
      <c r="K28" s="104" t="s">
        <v>15</v>
      </c>
      <c r="L28" s="104" t="s">
        <v>15</v>
      </c>
      <c r="M28" s="104" t="s">
        <v>15</v>
      </c>
      <c r="N28" s="104" t="s">
        <v>15</v>
      </c>
      <c r="O28" s="104" t="s">
        <v>15</v>
      </c>
      <c r="P28" s="104" t="s">
        <v>15</v>
      </c>
      <c r="Q28" s="104" t="s">
        <v>15</v>
      </c>
      <c r="R28" s="104" t="s">
        <v>15</v>
      </c>
      <c r="S28" s="104" t="s">
        <v>15</v>
      </c>
      <c r="T28" s="104" t="s">
        <v>15</v>
      </c>
      <c r="U28" s="104" t="s">
        <v>15</v>
      </c>
      <c r="V28" s="104" t="s">
        <v>15</v>
      </c>
      <c r="W28" s="104" t="s">
        <v>15</v>
      </c>
      <c r="X28" s="104" t="s">
        <v>15</v>
      </c>
      <c r="Y28" s="104" t="s">
        <v>15</v>
      </c>
      <c r="Z28" s="104" t="s">
        <v>15</v>
      </c>
      <c r="AA28" s="104" t="s">
        <v>15</v>
      </c>
      <c r="AB28" s="104" t="s">
        <v>15</v>
      </c>
      <c r="AC28" s="104" t="s">
        <v>15</v>
      </c>
      <c r="AD28" s="104"/>
      <c r="AE28" s="104"/>
      <c r="AF28" s="104"/>
      <c r="AG28" s="104"/>
      <c r="AH28" s="104"/>
      <c r="AI28" s="104"/>
      <c r="AJ28">
        <f>COUNTIF($E29:$AI29,"P")</f>
        <v>14</v>
      </c>
    </row>
    <row r="29" spans="2:36">
      <c r="B29" s="119">
        <v>27</v>
      </c>
      <c r="C29" s="109" t="s">
        <v>304</v>
      </c>
      <c r="D29" s="121">
        <v>126</v>
      </c>
      <c r="E29" s="104" t="s">
        <v>276</v>
      </c>
      <c r="F29" s="104" t="s">
        <v>276</v>
      </c>
      <c r="G29" s="104" t="s">
        <v>276</v>
      </c>
      <c r="H29" s="104" t="s">
        <v>276</v>
      </c>
      <c r="I29" s="104" t="s">
        <v>276</v>
      </c>
      <c r="J29" s="104" t="s">
        <v>276</v>
      </c>
      <c r="K29" s="104" t="s">
        <v>276</v>
      </c>
      <c r="L29" s="104" t="s">
        <v>276</v>
      </c>
      <c r="M29" s="104" t="s">
        <v>276</v>
      </c>
      <c r="N29" s="104" t="s">
        <v>276</v>
      </c>
      <c r="O29" s="104" t="s">
        <v>15</v>
      </c>
      <c r="P29" s="104" t="s">
        <v>14</v>
      </c>
      <c r="Q29" s="104" t="s">
        <v>15</v>
      </c>
      <c r="R29" s="104" t="s">
        <v>15</v>
      </c>
      <c r="S29" s="104" t="s">
        <v>15</v>
      </c>
      <c r="T29" s="104" t="s">
        <v>15</v>
      </c>
      <c r="U29" s="104" t="s">
        <v>15</v>
      </c>
      <c r="V29" s="104" t="s">
        <v>15</v>
      </c>
      <c r="W29" s="104" t="s">
        <v>15</v>
      </c>
      <c r="X29" s="104" t="s">
        <v>15</v>
      </c>
      <c r="Y29" s="104" t="s">
        <v>15</v>
      </c>
      <c r="Z29" s="104" t="s">
        <v>15</v>
      </c>
      <c r="AA29" s="104" t="s">
        <v>15</v>
      </c>
      <c r="AB29" s="104" t="s">
        <v>15</v>
      </c>
      <c r="AC29" s="104" t="s">
        <v>15</v>
      </c>
      <c r="AD29" s="104"/>
      <c r="AE29" s="104"/>
      <c r="AF29" s="104"/>
      <c r="AG29" s="104"/>
      <c r="AH29" s="104"/>
      <c r="AI29" s="104"/>
      <c r="AJ29">
        <f>COUNTIF($E30:$AI30,"P")</f>
        <v>0</v>
      </c>
    </row>
    <row r="30" spans="2:36">
      <c r="B30" s="119">
        <v>28</v>
      </c>
      <c r="C30" s="125" t="s">
        <v>290</v>
      </c>
      <c r="D30" s="127">
        <v>202</v>
      </c>
      <c r="E30" s="104" t="s">
        <v>276</v>
      </c>
      <c r="F30" s="104" t="s">
        <v>276</v>
      </c>
      <c r="G30" s="104" t="s">
        <v>276</v>
      </c>
      <c r="H30" s="104" t="s">
        <v>276</v>
      </c>
      <c r="I30" s="104" t="s">
        <v>276</v>
      </c>
      <c r="J30" s="104" t="s">
        <v>276</v>
      </c>
      <c r="K30" s="104" t="s">
        <v>276</v>
      </c>
      <c r="L30" s="104" t="s">
        <v>276</v>
      </c>
      <c r="M30" s="104" t="s">
        <v>276</v>
      </c>
      <c r="N30" s="104" t="s">
        <v>276</v>
      </c>
      <c r="O30" s="104" t="s">
        <v>276</v>
      </c>
      <c r="P30" s="104" t="s">
        <v>276</v>
      </c>
      <c r="Q30" s="104" t="s">
        <v>276</v>
      </c>
      <c r="R30" s="104" t="s">
        <v>276</v>
      </c>
      <c r="S30" s="104" t="s">
        <v>276</v>
      </c>
      <c r="T30" s="104" t="s">
        <v>276</v>
      </c>
      <c r="U30" s="104" t="s">
        <v>276</v>
      </c>
      <c r="V30" s="104" t="s">
        <v>276</v>
      </c>
      <c r="W30" s="104" t="s">
        <v>276</v>
      </c>
      <c r="X30" s="104" t="s">
        <v>276</v>
      </c>
      <c r="Y30" s="104" t="s">
        <v>276</v>
      </c>
      <c r="Z30" s="104" t="s">
        <v>276</v>
      </c>
      <c r="AA30" s="104" t="s">
        <v>276</v>
      </c>
      <c r="AB30" s="104" t="s">
        <v>276</v>
      </c>
      <c r="AC30" s="104" t="s">
        <v>276</v>
      </c>
      <c r="AD30" s="104"/>
      <c r="AE30" s="104"/>
      <c r="AF30" s="104"/>
      <c r="AG30" s="104"/>
      <c r="AH30" s="104"/>
      <c r="AI30" s="104"/>
      <c r="AJ30">
        <f>COUNTIF($E31:$AI31,"P")</f>
        <v>0</v>
      </c>
    </row>
    <row r="31" spans="2:36">
      <c r="B31" s="119">
        <v>29</v>
      </c>
      <c r="C31" s="124" t="s">
        <v>301</v>
      </c>
      <c r="D31" s="122">
        <v>203</v>
      </c>
      <c r="E31" s="104" t="s">
        <v>276</v>
      </c>
      <c r="F31" s="104" t="s">
        <v>276</v>
      </c>
      <c r="G31" s="104" t="s">
        <v>276</v>
      </c>
      <c r="H31" s="104" t="s">
        <v>276</v>
      </c>
      <c r="I31" s="104" t="s">
        <v>276</v>
      </c>
      <c r="J31" s="104" t="s">
        <v>276</v>
      </c>
      <c r="K31" s="104" t="s">
        <v>276</v>
      </c>
      <c r="L31" s="104" t="s">
        <v>276</v>
      </c>
      <c r="M31" s="104" t="s">
        <v>276</v>
      </c>
      <c r="N31" s="104" t="s">
        <v>276</v>
      </c>
      <c r="O31" s="104" t="s">
        <v>276</v>
      </c>
      <c r="P31" s="104" t="s">
        <v>276</v>
      </c>
      <c r="Q31" s="104" t="s">
        <v>276</v>
      </c>
      <c r="R31" s="104" t="s">
        <v>276</v>
      </c>
      <c r="S31" s="104" t="s">
        <v>276</v>
      </c>
      <c r="T31" s="104" t="s">
        <v>276</v>
      </c>
      <c r="U31" s="104" t="s">
        <v>276</v>
      </c>
      <c r="V31" s="104" t="s">
        <v>276</v>
      </c>
      <c r="W31" s="104" t="s">
        <v>276</v>
      </c>
      <c r="X31" s="104" t="s">
        <v>276</v>
      </c>
      <c r="Y31" s="104" t="s">
        <v>276</v>
      </c>
      <c r="Z31" s="104" t="s">
        <v>276</v>
      </c>
      <c r="AA31" s="104" t="s">
        <v>276</v>
      </c>
      <c r="AB31" s="104" t="s">
        <v>276</v>
      </c>
      <c r="AC31" s="104" t="s">
        <v>276</v>
      </c>
      <c r="AD31" s="104"/>
      <c r="AE31" s="104"/>
      <c r="AF31" s="104"/>
      <c r="AG31" s="104"/>
      <c r="AH31" s="104"/>
      <c r="AI31" s="104"/>
      <c r="AJ31">
        <f>COUNTIF($E32:$AI32,"P")</f>
        <v>5</v>
      </c>
    </row>
    <row r="32" spans="2:36">
      <c r="B32" s="119">
        <v>30</v>
      </c>
      <c r="C32" s="109" t="s">
        <v>305</v>
      </c>
      <c r="D32" s="122">
        <v>204</v>
      </c>
      <c r="E32" s="104" t="s">
        <v>14</v>
      </c>
      <c r="F32" s="104" t="s">
        <v>14</v>
      </c>
      <c r="G32" s="104" t="s">
        <v>14</v>
      </c>
      <c r="H32" s="104" t="s">
        <v>15</v>
      </c>
      <c r="I32" s="104" t="s">
        <v>14</v>
      </c>
      <c r="J32" s="104" t="s">
        <v>14</v>
      </c>
      <c r="K32" s="104" t="s">
        <v>14</v>
      </c>
      <c r="L32" s="104" t="s">
        <v>15</v>
      </c>
      <c r="M32" s="104" t="s">
        <v>15</v>
      </c>
      <c r="N32" s="104" t="s">
        <v>14</v>
      </c>
      <c r="O32" s="104" t="s">
        <v>14</v>
      </c>
      <c r="P32" s="104" t="s">
        <v>14</v>
      </c>
      <c r="Q32" s="104" t="s">
        <v>14</v>
      </c>
      <c r="R32" s="104" t="s">
        <v>14</v>
      </c>
      <c r="S32" s="104" t="s">
        <v>14</v>
      </c>
      <c r="T32" s="104" t="s">
        <v>15</v>
      </c>
      <c r="U32" s="104" t="s">
        <v>15</v>
      </c>
      <c r="V32" s="104" t="s">
        <v>14</v>
      </c>
      <c r="W32" s="104" t="s">
        <v>14</v>
      </c>
      <c r="X32" s="104" t="s">
        <v>14</v>
      </c>
      <c r="Y32" s="104" t="s">
        <v>14</v>
      </c>
      <c r="Z32" s="104" t="s">
        <v>14</v>
      </c>
      <c r="AA32" s="104" t="s">
        <v>14</v>
      </c>
      <c r="AB32" s="104" t="s">
        <v>14</v>
      </c>
      <c r="AC32" s="104" t="s">
        <v>14</v>
      </c>
      <c r="AD32" s="104"/>
      <c r="AE32" s="104"/>
      <c r="AF32" s="104"/>
      <c r="AG32" s="104"/>
      <c r="AH32" s="104"/>
      <c r="AI32" s="104"/>
      <c r="AJ32">
        <f>COUNTIF($E33:$AI33,"P")</f>
        <v>11</v>
      </c>
    </row>
    <row r="33" spans="2:36">
      <c r="B33" s="119">
        <v>31</v>
      </c>
      <c r="C33" s="109" t="s">
        <v>306</v>
      </c>
      <c r="D33" s="122">
        <v>204</v>
      </c>
      <c r="E33" s="104" t="s">
        <v>15</v>
      </c>
      <c r="F33" s="104" t="s">
        <v>15</v>
      </c>
      <c r="G33" s="104" t="s">
        <v>15</v>
      </c>
      <c r="H33" s="104" t="s">
        <v>15</v>
      </c>
      <c r="I33" s="104" t="s">
        <v>15</v>
      </c>
      <c r="J33" s="104" t="s">
        <v>15</v>
      </c>
      <c r="K33" s="104" t="s">
        <v>15</v>
      </c>
      <c r="L33" s="104" t="s">
        <v>15</v>
      </c>
      <c r="M33" s="104" t="s">
        <v>15</v>
      </c>
      <c r="N33" s="104" t="s">
        <v>15</v>
      </c>
      <c r="O33" s="104" t="s">
        <v>14</v>
      </c>
      <c r="P33" s="104" t="s">
        <v>14</v>
      </c>
      <c r="Q33" s="104" t="s">
        <v>14</v>
      </c>
      <c r="R33" s="104" t="s">
        <v>14</v>
      </c>
      <c r="S33" s="104" t="s">
        <v>14</v>
      </c>
      <c r="T33" s="104" t="s">
        <v>15</v>
      </c>
      <c r="U33" s="104" t="s">
        <v>14</v>
      </c>
      <c r="V33" s="104" t="s">
        <v>14</v>
      </c>
      <c r="W33" s="104" t="s">
        <v>14</v>
      </c>
      <c r="X33" s="104" t="s">
        <v>14</v>
      </c>
      <c r="Y33" s="104" t="s">
        <v>14</v>
      </c>
      <c r="Z33" s="104" t="s">
        <v>14</v>
      </c>
      <c r="AA33" s="104" t="s">
        <v>14</v>
      </c>
      <c r="AB33" s="104" t="s">
        <v>14</v>
      </c>
      <c r="AC33" s="104" t="s">
        <v>14</v>
      </c>
      <c r="AD33" s="104"/>
      <c r="AE33" s="104"/>
      <c r="AF33" s="104"/>
      <c r="AG33" s="104"/>
      <c r="AH33" s="104"/>
      <c r="AI33" s="104"/>
      <c r="AJ33">
        <f>COUNTIF($E34:$AI34,"P")</f>
        <v>24</v>
      </c>
    </row>
    <row r="34" spans="2:36">
      <c r="B34" s="119">
        <v>32</v>
      </c>
      <c r="C34" s="109" t="s">
        <v>307</v>
      </c>
      <c r="D34" s="122">
        <v>205</v>
      </c>
      <c r="E34" s="104" t="s">
        <v>15</v>
      </c>
      <c r="F34" s="104" t="s">
        <v>15</v>
      </c>
      <c r="G34" s="104" t="s">
        <v>15</v>
      </c>
      <c r="H34" s="104" t="s">
        <v>15</v>
      </c>
      <c r="I34" s="104" t="s">
        <v>15</v>
      </c>
      <c r="J34" s="104" t="s">
        <v>15</v>
      </c>
      <c r="K34" s="104" t="s">
        <v>15</v>
      </c>
      <c r="L34" s="104" t="s">
        <v>15</v>
      </c>
      <c r="M34" s="104" t="s">
        <v>15</v>
      </c>
      <c r="N34" s="104" t="s">
        <v>15</v>
      </c>
      <c r="O34" s="104" t="s">
        <v>15</v>
      </c>
      <c r="P34" s="104" t="s">
        <v>15</v>
      </c>
      <c r="Q34" s="104" t="s">
        <v>15</v>
      </c>
      <c r="R34" s="104" t="s">
        <v>15</v>
      </c>
      <c r="S34" s="104" t="s">
        <v>15</v>
      </c>
      <c r="T34" s="104" t="s">
        <v>15</v>
      </c>
      <c r="U34" s="104" t="s">
        <v>15</v>
      </c>
      <c r="V34" s="104" t="s">
        <v>15</v>
      </c>
      <c r="W34" s="104" t="s">
        <v>15</v>
      </c>
      <c r="X34" s="104" t="s">
        <v>15</v>
      </c>
      <c r="Y34" s="104" t="s">
        <v>15</v>
      </c>
      <c r="Z34" s="104" t="s">
        <v>15</v>
      </c>
      <c r="AA34" s="104" t="s">
        <v>14</v>
      </c>
      <c r="AB34" s="104" t="s">
        <v>15</v>
      </c>
      <c r="AC34" s="104" t="s">
        <v>15</v>
      </c>
      <c r="AD34" s="104"/>
      <c r="AE34" s="104"/>
      <c r="AF34" s="104"/>
      <c r="AG34" s="104"/>
      <c r="AH34" s="104"/>
      <c r="AI34" s="104"/>
      <c r="AJ34">
        <f>COUNTIF($E35:$AI35,"P")</f>
        <v>19</v>
      </c>
    </row>
    <row r="35" spans="2:36">
      <c r="B35" s="119">
        <v>33</v>
      </c>
      <c r="C35" s="109" t="s">
        <v>308</v>
      </c>
      <c r="D35" s="122">
        <v>205</v>
      </c>
      <c r="E35" s="104" t="s">
        <v>14</v>
      </c>
      <c r="F35" s="104" t="s">
        <v>14</v>
      </c>
      <c r="G35" s="104" t="s">
        <v>15</v>
      </c>
      <c r="H35" s="104" t="s">
        <v>14</v>
      </c>
      <c r="I35" s="104" t="s">
        <v>15</v>
      </c>
      <c r="J35" s="104" t="s">
        <v>15</v>
      </c>
      <c r="K35" s="104" t="s">
        <v>15</v>
      </c>
      <c r="L35" s="104" t="s">
        <v>15</v>
      </c>
      <c r="M35" s="104" t="s">
        <v>14</v>
      </c>
      <c r="N35" s="104" t="s">
        <v>14</v>
      </c>
      <c r="O35" s="104" t="s">
        <v>15</v>
      </c>
      <c r="P35" s="104" t="s">
        <v>15</v>
      </c>
      <c r="Q35" s="104" t="s">
        <v>15</v>
      </c>
      <c r="R35" s="104" t="s">
        <v>15</v>
      </c>
      <c r="S35" s="104" t="s">
        <v>15</v>
      </c>
      <c r="T35" s="104" t="s">
        <v>15</v>
      </c>
      <c r="U35" s="104" t="s">
        <v>15</v>
      </c>
      <c r="V35" s="104" t="s">
        <v>15</v>
      </c>
      <c r="W35" s="104" t="s">
        <v>15</v>
      </c>
      <c r="X35" s="104" t="s">
        <v>15</v>
      </c>
      <c r="Y35" s="104" t="s">
        <v>15</v>
      </c>
      <c r="Z35" s="104" t="s">
        <v>15</v>
      </c>
      <c r="AA35" s="104" t="s">
        <v>14</v>
      </c>
      <c r="AB35" s="104" t="s">
        <v>15</v>
      </c>
      <c r="AC35" s="104" t="s">
        <v>15</v>
      </c>
      <c r="AD35" s="104"/>
      <c r="AE35" s="104"/>
      <c r="AF35" s="104"/>
      <c r="AG35" s="104"/>
      <c r="AH35" s="104"/>
      <c r="AI35" s="104"/>
      <c r="AJ35">
        <f>COUNTIF($E36:$AI36,"P")</f>
        <v>17</v>
      </c>
    </row>
    <row r="36" spans="2:36">
      <c r="B36" s="119">
        <v>34</v>
      </c>
      <c r="C36" s="109" t="s">
        <v>309</v>
      </c>
      <c r="D36" s="122">
        <v>206</v>
      </c>
      <c r="E36" s="104" t="s">
        <v>14</v>
      </c>
      <c r="F36" s="104" t="s">
        <v>14</v>
      </c>
      <c r="G36" s="104" t="s">
        <v>14</v>
      </c>
      <c r="H36" s="104" t="s">
        <v>14</v>
      </c>
      <c r="I36" s="104" t="s">
        <v>14</v>
      </c>
      <c r="J36" s="104" t="s">
        <v>15</v>
      </c>
      <c r="K36" s="104" t="s">
        <v>15</v>
      </c>
      <c r="L36" s="104" t="s">
        <v>15</v>
      </c>
      <c r="M36" s="104" t="s">
        <v>15</v>
      </c>
      <c r="N36" s="104" t="s">
        <v>15</v>
      </c>
      <c r="O36" s="104" t="s">
        <v>15</v>
      </c>
      <c r="P36" s="104" t="s">
        <v>15</v>
      </c>
      <c r="Q36" s="104" t="s">
        <v>14</v>
      </c>
      <c r="R36" s="104" t="s">
        <v>15</v>
      </c>
      <c r="S36" s="104" t="s">
        <v>15</v>
      </c>
      <c r="T36" s="104" t="s">
        <v>15</v>
      </c>
      <c r="U36" s="104" t="s">
        <v>14</v>
      </c>
      <c r="V36" s="104" t="s">
        <v>15</v>
      </c>
      <c r="W36" s="104" t="s">
        <v>15</v>
      </c>
      <c r="X36" s="104" t="s">
        <v>15</v>
      </c>
      <c r="Y36" s="104" t="s">
        <v>15</v>
      </c>
      <c r="Z36" s="104" t="s">
        <v>15</v>
      </c>
      <c r="AA36" s="104" t="s">
        <v>15</v>
      </c>
      <c r="AB36" s="104" t="s">
        <v>15</v>
      </c>
      <c r="AC36" s="104" t="s">
        <v>14</v>
      </c>
      <c r="AD36" s="104"/>
      <c r="AE36" s="104"/>
      <c r="AF36" s="104"/>
      <c r="AG36" s="104"/>
      <c r="AH36" s="104"/>
      <c r="AI36" s="104"/>
      <c r="AJ36">
        <f>COUNTIF($E37:$AI37,"P")</f>
        <v>17</v>
      </c>
    </row>
    <row r="37" spans="2:36">
      <c r="B37" s="119">
        <v>35</v>
      </c>
      <c r="C37" s="109" t="s">
        <v>310</v>
      </c>
      <c r="D37" s="122">
        <v>207</v>
      </c>
      <c r="E37" s="104" t="s">
        <v>14</v>
      </c>
      <c r="F37" s="104" t="s">
        <v>14</v>
      </c>
      <c r="G37" s="104" t="s">
        <v>14</v>
      </c>
      <c r="H37" s="104" t="s">
        <v>15</v>
      </c>
      <c r="I37" s="104" t="s">
        <v>14</v>
      </c>
      <c r="J37" s="104" t="s">
        <v>15</v>
      </c>
      <c r="K37" s="104" t="s">
        <v>15</v>
      </c>
      <c r="L37" s="104" t="s">
        <v>15</v>
      </c>
      <c r="M37" s="104" t="s">
        <v>15</v>
      </c>
      <c r="N37" s="104" t="s">
        <v>15</v>
      </c>
      <c r="O37" s="104" t="s">
        <v>15</v>
      </c>
      <c r="P37" s="104" t="s">
        <v>14</v>
      </c>
      <c r="Q37" s="104" t="s">
        <v>15</v>
      </c>
      <c r="R37" s="104" t="s">
        <v>15</v>
      </c>
      <c r="S37" s="104" t="s">
        <v>15</v>
      </c>
      <c r="T37" s="104" t="s">
        <v>15</v>
      </c>
      <c r="U37" s="104" t="s">
        <v>14</v>
      </c>
      <c r="V37" s="104" t="s">
        <v>15</v>
      </c>
      <c r="W37" s="104" t="s">
        <v>15</v>
      </c>
      <c r="X37" s="104" t="s">
        <v>15</v>
      </c>
      <c r="Y37" s="104" t="s">
        <v>14</v>
      </c>
      <c r="Z37" s="104" t="s">
        <v>15</v>
      </c>
      <c r="AA37" s="104" t="s">
        <v>15</v>
      </c>
      <c r="AB37" s="104" t="s">
        <v>14</v>
      </c>
      <c r="AC37" s="104" t="s">
        <v>15</v>
      </c>
      <c r="AD37" s="104"/>
      <c r="AE37" s="104"/>
      <c r="AF37" s="104"/>
      <c r="AG37" s="104"/>
      <c r="AH37" s="104"/>
      <c r="AI37" s="104"/>
      <c r="AJ37">
        <f>COUNTIF($E38:$AI38,"P")</f>
        <v>19</v>
      </c>
    </row>
    <row r="38" spans="2:36">
      <c r="B38" s="119">
        <v>36</v>
      </c>
      <c r="C38" s="109" t="s">
        <v>311</v>
      </c>
      <c r="D38" s="122">
        <v>207</v>
      </c>
      <c r="E38" s="104" t="s">
        <v>14</v>
      </c>
      <c r="F38" s="104" t="s">
        <v>14</v>
      </c>
      <c r="G38" s="104" t="s">
        <v>15</v>
      </c>
      <c r="H38" s="104" t="s">
        <v>15</v>
      </c>
      <c r="I38" s="104" t="s">
        <v>15</v>
      </c>
      <c r="J38" s="104" t="s">
        <v>15</v>
      </c>
      <c r="K38" s="104" t="s">
        <v>15</v>
      </c>
      <c r="L38" s="104" t="s">
        <v>14</v>
      </c>
      <c r="M38" s="104" t="s">
        <v>15</v>
      </c>
      <c r="N38" s="104" t="s">
        <v>14</v>
      </c>
      <c r="O38" s="104" t="s">
        <v>15</v>
      </c>
      <c r="P38" s="104" t="s">
        <v>14</v>
      </c>
      <c r="Q38" s="104" t="s">
        <v>15</v>
      </c>
      <c r="R38" s="104" t="s">
        <v>15</v>
      </c>
      <c r="S38" s="104" t="s">
        <v>15</v>
      </c>
      <c r="T38" s="104" t="s">
        <v>15</v>
      </c>
      <c r="U38" s="104" t="s">
        <v>15</v>
      </c>
      <c r="V38" s="104" t="s">
        <v>15</v>
      </c>
      <c r="W38" s="104" t="s">
        <v>15</v>
      </c>
      <c r="X38" s="104" t="s">
        <v>15</v>
      </c>
      <c r="Y38" s="104" t="s">
        <v>14</v>
      </c>
      <c r="Z38" s="104" t="s">
        <v>15</v>
      </c>
      <c r="AA38" s="104" t="s">
        <v>15</v>
      </c>
      <c r="AB38" s="104" t="s">
        <v>15</v>
      </c>
      <c r="AC38" s="104" t="s">
        <v>15</v>
      </c>
      <c r="AD38" s="104"/>
      <c r="AE38" s="104"/>
      <c r="AF38" s="104"/>
      <c r="AG38" s="104"/>
      <c r="AH38" s="104"/>
      <c r="AI38" s="104"/>
      <c r="AJ38">
        <f>COUNTIF($E39:$AI39,"P")</f>
        <v>14</v>
      </c>
    </row>
    <row r="39" spans="2:36">
      <c r="B39" s="119">
        <v>37</v>
      </c>
      <c r="C39" s="109" t="s">
        <v>312</v>
      </c>
      <c r="D39" s="122">
        <v>208</v>
      </c>
      <c r="E39" s="104" t="s">
        <v>15</v>
      </c>
      <c r="F39" s="104" t="s">
        <v>15</v>
      </c>
      <c r="G39" s="104" t="s">
        <v>15</v>
      </c>
      <c r="H39" s="104" t="s">
        <v>14</v>
      </c>
      <c r="I39" s="104" t="s">
        <v>14</v>
      </c>
      <c r="J39" s="104" t="s">
        <v>14</v>
      </c>
      <c r="K39" s="104" t="s">
        <v>14</v>
      </c>
      <c r="L39" s="104" t="s">
        <v>14</v>
      </c>
      <c r="M39" s="104" t="s">
        <v>14</v>
      </c>
      <c r="N39" s="104" t="s">
        <v>14</v>
      </c>
      <c r="O39" s="104" t="s">
        <v>15</v>
      </c>
      <c r="P39" s="104" t="s">
        <v>15</v>
      </c>
      <c r="Q39" s="104" t="s">
        <v>15</v>
      </c>
      <c r="R39" s="104" t="s">
        <v>15</v>
      </c>
      <c r="S39" s="104" t="s">
        <v>15</v>
      </c>
      <c r="T39" s="104" t="s">
        <v>15</v>
      </c>
      <c r="U39" s="104" t="s">
        <v>14</v>
      </c>
      <c r="V39" s="104" t="s">
        <v>14</v>
      </c>
      <c r="W39" s="104" t="s">
        <v>14</v>
      </c>
      <c r="X39" s="104" t="s">
        <v>15</v>
      </c>
      <c r="Y39" s="104" t="s">
        <v>15</v>
      </c>
      <c r="Z39" s="104" t="s">
        <v>14</v>
      </c>
      <c r="AA39" s="104" t="s">
        <v>15</v>
      </c>
      <c r="AB39" s="104" t="s">
        <v>15</v>
      </c>
      <c r="AC39" s="104" t="s">
        <v>15</v>
      </c>
      <c r="AD39" s="104"/>
      <c r="AE39" s="104"/>
      <c r="AF39" s="104"/>
      <c r="AG39" s="104"/>
      <c r="AH39" s="104"/>
      <c r="AI39" s="104"/>
      <c r="AJ39">
        <f>COUNTIF($E40:$AI40,"P")</f>
        <v>9</v>
      </c>
    </row>
    <row r="40" spans="2:36">
      <c r="B40" s="119">
        <v>38</v>
      </c>
      <c r="C40" s="126" t="s">
        <v>313</v>
      </c>
      <c r="D40" s="122">
        <v>209</v>
      </c>
      <c r="E40" s="111" t="s">
        <v>276</v>
      </c>
      <c r="F40" s="111" t="s">
        <v>276</v>
      </c>
      <c r="G40" s="111" t="s">
        <v>276</v>
      </c>
      <c r="H40" s="111" t="s">
        <v>276</v>
      </c>
      <c r="I40" s="111" t="s">
        <v>276</v>
      </c>
      <c r="J40" s="111" t="s">
        <v>276</v>
      </c>
      <c r="K40" s="111" t="s">
        <v>276</v>
      </c>
      <c r="L40" s="111" t="s">
        <v>276</v>
      </c>
      <c r="M40" s="111" t="s">
        <v>276</v>
      </c>
      <c r="N40" s="111" t="s">
        <v>276</v>
      </c>
      <c r="O40" s="128" t="s">
        <v>296</v>
      </c>
      <c r="P40" s="104" t="s">
        <v>276</v>
      </c>
      <c r="Q40" s="104" t="s">
        <v>276</v>
      </c>
      <c r="R40" s="104" t="s">
        <v>276</v>
      </c>
      <c r="S40" s="104" t="s">
        <v>276</v>
      </c>
      <c r="T40" s="104" t="s">
        <v>276</v>
      </c>
      <c r="U40" s="104" t="s">
        <v>15</v>
      </c>
      <c r="V40" s="104" t="s">
        <v>15</v>
      </c>
      <c r="W40" s="104" t="s">
        <v>15</v>
      </c>
      <c r="X40" s="104" t="s">
        <v>15</v>
      </c>
      <c r="Y40" s="104" t="s">
        <v>15</v>
      </c>
      <c r="Z40" s="104" t="s">
        <v>15</v>
      </c>
      <c r="AA40" s="104" t="s">
        <v>15</v>
      </c>
      <c r="AB40" s="104" t="s">
        <v>15</v>
      </c>
      <c r="AC40" s="104" t="s">
        <v>15</v>
      </c>
      <c r="AD40" s="104"/>
      <c r="AE40" s="104"/>
      <c r="AF40" s="104"/>
      <c r="AG40" s="104"/>
      <c r="AH40" s="104"/>
      <c r="AI40" s="104"/>
      <c r="AJ40">
        <f>COUNTIF($E41:$AI41,"P")</f>
        <v>10</v>
      </c>
    </row>
    <row r="41" spans="2:36">
      <c r="B41" s="119">
        <v>39</v>
      </c>
      <c r="C41" s="125" t="s">
        <v>290</v>
      </c>
      <c r="D41" s="122">
        <v>210</v>
      </c>
      <c r="E41" s="104" t="s">
        <v>15</v>
      </c>
      <c r="F41" s="104" t="s">
        <v>15</v>
      </c>
      <c r="G41" s="104" t="s">
        <v>15</v>
      </c>
      <c r="H41" s="104" t="s">
        <v>15</v>
      </c>
      <c r="I41" s="104" t="s">
        <v>15</v>
      </c>
      <c r="J41" s="104" t="s">
        <v>15</v>
      </c>
      <c r="K41" s="104" t="s">
        <v>15</v>
      </c>
      <c r="L41" s="104" t="s">
        <v>15</v>
      </c>
      <c r="M41" s="104" t="s">
        <v>15</v>
      </c>
      <c r="N41" s="104" t="s">
        <v>15</v>
      </c>
      <c r="O41" s="104" t="s">
        <v>276</v>
      </c>
      <c r="P41" s="104" t="s">
        <v>276</v>
      </c>
      <c r="Q41" s="104" t="s">
        <v>302</v>
      </c>
      <c r="R41" s="104" t="s">
        <v>276</v>
      </c>
      <c r="S41" s="104" t="s">
        <v>276</v>
      </c>
      <c r="T41" s="104" t="s">
        <v>276</v>
      </c>
      <c r="U41" s="104" t="s">
        <v>276</v>
      </c>
      <c r="V41" s="104" t="s">
        <v>276</v>
      </c>
      <c r="W41" s="104" t="s">
        <v>276</v>
      </c>
      <c r="X41" s="104" t="s">
        <v>276</v>
      </c>
      <c r="Y41" s="104" t="s">
        <v>276</v>
      </c>
      <c r="Z41" s="104" t="s">
        <v>276</v>
      </c>
      <c r="AA41" s="104" t="s">
        <v>276</v>
      </c>
      <c r="AB41" s="104" t="s">
        <v>276</v>
      </c>
      <c r="AC41" s="104" t="s">
        <v>276</v>
      </c>
      <c r="AD41" s="104"/>
      <c r="AE41" s="104"/>
      <c r="AF41" s="104"/>
      <c r="AG41" s="104"/>
      <c r="AH41" s="104"/>
      <c r="AI41" s="104"/>
      <c r="AJ41">
        <f>COUNTIF($E42:$AI42,"P")</f>
        <v>25</v>
      </c>
    </row>
    <row r="42" spans="2:36">
      <c r="B42" s="119">
        <v>40</v>
      </c>
      <c r="C42" s="109" t="s">
        <v>314</v>
      </c>
      <c r="D42" s="122">
        <v>211</v>
      </c>
      <c r="E42" s="104" t="s">
        <v>15</v>
      </c>
      <c r="F42" s="104" t="s">
        <v>15</v>
      </c>
      <c r="G42" s="104" t="s">
        <v>15</v>
      </c>
      <c r="H42" s="104" t="s">
        <v>15</v>
      </c>
      <c r="I42" s="104" t="s">
        <v>15</v>
      </c>
      <c r="J42" s="104" t="s">
        <v>15</v>
      </c>
      <c r="K42" s="104" t="s">
        <v>15</v>
      </c>
      <c r="L42" s="104" t="s">
        <v>15</v>
      </c>
      <c r="M42" s="104" t="s">
        <v>15</v>
      </c>
      <c r="N42" s="104" t="s">
        <v>15</v>
      </c>
      <c r="O42" s="104" t="s">
        <v>15</v>
      </c>
      <c r="P42" s="104" t="s">
        <v>15</v>
      </c>
      <c r="Q42" s="104" t="s">
        <v>15</v>
      </c>
      <c r="R42" s="104" t="s">
        <v>15</v>
      </c>
      <c r="S42" s="104" t="s">
        <v>15</v>
      </c>
      <c r="T42" s="104" t="s">
        <v>15</v>
      </c>
      <c r="U42" s="104" t="s">
        <v>15</v>
      </c>
      <c r="V42" s="104" t="s">
        <v>15</v>
      </c>
      <c r="W42" s="104" t="s">
        <v>15</v>
      </c>
      <c r="X42" s="104" t="s">
        <v>15</v>
      </c>
      <c r="Y42" s="104" t="s">
        <v>15</v>
      </c>
      <c r="Z42" s="104" t="s">
        <v>15</v>
      </c>
      <c r="AA42" s="104" t="s">
        <v>15</v>
      </c>
      <c r="AB42" s="104" t="s">
        <v>15</v>
      </c>
      <c r="AC42" s="104" t="s">
        <v>15</v>
      </c>
      <c r="AD42" s="104"/>
      <c r="AE42" s="104"/>
      <c r="AF42" s="104"/>
      <c r="AG42" s="104"/>
      <c r="AH42" s="104"/>
      <c r="AI42" s="104"/>
      <c r="AJ42">
        <f>COUNTIF($E43:$AI43,"P")</f>
        <v>17</v>
      </c>
    </row>
    <row r="43" spans="2:36">
      <c r="B43" s="119">
        <v>41</v>
      </c>
      <c r="C43" s="109" t="s">
        <v>315</v>
      </c>
      <c r="D43" s="123">
        <v>211</v>
      </c>
      <c r="E43" s="104" t="s">
        <v>14</v>
      </c>
      <c r="F43" s="104" t="s">
        <v>15</v>
      </c>
      <c r="G43" s="104" t="s">
        <v>14</v>
      </c>
      <c r="H43" s="104" t="s">
        <v>14</v>
      </c>
      <c r="I43" s="104" t="s">
        <v>15</v>
      </c>
      <c r="J43" s="104" t="s">
        <v>14</v>
      </c>
      <c r="K43" s="104" t="s">
        <v>14</v>
      </c>
      <c r="L43" s="104" t="s">
        <v>14</v>
      </c>
      <c r="M43" s="104" t="s">
        <v>14</v>
      </c>
      <c r="N43" s="104" t="s">
        <v>14</v>
      </c>
      <c r="O43" s="104" t="s">
        <v>15</v>
      </c>
      <c r="P43" s="104" t="s">
        <v>15</v>
      </c>
      <c r="Q43" s="104" t="s">
        <v>15</v>
      </c>
      <c r="R43" s="104" t="s">
        <v>15</v>
      </c>
      <c r="S43" s="104" t="s">
        <v>15</v>
      </c>
      <c r="T43" s="104" t="s">
        <v>15</v>
      </c>
      <c r="U43" s="104" t="s">
        <v>15</v>
      </c>
      <c r="V43" s="104" t="s">
        <v>15</v>
      </c>
      <c r="W43" s="104" t="s">
        <v>15</v>
      </c>
      <c r="X43" s="104" t="s">
        <v>15</v>
      </c>
      <c r="Y43" s="104" t="s">
        <v>15</v>
      </c>
      <c r="Z43" s="104" t="s">
        <v>15</v>
      </c>
      <c r="AA43" s="104" t="s">
        <v>15</v>
      </c>
      <c r="AB43" s="104" t="s">
        <v>15</v>
      </c>
      <c r="AC43" s="104" t="s">
        <v>15</v>
      </c>
      <c r="AD43" s="104"/>
      <c r="AE43" s="104"/>
      <c r="AF43" s="104"/>
      <c r="AG43" s="104"/>
      <c r="AH43" s="104"/>
      <c r="AI43" s="104"/>
      <c r="AJ43">
        <f>COUNTIF($E44:$AI44,"P")</f>
        <v>9</v>
      </c>
    </row>
    <row r="44" spans="2:36">
      <c r="B44" s="119">
        <v>42</v>
      </c>
      <c r="C44" s="109" t="s">
        <v>316</v>
      </c>
      <c r="D44" s="122">
        <v>212</v>
      </c>
      <c r="E44" s="104" t="s">
        <v>15</v>
      </c>
      <c r="F44" s="104" t="s">
        <v>15</v>
      </c>
      <c r="G44" s="104" t="s">
        <v>15</v>
      </c>
      <c r="H44" s="104" t="s">
        <v>15</v>
      </c>
      <c r="I44" s="104" t="s">
        <v>14</v>
      </c>
      <c r="J44" s="104" t="s">
        <v>15</v>
      </c>
      <c r="K44" s="104" t="s">
        <v>14</v>
      </c>
      <c r="L44" s="104" t="s">
        <v>15</v>
      </c>
      <c r="M44" s="104" t="s">
        <v>14</v>
      </c>
      <c r="N44" s="104" t="s">
        <v>14</v>
      </c>
      <c r="O44" s="104" t="s">
        <v>14</v>
      </c>
      <c r="P44" s="104" t="s">
        <v>14</v>
      </c>
      <c r="Q44" s="104" t="s">
        <v>14</v>
      </c>
      <c r="R44" s="104" t="s">
        <v>14</v>
      </c>
      <c r="S44" s="104" t="s">
        <v>14</v>
      </c>
      <c r="T44" s="104" t="s">
        <v>15</v>
      </c>
      <c r="U44" s="104" t="s">
        <v>15</v>
      </c>
      <c r="V44" s="104" t="s">
        <v>14</v>
      </c>
      <c r="W44" s="104" t="s">
        <v>14</v>
      </c>
      <c r="X44" s="104" t="s">
        <v>14</v>
      </c>
      <c r="Y44" s="104" t="s">
        <v>14</v>
      </c>
      <c r="Z44" s="104" t="s">
        <v>14</v>
      </c>
      <c r="AA44" s="104" t="s">
        <v>15</v>
      </c>
      <c r="AB44" s="104" t="s">
        <v>14</v>
      </c>
      <c r="AC44" s="104" t="s">
        <v>14</v>
      </c>
      <c r="AD44" s="104"/>
      <c r="AE44" s="104"/>
      <c r="AF44" s="104"/>
      <c r="AG44" s="104"/>
      <c r="AH44" s="104"/>
      <c r="AI44" s="104"/>
      <c r="AJ44">
        <f>COUNTIF($E45:$AI45,"P")</f>
        <v>10</v>
      </c>
    </row>
    <row r="45" spans="2:36">
      <c r="B45" s="119">
        <v>43</v>
      </c>
      <c r="C45" s="109" t="s">
        <v>317</v>
      </c>
      <c r="D45" s="121">
        <v>214</v>
      </c>
      <c r="E45" s="104" t="s">
        <v>276</v>
      </c>
      <c r="F45" s="104" t="s">
        <v>276</v>
      </c>
      <c r="G45" s="104" t="s">
        <v>276</v>
      </c>
      <c r="H45" s="104" t="s">
        <v>276</v>
      </c>
      <c r="I45" s="104" t="s">
        <v>276</v>
      </c>
      <c r="J45" s="104" t="s">
        <v>276</v>
      </c>
      <c r="K45" s="104" t="s">
        <v>276</v>
      </c>
      <c r="L45" s="104" t="s">
        <v>276</v>
      </c>
      <c r="M45" s="104" t="s">
        <v>276</v>
      </c>
      <c r="N45" s="104" t="s">
        <v>276</v>
      </c>
      <c r="O45" s="104" t="s">
        <v>15</v>
      </c>
      <c r="P45" s="104" t="s">
        <v>15</v>
      </c>
      <c r="Q45" s="104" t="s">
        <v>15</v>
      </c>
      <c r="R45" s="104" t="s">
        <v>14</v>
      </c>
      <c r="S45" s="104" t="s">
        <v>15</v>
      </c>
      <c r="T45" s="104" t="s">
        <v>15</v>
      </c>
      <c r="U45" s="104" t="s">
        <v>15</v>
      </c>
      <c r="V45" s="104" t="s">
        <v>15</v>
      </c>
      <c r="W45" s="104" t="s">
        <v>15</v>
      </c>
      <c r="X45" s="104" t="s">
        <v>15</v>
      </c>
      <c r="Y45" s="104" t="s">
        <v>15</v>
      </c>
      <c r="Z45" s="104" t="s">
        <v>14</v>
      </c>
      <c r="AA45" s="104" t="s">
        <v>14</v>
      </c>
      <c r="AB45" s="104" t="s">
        <v>14</v>
      </c>
      <c r="AC45" s="104" t="s">
        <v>14</v>
      </c>
      <c r="AD45" s="104"/>
      <c r="AE45" s="104"/>
      <c r="AF45" s="104"/>
      <c r="AG45" s="104"/>
      <c r="AH45" s="104"/>
      <c r="AI45" s="104"/>
      <c r="AJ45">
        <f>COUNTIF($E46:$AI46,"P")</f>
        <v>5</v>
      </c>
    </row>
    <row r="46" spans="2:36">
      <c r="B46" s="119">
        <v>44</v>
      </c>
      <c r="C46" s="125" t="s">
        <v>290</v>
      </c>
      <c r="D46" s="122">
        <v>215</v>
      </c>
      <c r="E46" s="104" t="s">
        <v>15</v>
      </c>
      <c r="F46" s="104" t="s">
        <v>15</v>
      </c>
      <c r="G46" s="104" t="s">
        <v>14</v>
      </c>
      <c r="H46" s="104" t="s">
        <v>14</v>
      </c>
      <c r="I46" s="104" t="s">
        <v>14</v>
      </c>
      <c r="J46" s="104" t="s">
        <v>14</v>
      </c>
      <c r="K46" s="104" t="s">
        <v>14</v>
      </c>
      <c r="L46" s="104" t="s">
        <v>14</v>
      </c>
      <c r="M46" s="104" t="s">
        <v>15</v>
      </c>
      <c r="N46" s="104" t="s">
        <v>15</v>
      </c>
      <c r="O46" s="104" t="s">
        <v>276</v>
      </c>
      <c r="P46" s="104" t="s">
        <v>276</v>
      </c>
      <c r="Q46" s="104" t="s">
        <v>276</v>
      </c>
      <c r="R46" s="104" t="s">
        <v>276</v>
      </c>
      <c r="S46" s="104" t="s">
        <v>276</v>
      </c>
      <c r="T46" s="104" t="s">
        <v>276</v>
      </c>
      <c r="U46" s="104" t="s">
        <v>15</v>
      </c>
      <c r="V46" s="104" t="s">
        <v>276</v>
      </c>
      <c r="W46" s="104" t="s">
        <v>276</v>
      </c>
      <c r="X46" s="104" t="s">
        <v>276</v>
      </c>
      <c r="Y46" s="104" t="s">
        <v>276</v>
      </c>
      <c r="Z46" s="104" t="s">
        <v>276</v>
      </c>
      <c r="AA46" s="104" t="s">
        <v>276</v>
      </c>
      <c r="AB46" s="104" t="s">
        <v>276</v>
      </c>
      <c r="AC46" s="104" t="s">
        <v>276</v>
      </c>
      <c r="AD46" s="104"/>
      <c r="AE46" s="104"/>
      <c r="AF46" s="104"/>
      <c r="AG46" s="104"/>
      <c r="AH46" s="104"/>
      <c r="AI46" s="104"/>
      <c r="AJ46">
        <f>COUNTIF($E47:$AI47,"P")</f>
        <v>11</v>
      </c>
    </row>
    <row r="47" spans="2:36">
      <c r="B47" s="119">
        <v>45</v>
      </c>
      <c r="C47" s="109" t="s">
        <v>318</v>
      </c>
      <c r="D47" s="122">
        <v>216</v>
      </c>
      <c r="E47" s="104" t="s">
        <v>14</v>
      </c>
      <c r="F47" s="104" t="s">
        <v>15</v>
      </c>
      <c r="G47" s="104" t="s">
        <v>14</v>
      </c>
      <c r="H47" s="104" t="s">
        <v>15</v>
      </c>
      <c r="I47" s="104" t="s">
        <v>14</v>
      </c>
      <c r="J47" s="104" t="s">
        <v>14</v>
      </c>
      <c r="K47" s="104" t="s">
        <v>14</v>
      </c>
      <c r="L47" s="104" t="s">
        <v>14</v>
      </c>
      <c r="M47" s="104" t="s">
        <v>14</v>
      </c>
      <c r="N47" s="104" t="s">
        <v>14</v>
      </c>
      <c r="O47" s="104" t="s">
        <v>15</v>
      </c>
      <c r="P47" s="104" t="s">
        <v>15</v>
      </c>
      <c r="Q47" s="104" t="s">
        <v>14</v>
      </c>
      <c r="R47" s="104" t="s">
        <v>14</v>
      </c>
      <c r="S47" s="104" t="s">
        <v>14</v>
      </c>
      <c r="T47" s="104" t="s">
        <v>14</v>
      </c>
      <c r="U47" s="104" t="s">
        <v>15</v>
      </c>
      <c r="V47" s="104" t="s">
        <v>15</v>
      </c>
      <c r="W47" s="104" t="s">
        <v>15</v>
      </c>
      <c r="X47" s="104" t="s">
        <v>15</v>
      </c>
      <c r="Y47" s="104" t="s">
        <v>15</v>
      </c>
      <c r="Z47" s="104" t="s">
        <v>15</v>
      </c>
      <c r="AA47" s="104" t="s">
        <v>14</v>
      </c>
      <c r="AB47" s="104" t="s">
        <v>14</v>
      </c>
      <c r="AC47" s="104" t="s">
        <v>15</v>
      </c>
      <c r="AD47" s="104"/>
      <c r="AE47" s="104"/>
      <c r="AF47" s="104"/>
      <c r="AG47" s="104"/>
      <c r="AH47" s="104"/>
      <c r="AI47" s="104"/>
      <c r="AJ47">
        <f>COUNTIF($E48:$AI48,"P")</f>
        <v>8</v>
      </c>
    </row>
    <row r="48" spans="2:36">
      <c r="B48" s="119">
        <v>46</v>
      </c>
      <c r="C48" s="109" t="s">
        <v>319</v>
      </c>
      <c r="D48" s="122">
        <v>216</v>
      </c>
      <c r="E48" s="104" t="s">
        <v>14</v>
      </c>
      <c r="F48" s="104" t="s">
        <v>14</v>
      </c>
      <c r="G48" s="104" t="s">
        <v>14</v>
      </c>
      <c r="H48" s="104" t="s">
        <v>15</v>
      </c>
      <c r="I48" s="104" t="s">
        <v>14</v>
      </c>
      <c r="J48" s="104" t="s">
        <v>14</v>
      </c>
      <c r="K48" s="104" t="s">
        <v>14</v>
      </c>
      <c r="L48" s="104" t="s">
        <v>14</v>
      </c>
      <c r="M48" s="104" t="s">
        <v>14</v>
      </c>
      <c r="N48" s="104" t="s">
        <v>14</v>
      </c>
      <c r="O48" s="104" t="s">
        <v>14</v>
      </c>
      <c r="P48" s="104" t="s">
        <v>14</v>
      </c>
      <c r="Q48" s="104" t="s">
        <v>14</v>
      </c>
      <c r="R48" s="104" t="s">
        <v>14</v>
      </c>
      <c r="S48" s="104" t="s">
        <v>15</v>
      </c>
      <c r="T48" s="104" t="s">
        <v>14</v>
      </c>
      <c r="U48" s="104" t="s">
        <v>15</v>
      </c>
      <c r="V48" s="104" t="s">
        <v>15</v>
      </c>
      <c r="W48" s="104" t="s">
        <v>15</v>
      </c>
      <c r="X48" s="104" t="s">
        <v>14</v>
      </c>
      <c r="Y48" s="104" t="s">
        <v>15</v>
      </c>
      <c r="Z48" s="104" t="s">
        <v>14</v>
      </c>
      <c r="AA48" s="104" t="s">
        <v>15</v>
      </c>
      <c r="AB48" s="104" t="s">
        <v>14</v>
      </c>
      <c r="AC48" s="104" t="s">
        <v>15</v>
      </c>
      <c r="AD48" s="104"/>
      <c r="AE48" s="104"/>
      <c r="AF48" s="104"/>
      <c r="AG48" s="104"/>
      <c r="AH48" s="104"/>
      <c r="AI48" s="104"/>
      <c r="AJ48">
        <f>COUNTIF($E49:$AI49,"P")</f>
        <v>13</v>
      </c>
    </row>
    <row r="49" spans="2:36">
      <c r="B49" s="119">
        <v>47</v>
      </c>
      <c r="C49" s="109" t="s">
        <v>320</v>
      </c>
      <c r="D49" s="122">
        <v>217</v>
      </c>
      <c r="E49" s="104" t="s">
        <v>15</v>
      </c>
      <c r="F49" s="104" t="s">
        <v>15</v>
      </c>
      <c r="G49" s="104" t="s">
        <v>15</v>
      </c>
      <c r="H49" s="104" t="s">
        <v>15</v>
      </c>
      <c r="I49" s="104" t="s">
        <v>15</v>
      </c>
      <c r="J49" s="104" t="s">
        <v>15</v>
      </c>
      <c r="K49" s="104" t="s">
        <v>15</v>
      </c>
      <c r="L49" s="104" t="s">
        <v>15</v>
      </c>
      <c r="M49" s="104" t="s">
        <v>15</v>
      </c>
      <c r="N49" s="104" t="s">
        <v>15</v>
      </c>
      <c r="O49" s="104" t="s">
        <v>14</v>
      </c>
      <c r="P49" s="104" t="s">
        <v>14</v>
      </c>
      <c r="Q49" s="104" t="s">
        <v>14</v>
      </c>
      <c r="R49" s="104" t="s">
        <v>14</v>
      </c>
      <c r="S49" s="104" t="s">
        <v>14</v>
      </c>
      <c r="T49" s="104" t="s">
        <v>14</v>
      </c>
      <c r="U49" s="104" t="s">
        <v>15</v>
      </c>
      <c r="V49" s="104" t="s">
        <v>14</v>
      </c>
      <c r="W49" s="104" t="s">
        <v>15</v>
      </c>
      <c r="X49" s="104" t="s">
        <v>14</v>
      </c>
      <c r="Y49" s="104" t="s">
        <v>14</v>
      </c>
      <c r="Z49" s="104" t="s">
        <v>15</v>
      </c>
      <c r="AA49" s="104" t="s">
        <v>14</v>
      </c>
      <c r="AB49" s="104" t="s">
        <v>14</v>
      </c>
      <c r="AC49" s="104" t="s">
        <v>14</v>
      </c>
      <c r="AD49" s="104"/>
      <c r="AE49" s="104"/>
      <c r="AF49" s="104"/>
      <c r="AG49" s="104"/>
      <c r="AH49" s="104"/>
      <c r="AI49" s="104"/>
      <c r="AJ49">
        <f>COUNTIF($E50:$AI50,"P")</f>
        <v>24</v>
      </c>
    </row>
    <row r="50" spans="2:36">
      <c r="B50" s="119">
        <v>48</v>
      </c>
      <c r="C50" s="109" t="s">
        <v>321</v>
      </c>
      <c r="D50" s="122">
        <v>218</v>
      </c>
      <c r="E50" s="104" t="s">
        <v>15</v>
      </c>
      <c r="F50" s="104" t="s">
        <v>15</v>
      </c>
      <c r="G50" s="104" t="s">
        <v>15</v>
      </c>
      <c r="H50" s="104" t="s">
        <v>15</v>
      </c>
      <c r="I50" s="104" t="s">
        <v>15</v>
      </c>
      <c r="J50" s="104" t="s">
        <v>15</v>
      </c>
      <c r="K50" s="104" t="s">
        <v>15</v>
      </c>
      <c r="L50" s="104" t="s">
        <v>15</v>
      </c>
      <c r="M50" s="104" t="s">
        <v>15</v>
      </c>
      <c r="N50" s="104" t="s">
        <v>15</v>
      </c>
      <c r="O50" s="104" t="s">
        <v>15</v>
      </c>
      <c r="P50" s="104" t="s">
        <v>15</v>
      </c>
      <c r="Q50" s="104" t="s">
        <v>15</v>
      </c>
      <c r="R50" s="104" t="s">
        <v>15</v>
      </c>
      <c r="S50" s="104" t="s">
        <v>15</v>
      </c>
      <c r="T50" s="104" t="s">
        <v>14</v>
      </c>
      <c r="U50" s="104" t="s">
        <v>15</v>
      </c>
      <c r="V50" s="104" t="s">
        <v>15</v>
      </c>
      <c r="W50" s="104" t="s">
        <v>15</v>
      </c>
      <c r="X50" s="104" t="s">
        <v>15</v>
      </c>
      <c r="Y50" s="104" t="s">
        <v>15</v>
      </c>
      <c r="Z50" s="104" t="s">
        <v>15</v>
      </c>
      <c r="AA50" s="104" t="s">
        <v>15</v>
      </c>
      <c r="AB50" s="104" t="s">
        <v>15</v>
      </c>
      <c r="AC50" s="104" t="s">
        <v>15</v>
      </c>
      <c r="AD50" s="104"/>
      <c r="AE50" s="104"/>
      <c r="AF50" s="104"/>
      <c r="AG50" s="104"/>
      <c r="AH50" s="104"/>
      <c r="AI50" s="104"/>
      <c r="AJ50">
        <f>COUNTIF($E51:$AI51,"P")</f>
        <v>20</v>
      </c>
    </row>
    <row r="51" spans="2:36">
      <c r="B51" s="119">
        <v>49</v>
      </c>
      <c r="C51" s="109" t="s">
        <v>322</v>
      </c>
      <c r="D51" s="122">
        <v>218</v>
      </c>
      <c r="E51" s="104" t="s">
        <v>15</v>
      </c>
      <c r="F51" s="104" t="s">
        <v>15</v>
      </c>
      <c r="G51" s="104" t="s">
        <v>15</v>
      </c>
      <c r="H51" s="104" t="s">
        <v>15</v>
      </c>
      <c r="I51" s="104" t="s">
        <v>14</v>
      </c>
      <c r="J51" s="104" t="s">
        <v>15</v>
      </c>
      <c r="K51" s="104" t="s">
        <v>14</v>
      </c>
      <c r="L51" s="104" t="s">
        <v>14</v>
      </c>
      <c r="M51" s="104" t="s">
        <v>15</v>
      </c>
      <c r="N51" s="104" t="s">
        <v>14</v>
      </c>
      <c r="O51" s="104" t="s">
        <v>15</v>
      </c>
      <c r="P51" s="104" t="s">
        <v>15</v>
      </c>
      <c r="Q51" s="104" t="s">
        <v>15</v>
      </c>
      <c r="R51" s="104" t="s">
        <v>14</v>
      </c>
      <c r="S51" s="104" t="s">
        <v>15</v>
      </c>
      <c r="T51" s="104" t="s">
        <v>15</v>
      </c>
      <c r="U51" s="104" t="s">
        <v>15</v>
      </c>
      <c r="V51" s="104" t="s">
        <v>15</v>
      </c>
      <c r="W51" s="104" t="s">
        <v>15</v>
      </c>
      <c r="X51" s="104" t="s">
        <v>15</v>
      </c>
      <c r="Y51" s="104" t="s">
        <v>15</v>
      </c>
      <c r="Z51" s="104" t="s">
        <v>15</v>
      </c>
      <c r="AA51" s="104" t="s">
        <v>15</v>
      </c>
      <c r="AB51" s="104" t="s">
        <v>15</v>
      </c>
      <c r="AC51" s="104" t="s">
        <v>15</v>
      </c>
      <c r="AD51" s="104"/>
      <c r="AE51" s="104"/>
      <c r="AF51" s="104"/>
      <c r="AG51" s="104"/>
      <c r="AH51" s="104"/>
      <c r="AI51" s="104"/>
      <c r="AJ51">
        <f>COUNTIF($E52:$AI52,"P")</f>
        <v>8</v>
      </c>
    </row>
    <row r="52" spans="2:36">
      <c r="B52" s="119">
        <v>50</v>
      </c>
      <c r="C52" s="109" t="s">
        <v>323</v>
      </c>
      <c r="D52" s="122">
        <v>219</v>
      </c>
      <c r="E52" s="104" t="s">
        <v>14</v>
      </c>
      <c r="F52" s="104" t="s">
        <v>15</v>
      </c>
      <c r="G52" s="104" t="s">
        <v>15</v>
      </c>
      <c r="H52" s="104" t="s">
        <v>15</v>
      </c>
      <c r="I52" s="104" t="s">
        <v>14</v>
      </c>
      <c r="J52" s="104" t="s">
        <v>15</v>
      </c>
      <c r="K52" s="104" t="s">
        <v>14</v>
      </c>
      <c r="L52" s="104" t="s">
        <v>15</v>
      </c>
      <c r="M52" s="104" t="s">
        <v>15</v>
      </c>
      <c r="N52" s="104" t="s">
        <v>14</v>
      </c>
      <c r="O52" s="104" t="s">
        <v>14</v>
      </c>
      <c r="P52" s="104" t="s">
        <v>14</v>
      </c>
      <c r="Q52" s="104" t="s">
        <v>14</v>
      </c>
      <c r="R52" s="104" t="s">
        <v>14</v>
      </c>
      <c r="S52" s="104" t="s">
        <v>14</v>
      </c>
      <c r="T52" s="104" t="s">
        <v>14</v>
      </c>
      <c r="U52" s="104" t="s">
        <v>14</v>
      </c>
      <c r="V52" s="104" t="s">
        <v>14</v>
      </c>
      <c r="W52" s="104" t="s">
        <v>14</v>
      </c>
      <c r="X52" s="104" t="s">
        <v>15</v>
      </c>
      <c r="Y52" s="104" t="s">
        <v>14</v>
      </c>
      <c r="Z52" s="104" t="s">
        <v>15</v>
      </c>
      <c r="AA52" s="104" t="s">
        <v>14</v>
      </c>
      <c r="AB52" s="104" t="s">
        <v>14</v>
      </c>
      <c r="AC52" s="104" t="s">
        <v>14</v>
      </c>
      <c r="AD52" s="104"/>
      <c r="AE52" s="104"/>
      <c r="AF52" s="104"/>
      <c r="AG52" s="104"/>
      <c r="AH52" s="104"/>
      <c r="AI52" s="104"/>
      <c r="AJ52">
        <f>COUNTIF($E53:$AI53,"P")</f>
        <v>9</v>
      </c>
    </row>
    <row r="53" spans="2:36">
      <c r="B53" s="119">
        <v>51</v>
      </c>
      <c r="C53" s="109" t="s">
        <v>324</v>
      </c>
      <c r="D53" s="122">
        <v>219</v>
      </c>
      <c r="E53" s="104" t="s">
        <v>15</v>
      </c>
      <c r="F53" s="104" t="s">
        <v>15</v>
      </c>
      <c r="G53" s="104" t="s">
        <v>14</v>
      </c>
      <c r="H53" s="104" t="s">
        <v>15</v>
      </c>
      <c r="I53" s="104" t="s">
        <v>15</v>
      </c>
      <c r="J53" s="104" t="s">
        <v>14</v>
      </c>
      <c r="K53" s="104" t="s">
        <v>15</v>
      </c>
      <c r="L53" s="104" t="s">
        <v>14</v>
      </c>
      <c r="M53" s="104" t="s">
        <v>14</v>
      </c>
      <c r="N53" s="104" t="s">
        <v>15</v>
      </c>
      <c r="O53" s="104" t="s">
        <v>14</v>
      </c>
      <c r="P53" s="104" t="s">
        <v>14</v>
      </c>
      <c r="Q53" s="104" t="s">
        <v>14</v>
      </c>
      <c r="R53" s="104" t="s">
        <v>14</v>
      </c>
      <c r="S53" s="104" t="s">
        <v>15</v>
      </c>
      <c r="T53" s="104" t="s">
        <v>14</v>
      </c>
      <c r="U53" s="104" t="s">
        <v>14</v>
      </c>
      <c r="V53" s="104" t="s">
        <v>15</v>
      </c>
      <c r="W53" s="104" t="s">
        <v>14</v>
      </c>
      <c r="X53" s="104" t="s">
        <v>14</v>
      </c>
      <c r="Y53" s="104" t="s">
        <v>14</v>
      </c>
      <c r="Z53" s="104" t="s">
        <v>14</v>
      </c>
      <c r="AA53" s="104" t="s">
        <v>15</v>
      </c>
      <c r="AB53" s="104" t="s">
        <v>14</v>
      </c>
      <c r="AC53" s="104" t="s">
        <v>14</v>
      </c>
      <c r="AD53" s="104"/>
      <c r="AE53" s="104"/>
      <c r="AF53" s="104"/>
      <c r="AG53" s="104"/>
      <c r="AH53" s="104"/>
      <c r="AI53" s="104"/>
      <c r="AJ53">
        <f>COUNTIF($E54:$AI54,"P")</f>
        <v>17</v>
      </c>
    </row>
    <row r="54" spans="2:36">
      <c r="B54" s="119">
        <v>52</v>
      </c>
      <c r="C54" s="109" t="s">
        <v>325</v>
      </c>
      <c r="D54" s="122">
        <v>220</v>
      </c>
      <c r="E54" s="104" t="s">
        <v>14</v>
      </c>
      <c r="F54" s="104" t="s">
        <v>15</v>
      </c>
      <c r="G54" s="104" t="s">
        <v>15</v>
      </c>
      <c r="H54" s="104" t="s">
        <v>15</v>
      </c>
      <c r="I54" s="104" t="s">
        <v>15</v>
      </c>
      <c r="J54" s="104" t="s">
        <v>14</v>
      </c>
      <c r="K54" s="104" t="s">
        <v>15</v>
      </c>
      <c r="L54" s="104" t="s">
        <v>15</v>
      </c>
      <c r="M54" s="104" t="s">
        <v>15</v>
      </c>
      <c r="N54" s="104" t="s">
        <v>14</v>
      </c>
      <c r="O54" s="104" t="s">
        <v>14</v>
      </c>
      <c r="P54" s="104" t="s">
        <v>15</v>
      </c>
      <c r="Q54" s="104" t="s">
        <v>15</v>
      </c>
      <c r="R54" s="104" t="s">
        <v>15</v>
      </c>
      <c r="S54" s="104" t="s">
        <v>15</v>
      </c>
      <c r="T54" s="104" t="s">
        <v>15</v>
      </c>
      <c r="U54" s="104" t="s">
        <v>14</v>
      </c>
      <c r="V54" s="104" t="s">
        <v>14</v>
      </c>
      <c r="W54" s="104" t="s">
        <v>15</v>
      </c>
      <c r="X54" s="104" t="s">
        <v>15</v>
      </c>
      <c r="Y54" s="104" t="s">
        <v>15</v>
      </c>
      <c r="Z54" s="104" t="s">
        <v>15</v>
      </c>
      <c r="AA54" s="104" t="s">
        <v>14</v>
      </c>
      <c r="AB54" s="104" t="s">
        <v>15</v>
      </c>
      <c r="AC54" s="104" t="s">
        <v>14</v>
      </c>
      <c r="AD54" s="104"/>
      <c r="AE54" s="104"/>
      <c r="AF54" s="104"/>
      <c r="AG54" s="104"/>
      <c r="AH54" s="104"/>
      <c r="AI54" s="104"/>
      <c r="AJ54">
        <f>COUNTIF($E55:$AI55,"P")</f>
        <v>6</v>
      </c>
    </row>
    <row r="55" spans="2:36">
      <c r="B55" s="119">
        <v>53</v>
      </c>
      <c r="C55" s="109" t="s">
        <v>326</v>
      </c>
      <c r="D55" s="121">
        <v>221</v>
      </c>
      <c r="E55" s="104" t="s">
        <v>276</v>
      </c>
      <c r="F55" s="104" t="s">
        <v>276</v>
      </c>
      <c r="G55" s="104" t="s">
        <v>276</v>
      </c>
      <c r="H55" s="104" t="s">
        <v>276</v>
      </c>
      <c r="I55" s="104" t="s">
        <v>276</v>
      </c>
      <c r="J55" s="104" t="s">
        <v>276</v>
      </c>
      <c r="K55" s="104" t="s">
        <v>276</v>
      </c>
      <c r="L55" s="104" t="s">
        <v>276</v>
      </c>
      <c r="M55" s="104" t="s">
        <v>276</v>
      </c>
      <c r="N55" s="104" t="s">
        <v>276</v>
      </c>
      <c r="O55" s="104" t="s">
        <v>14</v>
      </c>
      <c r="P55" s="104" t="s">
        <v>15</v>
      </c>
      <c r="Q55" s="104" t="s">
        <v>14</v>
      </c>
      <c r="R55" s="104" t="s">
        <v>15</v>
      </c>
      <c r="S55" s="104" t="s">
        <v>14</v>
      </c>
      <c r="T55" s="104" t="s">
        <v>15</v>
      </c>
      <c r="U55" s="104" t="s">
        <v>14</v>
      </c>
      <c r="V55" s="104" t="s">
        <v>15</v>
      </c>
      <c r="W55" s="104" t="s">
        <v>15</v>
      </c>
      <c r="X55" s="104" t="s">
        <v>14</v>
      </c>
      <c r="Y55" s="104" t="s">
        <v>15</v>
      </c>
      <c r="Z55" s="104" t="s">
        <v>14</v>
      </c>
      <c r="AA55" s="104" t="s">
        <v>14</v>
      </c>
      <c r="AB55" s="104" t="s">
        <v>14</v>
      </c>
      <c r="AC55" s="104" t="s">
        <v>14</v>
      </c>
      <c r="AD55" s="104"/>
      <c r="AE55" s="104"/>
      <c r="AF55" s="104"/>
      <c r="AG55" s="104"/>
      <c r="AH55" s="104"/>
      <c r="AI55" s="104"/>
      <c r="AJ55">
        <f>COUNTIF($E56:$AI56,"P")</f>
        <v>6</v>
      </c>
    </row>
    <row r="56" spans="2:36">
      <c r="B56" s="119">
        <v>54</v>
      </c>
      <c r="C56" s="125" t="s">
        <v>290</v>
      </c>
      <c r="D56" s="122">
        <v>222</v>
      </c>
      <c r="E56" s="104" t="s">
        <v>15</v>
      </c>
      <c r="F56" s="104" t="s">
        <v>15</v>
      </c>
      <c r="G56" s="104" t="s">
        <v>15</v>
      </c>
      <c r="H56" s="104" t="s">
        <v>15</v>
      </c>
      <c r="I56" s="104" t="s">
        <v>14</v>
      </c>
      <c r="J56" s="104" t="s">
        <v>15</v>
      </c>
      <c r="K56" s="104" t="s">
        <v>15</v>
      </c>
      <c r="L56" s="104" t="s">
        <v>14</v>
      </c>
      <c r="M56" s="104" t="s">
        <v>14</v>
      </c>
      <c r="N56" s="104" t="s">
        <v>14</v>
      </c>
      <c r="O56" s="104" t="s">
        <v>276</v>
      </c>
      <c r="P56" s="104" t="s">
        <v>276</v>
      </c>
      <c r="Q56" s="104" t="s">
        <v>276</v>
      </c>
      <c r="R56" s="104" t="s">
        <v>276</v>
      </c>
      <c r="S56" s="104" t="s">
        <v>14</v>
      </c>
      <c r="T56" s="104" t="s">
        <v>276</v>
      </c>
      <c r="U56" s="104" t="s">
        <v>276</v>
      </c>
      <c r="V56" s="104" t="s">
        <v>276</v>
      </c>
      <c r="W56" s="104" t="s">
        <v>276</v>
      </c>
      <c r="X56" s="104" t="s">
        <v>276</v>
      </c>
      <c r="Y56" s="104" t="s">
        <v>276</v>
      </c>
      <c r="Z56" s="104" t="s">
        <v>276</v>
      </c>
      <c r="AA56" s="104" t="s">
        <v>276</v>
      </c>
      <c r="AB56" s="104" t="s">
        <v>276</v>
      </c>
      <c r="AC56" s="104" t="s">
        <v>276</v>
      </c>
      <c r="AD56" s="104"/>
      <c r="AE56" s="104"/>
      <c r="AF56" s="104"/>
      <c r="AG56" s="104"/>
      <c r="AH56" s="104"/>
      <c r="AI56" s="104"/>
      <c r="AJ56">
        <f>COUNTIF($E57:$AI57,"P")</f>
        <v>17</v>
      </c>
    </row>
    <row r="57" spans="2:36">
      <c r="B57" s="119">
        <v>55</v>
      </c>
      <c r="C57" s="109" t="s">
        <v>327</v>
      </c>
      <c r="D57" s="123">
        <v>223</v>
      </c>
      <c r="E57" s="104" t="s">
        <v>14</v>
      </c>
      <c r="F57" s="104" t="s">
        <v>15</v>
      </c>
      <c r="G57" s="104" t="s">
        <v>14</v>
      </c>
      <c r="H57" s="104" t="s">
        <v>15</v>
      </c>
      <c r="I57" s="104" t="s">
        <v>15</v>
      </c>
      <c r="J57" s="104" t="s">
        <v>14</v>
      </c>
      <c r="K57" s="104" t="s">
        <v>15</v>
      </c>
      <c r="L57" s="104" t="s">
        <v>14</v>
      </c>
      <c r="M57" s="104" t="s">
        <v>15</v>
      </c>
      <c r="N57" s="104" t="s">
        <v>15</v>
      </c>
      <c r="O57" s="104" t="s">
        <v>14</v>
      </c>
      <c r="P57" s="104" t="s">
        <v>14</v>
      </c>
      <c r="Q57" s="104" t="s">
        <v>15</v>
      </c>
      <c r="R57" s="104" t="s">
        <v>14</v>
      </c>
      <c r="S57" s="104" t="s">
        <v>15</v>
      </c>
      <c r="T57" s="104" t="s">
        <v>15</v>
      </c>
      <c r="U57" s="104" t="s">
        <v>15</v>
      </c>
      <c r="V57" s="104" t="s">
        <v>15</v>
      </c>
      <c r="W57" s="104" t="s">
        <v>15</v>
      </c>
      <c r="X57" s="104" t="s">
        <v>15</v>
      </c>
      <c r="Y57" s="104" t="s">
        <v>15</v>
      </c>
      <c r="Z57" s="104" t="s">
        <v>15</v>
      </c>
      <c r="AA57" s="104" t="s">
        <v>14</v>
      </c>
      <c r="AB57" s="104" t="s">
        <v>15</v>
      </c>
      <c r="AC57" s="104" t="s">
        <v>15</v>
      </c>
      <c r="AD57" s="104"/>
      <c r="AE57" s="104"/>
      <c r="AF57" s="104"/>
      <c r="AG57" s="104"/>
      <c r="AH57" s="104"/>
      <c r="AI57" s="104"/>
      <c r="AJ57">
        <f>COUNTIF($E58:$AI58,"P")</f>
        <v>7</v>
      </c>
    </row>
    <row r="58" spans="2:36">
      <c r="B58" s="119">
        <v>56</v>
      </c>
      <c r="C58" s="109" t="s">
        <v>328</v>
      </c>
      <c r="D58" s="122">
        <v>224</v>
      </c>
      <c r="E58" s="104" t="s">
        <v>15</v>
      </c>
      <c r="F58" s="104" t="s">
        <v>14</v>
      </c>
      <c r="G58" s="104" t="s">
        <v>15</v>
      </c>
      <c r="H58" s="104" t="s">
        <v>15</v>
      </c>
      <c r="I58" s="104" t="s">
        <v>14</v>
      </c>
      <c r="J58" s="104" t="s">
        <v>15</v>
      </c>
      <c r="K58" s="104" t="s">
        <v>15</v>
      </c>
      <c r="L58" s="104" t="s">
        <v>14</v>
      </c>
      <c r="M58" s="104" t="s">
        <v>15</v>
      </c>
      <c r="N58" s="104" t="s">
        <v>14</v>
      </c>
      <c r="O58" s="104" t="s">
        <v>14</v>
      </c>
      <c r="P58" s="104" t="s">
        <v>14</v>
      </c>
      <c r="Q58" s="104" t="s">
        <v>14</v>
      </c>
      <c r="R58" s="104" t="s">
        <v>14</v>
      </c>
      <c r="S58" s="104" t="s">
        <v>15</v>
      </c>
      <c r="T58" s="104" t="s">
        <v>14</v>
      </c>
      <c r="U58" s="104" t="s">
        <v>14</v>
      </c>
      <c r="V58" s="104" t="s">
        <v>14</v>
      </c>
      <c r="W58" s="104" t="s">
        <v>14</v>
      </c>
      <c r="X58" s="104" t="s">
        <v>14</v>
      </c>
      <c r="Y58" s="104" t="s">
        <v>14</v>
      </c>
      <c r="Z58" s="104" t="s">
        <v>14</v>
      </c>
      <c r="AA58" s="104" t="s">
        <v>14</v>
      </c>
      <c r="AB58" s="104" t="s">
        <v>14</v>
      </c>
      <c r="AC58" s="104" t="s">
        <v>14</v>
      </c>
      <c r="AD58" s="104"/>
      <c r="AE58" s="104"/>
      <c r="AF58" s="104"/>
      <c r="AG58" s="104"/>
      <c r="AH58" s="104"/>
      <c r="AI58" s="104"/>
      <c r="AJ58">
        <f>COUNTIF($E59:$AI59,"P")</f>
        <v>19</v>
      </c>
    </row>
    <row r="59" spans="2:36">
      <c r="B59" s="119">
        <v>57</v>
      </c>
      <c r="C59" s="109" t="s">
        <v>329</v>
      </c>
      <c r="D59" s="122">
        <v>225</v>
      </c>
      <c r="E59" s="104" t="s">
        <v>15</v>
      </c>
      <c r="F59" s="104" t="s">
        <v>15</v>
      </c>
      <c r="G59" s="104" t="s">
        <v>15</v>
      </c>
      <c r="H59" s="104" t="s">
        <v>15</v>
      </c>
      <c r="I59" s="104" t="s">
        <v>15</v>
      </c>
      <c r="J59" s="104" t="s">
        <v>15</v>
      </c>
      <c r="K59" s="104" t="s">
        <v>15</v>
      </c>
      <c r="L59" s="104" t="s">
        <v>15</v>
      </c>
      <c r="M59" s="104" t="s">
        <v>15</v>
      </c>
      <c r="N59" s="104" t="s">
        <v>15</v>
      </c>
      <c r="O59" s="104" t="s">
        <v>15</v>
      </c>
      <c r="P59" s="104" t="s">
        <v>14</v>
      </c>
      <c r="Q59" s="104" t="s">
        <v>15</v>
      </c>
      <c r="R59" s="104" t="s">
        <v>15</v>
      </c>
      <c r="S59" s="104" t="s">
        <v>14</v>
      </c>
      <c r="T59" s="104" t="s">
        <v>15</v>
      </c>
      <c r="U59" s="104" t="s">
        <v>14</v>
      </c>
      <c r="V59" s="104" t="s">
        <v>15</v>
      </c>
      <c r="W59" s="104" t="s">
        <v>15</v>
      </c>
      <c r="X59" s="104" t="s">
        <v>14</v>
      </c>
      <c r="Y59" s="104" t="s">
        <v>15</v>
      </c>
      <c r="Z59" s="104" t="s">
        <v>14</v>
      </c>
      <c r="AA59" s="104" t="s">
        <v>15</v>
      </c>
      <c r="AB59" s="104" t="s">
        <v>14</v>
      </c>
      <c r="AC59" s="104" t="s">
        <v>15</v>
      </c>
      <c r="AD59" s="104"/>
      <c r="AE59" s="104"/>
      <c r="AF59" s="104"/>
      <c r="AG59" s="104"/>
      <c r="AH59" s="104"/>
      <c r="AI59" s="104"/>
      <c r="AJ59">
        <f>COUNTIF($E60:$AI60,"P")</f>
        <v>23</v>
      </c>
    </row>
    <row r="60" spans="2:36">
      <c r="B60" s="119">
        <v>58</v>
      </c>
      <c r="C60" s="109" t="s">
        <v>330</v>
      </c>
      <c r="D60" s="122">
        <v>226</v>
      </c>
      <c r="E60" s="104" t="s">
        <v>14</v>
      </c>
      <c r="F60" s="104" t="s">
        <v>15</v>
      </c>
      <c r="G60" s="104" t="s">
        <v>15</v>
      </c>
      <c r="H60" s="104" t="s">
        <v>15</v>
      </c>
      <c r="I60" s="104" t="s">
        <v>15</v>
      </c>
      <c r="J60" s="104" t="s">
        <v>14</v>
      </c>
      <c r="K60" s="104" t="s">
        <v>15</v>
      </c>
      <c r="L60" s="104" t="s">
        <v>15</v>
      </c>
      <c r="M60" s="104" t="s">
        <v>15</v>
      </c>
      <c r="N60" s="104" t="s">
        <v>15</v>
      </c>
      <c r="O60" s="104" t="s">
        <v>15</v>
      </c>
      <c r="P60" s="104" t="s">
        <v>15</v>
      </c>
      <c r="Q60" s="104" t="s">
        <v>15</v>
      </c>
      <c r="R60" s="104" t="s">
        <v>15</v>
      </c>
      <c r="S60" s="104" t="s">
        <v>15</v>
      </c>
      <c r="T60" s="104" t="s">
        <v>15</v>
      </c>
      <c r="U60" s="104" t="s">
        <v>15</v>
      </c>
      <c r="V60" s="104" t="s">
        <v>15</v>
      </c>
      <c r="W60" s="104" t="s">
        <v>15</v>
      </c>
      <c r="X60" s="104" t="s">
        <v>15</v>
      </c>
      <c r="Y60" s="104" t="s">
        <v>15</v>
      </c>
      <c r="Z60" s="104" t="s">
        <v>15</v>
      </c>
      <c r="AA60" s="104" t="s">
        <v>15</v>
      </c>
      <c r="AB60" s="104" t="s">
        <v>15</v>
      </c>
      <c r="AC60" s="104" t="s">
        <v>15</v>
      </c>
      <c r="AD60" s="104"/>
      <c r="AE60" s="104"/>
      <c r="AF60" s="104"/>
      <c r="AG60" s="104"/>
      <c r="AH60" s="104"/>
      <c r="AI60" s="104"/>
      <c r="AJ60">
        <f>COUNTIF($E61:$AI61,"P")</f>
        <v>13</v>
      </c>
    </row>
    <row r="61" spans="2:36">
      <c r="B61" s="119">
        <v>59</v>
      </c>
      <c r="C61" s="109" t="s">
        <v>331</v>
      </c>
      <c r="D61" s="122">
        <v>227</v>
      </c>
      <c r="E61" s="104" t="s">
        <v>14</v>
      </c>
      <c r="F61" s="104" t="s">
        <v>15</v>
      </c>
      <c r="G61" s="104" t="s">
        <v>14</v>
      </c>
      <c r="H61" s="104" t="s">
        <v>14</v>
      </c>
      <c r="I61" s="104" t="s">
        <v>14</v>
      </c>
      <c r="J61" s="104" t="s">
        <v>14</v>
      </c>
      <c r="K61" s="104" t="s">
        <v>14</v>
      </c>
      <c r="L61" s="104" t="s">
        <v>14</v>
      </c>
      <c r="M61" s="104" t="s">
        <v>14</v>
      </c>
      <c r="N61" s="104" t="s">
        <v>15</v>
      </c>
      <c r="O61" s="104" t="s">
        <v>15</v>
      </c>
      <c r="P61" s="104" t="s">
        <v>14</v>
      </c>
      <c r="Q61" s="104" t="s">
        <v>14</v>
      </c>
      <c r="R61" s="104" t="s">
        <v>15</v>
      </c>
      <c r="S61" s="104" t="s">
        <v>15</v>
      </c>
      <c r="T61" s="104" t="s">
        <v>15</v>
      </c>
      <c r="U61" s="104" t="s">
        <v>15</v>
      </c>
      <c r="V61" s="104" t="s">
        <v>15</v>
      </c>
      <c r="W61" s="104" t="s">
        <v>15</v>
      </c>
      <c r="X61" s="104" t="s">
        <v>15</v>
      </c>
      <c r="Y61" s="104" t="s">
        <v>14</v>
      </c>
      <c r="Z61" s="104" t="s">
        <v>14</v>
      </c>
      <c r="AA61" s="104" t="s">
        <v>15</v>
      </c>
      <c r="AB61" s="104" t="s">
        <v>15</v>
      </c>
      <c r="AC61" s="104" t="s">
        <v>15</v>
      </c>
      <c r="AD61" s="104"/>
      <c r="AE61" s="104"/>
      <c r="AF61" s="104"/>
      <c r="AG61" s="104"/>
      <c r="AH61" s="104"/>
      <c r="AI61" s="104"/>
      <c r="AJ61">
        <f>COUNTIF($E62:$AI62,"P")</f>
        <v>17</v>
      </c>
    </row>
    <row r="62" spans="2:36">
      <c r="B62" s="119">
        <v>60</v>
      </c>
      <c r="C62" s="109" t="s">
        <v>332</v>
      </c>
      <c r="D62" s="122">
        <v>228</v>
      </c>
      <c r="E62" s="104" t="s">
        <v>14</v>
      </c>
      <c r="F62" s="104" t="s">
        <v>15</v>
      </c>
      <c r="G62" s="104" t="s">
        <v>15</v>
      </c>
      <c r="H62" s="104" t="s">
        <v>15</v>
      </c>
      <c r="I62" s="104" t="s">
        <v>15</v>
      </c>
      <c r="J62" s="104" t="s">
        <v>15</v>
      </c>
      <c r="K62" s="104" t="s">
        <v>15</v>
      </c>
      <c r="L62" s="104" t="s">
        <v>15</v>
      </c>
      <c r="M62" s="104" t="s">
        <v>15</v>
      </c>
      <c r="N62" s="104" t="s">
        <v>15</v>
      </c>
      <c r="O62" s="104" t="s">
        <v>14</v>
      </c>
      <c r="P62" s="104" t="s">
        <v>15</v>
      </c>
      <c r="Q62" s="104" t="s">
        <v>14</v>
      </c>
      <c r="R62" s="104" t="s">
        <v>14</v>
      </c>
      <c r="S62" s="104" t="s">
        <v>15</v>
      </c>
      <c r="T62" s="104" t="s">
        <v>15</v>
      </c>
      <c r="U62" s="104" t="s">
        <v>15</v>
      </c>
      <c r="V62" s="104" t="s">
        <v>15</v>
      </c>
      <c r="W62" s="104" t="s">
        <v>15</v>
      </c>
      <c r="X62" s="104" t="s">
        <v>15</v>
      </c>
      <c r="Y62" s="104" t="s">
        <v>14</v>
      </c>
      <c r="Z62" s="104" t="s">
        <v>14</v>
      </c>
      <c r="AA62" s="104" t="s">
        <v>14</v>
      </c>
      <c r="AB62" s="104" t="s">
        <v>14</v>
      </c>
      <c r="AC62" s="104" t="s">
        <v>15</v>
      </c>
      <c r="AD62" s="104"/>
      <c r="AE62" s="104"/>
      <c r="AF62" s="104"/>
      <c r="AG62" s="104"/>
      <c r="AH62" s="104"/>
      <c r="AI62" s="104"/>
      <c r="AJ62">
        <f>COUNTIF($E63:$AI63,"P")</f>
        <v>22</v>
      </c>
    </row>
    <row r="63" spans="2:36">
      <c r="B63" s="119">
        <v>61</v>
      </c>
      <c r="C63" s="109" t="s">
        <v>333</v>
      </c>
      <c r="D63" s="122">
        <v>229</v>
      </c>
      <c r="E63" s="104" t="s">
        <v>14</v>
      </c>
      <c r="F63" s="104" t="s">
        <v>15</v>
      </c>
      <c r="G63" s="104" t="s">
        <v>14</v>
      </c>
      <c r="H63" s="104" t="s">
        <v>15</v>
      </c>
      <c r="I63" s="104" t="s">
        <v>15</v>
      </c>
      <c r="J63" s="104" t="s">
        <v>14</v>
      </c>
      <c r="K63" s="104" t="s">
        <v>15</v>
      </c>
      <c r="L63" s="104" t="s">
        <v>15</v>
      </c>
      <c r="M63" s="104" t="s">
        <v>15</v>
      </c>
      <c r="N63" s="104" t="s">
        <v>15</v>
      </c>
      <c r="O63" s="104" t="s">
        <v>15</v>
      </c>
      <c r="P63" s="104" t="s">
        <v>15</v>
      </c>
      <c r="Q63" s="104" t="s">
        <v>15</v>
      </c>
      <c r="R63" s="104" t="s">
        <v>15</v>
      </c>
      <c r="S63" s="104" t="s">
        <v>15</v>
      </c>
      <c r="T63" s="104" t="s">
        <v>15</v>
      </c>
      <c r="U63" s="104" t="s">
        <v>15</v>
      </c>
      <c r="V63" s="104" t="s">
        <v>15</v>
      </c>
      <c r="W63" s="104" t="s">
        <v>15</v>
      </c>
      <c r="X63" s="104" t="s">
        <v>15</v>
      </c>
      <c r="Y63" s="104" t="s">
        <v>15</v>
      </c>
      <c r="Z63" s="104" t="s">
        <v>15</v>
      </c>
      <c r="AA63" s="104" t="s">
        <v>15</v>
      </c>
      <c r="AB63" s="104" t="s">
        <v>15</v>
      </c>
      <c r="AC63" s="104" t="s">
        <v>15</v>
      </c>
      <c r="AD63" s="104"/>
      <c r="AE63" s="104"/>
      <c r="AF63" s="104"/>
      <c r="AG63" s="104"/>
      <c r="AH63" s="104"/>
      <c r="AI63" s="104"/>
      <c r="AJ63">
        <f>COUNTIF($E64:$AI64,"P")</f>
        <v>22</v>
      </c>
    </row>
    <row r="64" spans="2:36">
      <c r="B64" s="119">
        <v>62</v>
      </c>
      <c r="C64" s="109" t="s">
        <v>334</v>
      </c>
      <c r="D64" s="122">
        <v>230</v>
      </c>
      <c r="E64" s="104" t="s">
        <v>15</v>
      </c>
      <c r="F64" s="104" t="s">
        <v>15</v>
      </c>
      <c r="G64" s="104" t="s">
        <v>15</v>
      </c>
      <c r="H64" s="104" t="s">
        <v>15</v>
      </c>
      <c r="I64" s="104" t="s">
        <v>15</v>
      </c>
      <c r="J64" s="104" t="s">
        <v>15</v>
      </c>
      <c r="K64" s="104" t="s">
        <v>14</v>
      </c>
      <c r="L64" s="104" t="s">
        <v>15</v>
      </c>
      <c r="M64" s="104" t="s">
        <v>15</v>
      </c>
      <c r="N64" s="104" t="s">
        <v>14</v>
      </c>
      <c r="O64" s="104" t="s">
        <v>15</v>
      </c>
      <c r="P64" s="104" t="s">
        <v>15</v>
      </c>
      <c r="Q64" s="104" t="s">
        <v>15</v>
      </c>
      <c r="R64" s="104" t="s">
        <v>14</v>
      </c>
      <c r="S64" s="104" t="s">
        <v>15</v>
      </c>
      <c r="T64" s="104" t="s">
        <v>15</v>
      </c>
      <c r="U64" s="104" t="s">
        <v>15</v>
      </c>
      <c r="V64" s="104" t="s">
        <v>15</v>
      </c>
      <c r="W64" s="104" t="s">
        <v>15</v>
      </c>
      <c r="X64" s="104" t="s">
        <v>15</v>
      </c>
      <c r="Y64" s="104" t="s">
        <v>15</v>
      </c>
      <c r="Z64" s="104" t="s">
        <v>15</v>
      </c>
      <c r="AA64" s="104" t="s">
        <v>15</v>
      </c>
      <c r="AB64" s="104" t="s">
        <v>15</v>
      </c>
      <c r="AC64" s="104" t="s">
        <v>15</v>
      </c>
      <c r="AD64" s="104"/>
      <c r="AE64" s="104"/>
      <c r="AF64" s="104"/>
      <c r="AG64" s="104"/>
      <c r="AH64" s="104"/>
      <c r="AI64" s="104"/>
      <c r="AJ64">
        <f>COUNTIF($E65:$AI65,"P")</f>
        <v>12</v>
      </c>
    </row>
    <row r="65" spans="2:36">
      <c r="B65" s="119">
        <v>63</v>
      </c>
      <c r="C65" s="109" t="s">
        <v>335</v>
      </c>
      <c r="D65" s="121">
        <v>231</v>
      </c>
      <c r="E65" s="104" t="s">
        <v>276</v>
      </c>
      <c r="F65" s="104" t="s">
        <v>276</v>
      </c>
      <c r="G65" s="104" t="s">
        <v>276</v>
      </c>
      <c r="H65" s="104" t="s">
        <v>276</v>
      </c>
      <c r="I65" s="104" t="s">
        <v>276</v>
      </c>
      <c r="J65" s="104" t="s">
        <v>276</v>
      </c>
      <c r="K65" s="104" t="s">
        <v>276</v>
      </c>
      <c r="L65" s="104" t="s">
        <v>276</v>
      </c>
      <c r="M65" s="104" t="s">
        <v>276</v>
      </c>
      <c r="N65" s="104" t="s">
        <v>276</v>
      </c>
      <c r="O65" s="104" t="s">
        <v>15</v>
      </c>
      <c r="P65" s="104" t="s">
        <v>15</v>
      </c>
      <c r="Q65" s="104" t="s">
        <v>15</v>
      </c>
      <c r="R65" s="104" t="s">
        <v>15</v>
      </c>
      <c r="S65" s="104" t="s">
        <v>15</v>
      </c>
      <c r="T65" s="104" t="s">
        <v>15</v>
      </c>
      <c r="U65" s="104" t="s">
        <v>15</v>
      </c>
      <c r="V65" s="104" t="s">
        <v>15</v>
      </c>
      <c r="W65" s="104" t="s">
        <v>15</v>
      </c>
      <c r="X65" s="104" t="s">
        <v>14</v>
      </c>
      <c r="Y65" s="104" t="s">
        <v>15</v>
      </c>
      <c r="Z65" s="104" t="s">
        <v>14</v>
      </c>
      <c r="AA65" s="104" t="s">
        <v>14</v>
      </c>
      <c r="AB65" s="104" t="s">
        <v>15</v>
      </c>
      <c r="AC65" s="104" t="s">
        <v>15</v>
      </c>
      <c r="AD65" s="104"/>
      <c r="AE65" s="104"/>
      <c r="AF65" s="104"/>
      <c r="AG65" s="104"/>
      <c r="AH65" s="104"/>
      <c r="AI65" s="104"/>
      <c r="AJ65">
        <f>COUNTIF($E66:$AI66,"P")</f>
        <v>8</v>
      </c>
    </row>
    <row r="66" spans="2:36">
      <c r="B66" s="119">
        <v>64</v>
      </c>
      <c r="C66" s="125" t="s">
        <v>290</v>
      </c>
      <c r="D66" s="122">
        <v>232</v>
      </c>
      <c r="E66" s="104" t="s">
        <v>15</v>
      </c>
      <c r="F66" s="104" t="s">
        <v>15</v>
      </c>
      <c r="G66" s="104" t="s">
        <v>15</v>
      </c>
      <c r="H66" s="104" t="s">
        <v>15</v>
      </c>
      <c r="I66" s="104" t="s">
        <v>15</v>
      </c>
      <c r="J66" s="104" t="s">
        <v>15</v>
      </c>
      <c r="K66" s="104" t="s">
        <v>15</v>
      </c>
      <c r="L66" s="104" t="s">
        <v>14</v>
      </c>
      <c r="M66" s="104" t="s">
        <v>14</v>
      </c>
      <c r="N66" s="104" t="s">
        <v>15</v>
      </c>
      <c r="O66" s="104" t="s">
        <v>276</v>
      </c>
      <c r="P66" s="104" t="s">
        <v>276</v>
      </c>
      <c r="Q66" s="104" t="s">
        <v>276</v>
      </c>
      <c r="R66" s="104" t="s">
        <v>276</v>
      </c>
      <c r="S66" s="104" t="s">
        <v>14</v>
      </c>
      <c r="T66" s="104" t="s">
        <v>276</v>
      </c>
      <c r="U66" s="104" t="s">
        <v>276</v>
      </c>
      <c r="V66" s="104" t="s">
        <v>276</v>
      </c>
      <c r="W66" s="104" t="s">
        <v>276</v>
      </c>
      <c r="X66" s="104" t="s">
        <v>276</v>
      </c>
      <c r="Y66" s="104" t="s">
        <v>276</v>
      </c>
      <c r="Z66" s="104" t="s">
        <v>276</v>
      </c>
      <c r="AA66" s="104" t="s">
        <v>276</v>
      </c>
      <c r="AB66" s="104" t="s">
        <v>276</v>
      </c>
      <c r="AC66" s="104" t="s">
        <v>276</v>
      </c>
      <c r="AD66" s="104"/>
      <c r="AE66" s="104"/>
      <c r="AF66" s="104"/>
      <c r="AG66" s="104"/>
      <c r="AH66" s="104"/>
      <c r="AI66" s="104"/>
      <c r="AJ66">
        <f>COUNTIF($E67:$AI67,"P")</f>
        <v>13</v>
      </c>
    </row>
    <row r="67" spans="2:36">
      <c r="B67" s="119">
        <v>65</v>
      </c>
      <c r="C67" s="109" t="s">
        <v>336</v>
      </c>
      <c r="D67" s="121">
        <v>233</v>
      </c>
      <c r="E67" s="104" t="s">
        <v>276</v>
      </c>
      <c r="F67" s="104" t="s">
        <v>276</v>
      </c>
      <c r="G67" s="104" t="s">
        <v>276</v>
      </c>
      <c r="H67" s="104" t="s">
        <v>276</v>
      </c>
      <c r="I67" s="104" t="s">
        <v>276</v>
      </c>
      <c r="J67" s="104" t="s">
        <v>276</v>
      </c>
      <c r="K67" s="104" t="s">
        <v>276</v>
      </c>
      <c r="L67" s="104" t="s">
        <v>276</v>
      </c>
      <c r="M67" s="104" t="s">
        <v>276</v>
      </c>
      <c r="N67" s="104" t="s">
        <v>276</v>
      </c>
      <c r="O67" s="104" t="s">
        <v>15</v>
      </c>
      <c r="P67" s="104" t="s">
        <v>14</v>
      </c>
      <c r="Q67" s="104" t="s">
        <v>15</v>
      </c>
      <c r="R67" s="104" t="s">
        <v>15</v>
      </c>
      <c r="S67" s="104" t="s">
        <v>15</v>
      </c>
      <c r="T67" s="104" t="s">
        <v>15</v>
      </c>
      <c r="U67" s="104" t="s">
        <v>15</v>
      </c>
      <c r="V67" s="104" t="s">
        <v>15</v>
      </c>
      <c r="W67" s="104" t="s">
        <v>15</v>
      </c>
      <c r="X67" s="104" t="s">
        <v>15</v>
      </c>
      <c r="Y67" s="104" t="s">
        <v>14</v>
      </c>
      <c r="Z67" s="104" t="s">
        <v>15</v>
      </c>
      <c r="AA67" s="104" t="s">
        <v>15</v>
      </c>
      <c r="AB67" s="104" t="s">
        <v>15</v>
      </c>
      <c r="AC67" s="104" t="s">
        <v>15</v>
      </c>
      <c r="AD67" s="104"/>
      <c r="AE67" s="104"/>
      <c r="AF67" s="104"/>
      <c r="AG67" s="104"/>
      <c r="AH67" s="104"/>
      <c r="AI67" s="104"/>
      <c r="AJ67">
        <f>COUNTIF($E68:$AI68,"P")</f>
        <v>9</v>
      </c>
    </row>
    <row r="68" spans="2:36">
      <c r="B68" s="119">
        <v>66</v>
      </c>
      <c r="C68" s="125" t="s">
        <v>290</v>
      </c>
      <c r="D68" s="122">
        <v>234</v>
      </c>
      <c r="E68" s="104" t="s">
        <v>15</v>
      </c>
      <c r="F68" s="104" t="s">
        <v>15</v>
      </c>
      <c r="G68" s="104" t="s">
        <v>15</v>
      </c>
      <c r="H68" s="104" t="s">
        <v>15</v>
      </c>
      <c r="I68" s="104" t="s">
        <v>15</v>
      </c>
      <c r="J68" s="104" t="s">
        <v>15</v>
      </c>
      <c r="K68" s="104" t="s">
        <v>15</v>
      </c>
      <c r="L68" s="104" t="s">
        <v>15</v>
      </c>
      <c r="M68" s="104" t="s">
        <v>14</v>
      </c>
      <c r="N68" s="104" t="s">
        <v>15</v>
      </c>
      <c r="O68" s="104" t="s">
        <v>276</v>
      </c>
      <c r="P68" s="104" t="s">
        <v>276</v>
      </c>
      <c r="Q68" s="104" t="s">
        <v>276</v>
      </c>
      <c r="R68" s="104" t="s">
        <v>276</v>
      </c>
      <c r="S68" s="104" t="s">
        <v>276</v>
      </c>
      <c r="T68" s="104" t="s">
        <v>276</v>
      </c>
      <c r="U68" s="104" t="s">
        <v>276</v>
      </c>
      <c r="V68" s="104" t="s">
        <v>276</v>
      </c>
      <c r="W68" s="104" t="s">
        <v>276</v>
      </c>
      <c r="X68" s="104" t="s">
        <v>276</v>
      </c>
      <c r="Y68" s="104" t="s">
        <v>276</v>
      </c>
      <c r="Z68" s="104" t="s">
        <v>276</v>
      </c>
      <c r="AA68" s="104" t="s">
        <v>276</v>
      </c>
      <c r="AB68" s="104" t="s">
        <v>276</v>
      </c>
      <c r="AC68" s="104" t="s">
        <v>276</v>
      </c>
      <c r="AD68" s="104"/>
      <c r="AE68" s="104"/>
      <c r="AF68" s="104"/>
      <c r="AG68" s="104"/>
      <c r="AH68" s="104"/>
      <c r="AI68" s="104"/>
      <c r="AJ68">
        <f>COUNTIF($E69:$AI69,"P")</f>
        <v>7</v>
      </c>
    </row>
    <row r="69" spans="2:36">
      <c r="B69" s="119">
        <v>67</v>
      </c>
      <c r="C69" s="109" t="s">
        <v>337</v>
      </c>
      <c r="D69" s="127">
        <v>235</v>
      </c>
      <c r="E69" s="104" t="s">
        <v>276</v>
      </c>
      <c r="F69" s="104" t="s">
        <v>276</v>
      </c>
      <c r="G69" s="104" t="s">
        <v>276</v>
      </c>
      <c r="H69" s="104" t="s">
        <v>276</v>
      </c>
      <c r="I69" s="104" t="s">
        <v>276</v>
      </c>
      <c r="J69" s="104" t="s">
        <v>276</v>
      </c>
      <c r="K69" s="104" t="s">
        <v>276</v>
      </c>
      <c r="L69" s="104" t="s">
        <v>276</v>
      </c>
      <c r="M69" s="104" t="s">
        <v>276</v>
      </c>
      <c r="N69" s="104" t="s">
        <v>276</v>
      </c>
      <c r="O69" s="104" t="s">
        <v>14</v>
      </c>
      <c r="P69" s="104" t="s">
        <v>15</v>
      </c>
      <c r="Q69" s="104" t="s">
        <v>15</v>
      </c>
      <c r="R69" s="104" t="s">
        <v>15</v>
      </c>
      <c r="S69" s="104" t="s">
        <v>15</v>
      </c>
      <c r="T69" s="104" t="s">
        <v>15</v>
      </c>
      <c r="U69" s="104" t="s">
        <v>14</v>
      </c>
      <c r="V69" s="104" t="s">
        <v>14</v>
      </c>
      <c r="W69" s="104" t="s">
        <v>15</v>
      </c>
      <c r="X69" s="104" t="s">
        <v>14</v>
      </c>
      <c r="Y69" s="104" t="s">
        <v>14</v>
      </c>
      <c r="Z69" s="104" t="s">
        <v>14</v>
      </c>
      <c r="AA69" s="104" t="s">
        <v>14</v>
      </c>
      <c r="AB69" s="104" t="s">
        <v>15</v>
      </c>
      <c r="AC69" s="104" t="s">
        <v>14</v>
      </c>
      <c r="AD69" s="104"/>
      <c r="AE69" s="104"/>
      <c r="AF69" s="104"/>
      <c r="AG69" s="104"/>
      <c r="AH69" s="104"/>
      <c r="AI69" s="104"/>
      <c r="AJ69">
        <f>COUNTIF($E70:$AI70,"P")</f>
        <v>10</v>
      </c>
    </row>
    <row r="70" spans="2:36">
      <c r="B70" s="119">
        <v>68</v>
      </c>
      <c r="C70" s="124" t="s">
        <v>301</v>
      </c>
      <c r="D70" s="122">
        <v>236</v>
      </c>
      <c r="E70" s="104" t="s">
        <v>15</v>
      </c>
      <c r="F70" s="104" t="s">
        <v>15</v>
      </c>
      <c r="G70" s="104" t="s">
        <v>15</v>
      </c>
      <c r="H70" s="104" t="s">
        <v>15</v>
      </c>
      <c r="I70" s="104" t="s">
        <v>15</v>
      </c>
      <c r="J70" s="104" t="s">
        <v>15</v>
      </c>
      <c r="K70" s="104" t="s">
        <v>15</v>
      </c>
      <c r="L70" s="104" t="s">
        <v>15</v>
      </c>
      <c r="M70" s="104" t="s">
        <v>15</v>
      </c>
      <c r="N70" s="104" t="s">
        <v>15</v>
      </c>
      <c r="O70" s="104" t="s">
        <v>276</v>
      </c>
      <c r="P70" s="104" t="s">
        <v>276</v>
      </c>
      <c r="Q70" s="104" t="s">
        <v>276</v>
      </c>
      <c r="R70" s="104" t="s">
        <v>276</v>
      </c>
      <c r="S70" s="104" t="s">
        <v>276</v>
      </c>
      <c r="T70" s="104" t="s">
        <v>276</v>
      </c>
      <c r="U70" s="104" t="s">
        <v>276</v>
      </c>
      <c r="V70" s="104" t="s">
        <v>276</v>
      </c>
      <c r="W70" s="104" t="s">
        <v>276</v>
      </c>
      <c r="X70" s="104" t="s">
        <v>276</v>
      </c>
      <c r="Y70" s="104" t="s">
        <v>276</v>
      </c>
      <c r="Z70" s="104" t="s">
        <v>276</v>
      </c>
      <c r="AA70" s="104" t="s">
        <v>276</v>
      </c>
      <c r="AB70" s="104" t="s">
        <v>276</v>
      </c>
      <c r="AC70" s="104" t="s">
        <v>276</v>
      </c>
      <c r="AD70" s="104"/>
      <c r="AE70" s="104"/>
      <c r="AF70" s="104"/>
      <c r="AG70" s="104"/>
      <c r="AH70" s="104"/>
      <c r="AI70" s="104"/>
      <c r="AJ70">
        <f>COUNTIF($E71:$AI71,"P")</f>
        <v>21</v>
      </c>
    </row>
    <row r="71" spans="2:36">
      <c r="B71" s="119">
        <v>69</v>
      </c>
      <c r="C71" s="109" t="s">
        <v>338</v>
      </c>
      <c r="D71" s="122">
        <v>237</v>
      </c>
      <c r="E71" s="104" t="s">
        <v>14</v>
      </c>
      <c r="F71" s="104" t="s">
        <v>15</v>
      </c>
      <c r="G71" s="104" t="s">
        <v>15</v>
      </c>
      <c r="H71" s="104" t="s">
        <v>15</v>
      </c>
      <c r="I71" s="104" t="s">
        <v>15</v>
      </c>
      <c r="J71" s="104" t="s">
        <v>14</v>
      </c>
      <c r="K71" s="104" t="s">
        <v>14</v>
      </c>
      <c r="L71" s="104" t="s">
        <v>14</v>
      </c>
      <c r="M71" s="104" t="s">
        <v>15</v>
      </c>
      <c r="N71" s="104" t="s">
        <v>15</v>
      </c>
      <c r="O71" s="104" t="s">
        <v>15</v>
      </c>
      <c r="P71" s="104" t="s">
        <v>15</v>
      </c>
      <c r="Q71" s="104" t="s">
        <v>15</v>
      </c>
      <c r="R71" s="104" t="s">
        <v>15</v>
      </c>
      <c r="S71" s="104" t="s">
        <v>15</v>
      </c>
      <c r="T71" s="104" t="s">
        <v>15</v>
      </c>
      <c r="U71" s="104" t="s">
        <v>15</v>
      </c>
      <c r="V71" s="104" t="s">
        <v>15</v>
      </c>
      <c r="W71" s="104" t="s">
        <v>15</v>
      </c>
      <c r="X71" s="104" t="s">
        <v>15</v>
      </c>
      <c r="Y71" s="104" t="s">
        <v>15</v>
      </c>
      <c r="Z71" s="104" t="s">
        <v>15</v>
      </c>
      <c r="AA71" s="104" t="s">
        <v>15</v>
      </c>
      <c r="AB71" s="104" t="s">
        <v>15</v>
      </c>
      <c r="AC71" s="104" t="s">
        <v>15</v>
      </c>
      <c r="AD71" s="104"/>
      <c r="AE71" s="104"/>
      <c r="AF71" s="104"/>
      <c r="AG71" s="104"/>
      <c r="AH71" s="104"/>
      <c r="AI71" s="104"/>
      <c r="AJ71">
        <f>COUNTIF($E72:$AI72,"P")</f>
        <v>14</v>
      </c>
    </row>
    <row r="72" spans="2:36">
      <c r="B72" s="119">
        <v>70</v>
      </c>
      <c r="C72" s="109" t="s">
        <v>339</v>
      </c>
      <c r="D72" s="122">
        <v>239</v>
      </c>
      <c r="E72" s="104" t="s">
        <v>14</v>
      </c>
      <c r="F72" s="104" t="s">
        <v>14</v>
      </c>
      <c r="G72" s="104" t="s">
        <v>14</v>
      </c>
      <c r="H72" s="104" t="s">
        <v>15</v>
      </c>
      <c r="I72" s="104" t="s">
        <v>15</v>
      </c>
      <c r="J72" s="104" t="s">
        <v>14</v>
      </c>
      <c r="K72" s="104" t="s">
        <v>15</v>
      </c>
      <c r="L72" s="104" t="s">
        <v>15</v>
      </c>
      <c r="M72" s="104" t="s">
        <v>14</v>
      </c>
      <c r="N72" s="104" t="s">
        <v>14</v>
      </c>
      <c r="O72" s="104" t="s">
        <v>14</v>
      </c>
      <c r="P72" s="104" t="s">
        <v>15</v>
      </c>
      <c r="Q72" s="104" t="s">
        <v>15</v>
      </c>
      <c r="R72" s="104" t="s">
        <v>15</v>
      </c>
      <c r="S72" s="104" t="s">
        <v>15</v>
      </c>
      <c r="T72" s="104" t="s">
        <v>15</v>
      </c>
      <c r="U72" s="104" t="s">
        <v>15</v>
      </c>
      <c r="V72" s="104" t="s">
        <v>15</v>
      </c>
      <c r="W72" s="104" t="s">
        <v>15</v>
      </c>
      <c r="X72" s="104" t="s">
        <v>15</v>
      </c>
      <c r="Y72" s="104" t="s">
        <v>14</v>
      </c>
      <c r="Z72" s="104" t="s">
        <v>14</v>
      </c>
      <c r="AA72" s="104" t="s">
        <v>15</v>
      </c>
      <c r="AB72" s="104" t="s">
        <v>14</v>
      </c>
      <c r="AC72" s="104" t="s">
        <v>14</v>
      </c>
      <c r="AD72" s="104"/>
      <c r="AE72" s="104"/>
      <c r="AF72" s="104"/>
      <c r="AG72" s="104"/>
      <c r="AH72" s="104"/>
      <c r="AI72" s="104"/>
      <c r="AJ72">
        <f>COUNTIF($E73:$AI73,"P")</f>
        <v>7</v>
      </c>
    </row>
    <row r="73" spans="2:36">
      <c r="B73" s="119">
        <v>71</v>
      </c>
      <c r="C73" s="109" t="s">
        <v>340</v>
      </c>
      <c r="D73" s="127">
        <v>300</v>
      </c>
      <c r="E73" s="104" t="s">
        <v>276</v>
      </c>
      <c r="F73" s="104" t="s">
        <v>276</v>
      </c>
      <c r="G73" s="104" t="s">
        <v>276</v>
      </c>
      <c r="H73" s="104" t="s">
        <v>276</v>
      </c>
      <c r="I73" s="104" t="s">
        <v>276</v>
      </c>
      <c r="J73" s="104" t="s">
        <v>276</v>
      </c>
      <c r="K73" s="104" t="s">
        <v>276</v>
      </c>
      <c r="L73" s="104" t="s">
        <v>276</v>
      </c>
      <c r="M73" s="104" t="s">
        <v>276</v>
      </c>
      <c r="N73" s="104" t="s">
        <v>276</v>
      </c>
      <c r="O73" s="104" t="s">
        <v>14</v>
      </c>
      <c r="P73" s="104" t="s">
        <v>14</v>
      </c>
      <c r="Q73" s="104" t="s">
        <v>15</v>
      </c>
      <c r="R73" s="104" t="s">
        <v>14</v>
      </c>
      <c r="S73" s="104" t="s">
        <v>15</v>
      </c>
      <c r="T73" s="104" t="s">
        <v>14</v>
      </c>
      <c r="U73" s="104" t="s">
        <v>14</v>
      </c>
      <c r="V73" s="104" t="s">
        <v>14</v>
      </c>
      <c r="W73" s="104" t="s">
        <v>15</v>
      </c>
      <c r="X73" s="104" t="s">
        <v>15</v>
      </c>
      <c r="Y73" s="104" t="s">
        <v>14</v>
      </c>
      <c r="Z73" s="104" t="s">
        <v>14</v>
      </c>
      <c r="AA73" s="104" t="s">
        <v>15</v>
      </c>
      <c r="AB73" s="104" t="s">
        <v>15</v>
      </c>
      <c r="AC73" s="104" t="s">
        <v>15</v>
      </c>
      <c r="AD73" s="104"/>
      <c r="AE73" s="104"/>
      <c r="AF73" s="104"/>
      <c r="AG73" s="104"/>
      <c r="AH73" s="104"/>
      <c r="AI73" s="104"/>
      <c r="AJ73">
        <f>COUNTIF($E74:$AI74,"P")</f>
        <v>1</v>
      </c>
    </row>
    <row r="74" spans="2:36">
      <c r="B74" s="119">
        <v>72</v>
      </c>
      <c r="C74" s="124" t="s">
        <v>301</v>
      </c>
      <c r="D74" s="122">
        <v>301</v>
      </c>
      <c r="E74" s="104" t="s">
        <v>14</v>
      </c>
      <c r="F74" s="104" t="s">
        <v>14</v>
      </c>
      <c r="G74" s="104" t="s">
        <v>14</v>
      </c>
      <c r="H74" s="104" t="s">
        <v>14</v>
      </c>
      <c r="I74" s="104" t="s">
        <v>14</v>
      </c>
      <c r="J74" s="104" t="s">
        <v>14</v>
      </c>
      <c r="K74" s="104" t="s">
        <v>14</v>
      </c>
      <c r="L74" s="104" t="s">
        <v>15</v>
      </c>
      <c r="M74" s="104" t="s">
        <v>14</v>
      </c>
      <c r="N74" s="104" t="s">
        <v>14</v>
      </c>
      <c r="O74" s="104" t="s">
        <v>276</v>
      </c>
      <c r="P74" s="104" t="s">
        <v>276</v>
      </c>
      <c r="Q74" s="104" t="s">
        <v>276</v>
      </c>
      <c r="R74" s="104" t="s">
        <v>276</v>
      </c>
      <c r="S74" s="104" t="s">
        <v>276</v>
      </c>
      <c r="T74" s="104" t="s">
        <v>276</v>
      </c>
      <c r="U74" s="104" t="s">
        <v>276</v>
      </c>
      <c r="V74" s="104" t="s">
        <v>276</v>
      </c>
      <c r="W74" s="104" t="s">
        <v>276</v>
      </c>
      <c r="X74" s="104" t="s">
        <v>276</v>
      </c>
      <c r="Y74" s="104" t="s">
        <v>276</v>
      </c>
      <c r="Z74" s="104" t="s">
        <v>276</v>
      </c>
      <c r="AA74" s="104" t="s">
        <v>276</v>
      </c>
      <c r="AB74" s="104" t="s">
        <v>276</v>
      </c>
      <c r="AC74" s="104" t="s">
        <v>276</v>
      </c>
      <c r="AD74" s="104"/>
      <c r="AE74" s="104"/>
      <c r="AF74" s="104"/>
      <c r="AG74" s="104"/>
      <c r="AH74" s="104"/>
      <c r="AI74" s="104"/>
      <c r="AJ74">
        <f>COUNTIF($E75:$AI75,"P")</f>
        <v>12</v>
      </c>
    </row>
    <row r="75" spans="2:36">
      <c r="B75" s="119">
        <v>73</v>
      </c>
      <c r="C75" s="109" t="s">
        <v>341</v>
      </c>
      <c r="D75" s="122">
        <v>302</v>
      </c>
      <c r="E75" s="104" t="s">
        <v>15</v>
      </c>
      <c r="F75" s="104" t="s">
        <v>15</v>
      </c>
      <c r="G75" s="104" t="s">
        <v>15</v>
      </c>
      <c r="H75" s="104" t="s">
        <v>15</v>
      </c>
      <c r="I75" s="104" t="s">
        <v>15</v>
      </c>
      <c r="J75" s="104" t="s">
        <v>14</v>
      </c>
      <c r="K75" s="104" t="s">
        <v>14</v>
      </c>
      <c r="L75" s="104" t="s">
        <v>15</v>
      </c>
      <c r="M75" s="104" t="s">
        <v>15</v>
      </c>
      <c r="N75" s="104" t="s">
        <v>15</v>
      </c>
      <c r="O75" s="104" t="s">
        <v>14</v>
      </c>
      <c r="P75" s="104" t="s">
        <v>15</v>
      </c>
      <c r="Q75" s="104" t="s">
        <v>14</v>
      </c>
      <c r="R75" s="104" t="s">
        <v>14</v>
      </c>
      <c r="S75" s="104" t="s">
        <v>14</v>
      </c>
      <c r="T75" s="104" t="s">
        <v>14</v>
      </c>
      <c r="U75" s="104" t="s">
        <v>14</v>
      </c>
      <c r="V75" s="104" t="s">
        <v>15</v>
      </c>
      <c r="W75" s="104" t="s">
        <v>14</v>
      </c>
      <c r="X75" s="104" t="s">
        <v>15</v>
      </c>
      <c r="Y75" s="104" t="s">
        <v>15</v>
      </c>
      <c r="Z75" s="104" t="s">
        <v>14</v>
      </c>
      <c r="AA75" s="104" t="s">
        <v>14</v>
      </c>
      <c r="AB75" s="104" t="s">
        <v>14</v>
      </c>
      <c r="AC75" s="104" t="s">
        <v>14</v>
      </c>
      <c r="AD75" s="104"/>
      <c r="AE75" s="104"/>
      <c r="AF75" s="104"/>
      <c r="AG75" s="104"/>
      <c r="AH75" s="104"/>
      <c r="AI75" s="104"/>
      <c r="AJ75">
        <f>COUNTIF($E76:$AI76,"P")</f>
        <v>13</v>
      </c>
    </row>
    <row r="76" spans="2:36">
      <c r="B76" s="119">
        <v>74</v>
      </c>
      <c r="C76" s="109" t="s">
        <v>342</v>
      </c>
      <c r="D76" s="122">
        <v>303</v>
      </c>
      <c r="E76" s="104" t="s">
        <v>14</v>
      </c>
      <c r="F76" s="104" t="s">
        <v>14</v>
      </c>
      <c r="G76" s="104" t="s">
        <v>15</v>
      </c>
      <c r="H76" s="104" t="s">
        <v>15</v>
      </c>
      <c r="I76" s="104" t="s">
        <v>15</v>
      </c>
      <c r="J76" s="104" t="s">
        <v>15</v>
      </c>
      <c r="K76" s="104" t="s">
        <v>14</v>
      </c>
      <c r="L76" s="104" t="s">
        <v>15</v>
      </c>
      <c r="M76" s="104" t="s">
        <v>15</v>
      </c>
      <c r="N76" s="104" t="s">
        <v>14</v>
      </c>
      <c r="O76" s="104" t="s">
        <v>14</v>
      </c>
      <c r="P76" s="104" t="s">
        <v>14</v>
      </c>
      <c r="Q76" s="104" t="s">
        <v>15</v>
      </c>
      <c r="R76" s="104" t="s">
        <v>14</v>
      </c>
      <c r="S76" s="104" t="s">
        <v>15</v>
      </c>
      <c r="T76" s="104" t="s">
        <v>15</v>
      </c>
      <c r="U76" s="104" t="s">
        <v>14</v>
      </c>
      <c r="V76" s="104" t="s">
        <v>14</v>
      </c>
      <c r="W76" s="104" t="s">
        <v>15</v>
      </c>
      <c r="X76" s="104" t="s">
        <v>15</v>
      </c>
      <c r="Y76" s="104" t="s">
        <v>14</v>
      </c>
      <c r="Z76" s="104" t="s">
        <v>14</v>
      </c>
      <c r="AA76" s="104" t="s">
        <v>15</v>
      </c>
      <c r="AB76" s="104" t="s">
        <v>14</v>
      </c>
      <c r="AC76" s="104" t="s">
        <v>15</v>
      </c>
      <c r="AD76" s="104"/>
      <c r="AE76" s="104"/>
      <c r="AF76" s="104"/>
      <c r="AG76" s="104"/>
      <c r="AH76" s="104"/>
      <c r="AI76" s="104"/>
      <c r="AJ76">
        <f>COUNTIF($E77:$AI77,"P")</f>
        <v>12</v>
      </c>
    </row>
    <row r="77" spans="2:36">
      <c r="B77" s="119">
        <v>75</v>
      </c>
      <c r="C77" s="109" t="s">
        <v>343</v>
      </c>
      <c r="D77" s="122">
        <v>304</v>
      </c>
      <c r="E77" s="104" t="s">
        <v>276</v>
      </c>
      <c r="F77" s="104" t="s">
        <v>276</v>
      </c>
      <c r="G77" s="104" t="s">
        <v>276</v>
      </c>
      <c r="H77" s="104" t="s">
        <v>276</v>
      </c>
      <c r="I77" s="104" t="s">
        <v>15</v>
      </c>
      <c r="J77" s="104" t="s">
        <v>15</v>
      </c>
      <c r="K77" s="104" t="s">
        <v>14</v>
      </c>
      <c r="L77" s="104" t="s">
        <v>15</v>
      </c>
      <c r="M77" s="104" t="s">
        <v>15</v>
      </c>
      <c r="N77" s="104" t="s">
        <v>14</v>
      </c>
      <c r="O77" s="104" t="s">
        <v>15</v>
      </c>
      <c r="P77" s="104" t="s">
        <v>14</v>
      </c>
      <c r="Q77" s="104" t="s">
        <v>15</v>
      </c>
      <c r="R77" s="104" t="s">
        <v>15</v>
      </c>
      <c r="S77" s="104" t="s">
        <v>15</v>
      </c>
      <c r="T77" s="104" t="s">
        <v>15</v>
      </c>
      <c r="U77" s="104" t="s">
        <v>15</v>
      </c>
      <c r="V77" s="104" t="s">
        <v>14</v>
      </c>
      <c r="W77" s="104" t="s">
        <v>14</v>
      </c>
      <c r="X77" s="104" t="s">
        <v>15</v>
      </c>
      <c r="Y77" s="104" t="s">
        <v>15</v>
      </c>
      <c r="Z77" s="104" t="s">
        <v>14</v>
      </c>
      <c r="AA77" s="104" t="s">
        <v>14</v>
      </c>
      <c r="AB77" s="104" t="s">
        <v>14</v>
      </c>
      <c r="AC77" s="104" t="s">
        <v>14</v>
      </c>
      <c r="AD77" s="104"/>
      <c r="AE77" s="104"/>
      <c r="AF77" s="104"/>
      <c r="AG77" s="104"/>
      <c r="AH77" s="104"/>
      <c r="AI77" s="104"/>
      <c r="AJ77">
        <f>COUNTIF($E78:$AI78,"P")</f>
        <v>12</v>
      </c>
    </row>
    <row r="78" spans="2:36">
      <c r="B78" s="119">
        <v>76</v>
      </c>
      <c r="C78" s="109" t="s">
        <v>344</v>
      </c>
      <c r="D78" s="122">
        <v>304</v>
      </c>
      <c r="E78" s="104" t="s">
        <v>14</v>
      </c>
      <c r="F78" s="104" t="s">
        <v>15</v>
      </c>
      <c r="G78" s="104" t="s">
        <v>15</v>
      </c>
      <c r="H78" s="104" t="s">
        <v>14</v>
      </c>
      <c r="I78" s="104" t="s">
        <v>15</v>
      </c>
      <c r="J78" s="104" t="s">
        <v>14</v>
      </c>
      <c r="K78" s="104" t="s">
        <v>15</v>
      </c>
      <c r="L78" s="104" t="s">
        <v>15</v>
      </c>
      <c r="M78" s="104" t="s">
        <v>15</v>
      </c>
      <c r="N78" s="104" t="s">
        <v>15</v>
      </c>
      <c r="O78" s="104" t="s">
        <v>14</v>
      </c>
      <c r="P78" s="104" t="s">
        <v>15</v>
      </c>
      <c r="Q78" s="104" t="s">
        <v>302</v>
      </c>
      <c r="R78" s="104" t="s">
        <v>345</v>
      </c>
      <c r="S78" s="104" t="s">
        <v>15</v>
      </c>
      <c r="T78" s="104" t="s">
        <v>15</v>
      </c>
      <c r="U78" s="104" t="s">
        <v>14</v>
      </c>
      <c r="V78" s="104" t="s">
        <v>14</v>
      </c>
      <c r="W78" s="104" t="s">
        <v>14</v>
      </c>
      <c r="X78" s="104" t="s">
        <v>15</v>
      </c>
      <c r="Y78" s="104" t="s">
        <v>15</v>
      </c>
      <c r="Z78" s="104" t="s">
        <v>14</v>
      </c>
      <c r="AA78" s="104" t="s">
        <v>14</v>
      </c>
      <c r="AB78" s="104" t="s">
        <v>14</v>
      </c>
      <c r="AC78" s="104" t="s">
        <v>14</v>
      </c>
      <c r="AD78" s="104"/>
      <c r="AE78" s="104"/>
      <c r="AF78" s="104"/>
      <c r="AG78" s="104"/>
      <c r="AH78" s="104"/>
      <c r="AI78" s="104"/>
      <c r="AJ78">
        <f>COUNTIF($E79:$AI79,"P")</f>
        <v>17</v>
      </c>
    </row>
    <row r="79" spans="2:36">
      <c r="B79" s="119">
        <v>77</v>
      </c>
      <c r="C79" s="109" t="s">
        <v>346</v>
      </c>
      <c r="D79" s="122">
        <v>305</v>
      </c>
      <c r="E79" s="104" t="s">
        <v>14</v>
      </c>
      <c r="F79" s="104" t="s">
        <v>14</v>
      </c>
      <c r="G79" s="104" t="s">
        <v>15</v>
      </c>
      <c r="H79" s="104" t="s">
        <v>15</v>
      </c>
      <c r="I79" s="104" t="s">
        <v>14</v>
      </c>
      <c r="J79" s="104" t="s">
        <v>14</v>
      </c>
      <c r="K79" s="104" t="s">
        <v>14</v>
      </c>
      <c r="L79" s="104" t="s">
        <v>14</v>
      </c>
      <c r="M79" s="104" t="s">
        <v>14</v>
      </c>
      <c r="N79" s="104" t="s">
        <v>15</v>
      </c>
      <c r="O79" s="104" t="s">
        <v>15</v>
      </c>
      <c r="P79" s="104" t="s">
        <v>15</v>
      </c>
      <c r="Q79" s="104" t="s">
        <v>15</v>
      </c>
      <c r="R79" s="104" t="s">
        <v>15</v>
      </c>
      <c r="S79" s="104" t="s">
        <v>15</v>
      </c>
      <c r="T79" s="104" t="s">
        <v>15</v>
      </c>
      <c r="U79" s="104" t="s">
        <v>15</v>
      </c>
      <c r="V79" s="104" t="s">
        <v>15</v>
      </c>
      <c r="W79" s="104" t="s">
        <v>15</v>
      </c>
      <c r="X79" s="104" t="s">
        <v>14</v>
      </c>
      <c r="Y79" s="104" t="s">
        <v>15</v>
      </c>
      <c r="Z79" s="104" t="s">
        <v>15</v>
      </c>
      <c r="AA79" s="104" t="s">
        <v>15</v>
      </c>
      <c r="AB79" s="104" t="s">
        <v>15</v>
      </c>
      <c r="AC79" s="104" t="s">
        <v>15</v>
      </c>
      <c r="AD79" s="104"/>
      <c r="AE79" s="104"/>
      <c r="AF79" s="104"/>
      <c r="AG79" s="104"/>
      <c r="AH79" s="104"/>
      <c r="AI79" s="104"/>
      <c r="AJ79">
        <f>COUNTIF($E80:$AI80,"P")</f>
        <v>12</v>
      </c>
    </row>
    <row r="80" spans="2:36">
      <c r="B80" s="119">
        <v>78</v>
      </c>
      <c r="C80" s="109" t="s">
        <v>347</v>
      </c>
      <c r="D80" s="122">
        <v>306</v>
      </c>
      <c r="E80" s="104" t="s">
        <v>14</v>
      </c>
      <c r="F80" s="104" t="s">
        <v>15</v>
      </c>
      <c r="G80" s="104" t="s">
        <v>15</v>
      </c>
      <c r="H80" s="104" t="s">
        <v>14</v>
      </c>
      <c r="I80" s="104" t="s">
        <v>15</v>
      </c>
      <c r="J80" s="104" t="s">
        <v>14</v>
      </c>
      <c r="K80" s="104" t="s">
        <v>15</v>
      </c>
      <c r="L80" s="104" t="s">
        <v>14</v>
      </c>
      <c r="M80" s="104" t="s">
        <v>15</v>
      </c>
      <c r="N80" s="104" t="s">
        <v>15</v>
      </c>
      <c r="O80" s="104" t="s">
        <v>15</v>
      </c>
      <c r="P80" s="104" t="s">
        <v>15</v>
      </c>
      <c r="Q80" s="104" t="s">
        <v>14</v>
      </c>
      <c r="R80" s="104" t="s">
        <v>14</v>
      </c>
      <c r="S80" s="104" t="s">
        <v>14</v>
      </c>
      <c r="T80" s="104" t="s">
        <v>14</v>
      </c>
      <c r="U80" s="104" t="s">
        <v>14</v>
      </c>
      <c r="V80" s="104" t="s">
        <v>15</v>
      </c>
      <c r="W80" s="104" t="s">
        <v>14</v>
      </c>
      <c r="X80" s="104" t="s">
        <v>15</v>
      </c>
      <c r="Y80" s="104" t="s">
        <v>14</v>
      </c>
      <c r="Z80" s="104" t="s">
        <v>15</v>
      </c>
      <c r="AA80" s="104" t="s">
        <v>14</v>
      </c>
      <c r="AB80" s="104" t="s">
        <v>14</v>
      </c>
      <c r="AC80" s="104" t="s">
        <v>15</v>
      </c>
      <c r="AD80" s="104"/>
      <c r="AE80" s="104"/>
      <c r="AF80" s="104"/>
      <c r="AG80" s="104"/>
      <c r="AH80" s="104"/>
      <c r="AI80" s="104"/>
      <c r="AJ80">
        <f>COUNTIF($E81:$AI81,"P")</f>
        <v>8</v>
      </c>
    </row>
    <row r="81" spans="2:36">
      <c r="B81" s="119">
        <v>79</v>
      </c>
      <c r="C81" s="109" t="s">
        <v>348</v>
      </c>
      <c r="D81" s="121">
        <v>306</v>
      </c>
      <c r="E81" s="104" t="s">
        <v>276</v>
      </c>
      <c r="F81" s="104" t="s">
        <v>276</v>
      </c>
      <c r="G81" s="104" t="s">
        <v>276</v>
      </c>
      <c r="H81" s="104" t="s">
        <v>276</v>
      </c>
      <c r="I81" s="104" t="s">
        <v>276</v>
      </c>
      <c r="J81" s="104" t="s">
        <v>276</v>
      </c>
      <c r="K81" s="104" t="s">
        <v>276</v>
      </c>
      <c r="L81" s="104" t="s">
        <v>276</v>
      </c>
      <c r="M81" s="104" t="s">
        <v>276</v>
      </c>
      <c r="N81" s="104" t="s">
        <v>276</v>
      </c>
      <c r="O81" s="104" t="s">
        <v>15</v>
      </c>
      <c r="P81" s="104" t="s">
        <v>15</v>
      </c>
      <c r="Q81" s="104" t="s">
        <v>14</v>
      </c>
      <c r="R81" s="104" t="s">
        <v>14</v>
      </c>
      <c r="S81" s="104" t="s">
        <v>14</v>
      </c>
      <c r="T81" s="104" t="s">
        <v>14</v>
      </c>
      <c r="U81" s="104" t="s">
        <v>14</v>
      </c>
      <c r="V81" s="104" t="s">
        <v>15</v>
      </c>
      <c r="W81" s="104" t="s">
        <v>14</v>
      </c>
      <c r="X81" s="104" t="s">
        <v>15</v>
      </c>
      <c r="Y81" s="104" t="s">
        <v>15</v>
      </c>
      <c r="Z81" s="104" t="s">
        <v>15</v>
      </c>
      <c r="AA81" s="104" t="s">
        <v>15</v>
      </c>
      <c r="AB81" s="104" t="s">
        <v>14</v>
      </c>
      <c r="AC81" s="104" t="s">
        <v>15</v>
      </c>
      <c r="AD81" s="104"/>
      <c r="AE81" s="104"/>
      <c r="AF81" s="104"/>
      <c r="AG81" s="104"/>
      <c r="AH81" s="104"/>
      <c r="AI81" s="104"/>
      <c r="AJ81">
        <f>COUNTIF($E82:$AI82,"P")</f>
        <v>8</v>
      </c>
    </row>
    <row r="82" spans="2:36">
      <c r="B82" s="119">
        <v>80</v>
      </c>
      <c r="C82" s="125" t="s">
        <v>290</v>
      </c>
      <c r="D82" s="122">
        <v>307</v>
      </c>
      <c r="E82" s="104" t="s">
        <v>15</v>
      </c>
      <c r="F82" s="104" t="s">
        <v>14</v>
      </c>
      <c r="G82" s="104" t="s">
        <v>14</v>
      </c>
      <c r="H82" s="104" t="s">
        <v>15</v>
      </c>
      <c r="I82" s="104" t="s">
        <v>15</v>
      </c>
      <c r="J82" s="104" t="s">
        <v>15</v>
      </c>
      <c r="K82" s="104" t="s">
        <v>15</v>
      </c>
      <c r="L82" s="104" t="s">
        <v>15</v>
      </c>
      <c r="M82" s="104" t="s">
        <v>15</v>
      </c>
      <c r="N82" s="104" t="s">
        <v>15</v>
      </c>
      <c r="O82" s="104" t="s">
        <v>276</v>
      </c>
      <c r="P82" s="104" t="s">
        <v>276</v>
      </c>
      <c r="Q82" s="104" t="s">
        <v>276</v>
      </c>
      <c r="R82" s="104" t="s">
        <v>276</v>
      </c>
      <c r="S82" s="104" t="s">
        <v>276</v>
      </c>
      <c r="T82" s="104" t="s">
        <v>276</v>
      </c>
      <c r="U82" s="104" t="s">
        <v>276</v>
      </c>
      <c r="V82" s="104" t="s">
        <v>276</v>
      </c>
      <c r="W82" s="104" t="s">
        <v>276</v>
      </c>
      <c r="X82" s="104" t="s">
        <v>276</v>
      </c>
      <c r="Y82" s="104" t="s">
        <v>276</v>
      </c>
      <c r="Z82" s="104" t="s">
        <v>276</v>
      </c>
      <c r="AA82" s="104" t="s">
        <v>276</v>
      </c>
      <c r="AB82" s="104" t="s">
        <v>276</v>
      </c>
      <c r="AC82" s="104" t="s">
        <v>276</v>
      </c>
      <c r="AD82" s="104"/>
      <c r="AE82" s="104"/>
      <c r="AF82" s="104"/>
      <c r="AG82" s="104"/>
      <c r="AH82" s="104"/>
      <c r="AI82" s="104"/>
      <c r="AJ82">
        <f>COUNTIF($E83:$AI83,"P")</f>
        <v>14</v>
      </c>
    </row>
    <row r="83" spans="2:36">
      <c r="B83" s="119">
        <v>81</v>
      </c>
      <c r="C83" s="109" t="s">
        <v>349</v>
      </c>
      <c r="D83" s="129">
        <v>308</v>
      </c>
      <c r="E83" s="104" t="s">
        <v>276</v>
      </c>
      <c r="F83" s="104" t="s">
        <v>276</v>
      </c>
      <c r="G83" s="104" t="s">
        <v>276</v>
      </c>
      <c r="H83" s="104" t="s">
        <v>276</v>
      </c>
      <c r="I83" s="104" t="s">
        <v>276</v>
      </c>
      <c r="J83" s="104" t="s">
        <v>276</v>
      </c>
      <c r="K83" s="104" t="s">
        <v>276</v>
      </c>
      <c r="L83" s="104" t="s">
        <v>276</v>
      </c>
      <c r="M83" s="104" t="s">
        <v>276</v>
      </c>
      <c r="N83" s="104" t="s">
        <v>276</v>
      </c>
      <c r="O83" s="104" t="s">
        <v>15</v>
      </c>
      <c r="P83" s="104" t="s">
        <v>14</v>
      </c>
      <c r="Q83" s="104" t="s">
        <v>15</v>
      </c>
      <c r="R83" s="104" t="s">
        <v>15</v>
      </c>
      <c r="S83" s="104" t="s">
        <v>15</v>
      </c>
      <c r="T83" s="104" t="s">
        <v>15</v>
      </c>
      <c r="U83" s="104" t="s">
        <v>15</v>
      </c>
      <c r="V83" s="104" t="s">
        <v>15</v>
      </c>
      <c r="W83" s="104" t="s">
        <v>15</v>
      </c>
      <c r="X83" s="104" t="s">
        <v>15</v>
      </c>
      <c r="Y83" s="104" t="s">
        <v>15</v>
      </c>
      <c r="Z83" s="104" t="s">
        <v>15</v>
      </c>
      <c r="AA83" s="104" t="s">
        <v>15</v>
      </c>
      <c r="AB83" s="104" t="s">
        <v>15</v>
      </c>
      <c r="AC83" s="104" t="s">
        <v>15</v>
      </c>
      <c r="AD83" s="104"/>
      <c r="AE83" s="104"/>
      <c r="AF83" s="104"/>
      <c r="AG83" s="104"/>
      <c r="AH83" s="104"/>
      <c r="AI83" s="104"/>
      <c r="AJ83">
        <f>COUNTIF($E84:$AI84,"P")</f>
        <v>10</v>
      </c>
    </row>
    <row r="84" spans="2:36">
      <c r="B84" s="119">
        <v>82</v>
      </c>
      <c r="C84" s="125" t="s">
        <v>290</v>
      </c>
      <c r="D84" s="122">
        <v>309</v>
      </c>
      <c r="E84" s="104" t="s">
        <v>15</v>
      </c>
      <c r="F84" s="104" t="s">
        <v>15</v>
      </c>
      <c r="G84" s="104" t="s">
        <v>15</v>
      </c>
      <c r="H84" s="104" t="s">
        <v>15</v>
      </c>
      <c r="I84" s="104" t="s">
        <v>15</v>
      </c>
      <c r="J84" s="104" t="s">
        <v>15</v>
      </c>
      <c r="K84" s="104" t="s">
        <v>15</v>
      </c>
      <c r="L84" s="104" t="s">
        <v>15</v>
      </c>
      <c r="M84" s="104" t="s">
        <v>15</v>
      </c>
      <c r="N84" s="104" t="s">
        <v>15</v>
      </c>
      <c r="O84" s="104" t="s">
        <v>276</v>
      </c>
      <c r="P84" s="104" t="s">
        <v>14</v>
      </c>
      <c r="Q84" s="104" t="s">
        <v>276</v>
      </c>
      <c r="R84" s="104" t="s">
        <v>276</v>
      </c>
      <c r="S84" s="104" t="s">
        <v>276</v>
      </c>
      <c r="T84" s="104" t="s">
        <v>276</v>
      </c>
      <c r="U84" s="104" t="s">
        <v>276</v>
      </c>
      <c r="V84" s="104" t="s">
        <v>276</v>
      </c>
      <c r="W84" s="104" t="s">
        <v>276</v>
      </c>
      <c r="X84" s="104" t="s">
        <v>276</v>
      </c>
      <c r="Y84" s="104" t="s">
        <v>276</v>
      </c>
      <c r="Z84" s="104" t="s">
        <v>276</v>
      </c>
      <c r="AA84" s="104" t="s">
        <v>276</v>
      </c>
      <c r="AB84" s="104" t="s">
        <v>276</v>
      </c>
      <c r="AC84" s="104" t="s">
        <v>276</v>
      </c>
      <c r="AD84" s="104"/>
      <c r="AE84" s="104"/>
      <c r="AF84" s="104"/>
      <c r="AG84" s="104"/>
      <c r="AH84" s="104"/>
      <c r="AI84" s="104"/>
      <c r="AJ84">
        <f>COUNTIF($E85:$AI85,"P")</f>
        <v>22</v>
      </c>
    </row>
    <row r="85" spans="2:36">
      <c r="B85" s="119">
        <v>83</v>
      </c>
      <c r="C85" s="109" t="s">
        <v>350</v>
      </c>
      <c r="D85" s="122">
        <v>310</v>
      </c>
      <c r="E85" s="104" t="s">
        <v>15</v>
      </c>
      <c r="F85" s="104" t="s">
        <v>15</v>
      </c>
      <c r="G85" s="104" t="s">
        <v>15</v>
      </c>
      <c r="H85" s="104" t="s">
        <v>15</v>
      </c>
      <c r="I85" s="104" t="s">
        <v>15</v>
      </c>
      <c r="J85" s="104" t="s">
        <v>15</v>
      </c>
      <c r="K85" s="104" t="s">
        <v>15</v>
      </c>
      <c r="L85" s="104" t="s">
        <v>15</v>
      </c>
      <c r="M85" s="104" t="s">
        <v>15</v>
      </c>
      <c r="N85" s="104" t="s">
        <v>15</v>
      </c>
      <c r="O85" s="104" t="s">
        <v>15</v>
      </c>
      <c r="P85" s="104" t="s">
        <v>15</v>
      </c>
      <c r="Q85" s="104" t="s">
        <v>15</v>
      </c>
      <c r="R85" s="104" t="s">
        <v>15</v>
      </c>
      <c r="S85" s="104" t="s">
        <v>15</v>
      </c>
      <c r="T85" s="104" t="s">
        <v>15</v>
      </c>
      <c r="U85" s="104" t="s">
        <v>15</v>
      </c>
      <c r="V85" s="104" t="s">
        <v>15</v>
      </c>
      <c r="W85" s="104" t="s">
        <v>15</v>
      </c>
      <c r="X85" s="104" t="s">
        <v>15</v>
      </c>
      <c r="Y85" s="104" t="s">
        <v>14</v>
      </c>
      <c r="Z85" s="104" t="s">
        <v>15</v>
      </c>
      <c r="AA85" s="104" t="s">
        <v>14</v>
      </c>
      <c r="AB85" s="104" t="s">
        <v>15</v>
      </c>
      <c r="AC85" s="104" t="s">
        <v>14</v>
      </c>
      <c r="AD85" s="104"/>
      <c r="AE85" s="104"/>
      <c r="AF85" s="104"/>
      <c r="AG85" s="104"/>
      <c r="AH85" s="104"/>
      <c r="AI85" s="104"/>
      <c r="AJ85">
        <f>COUNTIF($E86:$AI86,"P")</f>
        <v>19</v>
      </c>
    </row>
    <row r="86" spans="2:36">
      <c r="B86" s="119">
        <v>84</v>
      </c>
      <c r="C86" s="109" t="s">
        <v>351</v>
      </c>
      <c r="D86" s="122">
        <v>310</v>
      </c>
      <c r="E86" s="104" t="s">
        <v>15</v>
      </c>
      <c r="F86" s="104" t="s">
        <v>15</v>
      </c>
      <c r="G86" s="104" t="s">
        <v>15</v>
      </c>
      <c r="H86" s="104" t="s">
        <v>14</v>
      </c>
      <c r="I86" s="104" t="s">
        <v>15</v>
      </c>
      <c r="J86" s="104" t="s">
        <v>14</v>
      </c>
      <c r="K86" s="104" t="s">
        <v>14</v>
      </c>
      <c r="L86" s="104" t="s">
        <v>14</v>
      </c>
      <c r="M86" s="104" t="s">
        <v>15</v>
      </c>
      <c r="N86" s="104" t="s">
        <v>14</v>
      </c>
      <c r="O86" s="104" t="s">
        <v>15</v>
      </c>
      <c r="P86" s="104" t="s">
        <v>15</v>
      </c>
      <c r="Q86" s="104" t="s">
        <v>15</v>
      </c>
      <c r="R86" s="104" t="s">
        <v>15</v>
      </c>
      <c r="S86" s="104" t="s">
        <v>15</v>
      </c>
      <c r="T86" s="104" t="s">
        <v>15</v>
      </c>
      <c r="U86" s="104" t="s">
        <v>15</v>
      </c>
      <c r="V86" s="104" t="s">
        <v>15</v>
      </c>
      <c r="W86" s="104" t="s">
        <v>15</v>
      </c>
      <c r="X86" s="104" t="s">
        <v>15</v>
      </c>
      <c r="Y86" s="104" t="s">
        <v>15</v>
      </c>
      <c r="Z86" s="104" t="s">
        <v>14</v>
      </c>
      <c r="AA86" s="104" t="s">
        <v>15</v>
      </c>
      <c r="AB86" s="104" t="s">
        <v>15</v>
      </c>
      <c r="AC86" s="104" t="s">
        <v>15</v>
      </c>
      <c r="AD86" s="104"/>
      <c r="AE86" s="104"/>
      <c r="AF86" s="104"/>
      <c r="AG86" s="104"/>
      <c r="AH86" s="104"/>
      <c r="AI86" s="104"/>
      <c r="AJ86">
        <f>COUNTIF($E87:$AI87,"P")</f>
        <v>11</v>
      </c>
    </row>
    <row r="87" spans="2:36">
      <c r="B87" s="119">
        <v>85</v>
      </c>
      <c r="C87" s="109" t="s">
        <v>352</v>
      </c>
      <c r="D87" s="123">
        <v>311</v>
      </c>
      <c r="E87" s="104" t="s">
        <v>15</v>
      </c>
      <c r="F87" s="104" t="s">
        <v>15</v>
      </c>
      <c r="G87" s="104" t="s">
        <v>14</v>
      </c>
      <c r="H87" s="104" t="s">
        <v>14</v>
      </c>
      <c r="I87" s="104" t="s">
        <v>15</v>
      </c>
      <c r="J87" s="104" t="s">
        <v>15</v>
      </c>
      <c r="K87" s="104" t="s">
        <v>15</v>
      </c>
      <c r="L87" s="104" t="s">
        <v>15</v>
      </c>
      <c r="M87" s="104" t="s">
        <v>15</v>
      </c>
      <c r="N87" s="104" t="s">
        <v>15</v>
      </c>
      <c r="O87" s="104" t="s">
        <v>14</v>
      </c>
      <c r="P87" s="104" t="s">
        <v>14</v>
      </c>
      <c r="Q87" s="104" t="s">
        <v>14</v>
      </c>
      <c r="R87" s="104" t="s">
        <v>14</v>
      </c>
      <c r="S87" s="104" t="s">
        <v>14</v>
      </c>
      <c r="T87" s="104" t="s">
        <v>15</v>
      </c>
      <c r="U87" s="104" t="s">
        <v>14</v>
      </c>
      <c r="V87" s="104" t="s">
        <v>14</v>
      </c>
      <c r="W87" s="104" t="s">
        <v>14</v>
      </c>
      <c r="X87" s="104" t="s">
        <v>14</v>
      </c>
      <c r="Y87" s="104" t="s">
        <v>14</v>
      </c>
      <c r="Z87" s="104" t="s">
        <v>14</v>
      </c>
      <c r="AA87" s="104" t="s">
        <v>15</v>
      </c>
      <c r="AB87" s="104" t="s">
        <v>14</v>
      </c>
      <c r="AC87" s="104" t="s">
        <v>15</v>
      </c>
      <c r="AD87" s="104"/>
      <c r="AE87" s="104"/>
      <c r="AF87" s="104"/>
      <c r="AG87" s="104"/>
      <c r="AH87" s="104"/>
      <c r="AI87" s="104"/>
      <c r="AJ87">
        <f>COUNTIF($E88:$AI88,"P")</f>
        <v>16</v>
      </c>
    </row>
    <row r="88" spans="2:36">
      <c r="B88" s="119">
        <v>86</v>
      </c>
      <c r="C88" s="109" t="s">
        <v>353</v>
      </c>
      <c r="D88" s="122">
        <v>312</v>
      </c>
      <c r="E88" s="104" t="s">
        <v>15</v>
      </c>
      <c r="F88" s="104" t="s">
        <v>14</v>
      </c>
      <c r="G88" s="104" t="s">
        <v>14</v>
      </c>
      <c r="H88" s="104" t="s">
        <v>14</v>
      </c>
      <c r="I88" s="104" t="s">
        <v>14</v>
      </c>
      <c r="J88" s="104" t="s">
        <v>14</v>
      </c>
      <c r="K88" s="104" t="s">
        <v>14</v>
      </c>
      <c r="L88" s="104" t="s">
        <v>14</v>
      </c>
      <c r="M88" s="104" t="s">
        <v>15</v>
      </c>
      <c r="N88" s="104" t="s">
        <v>14</v>
      </c>
      <c r="O88" s="104" t="s">
        <v>15</v>
      </c>
      <c r="P88" s="104" t="s">
        <v>15</v>
      </c>
      <c r="Q88" s="104" t="s">
        <v>15</v>
      </c>
      <c r="R88" s="104" t="s">
        <v>15</v>
      </c>
      <c r="S88" s="104" t="s">
        <v>15</v>
      </c>
      <c r="T88" s="104" t="s">
        <v>15</v>
      </c>
      <c r="U88" s="104" t="s">
        <v>15</v>
      </c>
      <c r="V88" s="104" t="s">
        <v>15</v>
      </c>
      <c r="W88" s="104" t="s">
        <v>15</v>
      </c>
      <c r="X88" s="104" t="s">
        <v>15</v>
      </c>
      <c r="Y88" s="104" t="s">
        <v>15</v>
      </c>
      <c r="Z88" s="104" t="s">
        <v>15</v>
      </c>
      <c r="AA88" s="104" t="s">
        <v>15</v>
      </c>
      <c r="AB88" s="104" t="s">
        <v>15</v>
      </c>
      <c r="AC88" s="104" t="s">
        <v>14</v>
      </c>
      <c r="AD88" s="104"/>
      <c r="AE88" s="104"/>
      <c r="AF88" s="104"/>
      <c r="AG88" s="104"/>
      <c r="AH88" s="104"/>
      <c r="AI88" s="104"/>
      <c r="AJ88">
        <f>COUNTIF($E89:$AI89,"P")</f>
        <v>6</v>
      </c>
    </row>
    <row r="89" spans="2:36">
      <c r="B89" s="119">
        <v>87</v>
      </c>
      <c r="C89" s="109" t="s">
        <v>354</v>
      </c>
      <c r="D89" s="122">
        <v>314</v>
      </c>
      <c r="E89" s="104" t="s">
        <v>14</v>
      </c>
      <c r="F89" s="104" t="s">
        <v>14</v>
      </c>
      <c r="G89" s="104" t="s">
        <v>14</v>
      </c>
      <c r="H89" s="104" t="s">
        <v>14</v>
      </c>
      <c r="I89" s="104" t="s">
        <v>14</v>
      </c>
      <c r="J89" s="104" t="s">
        <v>15</v>
      </c>
      <c r="K89" s="104" t="s">
        <v>14</v>
      </c>
      <c r="L89" s="104" t="s">
        <v>14</v>
      </c>
      <c r="M89" s="104" t="s">
        <v>14</v>
      </c>
      <c r="N89" s="104" t="s">
        <v>14</v>
      </c>
      <c r="O89" s="104" t="s">
        <v>15</v>
      </c>
      <c r="P89" s="104" t="s">
        <v>15</v>
      </c>
      <c r="Q89" s="104" t="s">
        <v>14</v>
      </c>
      <c r="R89" s="104" t="s">
        <v>14</v>
      </c>
      <c r="S89" s="104" t="s">
        <v>14</v>
      </c>
      <c r="T89" s="104" t="s">
        <v>14</v>
      </c>
      <c r="U89" s="104" t="s">
        <v>15</v>
      </c>
      <c r="V89" s="104" t="s">
        <v>14</v>
      </c>
      <c r="W89" s="104" t="s">
        <v>14</v>
      </c>
      <c r="X89" s="104" t="s">
        <v>14</v>
      </c>
      <c r="Y89" s="104" t="s">
        <v>14</v>
      </c>
      <c r="Z89" s="104" t="s">
        <v>14</v>
      </c>
      <c r="AA89" s="104" t="s">
        <v>14</v>
      </c>
      <c r="AB89" s="104" t="s">
        <v>15</v>
      </c>
      <c r="AC89" s="104" t="s">
        <v>15</v>
      </c>
      <c r="AD89" s="104"/>
      <c r="AE89" s="104"/>
      <c r="AF89" s="104"/>
      <c r="AG89" s="104"/>
      <c r="AH89" s="104"/>
      <c r="AI89" s="104"/>
      <c r="AJ89">
        <f>COUNTIF($E90:$AI90,"P")</f>
        <v>12</v>
      </c>
    </row>
    <row r="90" spans="2:36">
      <c r="B90" s="119">
        <v>88</v>
      </c>
      <c r="C90" s="109" t="s">
        <v>355</v>
      </c>
      <c r="D90" s="123">
        <v>315</v>
      </c>
      <c r="E90" s="104" t="s">
        <v>15</v>
      </c>
      <c r="F90" s="104" t="s">
        <v>15</v>
      </c>
      <c r="G90" s="104" t="s">
        <v>15</v>
      </c>
      <c r="H90" s="104" t="s">
        <v>15</v>
      </c>
      <c r="I90" s="104" t="s">
        <v>15</v>
      </c>
      <c r="J90" s="104" t="s">
        <v>14</v>
      </c>
      <c r="K90" s="104" t="s">
        <v>14</v>
      </c>
      <c r="L90" s="104" t="s">
        <v>14</v>
      </c>
      <c r="M90" s="104" t="s">
        <v>14</v>
      </c>
      <c r="N90" s="104" t="s">
        <v>14</v>
      </c>
      <c r="O90" s="104" t="s">
        <v>14</v>
      </c>
      <c r="P90" s="104" t="s">
        <v>14</v>
      </c>
      <c r="Q90" s="104" t="s">
        <v>14</v>
      </c>
      <c r="R90" s="104" t="s">
        <v>14</v>
      </c>
      <c r="S90" s="104" t="s">
        <v>15</v>
      </c>
      <c r="T90" s="104" t="s">
        <v>15</v>
      </c>
      <c r="U90" s="104" t="s">
        <v>15</v>
      </c>
      <c r="V90" s="104" t="s">
        <v>15</v>
      </c>
      <c r="W90" s="104" t="s">
        <v>15</v>
      </c>
      <c r="X90" s="104" t="s">
        <v>14</v>
      </c>
      <c r="Y90" s="104" t="s">
        <v>14</v>
      </c>
      <c r="Z90" s="104" t="s">
        <v>14</v>
      </c>
      <c r="AA90" s="104" t="s">
        <v>14</v>
      </c>
      <c r="AB90" s="104" t="s">
        <v>15</v>
      </c>
      <c r="AC90" s="104" t="s">
        <v>15</v>
      </c>
      <c r="AD90" s="104"/>
      <c r="AE90" s="104"/>
      <c r="AF90" s="104"/>
      <c r="AG90" s="104"/>
      <c r="AH90" s="104"/>
      <c r="AI90" s="104"/>
      <c r="AJ90">
        <f>COUNTIF($E91:$AI91,"P")</f>
        <v>12</v>
      </c>
    </row>
    <row r="91" spans="2:36">
      <c r="B91" s="119">
        <v>89</v>
      </c>
      <c r="C91" s="109" t="s">
        <v>356</v>
      </c>
      <c r="D91" s="123">
        <v>316</v>
      </c>
      <c r="E91" s="104" t="s">
        <v>15</v>
      </c>
      <c r="F91" s="104" t="s">
        <v>15</v>
      </c>
      <c r="G91" s="104" t="s">
        <v>15</v>
      </c>
      <c r="H91" s="104" t="s">
        <v>14</v>
      </c>
      <c r="I91" s="104" t="s">
        <v>14</v>
      </c>
      <c r="J91" s="104" t="s">
        <v>14</v>
      </c>
      <c r="K91" s="104" t="s">
        <v>15</v>
      </c>
      <c r="L91" s="104" t="s">
        <v>14</v>
      </c>
      <c r="M91" s="104" t="s">
        <v>15</v>
      </c>
      <c r="N91" s="104" t="s">
        <v>15</v>
      </c>
      <c r="O91" s="104" t="s">
        <v>14</v>
      </c>
      <c r="P91" s="104" t="s">
        <v>14</v>
      </c>
      <c r="Q91" s="104" t="s">
        <v>14</v>
      </c>
      <c r="R91" s="104" t="s">
        <v>15</v>
      </c>
      <c r="S91" s="104" t="s">
        <v>14</v>
      </c>
      <c r="T91" s="104" t="s">
        <v>14</v>
      </c>
      <c r="U91" s="104" t="s">
        <v>14</v>
      </c>
      <c r="V91" s="104" t="s">
        <v>15</v>
      </c>
      <c r="W91" s="104" t="s">
        <v>15</v>
      </c>
      <c r="X91" s="104" t="s">
        <v>15</v>
      </c>
      <c r="Y91" s="104" t="s">
        <v>15</v>
      </c>
      <c r="Z91" s="104" t="s">
        <v>14</v>
      </c>
      <c r="AA91" s="104" t="s">
        <v>14</v>
      </c>
      <c r="AB91" s="104" t="s">
        <v>14</v>
      </c>
      <c r="AC91" s="104" t="s">
        <v>15</v>
      </c>
      <c r="AD91" s="104"/>
      <c r="AE91" s="104"/>
      <c r="AF91" s="104"/>
      <c r="AG91" s="104"/>
      <c r="AH91" s="104"/>
      <c r="AI91" s="104"/>
      <c r="AJ91">
        <f>COUNTIF($E92:$AI92,"P")</f>
        <v>19</v>
      </c>
    </row>
    <row r="92" spans="2:36">
      <c r="B92" s="119">
        <v>90</v>
      </c>
      <c r="C92" s="109" t="s">
        <v>357</v>
      </c>
      <c r="D92" s="122">
        <v>316</v>
      </c>
      <c r="E92" s="104" t="s">
        <v>14</v>
      </c>
      <c r="F92" s="104" t="s">
        <v>15</v>
      </c>
      <c r="G92" s="104" t="s">
        <v>15</v>
      </c>
      <c r="H92" s="104" t="s">
        <v>15</v>
      </c>
      <c r="I92" s="104" t="s">
        <v>15</v>
      </c>
      <c r="J92" s="104" t="s">
        <v>15</v>
      </c>
      <c r="K92" s="104" t="s">
        <v>15</v>
      </c>
      <c r="L92" s="104" t="s">
        <v>14</v>
      </c>
      <c r="M92" s="104" t="s">
        <v>15</v>
      </c>
      <c r="N92" s="104" t="s">
        <v>14</v>
      </c>
      <c r="O92" s="104" t="s">
        <v>15</v>
      </c>
      <c r="P92" s="104" t="s">
        <v>15</v>
      </c>
      <c r="Q92" s="104" t="s">
        <v>14</v>
      </c>
      <c r="R92" s="104" t="s">
        <v>15</v>
      </c>
      <c r="S92" s="104" t="s">
        <v>15</v>
      </c>
      <c r="T92" s="104" t="s">
        <v>15</v>
      </c>
      <c r="U92" s="104" t="s">
        <v>15</v>
      </c>
      <c r="V92" s="104" t="s">
        <v>15</v>
      </c>
      <c r="W92" s="104" t="s">
        <v>15</v>
      </c>
      <c r="X92" s="104" t="s">
        <v>15</v>
      </c>
      <c r="Y92" s="104" t="s">
        <v>15</v>
      </c>
      <c r="Z92" s="104" t="s">
        <v>14</v>
      </c>
      <c r="AA92" s="104" t="s">
        <v>15</v>
      </c>
      <c r="AB92" s="104" t="s">
        <v>14</v>
      </c>
      <c r="AC92" s="104" t="s">
        <v>15</v>
      </c>
      <c r="AD92" s="104"/>
      <c r="AE92" s="104"/>
      <c r="AF92" s="104"/>
      <c r="AG92" s="104"/>
      <c r="AH92" s="104"/>
      <c r="AI92" s="104"/>
      <c r="AJ92">
        <f>COUNTIF($E93:$AI93,"P")</f>
        <v>17</v>
      </c>
    </row>
    <row r="93" spans="2:36">
      <c r="B93" s="119">
        <v>91</v>
      </c>
      <c r="C93" s="109" t="s">
        <v>358</v>
      </c>
      <c r="D93" s="122">
        <v>317</v>
      </c>
      <c r="E93" s="104" t="s">
        <v>15</v>
      </c>
      <c r="F93" s="104" t="s">
        <v>15</v>
      </c>
      <c r="G93" s="104" t="s">
        <v>15</v>
      </c>
      <c r="H93" s="104" t="s">
        <v>15</v>
      </c>
      <c r="I93" s="104" t="s">
        <v>15</v>
      </c>
      <c r="J93" s="104" t="s">
        <v>15</v>
      </c>
      <c r="K93" s="104" t="s">
        <v>15</v>
      </c>
      <c r="L93" s="104" t="s">
        <v>15</v>
      </c>
      <c r="M93" s="104" t="s">
        <v>15</v>
      </c>
      <c r="N93" s="104" t="s">
        <v>15</v>
      </c>
      <c r="O93" s="104" t="s">
        <v>14</v>
      </c>
      <c r="P93" s="104" t="s">
        <v>15</v>
      </c>
      <c r="Q93" s="104" t="s">
        <v>15</v>
      </c>
      <c r="R93" s="104" t="s">
        <v>14</v>
      </c>
      <c r="S93" s="104" t="s">
        <v>15</v>
      </c>
      <c r="T93" s="104" t="s">
        <v>15</v>
      </c>
      <c r="U93" s="104" t="s">
        <v>14</v>
      </c>
      <c r="V93" s="104" t="s">
        <v>15</v>
      </c>
      <c r="W93" s="104" t="s">
        <v>15</v>
      </c>
      <c r="X93" s="104" t="s">
        <v>14</v>
      </c>
      <c r="Y93" s="104" t="s">
        <v>14</v>
      </c>
      <c r="Z93" s="104" t="s">
        <v>14</v>
      </c>
      <c r="AA93" s="104" t="s">
        <v>14</v>
      </c>
      <c r="AB93" s="104" t="s">
        <v>14</v>
      </c>
      <c r="AC93" s="104" t="s">
        <v>15</v>
      </c>
      <c r="AD93" s="104"/>
      <c r="AE93" s="104"/>
      <c r="AF93" s="104"/>
      <c r="AG93" s="104"/>
      <c r="AH93" s="104"/>
      <c r="AI93" s="104"/>
      <c r="AJ93">
        <f>COUNTIF($E94:$AI94,"P")</f>
        <v>23</v>
      </c>
    </row>
    <row r="94" spans="2:36">
      <c r="B94" s="119">
        <v>92</v>
      </c>
      <c r="C94" s="109" t="s">
        <v>359</v>
      </c>
      <c r="D94" s="122">
        <v>318</v>
      </c>
      <c r="E94" s="104" t="s">
        <v>15</v>
      </c>
      <c r="F94" s="104" t="s">
        <v>15</v>
      </c>
      <c r="G94" s="104" t="s">
        <v>15</v>
      </c>
      <c r="H94" s="104" t="s">
        <v>15</v>
      </c>
      <c r="I94" s="104" t="s">
        <v>15</v>
      </c>
      <c r="J94" s="104" t="s">
        <v>15</v>
      </c>
      <c r="K94" s="104" t="s">
        <v>15</v>
      </c>
      <c r="L94" s="104" t="s">
        <v>15</v>
      </c>
      <c r="M94" s="104" t="s">
        <v>15</v>
      </c>
      <c r="N94" s="104" t="s">
        <v>15</v>
      </c>
      <c r="O94" s="104" t="s">
        <v>15</v>
      </c>
      <c r="P94" s="104" t="s">
        <v>15</v>
      </c>
      <c r="Q94" s="104" t="s">
        <v>15</v>
      </c>
      <c r="R94" s="104" t="s">
        <v>15</v>
      </c>
      <c r="S94" s="104" t="s">
        <v>15</v>
      </c>
      <c r="T94" s="104" t="s">
        <v>15</v>
      </c>
      <c r="U94" s="104" t="s">
        <v>15</v>
      </c>
      <c r="V94" s="104" t="s">
        <v>15</v>
      </c>
      <c r="W94" s="104" t="s">
        <v>15</v>
      </c>
      <c r="X94" s="104" t="s">
        <v>15</v>
      </c>
      <c r="Y94" s="104" t="s">
        <v>14</v>
      </c>
      <c r="Z94" s="104" t="s">
        <v>14</v>
      </c>
      <c r="AA94" s="104" t="s">
        <v>15</v>
      </c>
      <c r="AB94" s="104" t="s">
        <v>15</v>
      </c>
      <c r="AC94" s="104" t="s">
        <v>15</v>
      </c>
      <c r="AD94" s="104"/>
      <c r="AE94" s="104"/>
      <c r="AF94" s="104"/>
      <c r="AG94" s="104"/>
      <c r="AH94" s="104"/>
      <c r="AI94" s="104"/>
      <c r="AJ94">
        <f>COUNTIF($E95:$AI95,"P")</f>
        <v>18</v>
      </c>
    </row>
    <row r="95" spans="2:36">
      <c r="B95" s="119">
        <v>93</v>
      </c>
      <c r="C95" s="109" t="s">
        <v>360</v>
      </c>
      <c r="D95" s="122">
        <v>319</v>
      </c>
      <c r="E95" s="104" t="s">
        <v>14</v>
      </c>
      <c r="F95" s="104" t="s">
        <v>14</v>
      </c>
      <c r="G95" s="104" t="s">
        <v>15</v>
      </c>
      <c r="H95" s="104" t="s">
        <v>14</v>
      </c>
      <c r="I95" s="104" t="s">
        <v>14</v>
      </c>
      <c r="J95" s="104" t="s">
        <v>15</v>
      </c>
      <c r="K95" s="104" t="s">
        <v>14</v>
      </c>
      <c r="L95" s="104" t="s">
        <v>14</v>
      </c>
      <c r="M95" s="104" t="s">
        <v>14</v>
      </c>
      <c r="N95" s="104" t="s">
        <v>15</v>
      </c>
      <c r="O95" s="104" t="s">
        <v>15</v>
      </c>
      <c r="P95" s="104" t="s">
        <v>15</v>
      </c>
      <c r="Q95" s="104" t="s">
        <v>15</v>
      </c>
      <c r="R95" s="104" t="s">
        <v>15</v>
      </c>
      <c r="S95" s="104" t="s">
        <v>15</v>
      </c>
      <c r="T95" s="104" t="s">
        <v>15</v>
      </c>
      <c r="U95" s="104" t="s">
        <v>15</v>
      </c>
      <c r="V95" s="104" t="s">
        <v>15</v>
      </c>
      <c r="W95" s="104" t="s">
        <v>15</v>
      </c>
      <c r="X95" s="104" t="s">
        <v>15</v>
      </c>
      <c r="Y95" s="104" t="s">
        <v>15</v>
      </c>
      <c r="Z95" s="104" t="s">
        <v>15</v>
      </c>
      <c r="AA95" s="104" t="s">
        <v>15</v>
      </c>
      <c r="AB95" s="104" t="s">
        <v>15</v>
      </c>
      <c r="AC95" s="104" t="s">
        <v>15</v>
      </c>
      <c r="AD95" s="104"/>
      <c r="AE95" s="104"/>
      <c r="AF95" s="104"/>
      <c r="AG95" s="104"/>
      <c r="AH95" s="104"/>
      <c r="AI95" s="104"/>
      <c r="AJ95">
        <f>COUNTIF($E96:$AI96,"P")</f>
        <v>11</v>
      </c>
    </row>
    <row r="96" spans="2:36">
      <c r="B96" s="119">
        <v>94</v>
      </c>
      <c r="C96" s="109" t="s">
        <v>361</v>
      </c>
      <c r="D96" s="123">
        <v>320</v>
      </c>
      <c r="E96" s="104" t="s">
        <v>15</v>
      </c>
      <c r="F96" s="104" t="s">
        <v>14</v>
      </c>
      <c r="G96" s="104" t="s">
        <v>14</v>
      </c>
      <c r="H96" s="104" t="s">
        <v>15</v>
      </c>
      <c r="I96" s="104" t="s">
        <v>14</v>
      </c>
      <c r="J96" s="104" t="s">
        <v>14</v>
      </c>
      <c r="K96" s="104" t="s">
        <v>14</v>
      </c>
      <c r="L96" s="104" t="s">
        <v>14</v>
      </c>
      <c r="M96" s="104" t="s">
        <v>14</v>
      </c>
      <c r="N96" s="104" t="s">
        <v>15</v>
      </c>
      <c r="O96" s="104" t="s">
        <v>15</v>
      </c>
      <c r="P96" s="104" t="s">
        <v>15</v>
      </c>
      <c r="Q96" s="104" t="s">
        <v>15</v>
      </c>
      <c r="R96" s="104" t="s">
        <v>15</v>
      </c>
      <c r="S96" s="104" t="s">
        <v>15</v>
      </c>
      <c r="T96" s="104" t="s">
        <v>14</v>
      </c>
      <c r="U96" s="104" t="s">
        <v>14</v>
      </c>
      <c r="V96" s="104" t="s">
        <v>15</v>
      </c>
      <c r="W96" s="104" t="s">
        <v>14</v>
      </c>
      <c r="X96" s="104" t="s">
        <v>15</v>
      </c>
      <c r="Y96" s="104" t="s">
        <v>14</v>
      </c>
      <c r="Z96" s="104" t="s">
        <v>14</v>
      </c>
      <c r="AA96" s="104" t="s">
        <v>15</v>
      </c>
      <c r="AB96" s="104" t="s">
        <v>14</v>
      </c>
      <c r="AC96" s="104" t="s">
        <v>14</v>
      </c>
      <c r="AD96" s="104"/>
      <c r="AE96" s="104"/>
      <c r="AF96" s="104"/>
      <c r="AG96" s="104"/>
      <c r="AH96" s="104"/>
      <c r="AI96" s="104"/>
      <c r="AJ96">
        <f>COUNTIF($E97:$AI97,"P")</f>
        <v>11</v>
      </c>
    </row>
    <row r="97" spans="2:36">
      <c r="B97" s="119">
        <v>95</v>
      </c>
      <c r="C97" s="109" t="s">
        <v>362</v>
      </c>
      <c r="D97" s="109">
        <v>321</v>
      </c>
      <c r="E97" s="104" t="s">
        <v>14</v>
      </c>
      <c r="F97" s="104" t="s">
        <v>15</v>
      </c>
      <c r="G97" s="104" t="s">
        <v>15</v>
      </c>
      <c r="H97" s="104" t="s">
        <v>14</v>
      </c>
      <c r="I97" s="104" t="s">
        <v>15</v>
      </c>
      <c r="J97" s="104" t="s">
        <v>15</v>
      </c>
      <c r="K97" s="104" t="s">
        <v>15</v>
      </c>
      <c r="L97" s="104" t="s">
        <v>15</v>
      </c>
      <c r="M97" s="104" t="s">
        <v>14</v>
      </c>
      <c r="N97" s="104" t="s">
        <v>14</v>
      </c>
      <c r="O97" s="104" t="s">
        <v>14</v>
      </c>
      <c r="P97" s="104" t="s">
        <v>15</v>
      </c>
      <c r="Q97" s="104" t="s">
        <v>14</v>
      </c>
      <c r="R97" s="104" t="s">
        <v>14</v>
      </c>
      <c r="S97" s="104" t="s">
        <v>14</v>
      </c>
      <c r="T97" s="104" t="s">
        <v>15</v>
      </c>
      <c r="U97" s="104" t="s">
        <v>14</v>
      </c>
      <c r="V97" s="104" t="s">
        <v>15</v>
      </c>
      <c r="W97" s="104" t="s">
        <v>15</v>
      </c>
      <c r="X97" s="104" t="s">
        <v>14</v>
      </c>
      <c r="Y97" s="104" t="s">
        <v>14</v>
      </c>
      <c r="Z97" s="104" t="s">
        <v>15</v>
      </c>
      <c r="AA97" s="104" t="s">
        <v>14</v>
      </c>
      <c r="AB97" s="104" t="s">
        <v>14</v>
      </c>
      <c r="AC97" s="104" t="s">
        <v>14</v>
      </c>
      <c r="AD97" s="104"/>
      <c r="AE97" s="104"/>
      <c r="AF97" s="104"/>
      <c r="AG97" s="104"/>
      <c r="AH97" s="104"/>
      <c r="AI97" s="104"/>
      <c r="AJ97">
        <f>COUNTIF($E98:$AI98,"P")</f>
        <v>14</v>
      </c>
    </row>
    <row r="98" spans="2:36">
      <c r="B98" s="119">
        <v>96</v>
      </c>
      <c r="C98" s="109" t="s">
        <v>363</v>
      </c>
      <c r="D98" s="122">
        <v>322</v>
      </c>
      <c r="E98" s="104" t="s">
        <v>15</v>
      </c>
      <c r="F98" s="104" t="s">
        <v>15</v>
      </c>
      <c r="G98" s="104" t="s">
        <v>15</v>
      </c>
      <c r="H98" s="104" t="s">
        <v>15</v>
      </c>
      <c r="I98" s="104" t="s">
        <v>15</v>
      </c>
      <c r="J98" s="104" t="s">
        <v>14</v>
      </c>
      <c r="K98" s="104" t="s">
        <v>14</v>
      </c>
      <c r="L98" s="104" t="s">
        <v>14</v>
      </c>
      <c r="M98" s="104" t="s">
        <v>15</v>
      </c>
      <c r="N98" s="104" t="s">
        <v>14</v>
      </c>
      <c r="O98" s="104" t="s">
        <v>14</v>
      </c>
      <c r="P98" s="104" t="s">
        <v>15</v>
      </c>
      <c r="Q98" s="104" t="s">
        <v>15</v>
      </c>
      <c r="R98" s="104" t="s">
        <v>15</v>
      </c>
      <c r="S98" s="104" t="s">
        <v>15</v>
      </c>
      <c r="T98" s="104" t="s">
        <v>14</v>
      </c>
      <c r="U98" s="104" t="s">
        <v>15</v>
      </c>
      <c r="V98" s="104" t="s">
        <v>14</v>
      </c>
      <c r="W98" s="104" t="s">
        <v>15</v>
      </c>
      <c r="X98" s="104" t="s">
        <v>14</v>
      </c>
      <c r="Y98" s="104" t="s">
        <v>15</v>
      </c>
      <c r="Z98" s="104" t="s">
        <v>14</v>
      </c>
      <c r="AA98" s="104" t="s">
        <v>14</v>
      </c>
      <c r="AB98" s="104" t="s">
        <v>14</v>
      </c>
      <c r="AC98" s="104" t="s">
        <v>15</v>
      </c>
      <c r="AD98" s="104"/>
      <c r="AE98" s="104"/>
      <c r="AF98" s="104"/>
      <c r="AG98" s="104"/>
      <c r="AH98" s="104"/>
      <c r="AI98" s="104"/>
      <c r="AJ98">
        <f>COUNTIF($E99:$AI99,"P")</f>
        <v>20</v>
      </c>
    </row>
    <row r="99" spans="2:36">
      <c r="B99" s="119">
        <v>97</v>
      </c>
      <c r="C99" s="109" t="s">
        <v>364</v>
      </c>
      <c r="D99" s="122">
        <v>323</v>
      </c>
      <c r="E99" s="104" t="s">
        <v>15</v>
      </c>
      <c r="F99" s="104" t="s">
        <v>15</v>
      </c>
      <c r="G99" s="104" t="s">
        <v>15</v>
      </c>
      <c r="H99" s="104" t="s">
        <v>15</v>
      </c>
      <c r="I99" s="104" t="s">
        <v>14</v>
      </c>
      <c r="J99" s="104" t="s">
        <v>15</v>
      </c>
      <c r="K99" s="104" t="s">
        <v>14</v>
      </c>
      <c r="L99" s="104" t="s">
        <v>15</v>
      </c>
      <c r="M99" s="104" t="s">
        <v>15</v>
      </c>
      <c r="N99" s="104" t="s">
        <v>15</v>
      </c>
      <c r="O99" s="104" t="s">
        <v>14</v>
      </c>
      <c r="P99" s="104" t="s">
        <v>15</v>
      </c>
      <c r="Q99" s="104" t="s">
        <v>14</v>
      </c>
      <c r="R99" s="104" t="s">
        <v>15</v>
      </c>
      <c r="S99" s="104" t="s">
        <v>15</v>
      </c>
      <c r="T99" s="104" t="s">
        <v>15</v>
      </c>
      <c r="U99" s="104" t="s">
        <v>15</v>
      </c>
      <c r="V99" s="104" t="s">
        <v>15</v>
      </c>
      <c r="W99" s="104" t="s">
        <v>15</v>
      </c>
      <c r="X99" s="104" t="s">
        <v>14</v>
      </c>
      <c r="Y99" s="104" t="s">
        <v>15</v>
      </c>
      <c r="Z99" s="104" t="s">
        <v>15</v>
      </c>
      <c r="AA99" s="104" t="s">
        <v>15</v>
      </c>
      <c r="AB99" s="104" t="s">
        <v>15</v>
      </c>
      <c r="AC99" s="104" t="s">
        <v>15</v>
      </c>
      <c r="AD99" s="104"/>
      <c r="AE99" s="104"/>
      <c r="AF99" s="104"/>
      <c r="AG99" s="104"/>
      <c r="AH99" s="104"/>
      <c r="AI99" s="104"/>
      <c r="AJ99">
        <f>COUNTIF($E100:$AI100,"P")</f>
        <v>22</v>
      </c>
    </row>
    <row r="100" spans="2:36">
      <c r="B100" s="119">
        <v>98</v>
      </c>
      <c r="C100" s="109" t="s">
        <v>365</v>
      </c>
      <c r="D100" s="122">
        <v>324</v>
      </c>
      <c r="E100" s="104" t="s">
        <v>14</v>
      </c>
      <c r="F100" s="104" t="s">
        <v>15</v>
      </c>
      <c r="G100" s="104" t="s">
        <v>15</v>
      </c>
      <c r="H100" s="104" t="s">
        <v>15</v>
      </c>
      <c r="I100" s="104" t="s">
        <v>15</v>
      </c>
      <c r="J100" s="104" t="s">
        <v>15</v>
      </c>
      <c r="K100" s="104" t="s">
        <v>14</v>
      </c>
      <c r="L100" s="104" t="s">
        <v>15</v>
      </c>
      <c r="M100" s="104" t="s">
        <v>15</v>
      </c>
      <c r="N100" s="104" t="s">
        <v>15</v>
      </c>
      <c r="O100" s="104" t="s">
        <v>14</v>
      </c>
      <c r="P100" s="104" t="s">
        <v>15</v>
      </c>
      <c r="Q100" s="104" t="s">
        <v>15</v>
      </c>
      <c r="R100" s="104" t="s">
        <v>15</v>
      </c>
      <c r="S100" s="104" t="s">
        <v>15</v>
      </c>
      <c r="T100" s="104" t="s">
        <v>15</v>
      </c>
      <c r="U100" s="104" t="s">
        <v>15</v>
      </c>
      <c r="V100" s="104" t="s">
        <v>15</v>
      </c>
      <c r="W100" s="104" t="s">
        <v>15</v>
      </c>
      <c r="X100" s="104" t="s">
        <v>15</v>
      </c>
      <c r="Y100" s="104" t="s">
        <v>15</v>
      </c>
      <c r="Z100" s="104" t="s">
        <v>15</v>
      </c>
      <c r="AA100" s="104" t="s">
        <v>15</v>
      </c>
      <c r="AB100" s="104" t="s">
        <v>15</v>
      </c>
      <c r="AC100" s="104" t="s">
        <v>15</v>
      </c>
      <c r="AD100" s="104"/>
      <c r="AE100" s="104"/>
      <c r="AF100" s="104"/>
      <c r="AG100" s="104"/>
      <c r="AH100" s="104"/>
      <c r="AI100" s="104"/>
      <c r="AJ100">
        <f>COUNTIF($E101:$AI101,"P")</f>
        <v>13</v>
      </c>
    </row>
    <row r="101" spans="2:36">
      <c r="B101" s="119">
        <v>99</v>
      </c>
      <c r="C101" s="109" t="s">
        <v>366</v>
      </c>
      <c r="D101" s="121">
        <v>325</v>
      </c>
      <c r="E101" s="104" t="s">
        <v>276</v>
      </c>
      <c r="F101" s="104" t="s">
        <v>276</v>
      </c>
      <c r="G101" s="104" t="s">
        <v>276</v>
      </c>
      <c r="H101" s="104" t="s">
        <v>276</v>
      </c>
      <c r="I101" s="104" t="s">
        <v>276</v>
      </c>
      <c r="J101" s="104" t="s">
        <v>276</v>
      </c>
      <c r="K101" s="104" t="s">
        <v>276</v>
      </c>
      <c r="L101" s="104" t="s">
        <v>276</v>
      </c>
      <c r="M101" s="104" t="s">
        <v>276</v>
      </c>
      <c r="N101" s="104" t="s">
        <v>276</v>
      </c>
      <c r="O101" s="104" t="s">
        <v>15</v>
      </c>
      <c r="P101" s="104" t="s">
        <v>15</v>
      </c>
      <c r="Q101" s="104" t="s">
        <v>15</v>
      </c>
      <c r="R101" s="104" t="s">
        <v>14</v>
      </c>
      <c r="S101" s="104" t="s">
        <v>15</v>
      </c>
      <c r="T101" s="104" t="s">
        <v>15</v>
      </c>
      <c r="U101" s="104" t="s">
        <v>15</v>
      </c>
      <c r="V101" s="104" t="s">
        <v>15</v>
      </c>
      <c r="W101" s="104" t="s">
        <v>15</v>
      </c>
      <c r="X101" s="104" t="s">
        <v>14</v>
      </c>
      <c r="Y101" s="104" t="s">
        <v>15</v>
      </c>
      <c r="Z101" s="104" t="s">
        <v>15</v>
      </c>
      <c r="AA101" s="104" t="s">
        <v>15</v>
      </c>
      <c r="AB101" s="104" t="s">
        <v>15</v>
      </c>
      <c r="AC101" s="104" t="s">
        <v>15</v>
      </c>
      <c r="AD101" s="104"/>
      <c r="AE101" s="104"/>
      <c r="AF101" s="104"/>
      <c r="AG101" s="104"/>
      <c r="AH101" s="104"/>
      <c r="AI101" s="104"/>
      <c r="AJ101">
        <f>COUNTIF($E102:$AI102,"P")</f>
        <v>5</v>
      </c>
    </row>
    <row r="102" spans="2:36">
      <c r="B102" s="119">
        <v>100</v>
      </c>
      <c r="C102" s="125" t="s">
        <v>290</v>
      </c>
      <c r="D102" s="122">
        <v>326</v>
      </c>
      <c r="E102" s="104" t="s">
        <v>14</v>
      </c>
      <c r="F102" s="104" t="s">
        <v>15</v>
      </c>
      <c r="G102" s="104" t="s">
        <v>14</v>
      </c>
      <c r="H102" s="104" t="s">
        <v>14</v>
      </c>
      <c r="I102" s="104" t="s">
        <v>15</v>
      </c>
      <c r="J102" s="104" t="s">
        <v>14</v>
      </c>
      <c r="K102" s="104" t="s">
        <v>14</v>
      </c>
      <c r="L102" s="104" t="s">
        <v>14</v>
      </c>
      <c r="M102" s="104" t="s">
        <v>14</v>
      </c>
      <c r="N102" s="104" t="s">
        <v>15</v>
      </c>
      <c r="O102" s="104" t="s">
        <v>276</v>
      </c>
      <c r="P102" s="104" t="s">
        <v>276</v>
      </c>
      <c r="Q102" s="104" t="s">
        <v>276</v>
      </c>
      <c r="R102" s="104" t="s">
        <v>276</v>
      </c>
      <c r="S102" s="104" t="s">
        <v>276</v>
      </c>
      <c r="T102" s="104" t="s">
        <v>276</v>
      </c>
      <c r="U102" s="104" t="s">
        <v>15</v>
      </c>
      <c r="V102" s="104" t="s">
        <v>276</v>
      </c>
      <c r="W102" s="104" t="s">
        <v>276</v>
      </c>
      <c r="X102" s="104" t="s">
        <v>15</v>
      </c>
      <c r="Y102" s="104" t="s">
        <v>14</v>
      </c>
      <c r="Z102" s="104" t="s">
        <v>276</v>
      </c>
      <c r="AA102" s="104" t="s">
        <v>276</v>
      </c>
      <c r="AB102" s="104" t="s">
        <v>276</v>
      </c>
      <c r="AC102" s="104" t="s">
        <v>276</v>
      </c>
      <c r="AD102" s="104"/>
      <c r="AE102" s="104"/>
      <c r="AF102" s="104"/>
      <c r="AG102" s="104"/>
      <c r="AH102" s="104"/>
      <c r="AI102" s="104"/>
      <c r="AJ102">
        <f>COUNTIF($E103:$AI103,"P")</f>
        <v>8</v>
      </c>
    </row>
    <row r="103" spans="2:36">
      <c r="B103" s="119">
        <v>101</v>
      </c>
      <c r="C103" s="109" t="s">
        <v>367</v>
      </c>
      <c r="D103" s="122">
        <v>327</v>
      </c>
      <c r="E103" s="104" t="s">
        <v>14</v>
      </c>
      <c r="F103" s="104" t="s">
        <v>15</v>
      </c>
      <c r="G103" s="104" t="s">
        <v>15</v>
      </c>
      <c r="H103" s="104" t="s">
        <v>15</v>
      </c>
      <c r="I103" s="104" t="s">
        <v>14</v>
      </c>
      <c r="J103" s="104" t="s">
        <v>15</v>
      </c>
      <c r="K103" s="104" t="s">
        <v>15</v>
      </c>
      <c r="L103" s="104" t="s">
        <v>14</v>
      </c>
      <c r="M103" s="104" t="s">
        <v>15</v>
      </c>
      <c r="N103" s="104" t="s">
        <v>15</v>
      </c>
      <c r="O103" s="104" t="s">
        <v>14</v>
      </c>
      <c r="P103" s="104" t="s">
        <v>14</v>
      </c>
      <c r="Q103" s="104" t="s">
        <v>14</v>
      </c>
      <c r="R103" s="104" t="s">
        <v>14</v>
      </c>
      <c r="S103" s="104" t="s">
        <v>14</v>
      </c>
      <c r="T103" s="104" t="s">
        <v>14</v>
      </c>
      <c r="U103" s="104" t="s">
        <v>15</v>
      </c>
      <c r="V103" s="104" t="s">
        <v>14</v>
      </c>
      <c r="W103" s="104" t="s">
        <v>14</v>
      </c>
      <c r="X103" s="104" t="s">
        <v>14</v>
      </c>
      <c r="Y103" s="104" t="s">
        <v>14</v>
      </c>
      <c r="Z103" s="104" t="s">
        <v>14</v>
      </c>
      <c r="AA103" s="104" t="s">
        <v>14</v>
      </c>
      <c r="AB103" s="104" t="s">
        <v>14</v>
      </c>
      <c r="AC103" s="104" t="s">
        <v>14</v>
      </c>
      <c r="AD103" s="104"/>
      <c r="AE103" s="104"/>
      <c r="AF103" s="104"/>
      <c r="AG103" s="104"/>
      <c r="AH103" s="104"/>
      <c r="AI103" s="104"/>
      <c r="AJ103">
        <f>COUNTIF($E104:$AI104,"P")</f>
        <v>14</v>
      </c>
    </row>
    <row r="104" spans="2:36">
      <c r="B104" s="119">
        <v>102</v>
      </c>
      <c r="C104" s="109" t="s">
        <v>368</v>
      </c>
      <c r="D104" s="122">
        <v>328</v>
      </c>
      <c r="E104" s="104" t="s">
        <v>14</v>
      </c>
      <c r="F104" s="104" t="s">
        <v>14</v>
      </c>
      <c r="G104" s="104" t="s">
        <v>14</v>
      </c>
      <c r="H104" s="104" t="s">
        <v>15</v>
      </c>
      <c r="I104" s="104" t="s">
        <v>15</v>
      </c>
      <c r="J104" s="104" t="s">
        <v>14</v>
      </c>
      <c r="K104" s="104" t="s">
        <v>14</v>
      </c>
      <c r="L104" s="104" t="s">
        <v>14</v>
      </c>
      <c r="M104" s="104" t="s">
        <v>14</v>
      </c>
      <c r="N104" s="104" t="s">
        <v>14</v>
      </c>
      <c r="O104" s="104" t="s">
        <v>15</v>
      </c>
      <c r="P104" s="104" t="s">
        <v>15</v>
      </c>
      <c r="Q104" s="104" t="s">
        <v>15</v>
      </c>
      <c r="R104" s="104" t="s">
        <v>14</v>
      </c>
      <c r="S104" s="104" t="s">
        <v>14</v>
      </c>
      <c r="T104" s="104" t="s">
        <v>15</v>
      </c>
      <c r="U104" s="104" t="s">
        <v>15</v>
      </c>
      <c r="V104" s="104" t="s">
        <v>15</v>
      </c>
      <c r="W104" s="104" t="s">
        <v>15</v>
      </c>
      <c r="X104" s="104" t="s">
        <v>15</v>
      </c>
      <c r="Y104" s="104" t="s">
        <v>15</v>
      </c>
      <c r="Z104" s="104" t="s">
        <v>15</v>
      </c>
      <c r="AA104" s="104" t="s">
        <v>14</v>
      </c>
      <c r="AB104" s="104" t="s">
        <v>15</v>
      </c>
      <c r="AC104" s="104" t="s">
        <v>15</v>
      </c>
      <c r="AD104" s="104"/>
      <c r="AE104" s="104"/>
      <c r="AF104" s="104"/>
      <c r="AG104" s="104"/>
      <c r="AH104" s="104"/>
      <c r="AI104" s="104"/>
      <c r="AJ104">
        <f>COUNTIF($E105:$AI105,"P")</f>
        <v>7</v>
      </c>
    </row>
    <row r="105" spans="2:36">
      <c r="B105" s="119">
        <v>103</v>
      </c>
      <c r="C105" s="109" t="s">
        <v>369</v>
      </c>
      <c r="D105" s="122">
        <v>329</v>
      </c>
      <c r="E105" s="104" t="s">
        <v>14</v>
      </c>
      <c r="F105" s="104" t="s">
        <v>14</v>
      </c>
      <c r="G105" s="104" t="s">
        <v>15</v>
      </c>
      <c r="H105" s="104" t="s">
        <v>15</v>
      </c>
      <c r="I105" s="104" t="s">
        <v>15</v>
      </c>
      <c r="J105" s="104" t="s">
        <v>14</v>
      </c>
      <c r="K105" s="104" t="s">
        <v>14</v>
      </c>
      <c r="L105" s="104" t="s">
        <v>14</v>
      </c>
      <c r="M105" s="104" t="s">
        <v>14</v>
      </c>
      <c r="N105" s="104" t="s">
        <v>15</v>
      </c>
      <c r="O105" s="104" t="s">
        <v>14</v>
      </c>
      <c r="P105" s="104" t="s">
        <v>14</v>
      </c>
      <c r="Q105" s="104" t="s">
        <v>14</v>
      </c>
      <c r="R105" s="104" t="s">
        <v>14</v>
      </c>
      <c r="S105" s="104" t="s">
        <v>14</v>
      </c>
      <c r="T105" s="104" t="s">
        <v>14</v>
      </c>
      <c r="U105" s="104" t="s">
        <v>14</v>
      </c>
      <c r="V105" s="104" t="s">
        <v>15</v>
      </c>
      <c r="W105" s="104" t="s">
        <v>14</v>
      </c>
      <c r="X105" s="104" t="s">
        <v>14</v>
      </c>
      <c r="Y105" s="104" t="s">
        <v>15</v>
      </c>
      <c r="Z105" s="104" t="s">
        <v>14</v>
      </c>
      <c r="AA105" s="104" t="s">
        <v>14</v>
      </c>
      <c r="AB105" s="104" t="s">
        <v>15</v>
      </c>
      <c r="AC105" s="104" t="s">
        <v>14</v>
      </c>
      <c r="AD105" s="104"/>
      <c r="AE105" s="104"/>
      <c r="AF105" s="104"/>
      <c r="AG105" s="104"/>
      <c r="AH105" s="104"/>
      <c r="AI105" s="104"/>
      <c r="AJ105">
        <f>COUNTIF($E106:$AI106,"P")</f>
        <v>4</v>
      </c>
    </row>
    <row r="106" spans="2:36">
      <c r="B106" s="119">
        <v>104</v>
      </c>
      <c r="C106" s="109" t="s">
        <v>370</v>
      </c>
      <c r="D106" s="121">
        <v>330</v>
      </c>
      <c r="E106" s="104" t="s">
        <v>276</v>
      </c>
      <c r="F106" s="104" t="s">
        <v>276</v>
      </c>
      <c r="G106" s="104" t="s">
        <v>276</v>
      </c>
      <c r="H106" s="104" t="s">
        <v>276</v>
      </c>
      <c r="I106" s="104" t="s">
        <v>276</v>
      </c>
      <c r="J106" s="104" t="s">
        <v>276</v>
      </c>
      <c r="K106" s="104" t="s">
        <v>276</v>
      </c>
      <c r="L106" s="104" t="s">
        <v>276</v>
      </c>
      <c r="M106" s="104" t="s">
        <v>276</v>
      </c>
      <c r="N106" s="104" t="s">
        <v>276</v>
      </c>
      <c r="O106" s="104" t="s">
        <v>14</v>
      </c>
      <c r="P106" s="104" t="s">
        <v>15</v>
      </c>
      <c r="Q106" s="104" t="s">
        <v>14</v>
      </c>
      <c r="R106" s="104" t="s">
        <v>14</v>
      </c>
      <c r="S106" s="104" t="s">
        <v>14</v>
      </c>
      <c r="T106" s="104" t="s">
        <v>14</v>
      </c>
      <c r="U106" s="104" t="s">
        <v>14</v>
      </c>
      <c r="V106" s="104" t="s">
        <v>14</v>
      </c>
      <c r="W106" s="104" t="s">
        <v>15</v>
      </c>
      <c r="X106" s="104" t="s">
        <v>15</v>
      </c>
      <c r="Y106" s="104" t="s">
        <v>14</v>
      </c>
      <c r="Z106" s="104" t="s">
        <v>14</v>
      </c>
      <c r="AA106" s="104" t="s">
        <v>14</v>
      </c>
      <c r="AB106" s="104" t="s">
        <v>14</v>
      </c>
      <c r="AC106" s="104" t="s">
        <v>15</v>
      </c>
      <c r="AD106" s="104"/>
      <c r="AE106" s="104"/>
      <c r="AF106" s="104"/>
      <c r="AG106" s="104"/>
      <c r="AH106" s="104"/>
      <c r="AI106" s="104"/>
      <c r="AJ106">
        <f>COUNTIF($E107:$AI107,"P")</f>
        <v>23</v>
      </c>
    </row>
    <row r="107" spans="2:36">
      <c r="B107" s="119">
        <v>105</v>
      </c>
      <c r="C107" s="130" t="s">
        <v>371</v>
      </c>
      <c r="D107" s="122">
        <v>331</v>
      </c>
      <c r="E107" s="104" t="s">
        <v>14</v>
      </c>
      <c r="F107" s="104" t="s">
        <v>15</v>
      </c>
      <c r="G107" s="104" t="s">
        <v>15</v>
      </c>
      <c r="H107" s="104" t="s">
        <v>15</v>
      </c>
      <c r="I107" s="104" t="s">
        <v>15</v>
      </c>
      <c r="J107" s="104" t="s">
        <v>15</v>
      </c>
      <c r="K107" s="104" t="s">
        <v>15</v>
      </c>
      <c r="L107" s="104" t="s">
        <v>15</v>
      </c>
      <c r="M107" s="104" t="s">
        <v>15</v>
      </c>
      <c r="N107" s="104" t="s">
        <v>15</v>
      </c>
      <c r="O107" s="104" t="s">
        <v>15</v>
      </c>
      <c r="P107" s="104" t="s">
        <v>15</v>
      </c>
      <c r="Q107" s="104" t="s">
        <v>15</v>
      </c>
      <c r="R107" s="104" t="s">
        <v>15</v>
      </c>
      <c r="S107" s="104" t="s">
        <v>15</v>
      </c>
      <c r="T107" s="104" t="s">
        <v>15</v>
      </c>
      <c r="U107" s="104" t="s">
        <v>15</v>
      </c>
      <c r="V107" s="104" t="s">
        <v>15</v>
      </c>
      <c r="W107" s="104" t="s">
        <v>15</v>
      </c>
      <c r="X107" s="104" t="s">
        <v>15</v>
      </c>
      <c r="Y107" s="104" t="s">
        <v>15</v>
      </c>
      <c r="Z107" s="104" t="s">
        <v>14</v>
      </c>
      <c r="AA107" s="104" t="s">
        <v>15</v>
      </c>
      <c r="AB107" s="104" t="s">
        <v>15</v>
      </c>
      <c r="AC107" s="104" t="s">
        <v>15</v>
      </c>
      <c r="AD107" s="104"/>
      <c r="AE107" s="104"/>
      <c r="AF107" s="104"/>
      <c r="AG107" s="104"/>
      <c r="AH107" s="104"/>
      <c r="AI107" s="104"/>
      <c r="AJ107">
        <f>COUNTIF($E108:$AI108,"P")</f>
        <v>21</v>
      </c>
    </row>
    <row r="108" spans="2:36">
      <c r="B108" s="119">
        <v>106</v>
      </c>
      <c r="C108" s="109" t="s">
        <v>372</v>
      </c>
      <c r="D108" s="122">
        <v>332</v>
      </c>
      <c r="E108" s="104" t="s">
        <v>15</v>
      </c>
      <c r="F108" s="104" t="s">
        <v>15</v>
      </c>
      <c r="G108" s="104" t="s">
        <v>15</v>
      </c>
      <c r="H108" s="104" t="s">
        <v>15</v>
      </c>
      <c r="I108" s="104" t="s">
        <v>14</v>
      </c>
      <c r="J108" s="104" t="s">
        <v>14</v>
      </c>
      <c r="K108" s="104" t="s">
        <v>14</v>
      </c>
      <c r="L108" s="104" t="s">
        <v>15</v>
      </c>
      <c r="M108" s="104" t="s">
        <v>14</v>
      </c>
      <c r="N108" s="104" t="s">
        <v>15</v>
      </c>
      <c r="O108" s="104" t="s">
        <v>15</v>
      </c>
      <c r="P108" s="104" t="s">
        <v>15</v>
      </c>
      <c r="Q108" s="104" t="s">
        <v>15</v>
      </c>
      <c r="R108" s="104" t="s">
        <v>15</v>
      </c>
      <c r="S108" s="104" t="s">
        <v>15</v>
      </c>
      <c r="T108" s="104" t="s">
        <v>15</v>
      </c>
      <c r="U108" s="104" t="s">
        <v>15</v>
      </c>
      <c r="V108" s="104" t="s">
        <v>15</v>
      </c>
      <c r="W108" s="104" t="s">
        <v>15</v>
      </c>
      <c r="X108" s="104" t="s">
        <v>15</v>
      </c>
      <c r="Y108" s="104" t="s">
        <v>15</v>
      </c>
      <c r="Z108" s="104" t="s">
        <v>15</v>
      </c>
      <c r="AA108" s="104" t="s">
        <v>15</v>
      </c>
      <c r="AB108" s="104" t="s">
        <v>15</v>
      </c>
      <c r="AC108" s="104" t="s">
        <v>15</v>
      </c>
      <c r="AD108" s="104"/>
      <c r="AE108" s="104"/>
      <c r="AF108" s="104"/>
      <c r="AG108" s="104"/>
      <c r="AH108" s="104"/>
      <c r="AI108" s="104"/>
      <c r="AJ108">
        <f>COUNTIF($E109:$AI109,"P")</f>
        <v>15</v>
      </c>
    </row>
    <row r="109" spans="2:36">
      <c r="B109" s="119">
        <v>107</v>
      </c>
      <c r="C109" s="109" t="s">
        <v>373</v>
      </c>
      <c r="D109" s="122">
        <v>333</v>
      </c>
      <c r="E109" s="104" t="s">
        <v>15</v>
      </c>
      <c r="F109" s="104" t="s">
        <v>15</v>
      </c>
      <c r="G109" s="104" t="s">
        <v>15</v>
      </c>
      <c r="H109" s="104" t="s">
        <v>15</v>
      </c>
      <c r="I109" s="104" t="s">
        <v>14</v>
      </c>
      <c r="J109" s="104" t="s">
        <v>15</v>
      </c>
      <c r="K109" s="104" t="s">
        <v>15</v>
      </c>
      <c r="L109" s="104" t="s">
        <v>14</v>
      </c>
      <c r="M109" s="104" t="s">
        <v>15</v>
      </c>
      <c r="N109" s="104" t="s">
        <v>15</v>
      </c>
      <c r="O109" s="104" t="s">
        <v>14</v>
      </c>
      <c r="P109" s="104" t="s">
        <v>14</v>
      </c>
      <c r="Q109" s="104" t="s">
        <v>14</v>
      </c>
      <c r="R109" s="104" t="s">
        <v>15</v>
      </c>
      <c r="S109" s="104" t="s">
        <v>14</v>
      </c>
      <c r="T109" s="104" t="s">
        <v>14</v>
      </c>
      <c r="U109" s="104" t="s">
        <v>14</v>
      </c>
      <c r="V109" s="104" t="s">
        <v>15</v>
      </c>
      <c r="W109" s="104" t="s">
        <v>15</v>
      </c>
      <c r="X109" s="104" t="s">
        <v>15</v>
      </c>
      <c r="Y109" s="104" t="s">
        <v>14</v>
      </c>
      <c r="Z109" s="104" t="s">
        <v>15</v>
      </c>
      <c r="AA109" s="104" t="s">
        <v>15</v>
      </c>
      <c r="AB109" s="104" t="s">
        <v>14</v>
      </c>
      <c r="AC109" s="104" t="s">
        <v>15</v>
      </c>
      <c r="AD109" s="104"/>
      <c r="AE109" s="104"/>
      <c r="AF109" s="104"/>
      <c r="AG109" s="104"/>
      <c r="AH109" s="104"/>
      <c r="AI109" s="104"/>
      <c r="AJ109">
        <f>COUNTIF($E110:$AI110,"P")</f>
        <v>21</v>
      </c>
    </row>
    <row r="110" spans="2:36">
      <c r="B110" s="119">
        <v>108</v>
      </c>
      <c r="C110" s="109" t="s">
        <v>374</v>
      </c>
      <c r="D110" s="122">
        <v>334</v>
      </c>
      <c r="E110" s="104" t="s">
        <v>15</v>
      </c>
      <c r="F110" s="104" t="s">
        <v>15</v>
      </c>
      <c r="G110" s="104" t="s">
        <v>15</v>
      </c>
      <c r="H110" s="104" t="s">
        <v>15</v>
      </c>
      <c r="I110" s="104" t="s">
        <v>15</v>
      </c>
      <c r="J110" s="104" t="s">
        <v>15</v>
      </c>
      <c r="K110" s="104" t="s">
        <v>15</v>
      </c>
      <c r="L110" s="104" t="s">
        <v>15</v>
      </c>
      <c r="M110" s="104" t="s">
        <v>15</v>
      </c>
      <c r="N110" s="104" t="s">
        <v>15</v>
      </c>
      <c r="O110" s="104" t="s">
        <v>15</v>
      </c>
      <c r="P110" s="104" t="s">
        <v>15</v>
      </c>
      <c r="Q110" s="104" t="s">
        <v>15</v>
      </c>
      <c r="R110" s="104" t="s">
        <v>15</v>
      </c>
      <c r="S110" s="104" t="s">
        <v>15</v>
      </c>
      <c r="T110" s="104" t="s">
        <v>15</v>
      </c>
      <c r="U110" s="104" t="s">
        <v>15</v>
      </c>
      <c r="V110" s="104" t="s">
        <v>14</v>
      </c>
      <c r="W110" s="104" t="s">
        <v>15</v>
      </c>
      <c r="X110" s="104" t="s">
        <v>15</v>
      </c>
      <c r="Y110" s="104" t="s">
        <v>14</v>
      </c>
      <c r="Z110" s="104" t="s">
        <v>15</v>
      </c>
      <c r="AA110" s="104" t="s">
        <v>15</v>
      </c>
      <c r="AB110" s="104" t="s">
        <v>14</v>
      </c>
      <c r="AC110" s="104" t="s">
        <v>14</v>
      </c>
      <c r="AD110" s="104"/>
      <c r="AE110" s="104"/>
      <c r="AF110" s="104"/>
      <c r="AG110" s="104"/>
      <c r="AH110" s="104"/>
      <c r="AI110" s="104"/>
      <c r="AJ110">
        <f>COUNTIF($E111:$AI111,"P")</f>
        <v>21</v>
      </c>
    </row>
    <row r="111" spans="2:36">
      <c r="B111" s="119">
        <v>109</v>
      </c>
      <c r="C111" s="109" t="s">
        <v>375</v>
      </c>
      <c r="D111" s="122">
        <v>335</v>
      </c>
      <c r="E111" s="104" t="s">
        <v>14</v>
      </c>
      <c r="F111" s="104" t="s">
        <v>15</v>
      </c>
      <c r="G111" s="104" t="s">
        <v>15</v>
      </c>
      <c r="H111" s="104" t="s">
        <v>15</v>
      </c>
      <c r="I111" s="104" t="s">
        <v>15</v>
      </c>
      <c r="J111" s="104" t="s">
        <v>15</v>
      </c>
      <c r="K111" s="104" t="s">
        <v>15</v>
      </c>
      <c r="L111" s="104" t="s">
        <v>15</v>
      </c>
      <c r="M111" s="104" t="s">
        <v>14</v>
      </c>
      <c r="N111" s="104" t="s">
        <v>14</v>
      </c>
      <c r="O111" s="104" t="s">
        <v>15</v>
      </c>
      <c r="P111" s="104" t="s">
        <v>15</v>
      </c>
      <c r="Q111" s="104" t="s">
        <v>15</v>
      </c>
      <c r="R111" s="104" t="s">
        <v>15</v>
      </c>
      <c r="S111" s="104" t="s">
        <v>15</v>
      </c>
      <c r="T111" s="104" t="s">
        <v>15</v>
      </c>
      <c r="U111" s="104" t="s">
        <v>15</v>
      </c>
      <c r="V111" s="104" t="s">
        <v>15</v>
      </c>
      <c r="W111" s="104" t="s">
        <v>15</v>
      </c>
      <c r="X111" s="104" t="s">
        <v>15</v>
      </c>
      <c r="Y111" s="104" t="s">
        <v>15</v>
      </c>
      <c r="Z111" s="104" t="s">
        <v>14</v>
      </c>
      <c r="AA111" s="104" t="s">
        <v>15</v>
      </c>
      <c r="AB111" s="104" t="s">
        <v>15</v>
      </c>
      <c r="AC111" s="104" t="s">
        <v>15</v>
      </c>
      <c r="AD111" s="104"/>
      <c r="AE111" s="104"/>
      <c r="AF111" s="104"/>
      <c r="AG111" s="104"/>
      <c r="AH111" s="104"/>
      <c r="AI111" s="104"/>
      <c r="AJ111">
        <f>COUNTIF($E112:$AI112,"P")</f>
        <v>14</v>
      </c>
    </row>
    <row r="112" spans="2:36">
      <c r="B112" s="119">
        <v>110</v>
      </c>
      <c r="C112" s="109" t="s">
        <v>371</v>
      </c>
      <c r="D112" s="122">
        <v>336</v>
      </c>
      <c r="E112" s="104" t="s">
        <v>15</v>
      </c>
      <c r="F112" s="104" t="s">
        <v>15</v>
      </c>
      <c r="G112" s="104" t="s">
        <v>15</v>
      </c>
      <c r="H112" s="104" t="s">
        <v>15</v>
      </c>
      <c r="I112" s="104" t="s">
        <v>14</v>
      </c>
      <c r="J112" s="104" t="s">
        <v>14</v>
      </c>
      <c r="K112" s="104" t="s">
        <v>14</v>
      </c>
      <c r="L112" s="104" t="s">
        <v>14</v>
      </c>
      <c r="M112" s="104" t="s">
        <v>14</v>
      </c>
      <c r="N112" s="104" t="s">
        <v>14</v>
      </c>
      <c r="O112" s="104" t="s">
        <v>15</v>
      </c>
      <c r="P112" s="104" t="s">
        <v>15</v>
      </c>
      <c r="Q112" s="104" t="s">
        <v>14</v>
      </c>
      <c r="R112" s="104" t="s">
        <v>15</v>
      </c>
      <c r="S112" s="104" t="s">
        <v>15</v>
      </c>
      <c r="T112" s="104" t="s">
        <v>15</v>
      </c>
      <c r="U112" s="104" t="s">
        <v>15</v>
      </c>
      <c r="V112" s="104" t="s">
        <v>15</v>
      </c>
      <c r="W112" s="104" t="s">
        <v>15</v>
      </c>
      <c r="X112" s="104" t="s">
        <v>15</v>
      </c>
      <c r="Y112" s="104" t="s">
        <v>14</v>
      </c>
      <c r="Z112" s="104" t="s">
        <v>276</v>
      </c>
      <c r="AA112" s="104" t="s">
        <v>276</v>
      </c>
      <c r="AB112" s="104" t="s">
        <v>276</v>
      </c>
      <c r="AC112" s="104" t="s">
        <v>15</v>
      </c>
      <c r="AD112" s="104"/>
      <c r="AE112" s="104"/>
      <c r="AF112" s="104"/>
      <c r="AG112" s="104"/>
      <c r="AH112" s="104"/>
      <c r="AI112" s="104"/>
      <c r="AJ112">
        <f>COUNTIF($E113:$AI113,"P")</f>
        <v>4</v>
      </c>
    </row>
    <row r="113" spans="2:36">
      <c r="B113" s="119">
        <v>111</v>
      </c>
      <c r="C113" s="109" t="s">
        <v>376</v>
      </c>
      <c r="D113" s="122">
        <v>337</v>
      </c>
      <c r="E113" s="104" t="s">
        <v>15</v>
      </c>
      <c r="F113" s="104" t="s">
        <v>14</v>
      </c>
      <c r="G113" s="104" t="s">
        <v>14</v>
      </c>
      <c r="H113" s="104" t="s">
        <v>14</v>
      </c>
      <c r="I113" s="104" t="s">
        <v>14</v>
      </c>
      <c r="J113" s="104" t="s">
        <v>14</v>
      </c>
      <c r="K113" s="104" t="s">
        <v>14</v>
      </c>
      <c r="L113" s="104" t="s">
        <v>14</v>
      </c>
      <c r="M113" s="104" t="s">
        <v>14</v>
      </c>
      <c r="N113" s="104" t="s">
        <v>14</v>
      </c>
      <c r="O113" s="104" t="s">
        <v>14</v>
      </c>
      <c r="P113" s="104" t="s">
        <v>15</v>
      </c>
      <c r="Q113" s="104" t="s">
        <v>14</v>
      </c>
      <c r="R113" s="104" t="s">
        <v>14</v>
      </c>
      <c r="S113" s="104" t="s">
        <v>14</v>
      </c>
      <c r="T113" s="104" t="s">
        <v>15</v>
      </c>
      <c r="U113" s="104" t="s">
        <v>14</v>
      </c>
      <c r="V113" s="104" t="s">
        <v>14</v>
      </c>
      <c r="W113" s="104" t="s">
        <v>14</v>
      </c>
      <c r="X113" s="104" t="s">
        <v>15</v>
      </c>
      <c r="Y113" s="104" t="s">
        <v>14</v>
      </c>
      <c r="Z113" s="104" t="s">
        <v>14</v>
      </c>
      <c r="AA113" s="104" t="s">
        <v>14</v>
      </c>
      <c r="AB113" s="104" t="s">
        <v>14</v>
      </c>
      <c r="AC113" s="104" t="s">
        <v>14</v>
      </c>
      <c r="AD113" s="104"/>
      <c r="AE113" s="104"/>
      <c r="AF113" s="104"/>
      <c r="AG113" s="104"/>
      <c r="AH113" s="104"/>
      <c r="AI113" s="104"/>
      <c r="AJ113">
        <f>COUNTIF($E114:$AI114,"P")</f>
        <v>6</v>
      </c>
    </row>
    <row r="114" spans="2:36">
      <c r="B114" s="119">
        <v>112</v>
      </c>
      <c r="C114" s="109" t="s">
        <v>377</v>
      </c>
      <c r="D114" s="122">
        <v>338</v>
      </c>
      <c r="E114" s="104" t="s">
        <v>14</v>
      </c>
      <c r="F114" s="104" t="s">
        <v>14</v>
      </c>
      <c r="G114" s="104" t="s">
        <v>15</v>
      </c>
      <c r="H114" s="104" t="s">
        <v>14</v>
      </c>
      <c r="I114" s="104" t="s">
        <v>14</v>
      </c>
      <c r="J114" s="104" t="s">
        <v>14</v>
      </c>
      <c r="K114" s="104" t="s">
        <v>15</v>
      </c>
      <c r="L114" s="104" t="s">
        <v>14</v>
      </c>
      <c r="M114" s="104" t="s">
        <v>14</v>
      </c>
      <c r="N114" s="104" t="s">
        <v>14</v>
      </c>
      <c r="O114" s="104" t="s">
        <v>14</v>
      </c>
      <c r="P114" s="104" t="s">
        <v>14</v>
      </c>
      <c r="Q114" s="104" t="s">
        <v>14</v>
      </c>
      <c r="R114" s="104" t="s">
        <v>14</v>
      </c>
      <c r="S114" s="104" t="s">
        <v>14</v>
      </c>
      <c r="T114" s="104" t="s">
        <v>14</v>
      </c>
      <c r="U114" s="104" t="s">
        <v>15</v>
      </c>
      <c r="V114" s="104" t="s">
        <v>14</v>
      </c>
      <c r="W114" s="104" t="s">
        <v>15</v>
      </c>
      <c r="X114" s="104" t="s">
        <v>15</v>
      </c>
      <c r="Y114" s="104" t="s">
        <v>14</v>
      </c>
      <c r="Z114" s="104" t="s">
        <v>14</v>
      </c>
      <c r="AA114" s="104" t="s">
        <v>15</v>
      </c>
      <c r="AB114" s="104" t="s">
        <v>276</v>
      </c>
      <c r="AC114" s="104" t="s">
        <v>14</v>
      </c>
      <c r="AD114" s="104"/>
      <c r="AE114" s="104"/>
      <c r="AF114" s="104"/>
      <c r="AG114" s="104"/>
      <c r="AH114" s="104"/>
      <c r="AI114" s="104"/>
      <c r="AJ114">
        <f>COUNTIF($E115:$AI115,"P")</f>
        <v>7</v>
      </c>
    </row>
    <row r="115" spans="2:36">
      <c r="B115" s="119">
        <v>113</v>
      </c>
      <c r="C115" s="131" t="s">
        <v>378</v>
      </c>
      <c r="D115" s="122">
        <v>338</v>
      </c>
      <c r="E115" s="104" t="s">
        <v>14</v>
      </c>
      <c r="F115" s="104" t="s">
        <v>15</v>
      </c>
      <c r="G115" s="104" t="s">
        <v>15</v>
      </c>
      <c r="H115" s="104" t="s">
        <v>14</v>
      </c>
      <c r="I115" s="104" t="s">
        <v>15</v>
      </c>
      <c r="J115" s="104" t="s">
        <v>15</v>
      </c>
      <c r="K115" s="104" t="s">
        <v>14</v>
      </c>
      <c r="L115" s="104" t="s">
        <v>14</v>
      </c>
      <c r="M115" s="104" t="s">
        <v>14</v>
      </c>
      <c r="N115" s="104" t="s">
        <v>15</v>
      </c>
      <c r="O115" s="104" t="s">
        <v>14</v>
      </c>
      <c r="P115" s="104" t="s">
        <v>14</v>
      </c>
      <c r="Q115" s="104" t="s">
        <v>15</v>
      </c>
      <c r="R115" s="104" t="s">
        <v>14</v>
      </c>
      <c r="S115" s="104" t="s">
        <v>14</v>
      </c>
      <c r="T115" s="104" t="s">
        <v>14</v>
      </c>
      <c r="U115" s="104" t="s">
        <v>14</v>
      </c>
      <c r="V115" s="104" t="s">
        <v>14</v>
      </c>
      <c r="W115" s="104" t="s">
        <v>14</v>
      </c>
      <c r="X115" s="104" t="s">
        <v>15</v>
      </c>
      <c r="Y115" s="104" t="s">
        <v>14</v>
      </c>
      <c r="Z115" s="104" t="s">
        <v>14</v>
      </c>
      <c r="AA115" s="104" t="s">
        <v>14</v>
      </c>
      <c r="AB115" s="104" t="s">
        <v>14</v>
      </c>
      <c r="AC115" s="104" t="s">
        <v>14</v>
      </c>
      <c r="AD115" s="104"/>
      <c r="AE115" s="104"/>
      <c r="AF115" s="104"/>
      <c r="AG115" s="104"/>
      <c r="AH115" s="104"/>
      <c r="AI115" s="104"/>
      <c r="AJ115">
        <f>COUNTIF($E116:$AI116,"P")</f>
        <v>8</v>
      </c>
    </row>
    <row r="116" spans="2:36">
      <c r="B116" s="119">
        <v>114</v>
      </c>
      <c r="C116" s="109" t="s">
        <v>379</v>
      </c>
      <c r="D116" s="104">
        <v>339</v>
      </c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 t="s">
        <v>15</v>
      </c>
      <c r="P116" s="104" t="s">
        <v>15</v>
      </c>
      <c r="Q116" s="104" t="s">
        <v>15</v>
      </c>
      <c r="R116" s="104" t="s">
        <v>14</v>
      </c>
      <c r="S116" s="104" t="s">
        <v>14</v>
      </c>
      <c r="T116" s="104" t="s">
        <v>15</v>
      </c>
      <c r="U116" s="104" t="s">
        <v>15</v>
      </c>
      <c r="V116" s="104" t="s">
        <v>15</v>
      </c>
      <c r="W116" s="104" t="s">
        <v>14</v>
      </c>
      <c r="X116" s="104" t="s">
        <v>14</v>
      </c>
      <c r="Y116" s="104" t="s">
        <v>15</v>
      </c>
      <c r="Z116" s="104" t="s">
        <v>14</v>
      </c>
      <c r="AA116" s="104" t="s">
        <v>14</v>
      </c>
      <c r="AB116" s="104" t="s">
        <v>15</v>
      </c>
      <c r="AC116" s="104"/>
      <c r="AD116" s="104"/>
      <c r="AE116" s="104"/>
      <c r="AF116" s="104"/>
      <c r="AG116" s="104"/>
      <c r="AH116" s="104"/>
      <c r="AI116" s="104"/>
      <c r="AJ116">
        <f>COUNTIF($E117:$AI117,"P")</f>
        <v>0</v>
      </c>
    </row>
    <row r="117" spans="2:36">
      <c r="B117" s="119">
        <v>115</v>
      </c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>
        <f>COUNTIF($E118:$AI118,"P")</f>
        <v>0</v>
      </c>
    </row>
    <row r="118" spans="2:36">
      <c r="B118" s="119">
        <v>116</v>
      </c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>
        <f>COUNTIF($E119:$AI119,"P")</f>
        <v>0</v>
      </c>
    </row>
    <row r="119" spans="2:36">
      <c r="B119" s="119">
        <v>117</v>
      </c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>
        <f>COUNTIF($E120:$AI120,"P")</f>
        <v>0</v>
      </c>
    </row>
    <row r="120" spans="2:36">
      <c r="B120" s="119">
        <v>118</v>
      </c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>
        <f>COUNTIF($E121:$AI121,"P")</f>
        <v>0</v>
      </c>
    </row>
    <row r="121" spans="2:36">
      <c r="B121" s="119">
        <v>119</v>
      </c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>
        <f>COUNTIF($E122:$AI122,"P")</f>
        <v>0</v>
      </c>
    </row>
    <row r="122" spans="2:36">
      <c r="B122" s="119">
        <v>120</v>
      </c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>
        <f>COUNTIF($E123:$AI123,"P")</f>
        <v>0</v>
      </c>
    </row>
    <row r="123" spans="2:36">
      <c r="B123" s="119">
        <v>121</v>
      </c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>
        <f>COUNTIF($E124:$AI124,"P")</f>
        <v>0</v>
      </c>
    </row>
    <row r="124" spans="2:36">
      <c r="B124" s="107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12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>
        <f>COUNTIF($E125:$AI125,"P")</f>
        <v>0</v>
      </c>
    </row>
    <row r="125" spans="2:36">
      <c r="B125" s="102" t="s">
        <v>296</v>
      </c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04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>
        <f>COUNTIF($E126:$AI126,"P")</f>
        <v>0</v>
      </c>
    </row>
    <row r="126" spans="2:36">
      <c r="B126" s="102" t="s">
        <v>296</v>
      </c>
      <c r="C126" s="113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>
        <f>COUNTIF($E127:$AI127,"P")</f>
        <v>0</v>
      </c>
    </row>
    <row r="127" spans="2:36">
      <c r="B127" s="102" t="s">
        <v>296</v>
      </c>
      <c r="C127" s="114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04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>
        <f>COUNTIF($E128:$AI128,"P")</f>
        <v>0</v>
      </c>
    </row>
    <row r="128" spans="2:36">
      <c r="B128" s="102" t="s">
        <v>296</v>
      </c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>
        <f>COUNTIF($E129:$AI129,"P")</f>
        <v>0</v>
      </c>
    </row>
    <row r="129" spans="2:36">
      <c r="B129" s="102" t="s">
        <v>296</v>
      </c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>
        <f>COUNTIF($E130:$AI130,"P")</f>
        <v>0</v>
      </c>
    </row>
    <row r="130" spans="2:36">
      <c r="B130" s="102" t="s">
        <v>296</v>
      </c>
      <c r="C130" s="104"/>
      <c r="D130" s="106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>
        <f>COUNTIF($E131:$AI131,"P")</f>
        <v>0</v>
      </c>
    </row>
    <row r="131" spans="2:36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</row>
    <row r="132" spans="2:36">
      <c r="C132" s="116"/>
    </row>
  </sheetData>
  <pageMargins left="0.7" right="0.7" top="0.75" bottom="0.75" header="0.3" footer="0.3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1300-4D7A-4EF9-B4A9-BF7C02D70458}">
  <dimension ref="A1:J42"/>
  <sheetViews>
    <sheetView workbookViewId="0">
      <selection activeCell="K8" sqref="K8"/>
    </sheetView>
  </sheetViews>
  <sheetFormatPr defaultColWidth="8.85546875" defaultRowHeight="15"/>
  <cols>
    <col min="2" max="2" width="20" customWidth="1"/>
    <col min="3" max="3" width="18.42578125" customWidth="1"/>
  </cols>
  <sheetData>
    <row r="1" spans="1:10" ht="30">
      <c r="A1" s="32" t="s">
        <v>104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9">
        <v>1</v>
      </c>
      <c r="B3" s="40" t="s">
        <v>105</v>
      </c>
      <c r="C3" s="40" t="s">
        <v>106</v>
      </c>
      <c r="D3" s="41"/>
      <c r="E3" s="41"/>
      <c r="F3" s="42" t="s">
        <v>16</v>
      </c>
      <c r="G3" s="42" t="s">
        <v>16</v>
      </c>
      <c r="H3" s="9" t="s">
        <v>16</v>
      </c>
      <c r="I3" s="9" t="s">
        <v>14</v>
      </c>
      <c r="J3" s="9" t="s">
        <v>107</v>
      </c>
    </row>
    <row r="4" spans="1:10">
      <c r="A4" s="39">
        <v>2</v>
      </c>
      <c r="B4" s="43" t="s">
        <v>80</v>
      </c>
      <c r="C4" s="43" t="s">
        <v>81</v>
      </c>
      <c r="D4" s="42" t="s">
        <v>16</v>
      </c>
      <c r="E4" s="42" t="s">
        <v>16</v>
      </c>
      <c r="F4" s="42" t="s">
        <v>16</v>
      </c>
      <c r="G4" s="42" t="s">
        <v>16</v>
      </c>
      <c r="H4" s="10" t="s">
        <v>16</v>
      </c>
      <c r="I4" s="10" t="s">
        <v>16</v>
      </c>
      <c r="J4" s="10" t="s">
        <v>15</v>
      </c>
    </row>
    <row r="5" spans="1:10">
      <c r="A5" s="39">
        <v>3</v>
      </c>
      <c r="B5" s="44" t="s">
        <v>12</v>
      </c>
      <c r="C5" s="44" t="s">
        <v>13</v>
      </c>
      <c r="D5" s="42" t="s">
        <v>16</v>
      </c>
      <c r="E5" s="42" t="s">
        <v>16</v>
      </c>
      <c r="F5" s="42" t="s">
        <v>16</v>
      </c>
      <c r="G5" s="42" t="s">
        <v>16</v>
      </c>
      <c r="H5" s="9" t="s">
        <v>15</v>
      </c>
      <c r="I5" s="9" t="s">
        <v>15</v>
      </c>
      <c r="J5" s="9" t="s">
        <v>16</v>
      </c>
    </row>
    <row r="6" spans="1:10">
      <c r="A6" s="39">
        <v>4</v>
      </c>
      <c r="B6" s="44" t="s">
        <v>17</v>
      </c>
      <c r="C6" s="44" t="s">
        <v>18</v>
      </c>
      <c r="D6" s="42" t="s">
        <v>16</v>
      </c>
      <c r="E6" s="42" t="s">
        <v>16</v>
      </c>
      <c r="F6" s="42" t="s">
        <v>16</v>
      </c>
      <c r="G6" s="42" t="s">
        <v>16</v>
      </c>
      <c r="H6" s="10" t="s">
        <v>16</v>
      </c>
      <c r="I6" s="10" t="s">
        <v>16</v>
      </c>
      <c r="J6" s="10" t="s">
        <v>16</v>
      </c>
    </row>
    <row r="7" spans="1:10">
      <c r="A7" s="39">
        <v>5</v>
      </c>
      <c r="B7" s="30" t="s">
        <v>19</v>
      </c>
      <c r="C7" s="30" t="s">
        <v>20</v>
      </c>
      <c r="D7" s="42" t="s">
        <v>16</v>
      </c>
      <c r="E7" s="42" t="s">
        <v>16</v>
      </c>
      <c r="F7" s="42" t="s">
        <v>16</v>
      </c>
      <c r="G7" s="42" t="s">
        <v>16</v>
      </c>
      <c r="H7" s="10" t="s">
        <v>16</v>
      </c>
      <c r="I7" s="10" t="s">
        <v>16</v>
      </c>
      <c r="J7" s="10" t="s">
        <v>16</v>
      </c>
    </row>
    <row r="8" spans="1:10">
      <c r="A8" s="39">
        <v>6</v>
      </c>
      <c r="B8" s="44" t="s">
        <v>26</v>
      </c>
      <c r="C8" s="44" t="s">
        <v>27</v>
      </c>
      <c r="D8" s="42" t="s">
        <v>16</v>
      </c>
      <c r="E8" s="42" t="s">
        <v>16</v>
      </c>
      <c r="F8" s="42" t="s">
        <v>16</v>
      </c>
      <c r="G8" s="42" t="s">
        <v>16</v>
      </c>
      <c r="H8" s="10" t="s">
        <v>16</v>
      </c>
      <c r="I8" s="10" t="s">
        <v>16</v>
      </c>
      <c r="J8" s="10" t="s">
        <v>16</v>
      </c>
    </row>
    <row r="9" spans="1:10">
      <c r="A9" s="39">
        <v>7</v>
      </c>
      <c r="B9" s="44" t="s">
        <v>24</v>
      </c>
      <c r="C9" s="44" t="s">
        <v>25</v>
      </c>
      <c r="D9" s="42" t="s">
        <v>16</v>
      </c>
      <c r="E9" s="42" t="s">
        <v>16</v>
      </c>
      <c r="F9" s="42" t="s">
        <v>16</v>
      </c>
      <c r="G9" s="42" t="s">
        <v>16</v>
      </c>
      <c r="H9" s="9" t="s">
        <v>16</v>
      </c>
      <c r="I9" s="9" t="s">
        <v>16</v>
      </c>
      <c r="J9" s="9" t="s">
        <v>16</v>
      </c>
    </row>
    <row r="10" spans="1:10">
      <c r="A10" s="39">
        <v>8</v>
      </c>
      <c r="B10" s="30" t="s">
        <v>21</v>
      </c>
      <c r="C10" s="30" t="s">
        <v>22</v>
      </c>
      <c r="D10" s="42" t="s">
        <v>23</v>
      </c>
      <c r="E10" s="42" t="s">
        <v>16</v>
      </c>
      <c r="F10" s="42" t="s">
        <v>16</v>
      </c>
      <c r="G10" s="42" t="s">
        <v>16</v>
      </c>
      <c r="H10" s="9" t="s">
        <v>15</v>
      </c>
      <c r="I10" s="9" t="s">
        <v>16</v>
      </c>
      <c r="J10" s="9" t="s">
        <v>16</v>
      </c>
    </row>
    <row r="11" spans="1:10">
      <c r="A11" s="39">
        <v>9</v>
      </c>
      <c r="B11" s="43" t="s">
        <v>108</v>
      </c>
      <c r="C11" s="43" t="s">
        <v>97</v>
      </c>
      <c r="D11" s="42"/>
      <c r="E11" s="42"/>
      <c r="F11" s="42" t="s">
        <v>16</v>
      </c>
      <c r="G11" s="42" t="s">
        <v>16</v>
      </c>
      <c r="H11" s="9" t="s">
        <v>16</v>
      </c>
      <c r="I11" s="9" t="s">
        <v>14</v>
      </c>
      <c r="J11" s="9" t="s">
        <v>16</v>
      </c>
    </row>
    <row r="12" spans="1:10">
      <c r="A12" s="39">
        <v>10</v>
      </c>
      <c r="B12" s="30" t="s">
        <v>28</v>
      </c>
      <c r="C12" s="30" t="s">
        <v>29</v>
      </c>
      <c r="D12" s="42" t="s">
        <v>16</v>
      </c>
      <c r="E12" s="42" t="s">
        <v>16</v>
      </c>
      <c r="F12" s="42" t="s">
        <v>16</v>
      </c>
      <c r="G12" s="42" t="s">
        <v>16</v>
      </c>
      <c r="H12" s="9" t="s">
        <v>16</v>
      </c>
      <c r="I12" s="9" t="s">
        <v>16</v>
      </c>
      <c r="J12" s="9" t="s">
        <v>16</v>
      </c>
    </row>
    <row r="13" spans="1:10">
      <c r="A13" s="39">
        <v>11</v>
      </c>
      <c r="B13" s="44" t="s">
        <v>30</v>
      </c>
      <c r="C13" s="44" t="s">
        <v>31</v>
      </c>
      <c r="D13" s="42" t="s">
        <v>23</v>
      </c>
      <c r="E13" s="42" t="s">
        <v>16</v>
      </c>
      <c r="F13" s="42" t="s">
        <v>16</v>
      </c>
      <c r="G13" s="42" t="s">
        <v>16</v>
      </c>
      <c r="H13" s="9" t="s">
        <v>16</v>
      </c>
      <c r="I13" s="9" t="s">
        <v>16</v>
      </c>
      <c r="J13" s="9" t="s">
        <v>16</v>
      </c>
    </row>
    <row r="14" spans="1:10">
      <c r="A14" s="39">
        <v>12</v>
      </c>
      <c r="B14" s="44" t="s">
        <v>32</v>
      </c>
      <c r="C14" s="44" t="s">
        <v>33</v>
      </c>
      <c r="D14" s="42" t="s">
        <v>16</v>
      </c>
      <c r="E14" s="42" t="s">
        <v>16</v>
      </c>
      <c r="F14" s="42" t="s">
        <v>16</v>
      </c>
      <c r="G14" s="42" t="s">
        <v>16</v>
      </c>
      <c r="H14" s="9" t="s">
        <v>16</v>
      </c>
      <c r="I14" s="9" t="s">
        <v>16</v>
      </c>
      <c r="J14" s="9" t="s">
        <v>16</v>
      </c>
    </row>
    <row r="15" spans="1:10">
      <c r="A15" s="39">
        <v>13</v>
      </c>
      <c r="B15" s="44" t="s">
        <v>64</v>
      </c>
      <c r="C15" s="44" t="s">
        <v>65</v>
      </c>
      <c r="D15" s="42" t="s">
        <v>16</v>
      </c>
      <c r="E15" s="42" t="s">
        <v>16</v>
      </c>
      <c r="F15" s="42" t="s">
        <v>16</v>
      </c>
      <c r="G15" s="42" t="s">
        <v>16</v>
      </c>
      <c r="H15" s="9" t="s">
        <v>16</v>
      </c>
      <c r="I15" s="9" t="s">
        <v>16</v>
      </c>
      <c r="J15" s="9" t="s">
        <v>16</v>
      </c>
    </row>
    <row r="16" spans="1:10">
      <c r="A16" s="39">
        <v>14</v>
      </c>
      <c r="B16" s="44" t="s">
        <v>34</v>
      </c>
      <c r="C16" s="44" t="s">
        <v>22</v>
      </c>
      <c r="D16" s="42" t="s">
        <v>16</v>
      </c>
      <c r="E16" s="42" t="s">
        <v>16</v>
      </c>
      <c r="F16" s="42" t="s">
        <v>16</v>
      </c>
      <c r="G16" s="42" t="s">
        <v>16</v>
      </c>
      <c r="H16" s="10" t="s">
        <v>16</v>
      </c>
      <c r="I16" s="10" t="s">
        <v>16</v>
      </c>
      <c r="J16" s="10" t="s">
        <v>16</v>
      </c>
    </row>
    <row r="17" spans="1:10">
      <c r="A17" s="39">
        <v>15</v>
      </c>
      <c r="B17" s="30" t="s">
        <v>38</v>
      </c>
      <c r="C17" s="30" t="s">
        <v>39</v>
      </c>
      <c r="D17" s="42" t="s">
        <v>16</v>
      </c>
      <c r="E17" s="42" t="s">
        <v>16</v>
      </c>
      <c r="F17" s="42" t="s">
        <v>16</v>
      </c>
      <c r="G17" s="42" t="s">
        <v>16</v>
      </c>
      <c r="H17" s="10" t="s">
        <v>16</v>
      </c>
      <c r="I17" s="10" t="s">
        <v>16</v>
      </c>
      <c r="J17" s="10" t="s">
        <v>16</v>
      </c>
    </row>
    <row r="18" spans="1:10">
      <c r="A18" s="39">
        <v>16</v>
      </c>
      <c r="B18" s="37" t="s">
        <v>109</v>
      </c>
      <c r="C18" s="37" t="s">
        <v>110</v>
      </c>
      <c r="D18" s="42"/>
      <c r="E18" s="42"/>
      <c r="F18" s="42" t="s">
        <v>15</v>
      </c>
      <c r="G18" s="42" t="s">
        <v>16</v>
      </c>
      <c r="H18" s="10"/>
      <c r="I18" s="10"/>
      <c r="J18" s="10"/>
    </row>
    <row r="19" spans="1:10">
      <c r="A19" s="39">
        <v>17</v>
      </c>
      <c r="B19" s="30" t="s">
        <v>82</v>
      </c>
      <c r="C19" s="30" t="s">
        <v>83</v>
      </c>
      <c r="D19" s="42" t="s">
        <v>16</v>
      </c>
      <c r="E19" s="42" t="s">
        <v>16</v>
      </c>
      <c r="F19" s="42" t="s">
        <v>16</v>
      </c>
      <c r="G19" s="42" t="s">
        <v>16</v>
      </c>
      <c r="H19" s="9" t="s">
        <v>16</v>
      </c>
      <c r="I19" s="9" t="s">
        <v>16</v>
      </c>
      <c r="J19" s="9" t="s">
        <v>16</v>
      </c>
    </row>
    <row r="20" spans="1:10">
      <c r="A20" s="39">
        <v>18</v>
      </c>
      <c r="B20" s="43" t="s">
        <v>84</v>
      </c>
      <c r="C20" s="43" t="s">
        <v>98</v>
      </c>
      <c r="D20" s="42" t="s">
        <v>16</v>
      </c>
      <c r="E20" s="42" t="s">
        <v>16</v>
      </c>
      <c r="F20" s="42" t="s">
        <v>23</v>
      </c>
      <c r="G20" s="42" t="s">
        <v>16</v>
      </c>
      <c r="H20" s="9" t="s">
        <v>16</v>
      </c>
      <c r="I20" s="9" t="s">
        <v>16</v>
      </c>
      <c r="J20" s="9" t="s">
        <v>14</v>
      </c>
    </row>
    <row r="21" spans="1:10">
      <c r="A21" s="39">
        <v>19</v>
      </c>
      <c r="B21" s="45" t="s">
        <v>40</v>
      </c>
      <c r="C21" s="45" t="s">
        <v>41</v>
      </c>
      <c r="D21" s="42" t="s">
        <v>16</v>
      </c>
      <c r="E21" s="42" t="s">
        <v>16</v>
      </c>
      <c r="F21" s="42" t="s">
        <v>16</v>
      </c>
      <c r="G21" s="42" t="s">
        <v>16</v>
      </c>
      <c r="H21" s="10" t="s">
        <v>16</v>
      </c>
      <c r="I21" s="10" t="s">
        <v>16</v>
      </c>
      <c r="J21" s="10" t="s">
        <v>16</v>
      </c>
    </row>
    <row r="22" spans="1:10">
      <c r="A22" s="39">
        <v>20</v>
      </c>
      <c r="B22" s="46" t="s">
        <v>40</v>
      </c>
      <c r="C22" s="46" t="s">
        <v>111</v>
      </c>
      <c r="D22" s="42"/>
      <c r="E22" s="42"/>
      <c r="F22" s="42" t="s">
        <v>16</v>
      </c>
      <c r="G22" s="42" t="s">
        <v>16</v>
      </c>
      <c r="H22" s="9" t="s">
        <v>16</v>
      </c>
      <c r="I22" s="9" t="s">
        <v>16</v>
      </c>
      <c r="J22" s="9" t="s">
        <v>16</v>
      </c>
    </row>
    <row r="23" spans="1:10">
      <c r="A23" s="39">
        <v>21</v>
      </c>
      <c r="B23" s="30" t="s">
        <v>86</v>
      </c>
      <c r="C23" s="30" t="s">
        <v>87</v>
      </c>
      <c r="D23" s="42" t="s">
        <v>16</v>
      </c>
      <c r="E23" s="42" t="s">
        <v>16</v>
      </c>
      <c r="F23" s="42" t="s">
        <v>16</v>
      </c>
      <c r="G23" s="42" t="s">
        <v>16</v>
      </c>
      <c r="H23" s="10" t="s">
        <v>16</v>
      </c>
      <c r="I23" s="10" t="s">
        <v>16</v>
      </c>
      <c r="J23" s="10" t="s">
        <v>16</v>
      </c>
    </row>
    <row r="24" spans="1:10">
      <c r="A24" s="39">
        <v>22</v>
      </c>
      <c r="B24" s="44" t="s">
        <v>42</v>
      </c>
      <c r="C24" s="44" t="s">
        <v>43</v>
      </c>
      <c r="D24" s="42" t="s">
        <v>16</v>
      </c>
      <c r="E24" s="42" t="s">
        <v>16</v>
      </c>
      <c r="F24" s="42" t="s">
        <v>16</v>
      </c>
      <c r="G24" s="42" t="s">
        <v>16</v>
      </c>
      <c r="H24" s="9" t="s">
        <v>16</v>
      </c>
      <c r="I24" s="9" t="s">
        <v>14</v>
      </c>
      <c r="J24" s="9" t="s">
        <v>16</v>
      </c>
    </row>
    <row r="25" spans="1:10">
      <c r="A25" s="39">
        <v>23</v>
      </c>
      <c r="B25" s="44" t="s">
        <v>44</v>
      </c>
      <c r="C25" s="44" t="s">
        <v>45</v>
      </c>
      <c r="D25" s="42" t="s">
        <v>16</v>
      </c>
      <c r="E25" s="42" t="s">
        <v>16</v>
      </c>
      <c r="F25" s="42" t="s">
        <v>16</v>
      </c>
      <c r="G25" s="42" t="s">
        <v>16</v>
      </c>
      <c r="H25" s="9" t="s">
        <v>15</v>
      </c>
      <c r="I25" s="9" t="s">
        <v>16</v>
      </c>
      <c r="J25" s="9" t="s">
        <v>16</v>
      </c>
    </row>
    <row r="26" spans="1:10">
      <c r="A26" s="39">
        <v>24</v>
      </c>
      <c r="B26" s="30" t="s">
        <v>46</v>
      </c>
      <c r="C26" s="30" t="s">
        <v>75</v>
      </c>
      <c r="D26" s="42" t="s">
        <v>16</v>
      </c>
      <c r="E26" s="42" t="s">
        <v>16</v>
      </c>
      <c r="F26" s="42" t="s">
        <v>16</v>
      </c>
      <c r="G26" s="42" t="s">
        <v>16</v>
      </c>
      <c r="H26" s="9" t="s">
        <v>16</v>
      </c>
      <c r="I26" s="9" t="s">
        <v>16</v>
      </c>
      <c r="J26" s="9" t="s">
        <v>16</v>
      </c>
    </row>
    <row r="27" spans="1:10">
      <c r="A27" s="39">
        <v>25</v>
      </c>
      <c r="B27" s="30" t="s">
        <v>46</v>
      </c>
      <c r="C27" s="30" t="s">
        <v>47</v>
      </c>
      <c r="D27" s="42" t="s">
        <v>16</v>
      </c>
      <c r="E27" s="42" t="s">
        <v>16</v>
      </c>
      <c r="F27" s="42" t="s">
        <v>16</v>
      </c>
      <c r="G27" s="42" t="s">
        <v>16</v>
      </c>
      <c r="H27" s="9" t="s">
        <v>16</v>
      </c>
      <c r="I27" s="9" t="s">
        <v>16</v>
      </c>
      <c r="J27" s="9" t="s">
        <v>16</v>
      </c>
    </row>
    <row r="28" spans="1:10">
      <c r="A28" s="39">
        <v>26</v>
      </c>
      <c r="B28" s="44" t="s">
        <v>52</v>
      </c>
      <c r="C28" s="44" t="s">
        <v>53</v>
      </c>
      <c r="D28" s="42" t="s">
        <v>16</v>
      </c>
      <c r="E28" s="42" t="s">
        <v>16</v>
      </c>
      <c r="F28" s="42" t="s">
        <v>16</v>
      </c>
      <c r="G28" s="42" t="s">
        <v>16</v>
      </c>
      <c r="H28" s="10" t="s">
        <v>14</v>
      </c>
      <c r="I28" s="10" t="s">
        <v>16</v>
      </c>
      <c r="J28" s="10" t="s">
        <v>16</v>
      </c>
    </row>
    <row r="29" spans="1:10">
      <c r="A29" s="39">
        <v>27</v>
      </c>
      <c r="B29" s="30" t="s">
        <v>112</v>
      </c>
      <c r="C29" s="30" t="s">
        <v>113</v>
      </c>
      <c r="D29" s="42" t="s">
        <v>16</v>
      </c>
      <c r="E29" s="42" t="s">
        <v>16</v>
      </c>
      <c r="F29" s="42" t="s">
        <v>16</v>
      </c>
      <c r="G29" s="42" t="s">
        <v>16</v>
      </c>
      <c r="H29" s="10" t="s">
        <v>16</v>
      </c>
      <c r="I29" s="10" t="s">
        <v>16</v>
      </c>
      <c r="J29" s="10" t="s">
        <v>16</v>
      </c>
    </row>
    <row r="30" spans="1:10">
      <c r="A30" s="39">
        <v>28</v>
      </c>
      <c r="B30" s="30" t="s">
        <v>55</v>
      </c>
      <c r="C30" s="30" t="s">
        <v>56</v>
      </c>
      <c r="D30" s="42" t="s">
        <v>16</v>
      </c>
      <c r="E30" s="42" t="s">
        <v>16</v>
      </c>
      <c r="F30" s="42" t="s">
        <v>16</v>
      </c>
      <c r="G30" s="42" t="s">
        <v>16</v>
      </c>
      <c r="H30" s="9" t="s">
        <v>14</v>
      </c>
      <c r="I30" s="9" t="s">
        <v>16</v>
      </c>
      <c r="J30" s="9" t="s">
        <v>14</v>
      </c>
    </row>
    <row r="31" spans="1:10">
      <c r="A31" s="39">
        <v>29</v>
      </c>
      <c r="B31" s="44" t="s">
        <v>54</v>
      </c>
      <c r="C31" s="44" t="s">
        <v>51</v>
      </c>
      <c r="D31" s="42" t="s">
        <v>16</v>
      </c>
      <c r="E31" s="42" t="s">
        <v>16</v>
      </c>
      <c r="F31" s="42" t="s">
        <v>23</v>
      </c>
      <c r="G31" s="42" t="s">
        <v>23</v>
      </c>
      <c r="H31" s="9" t="s">
        <v>16</v>
      </c>
      <c r="I31" s="9" t="s">
        <v>16</v>
      </c>
      <c r="J31" s="9" t="s">
        <v>16</v>
      </c>
    </row>
    <row r="32" spans="1:10">
      <c r="A32" s="39">
        <v>30</v>
      </c>
      <c r="B32" s="30" t="s">
        <v>76</v>
      </c>
      <c r="C32" s="30" t="s">
        <v>77</v>
      </c>
      <c r="D32" s="42" t="s">
        <v>16</v>
      </c>
      <c r="E32" s="42" t="s">
        <v>16</v>
      </c>
      <c r="F32" s="42" t="s">
        <v>16</v>
      </c>
      <c r="G32" s="42" t="s">
        <v>23</v>
      </c>
      <c r="H32" s="9" t="s">
        <v>16</v>
      </c>
      <c r="I32" s="9" t="s">
        <v>16</v>
      </c>
      <c r="J32" s="9" t="s">
        <v>16</v>
      </c>
    </row>
    <row r="33" spans="1:10">
      <c r="A33" s="39">
        <v>31</v>
      </c>
      <c r="B33" s="43" t="s">
        <v>94</v>
      </c>
      <c r="C33" s="43" t="s">
        <v>114</v>
      </c>
      <c r="D33" s="42"/>
      <c r="E33" s="42"/>
      <c r="F33" s="42" t="s">
        <v>16</v>
      </c>
      <c r="G33" s="42" t="s">
        <v>16</v>
      </c>
      <c r="H33" s="9" t="s">
        <v>16</v>
      </c>
      <c r="I33" s="9" t="s">
        <v>16</v>
      </c>
      <c r="J33" s="9" t="s">
        <v>16</v>
      </c>
    </row>
    <row r="34" spans="1:10">
      <c r="A34" s="39">
        <v>32</v>
      </c>
      <c r="B34" s="47" t="s">
        <v>58</v>
      </c>
      <c r="C34" s="47" t="s">
        <v>59</v>
      </c>
      <c r="D34" s="42" t="s">
        <v>16</v>
      </c>
      <c r="E34" s="42" t="s">
        <v>16</v>
      </c>
      <c r="F34" s="42" t="s">
        <v>16</v>
      </c>
      <c r="G34" s="42" t="s">
        <v>16</v>
      </c>
      <c r="H34" s="9" t="s">
        <v>16</v>
      </c>
      <c r="I34" s="9" t="s">
        <v>16</v>
      </c>
      <c r="J34" s="9" t="s">
        <v>16</v>
      </c>
    </row>
    <row r="35" spans="1:10">
      <c r="A35" s="39">
        <v>33</v>
      </c>
      <c r="B35" s="47" t="s">
        <v>60</v>
      </c>
      <c r="C35" s="47" t="s">
        <v>61</v>
      </c>
      <c r="D35" s="42" t="s">
        <v>16</v>
      </c>
      <c r="E35" s="42" t="s">
        <v>16</v>
      </c>
      <c r="F35" s="42" t="s">
        <v>16</v>
      </c>
      <c r="G35" s="42" t="s">
        <v>16</v>
      </c>
      <c r="H35" s="10" t="s">
        <v>16</v>
      </c>
      <c r="I35" s="10" t="s">
        <v>16</v>
      </c>
      <c r="J35" s="10" t="s">
        <v>16</v>
      </c>
    </row>
    <row r="36" spans="1:10">
      <c r="A36" s="39">
        <v>34</v>
      </c>
      <c r="B36" s="40" t="s">
        <v>115</v>
      </c>
      <c r="C36" s="40" t="s">
        <v>110</v>
      </c>
      <c r="D36" s="42"/>
      <c r="E36" s="42"/>
      <c r="F36" s="42" t="s">
        <v>23</v>
      </c>
      <c r="G36" s="42" t="s">
        <v>23</v>
      </c>
      <c r="H36" s="9" t="s">
        <v>23</v>
      </c>
      <c r="I36" s="9"/>
      <c r="J36" s="9" t="s">
        <v>23</v>
      </c>
    </row>
    <row r="37" spans="1:10">
      <c r="A37" s="39">
        <v>35</v>
      </c>
      <c r="B37" s="47" t="s">
        <v>62</v>
      </c>
      <c r="C37" s="47" t="s">
        <v>63</v>
      </c>
      <c r="D37" s="42" t="s">
        <v>16</v>
      </c>
      <c r="E37" s="42" t="s">
        <v>16</v>
      </c>
      <c r="F37" s="42" t="s">
        <v>16</v>
      </c>
      <c r="G37" s="42" t="s">
        <v>16</v>
      </c>
      <c r="H37" s="9" t="s">
        <v>16</v>
      </c>
      <c r="I37" s="9" t="s">
        <v>16</v>
      </c>
      <c r="J37" s="9" t="s">
        <v>15</v>
      </c>
    </row>
    <row r="38" spans="1:10">
      <c r="A38" s="39">
        <v>36</v>
      </c>
      <c r="B38" s="40" t="s">
        <v>62</v>
      </c>
      <c r="C38" s="40" t="s">
        <v>93</v>
      </c>
      <c r="D38" s="42"/>
      <c r="E38" s="42"/>
      <c r="F38" s="42" t="s">
        <v>16</v>
      </c>
      <c r="G38" s="42" t="s">
        <v>16</v>
      </c>
      <c r="H38" s="9" t="s">
        <v>16</v>
      </c>
      <c r="I38" s="9" t="s">
        <v>16</v>
      </c>
      <c r="J38" s="9" t="s">
        <v>16</v>
      </c>
    </row>
    <row r="39" spans="1:10">
      <c r="A39" s="39">
        <v>37</v>
      </c>
      <c r="B39" s="47" t="s">
        <v>66</v>
      </c>
      <c r="C39" s="47" t="s">
        <v>67</v>
      </c>
      <c r="D39" s="42" t="s">
        <v>16</v>
      </c>
      <c r="E39" s="42" t="s">
        <v>16</v>
      </c>
      <c r="F39" s="42" t="s">
        <v>16</v>
      </c>
      <c r="G39" s="42" t="s">
        <v>16</v>
      </c>
      <c r="H39" s="9" t="s">
        <v>16</v>
      </c>
      <c r="I39" s="9" t="s">
        <v>16</v>
      </c>
      <c r="J39" s="9" t="s">
        <v>16</v>
      </c>
    </row>
    <row r="40" spans="1:10">
      <c r="A40" s="39">
        <v>38</v>
      </c>
      <c r="B40" s="48" t="s">
        <v>70</v>
      </c>
      <c r="C40" s="47" t="s">
        <v>71</v>
      </c>
      <c r="D40" s="42" t="s">
        <v>23</v>
      </c>
      <c r="E40" s="42" t="s">
        <v>14</v>
      </c>
      <c r="F40" s="42" t="s">
        <v>15</v>
      </c>
      <c r="G40" s="42" t="s">
        <v>16</v>
      </c>
      <c r="H40" s="9" t="s">
        <v>16</v>
      </c>
      <c r="I40" s="9" t="s">
        <v>16</v>
      </c>
      <c r="J40" s="9" t="s">
        <v>16</v>
      </c>
    </row>
    <row r="41" spans="1:10">
      <c r="A41" s="3">
        <v>39</v>
      </c>
      <c r="B41" s="2"/>
      <c r="C41" s="2"/>
      <c r="D41" s="22"/>
      <c r="E41" s="10"/>
      <c r="F41" s="10"/>
      <c r="G41" s="10"/>
      <c r="H41" s="10"/>
      <c r="I41" s="10"/>
      <c r="J41" s="10"/>
    </row>
    <row r="42" spans="1:10">
      <c r="A42" s="3">
        <v>39</v>
      </c>
      <c r="B42" s="2"/>
      <c r="C42" s="5"/>
      <c r="D42" s="22"/>
      <c r="E42" s="22"/>
      <c r="F42" s="22"/>
      <c r="G42" s="22"/>
      <c r="H42" s="22"/>
      <c r="I42" s="22"/>
      <c r="J42" s="22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36D3-15A5-48EC-B39B-8CB36C35C86D}">
  <dimension ref="A1:N40"/>
  <sheetViews>
    <sheetView topLeftCell="B1" workbookViewId="0">
      <selection activeCell="G1" sqref="G1"/>
    </sheetView>
  </sheetViews>
  <sheetFormatPr defaultColWidth="8.85546875" defaultRowHeight="15"/>
  <cols>
    <col min="2" max="2" width="16.42578125" customWidth="1"/>
    <col min="3" max="3" width="17.140625" customWidth="1"/>
  </cols>
  <sheetData>
    <row r="1" spans="1:14" ht="45" customHeight="1">
      <c r="A1" s="49" t="s">
        <v>116</v>
      </c>
      <c r="B1" s="51" t="s">
        <v>1</v>
      </c>
      <c r="C1" s="5"/>
      <c r="D1" s="50"/>
      <c r="E1" s="50"/>
      <c r="F1" s="50"/>
      <c r="G1" s="50"/>
      <c r="H1" s="50"/>
      <c r="I1" s="50"/>
      <c r="J1" s="50"/>
    </row>
    <row r="2" spans="1:14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117</v>
      </c>
      <c r="G2" s="5" t="s">
        <v>8</v>
      </c>
      <c r="H2" s="5" t="s">
        <v>9</v>
      </c>
      <c r="I2" s="5" t="s">
        <v>10</v>
      </c>
      <c r="J2" s="5" t="s">
        <v>11</v>
      </c>
      <c r="K2" s="2" t="s">
        <v>118</v>
      </c>
      <c r="L2" s="2" t="s">
        <v>119</v>
      </c>
      <c r="M2" s="2" t="s">
        <v>120</v>
      </c>
      <c r="N2" s="2" t="s">
        <v>121</v>
      </c>
    </row>
    <row r="3" spans="1:14">
      <c r="A3" s="23">
        <v>2</v>
      </c>
      <c r="B3" s="36" t="s">
        <v>80</v>
      </c>
      <c r="C3" s="36" t="s">
        <v>81</v>
      </c>
      <c r="D3" s="10" t="s">
        <v>16</v>
      </c>
      <c r="E3" s="26" t="s">
        <v>16</v>
      </c>
      <c r="F3" s="26" t="s">
        <v>15</v>
      </c>
      <c r="G3" s="26" t="s">
        <v>15</v>
      </c>
      <c r="H3" s="10" t="s">
        <v>16</v>
      </c>
      <c r="I3" s="10" t="s">
        <v>15</v>
      </c>
      <c r="J3" s="10" t="s">
        <v>15</v>
      </c>
      <c r="K3" s="53" t="s">
        <v>15</v>
      </c>
      <c r="L3" s="53" t="s">
        <v>15</v>
      </c>
      <c r="M3" s="53" t="s">
        <v>14</v>
      </c>
      <c r="N3" s="53" t="s">
        <v>15</v>
      </c>
    </row>
    <row r="4" spans="1:14">
      <c r="A4" s="23">
        <v>3</v>
      </c>
      <c r="B4" s="24" t="s">
        <v>12</v>
      </c>
      <c r="C4" s="24" t="s">
        <v>13</v>
      </c>
      <c r="D4" s="10" t="s">
        <v>16</v>
      </c>
      <c r="E4" s="26" t="s">
        <v>16</v>
      </c>
      <c r="F4" s="26" t="s">
        <v>16</v>
      </c>
      <c r="G4" s="26" t="s">
        <v>16</v>
      </c>
      <c r="H4" s="9" t="s">
        <v>16</v>
      </c>
      <c r="I4" s="9" t="s">
        <v>16</v>
      </c>
      <c r="J4" s="9" t="s">
        <v>16</v>
      </c>
      <c r="K4" s="10" t="s">
        <v>15</v>
      </c>
      <c r="L4" s="10" t="s">
        <v>16</v>
      </c>
      <c r="M4" s="10" t="s">
        <v>16</v>
      </c>
      <c r="N4" s="10" t="s">
        <v>16</v>
      </c>
    </row>
    <row r="5" spans="1:14">
      <c r="A5" s="23">
        <v>4</v>
      </c>
      <c r="B5" s="24" t="s">
        <v>17</v>
      </c>
      <c r="C5" s="24" t="s">
        <v>18</v>
      </c>
      <c r="D5" s="10" t="s">
        <v>16</v>
      </c>
      <c r="E5" s="26" t="s">
        <v>16</v>
      </c>
      <c r="F5" s="26" t="s">
        <v>16</v>
      </c>
      <c r="G5" s="26" t="s">
        <v>16</v>
      </c>
      <c r="H5" s="10" t="s">
        <v>15</v>
      </c>
      <c r="I5" s="10" t="s">
        <v>16</v>
      </c>
      <c r="J5" s="10" t="s">
        <v>16</v>
      </c>
      <c r="K5" s="10" t="s">
        <v>16</v>
      </c>
      <c r="L5" s="10" t="s">
        <v>23</v>
      </c>
      <c r="M5" s="10" t="s">
        <v>23</v>
      </c>
      <c r="N5" s="10" t="s">
        <v>23</v>
      </c>
    </row>
    <row r="6" spans="1:14">
      <c r="A6" s="23">
        <v>5</v>
      </c>
      <c r="B6" s="20" t="s">
        <v>19</v>
      </c>
      <c r="C6" s="20" t="s">
        <v>20</v>
      </c>
      <c r="D6" s="10" t="s">
        <v>16</v>
      </c>
      <c r="E6" s="26" t="s">
        <v>16</v>
      </c>
      <c r="F6" s="26" t="s">
        <v>15</v>
      </c>
      <c r="G6" s="26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</row>
    <row r="7" spans="1:14">
      <c r="A7" s="23">
        <v>6</v>
      </c>
      <c r="B7" s="24" t="s">
        <v>26</v>
      </c>
      <c r="C7" s="24" t="s">
        <v>27</v>
      </c>
      <c r="D7" s="10" t="s">
        <v>16</v>
      </c>
      <c r="E7" s="26" t="s">
        <v>23</v>
      </c>
      <c r="F7" s="26" t="s">
        <v>16</v>
      </c>
      <c r="G7" s="26" t="s">
        <v>16</v>
      </c>
      <c r="H7" s="10" t="s">
        <v>16</v>
      </c>
      <c r="I7" s="10" t="s">
        <v>16</v>
      </c>
      <c r="J7" s="10" t="s">
        <v>15</v>
      </c>
      <c r="K7" s="10" t="s">
        <v>23</v>
      </c>
      <c r="L7" s="10" t="s">
        <v>16</v>
      </c>
      <c r="M7" s="10" t="s">
        <v>16</v>
      </c>
      <c r="N7" s="10" t="s">
        <v>16</v>
      </c>
    </row>
    <row r="8" spans="1:14">
      <c r="A8" s="23">
        <v>7</v>
      </c>
      <c r="B8" s="24" t="s">
        <v>24</v>
      </c>
      <c r="C8" s="24" t="s">
        <v>25</v>
      </c>
      <c r="D8" s="10" t="s">
        <v>16</v>
      </c>
      <c r="E8" s="26" t="s">
        <v>16</v>
      </c>
      <c r="F8" s="26" t="s">
        <v>16</v>
      </c>
      <c r="G8" s="26" t="s">
        <v>16</v>
      </c>
      <c r="H8" s="9" t="s">
        <v>16</v>
      </c>
      <c r="I8" s="9" t="s">
        <v>16</v>
      </c>
      <c r="J8" s="9" t="s">
        <v>16</v>
      </c>
      <c r="K8" s="10" t="s">
        <v>16</v>
      </c>
      <c r="L8" s="10" t="s">
        <v>16</v>
      </c>
      <c r="M8" s="10" t="s">
        <v>16</v>
      </c>
      <c r="N8" s="10" t="s">
        <v>16</v>
      </c>
    </row>
    <row r="9" spans="1:14">
      <c r="A9" s="23">
        <v>8</v>
      </c>
      <c r="B9" s="20" t="s">
        <v>21</v>
      </c>
      <c r="C9" s="20" t="s">
        <v>22</v>
      </c>
      <c r="D9" s="10" t="s">
        <v>16</v>
      </c>
      <c r="E9" s="26" t="s">
        <v>16</v>
      </c>
      <c r="F9" s="26" t="s">
        <v>16</v>
      </c>
      <c r="G9" s="26" t="s">
        <v>16</v>
      </c>
      <c r="H9" s="9" t="s">
        <v>16</v>
      </c>
      <c r="I9" s="9" t="s">
        <v>16</v>
      </c>
      <c r="J9" s="9" t="s">
        <v>16</v>
      </c>
      <c r="K9" s="10" t="s">
        <v>16</v>
      </c>
      <c r="L9" s="10" t="s">
        <v>16</v>
      </c>
      <c r="M9" s="10" t="s">
        <v>16</v>
      </c>
      <c r="N9" s="10" t="s">
        <v>16</v>
      </c>
    </row>
    <row r="10" spans="1:14">
      <c r="A10" s="23">
        <v>9</v>
      </c>
      <c r="B10" s="36" t="s">
        <v>108</v>
      </c>
      <c r="C10" s="36" t="s">
        <v>97</v>
      </c>
      <c r="D10" s="10" t="s">
        <v>16</v>
      </c>
      <c r="E10" s="26" t="s">
        <v>16</v>
      </c>
      <c r="F10" s="26" t="s">
        <v>23</v>
      </c>
      <c r="G10" s="26" t="s">
        <v>16</v>
      </c>
      <c r="H10" s="9" t="s">
        <v>16</v>
      </c>
      <c r="I10" s="9" t="s">
        <v>16</v>
      </c>
      <c r="J10" s="9" t="s">
        <v>16</v>
      </c>
      <c r="K10" s="10" t="s">
        <v>23</v>
      </c>
      <c r="L10" s="10" t="s">
        <v>16</v>
      </c>
      <c r="M10" s="10" t="s">
        <v>16</v>
      </c>
      <c r="N10" s="10" t="s">
        <v>16</v>
      </c>
    </row>
    <row r="11" spans="1:14">
      <c r="A11" s="23">
        <v>10</v>
      </c>
      <c r="B11" s="20" t="s">
        <v>28</v>
      </c>
      <c r="C11" s="20" t="s">
        <v>29</v>
      </c>
      <c r="D11" s="10" t="s">
        <v>16</v>
      </c>
      <c r="E11" s="26" t="s">
        <v>16</v>
      </c>
      <c r="F11" s="26" t="s">
        <v>16</v>
      </c>
      <c r="G11" s="26" t="s">
        <v>16</v>
      </c>
      <c r="H11" s="9" t="s">
        <v>16</v>
      </c>
      <c r="I11" s="9" t="s">
        <v>16</v>
      </c>
      <c r="J11" s="9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</row>
    <row r="12" spans="1:14">
      <c r="A12" s="23">
        <v>11</v>
      </c>
      <c r="B12" s="24" t="s">
        <v>30</v>
      </c>
      <c r="C12" s="24" t="s">
        <v>31</v>
      </c>
      <c r="D12" s="10" t="s">
        <v>16</v>
      </c>
      <c r="E12" s="26" t="s">
        <v>16</v>
      </c>
      <c r="F12" s="26" t="s">
        <v>16</v>
      </c>
      <c r="G12" s="26" t="s">
        <v>16</v>
      </c>
      <c r="H12" s="9" t="s">
        <v>15</v>
      </c>
      <c r="I12" s="9" t="s">
        <v>16</v>
      </c>
      <c r="J12" s="9" t="s">
        <v>16</v>
      </c>
      <c r="K12" s="10" t="s">
        <v>16</v>
      </c>
      <c r="L12" s="10" t="s">
        <v>23</v>
      </c>
      <c r="M12" s="10" t="s">
        <v>16</v>
      </c>
      <c r="N12" s="10" t="s">
        <v>16</v>
      </c>
    </row>
    <row r="13" spans="1:14">
      <c r="A13" s="23">
        <v>12</v>
      </c>
      <c r="B13" s="24" t="s">
        <v>32</v>
      </c>
      <c r="C13" s="24" t="s">
        <v>33</v>
      </c>
      <c r="D13" s="10" t="s">
        <v>16</v>
      </c>
      <c r="E13" s="26" t="s">
        <v>16</v>
      </c>
      <c r="F13" s="26" t="s">
        <v>16</v>
      </c>
      <c r="G13" s="26" t="s">
        <v>16</v>
      </c>
      <c r="H13" s="9" t="s">
        <v>16</v>
      </c>
      <c r="I13" s="9" t="s">
        <v>16</v>
      </c>
      <c r="J13" s="9" t="s">
        <v>16</v>
      </c>
      <c r="K13" s="10" t="s">
        <v>16</v>
      </c>
      <c r="L13" s="10" t="s">
        <v>16</v>
      </c>
      <c r="M13" s="10" t="s">
        <v>16</v>
      </c>
      <c r="N13" s="10" t="s">
        <v>16</v>
      </c>
    </row>
    <row r="14" spans="1:14">
      <c r="A14" s="23">
        <v>13</v>
      </c>
      <c r="B14" s="24" t="s">
        <v>64</v>
      </c>
      <c r="C14" s="24" t="s">
        <v>65</v>
      </c>
      <c r="D14" s="10" t="s">
        <v>16</v>
      </c>
      <c r="E14" s="26" t="s">
        <v>16</v>
      </c>
      <c r="F14" s="26" t="s">
        <v>16</v>
      </c>
      <c r="G14" s="26" t="s">
        <v>16</v>
      </c>
      <c r="H14" s="9" t="s">
        <v>16</v>
      </c>
      <c r="I14" s="9" t="s">
        <v>16</v>
      </c>
      <c r="J14" s="9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</row>
    <row r="15" spans="1:14">
      <c r="A15" s="23">
        <v>14</v>
      </c>
      <c r="B15" s="24" t="s">
        <v>34</v>
      </c>
      <c r="C15" s="24" t="s">
        <v>22</v>
      </c>
      <c r="D15" s="10" t="s">
        <v>16</v>
      </c>
      <c r="E15" s="26" t="s">
        <v>16</v>
      </c>
      <c r="F15" s="26" t="s">
        <v>16</v>
      </c>
      <c r="G15" s="26" t="s">
        <v>16</v>
      </c>
      <c r="H15" s="10" t="s">
        <v>16</v>
      </c>
      <c r="I15" s="10" t="s">
        <v>16</v>
      </c>
      <c r="J15" s="10" t="s">
        <v>16</v>
      </c>
      <c r="K15" s="10" t="s">
        <v>16</v>
      </c>
      <c r="L15" s="10" t="s">
        <v>16</v>
      </c>
      <c r="M15" s="10" t="s">
        <v>16</v>
      </c>
      <c r="N15" s="10" t="s">
        <v>16</v>
      </c>
    </row>
    <row r="16" spans="1:14">
      <c r="A16" s="23">
        <v>15</v>
      </c>
      <c r="B16" s="20" t="s">
        <v>38</v>
      </c>
      <c r="C16" s="20" t="s">
        <v>39</v>
      </c>
      <c r="D16" s="10" t="s">
        <v>16</v>
      </c>
      <c r="E16" s="26" t="s">
        <v>16</v>
      </c>
      <c r="F16" s="26" t="s">
        <v>16</v>
      </c>
      <c r="G16" s="26" t="s">
        <v>16</v>
      </c>
      <c r="H16" s="10" t="s">
        <v>16</v>
      </c>
      <c r="I16" s="10" t="s">
        <v>14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</row>
    <row r="17" spans="1:14">
      <c r="A17" s="23">
        <v>17</v>
      </c>
      <c r="B17" s="20" t="s">
        <v>82</v>
      </c>
      <c r="C17" s="20" t="s">
        <v>83</v>
      </c>
      <c r="D17" s="10" t="s">
        <v>16</v>
      </c>
      <c r="E17" s="26" t="s">
        <v>16</v>
      </c>
      <c r="F17" s="26" t="s">
        <v>16</v>
      </c>
      <c r="G17" s="26" t="s">
        <v>16</v>
      </c>
      <c r="H17" s="9" t="s">
        <v>16</v>
      </c>
      <c r="I17" s="9" t="s">
        <v>16</v>
      </c>
      <c r="J17" s="9" t="s">
        <v>16</v>
      </c>
      <c r="K17" s="10" t="s">
        <v>16</v>
      </c>
      <c r="L17" s="10" t="s">
        <v>16</v>
      </c>
      <c r="M17" s="10" t="s">
        <v>16</v>
      </c>
      <c r="N17" s="10" t="s">
        <v>16</v>
      </c>
    </row>
    <row r="18" spans="1:14">
      <c r="A18" s="23">
        <v>18</v>
      </c>
      <c r="B18" s="36" t="s">
        <v>84</v>
      </c>
      <c r="C18" s="36" t="s">
        <v>98</v>
      </c>
      <c r="D18" s="10" t="s">
        <v>23</v>
      </c>
      <c r="E18" s="26" t="s">
        <v>16</v>
      </c>
      <c r="F18" s="26" t="s">
        <v>23</v>
      </c>
      <c r="G18" s="26" t="s">
        <v>14</v>
      </c>
      <c r="H18" s="9" t="s">
        <v>16</v>
      </c>
      <c r="I18" s="9" t="s">
        <v>14</v>
      </c>
      <c r="J18" s="9" t="s">
        <v>16</v>
      </c>
      <c r="K18" s="10" t="s">
        <v>23</v>
      </c>
      <c r="L18" s="10" t="s">
        <v>23</v>
      </c>
      <c r="M18" s="10" t="s">
        <v>16</v>
      </c>
      <c r="N18" s="10" t="s">
        <v>16</v>
      </c>
    </row>
    <row r="19" spans="1:14">
      <c r="A19" s="23">
        <v>19</v>
      </c>
      <c r="B19" s="27" t="s">
        <v>40</v>
      </c>
      <c r="C19" s="27" t="s">
        <v>41</v>
      </c>
      <c r="D19" s="10" t="s">
        <v>16</v>
      </c>
      <c r="E19" s="26" t="s">
        <v>16</v>
      </c>
      <c r="F19" s="26" t="s">
        <v>16</v>
      </c>
      <c r="G19" s="26" t="s">
        <v>16</v>
      </c>
      <c r="H19" s="10" t="s">
        <v>16</v>
      </c>
      <c r="I19" s="10" t="s">
        <v>16</v>
      </c>
      <c r="J19" s="10" t="s">
        <v>16</v>
      </c>
      <c r="K19" s="10" t="s">
        <v>16</v>
      </c>
      <c r="L19" s="10" t="s">
        <v>16</v>
      </c>
      <c r="M19" s="10" t="s">
        <v>16</v>
      </c>
      <c r="N19" s="10" t="s">
        <v>16</v>
      </c>
    </row>
    <row r="20" spans="1:14">
      <c r="A20" s="23">
        <v>20</v>
      </c>
      <c r="B20" s="38" t="s">
        <v>40</v>
      </c>
      <c r="C20" s="38" t="s">
        <v>111</v>
      </c>
      <c r="D20" s="10" t="s">
        <v>23</v>
      </c>
      <c r="E20" s="26" t="s">
        <v>16</v>
      </c>
      <c r="F20" s="26" t="s">
        <v>16</v>
      </c>
      <c r="G20" s="26" t="s">
        <v>16</v>
      </c>
      <c r="H20" s="9" t="s">
        <v>16</v>
      </c>
      <c r="I20" s="9" t="s">
        <v>16</v>
      </c>
      <c r="J20" s="9" t="s">
        <v>16</v>
      </c>
      <c r="K20" s="10" t="s">
        <v>23</v>
      </c>
      <c r="L20" s="10" t="s">
        <v>23</v>
      </c>
      <c r="M20" s="10" t="s">
        <v>15</v>
      </c>
      <c r="N20" s="10" t="s">
        <v>16</v>
      </c>
    </row>
    <row r="21" spans="1:14">
      <c r="A21" s="23">
        <v>21</v>
      </c>
      <c r="B21" s="20" t="s">
        <v>86</v>
      </c>
      <c r="C21" s="20" t="s">
        <v>87</v>
      </c>
      <c r="D21" s="10" t="s">
        <v>16</v>
      </c>
      <c r="E21" s="26" t="s">
        <v>16</v>
      </c>
      <c r="F21" s="26" t="s">
        <v>16</v>
      </c>
      <c r="G21" s="26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</row>
    <row r="22" spans="1:14">
      <c r="A22" s="23">
        <v>22</v>
      </c>
      <c r="B22" s="24" t="s">
        <v>42</v>
      </c>
      <c r="C22" s="24" t="s">
        <v>43</v>
      </c>
      <c r="D22" s="10" t="s">
        <v>23</v>
      </c>
      <c r="E22" s="26" t="s">
        <v>16</v>
      </c>
      <c r="F22" s="26" t="s">
        <v>23</v>
      </c>
      <c r="G22" s="26" t="s">
        <v>14</v>
      </c>
      <c r="H22" s="9" t="s">
        <v>16</v>
      </c>
      <c r="I22" s="9" t="s">
        <v>16</v>
      </c>
      <c r="J22" s="9" t="s">
        <v>16</v>
      </c>
      <c r="K22" s="10" t="s">
        <v>15</v>
      </c>
      <c r="L22" s="10" t="s">
        <v>16</v>
      </c>
      <c r="M22" s="10" t="s">
        <v>16</v>
      </c>
      <c r="N22" s="10" t="s">
        <v>16</v>
      </c>
    </row>
    <row r="23" spans="1:14">
      <c r="A23" s="23">
        <v>23</v>
      </c>
      <c r="B23" s="24" t="s">
        <v>44</v>
      </c>
      <c r="C23" s="24" t="s">
        <v>45</v>
      </c>
      <c r="D23" s="10" t="s">
        <v>16</v>
      </c>
      <c r="E23" s="26" t="s">
        <v>16</v>
      </c>
      <c r="F23" s="26" t="s">
        <v>16</v>
      </c>
      <c r="G23" s="26" t="s">
        <v>16</v>
      </c>
      <c r="H23" s="9" t="s">
        <v>16</v>
      </c>
      <c r="I23" s="9" t="s">
        <v>16</v>
      </c>
      <c r="J23" s="9" t="s">
        <v>16</v>
      </c>
      <c r="K23" s="10" t="s">
        <v>16</v>
      </c>
      <c r="L23" s="10" t="s">
        <v>16</v>
      </c>
      <c r="M23" s="10" t="s">
        <v>16</v>
      </c>
      <c r="N23" s="10" t="s">
        <v>16</v>
      </c>
    </row>
    <row r="24" spans="1:14">
      <c r="A24" s="23">
        <v>24</v>
      </c>
      <c r="B24" s="20" t="s">
        <v>46</v>
      </c>
      <c r="C24" s="20" t="s">
        <v>75</v>
      </c>
      <c r="D24" s="10" t="s">
        <v>16</v>
      </c>
      <c r="E24" s="26" t="s">
        <v>23</v>
      </c>
      <c r="F24" s="26" t="s">
        <v>23</v>
      </c>
      <c r="G24" s="26" t="s">
        <v>16</v>
      </c>
      <c r="H24" s="9" t="s">
        <v>16</v>
      </c>
      <c r="I24" s="9" t="s">
        <v>16</v>
      </c>
      <c r="J24" s="9" t="s">
        <v>15</v>
      </c>
      <c r="K24" s="10" t="s">
        <v>16</v>
      </c>
      <c r="L24" s="10" t="s">
        <v>16</v>
      </c>
      <c r="M24" s="10" t="s">
        <v>16</v>
      </c>
      <c r="N24" s="10" t="s">
        <v>16</v>
      </c>
    </row>
    <row r="25" spans="1:14">
      <c r="A25" s="23">
        <v>25</v>
      </c>
      <c r="B25" s="20" t="s">
        <v>46</v>
      </c>
      <c r="C25" s="20" t="s">
        <v>47</v>
      </c>
      <c r="D25" s="10" t="s">
        <v>16</v>
      </c>
      <c r="E25" s="26" t="s">
        <v>16</v>
      </c>
      <c r="F25" s="26" t="s">
        <v>16</v>
      </c>
      <c r="G25" s="26" t="s">
        <v>16</v>
      </c>
      <c r="H25" s="9" t="s">
        <v>16</v>
      </c>
      <c r="I25" s="9" t="s">
        <v>16</v>
      </c>
      <c r="J25" s="9" t="s">
        <v>16</v>
      </c>
      <c r="K25" s="10" t="s">
        <v>16</v>
      </c>
      <c r="L25" s="10" t="s">
        <v>16</v>
      </c>
      <c r="M25" s="10" t="s">
        <v>16</v>
      </c>
      <c r="N25" s="10" t="s">
        <v>16</v>
      </c>
    </row>
    <row r="26" spans="1:14">
      <c r="A26" s="23">
        <v>26</v>
      </c>
      <c r="B26" s="24" t="s">
        <v>52</v>
      </c>
      <c r="C26" s="24" t="s">
        <v>53</v>
      </c>
      <c r="D26" s="10" t="s">
        <v>16</v>
      </c>
      <c r="E26" s="26" t="s">
        <v>16</v>
      </c>
      <c r="F26" s="26" t="s">
        <v>16</v>
      </c>
      <c r="G26" s="26" t="s">
        <v>16</v>
      </c>
      <c r="H26" s="10" t="s">
        <v>16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</row>
    <row r="27" spans="1:14">
      <c r="A27" s="23">
        <v>27</v>
      </c>
      <c r="B27" s="20" t="s">
        <v>112</v>
      </c>
      <c r="C27" s="20" t="s">
        <v>113</v>
      </c>
      <c r="D27" s="10" t="s">
        <v>16</v>
      </c>
      <c r="E27" s="26" t="s">
        <v>16</v>
      </c>
      <c r="F27" s="26" t="s">
        <v>16</v>
      </c>
      <c r="G27" s="26" t="s">
        <v>16</v>
      </c>
      <c r="H27" s="10" t="s">
        <v>16</v>
      </c>
      <c r="I27" s="10" t="s">
        <v>16</v>
      </c>
      <c r="J27" s="10" t="s">
        <v>16</v>
      </c>
      <c r="K27" s="10" t="s">
        <v>16</v>
      </c>
      <c r="L27" s="10" t="s">
        <v>16</v>
      </c>
      <c r="M27" s="10" t="s">
        <v>16</v>
      </c>
      <c r="N27" s="10" t="s">
        <v>16</v>
      </c>
    </row>
    <row r="28" spans="1:14">
      <c r="A28" s="23">
        <v>28</v>
      </c>
      <c r="B28" s="20" t="s">
        <v>55</v>
      </c>
      <c r="C28" s="20" t="s">
        <v>56</v>
      </c>
      <c r="D28" s="10" t="s">
        <v>23</v>
      </c>
      <c r="E28" s="26" t="s">
        <v>16</v>
      </c>
      <c r="F28" s="26" t="s">
        <v>16</v>
      </c>
      <c r="G28" s="26" t="s">
        <v>16</v>
      </c>
      <c r="H28" s="9" t="s">
        <v>16</v>
      </c>
      <c r="I28" s="9" t="s">
        <v>23</v>
      </c>
      <c r="J28" s="9" t="s">
        <v>23</v>
      </c>
      <c r="K28" s="10" t="s">
        <v>16</v>
      </c>
      <c r="L28" s="10" t="s">
        <v>16</v>
      </c>
      <c r="M28" s="10" t="s">
        <v>14</v>
      </c>
      <c r="N28" s="10" t="s">
        <v>16</v>
      </c>
    </row>
    <row r="29" spans="1:14">
      <c r="A29" s="23">
        <v>29</v>
      </c>
      <c r="B29" s="24" t="s">
        <v>54</v>
      </c>
      <c r="C29" s="24" t="s">
        <v>51</v>
      </c>
      <c r="D29" s="10" t="s">
        <v>23</v>
      </c>
      <c r="E29" s="26" t="s">
        <v>16</v>
      </c>
      <c r="F29" s="26" t="s">
        <v>23</v>
      </c>
      <c r="G29" s="26" t="s">
        <v>16</v>
      </c>
      <c r="H29" s="9" t="s">
        <v>14</v>
      </c>
      <c r="I29" s="9" t="s">
        <v>16</v>
      </c>
      <c r="J29" s="9" t="s">
        <v>16</v>
      </c>
      <c r="K29" s="10" t="s">
        <v>16</v>
      </c>
      <c r="L29" s="10" t="s">
        <v>23</v>
      </c>
      <c r="M29" s="10" t="s">
        <v>16</v>
      </c>
      <c r="N29" s="10" t="s">
        <v>16</v>
      </c>
    </row>
    <row r="30" spans="1:14">
      <c r="A30" s="23">
        <v>30</v>
      </c>
      <c r="B30" s="20" t="s">
        <v>76</v>
      </c>
      <c r="C30" s="20" t="s">
        <v>77</v>
      </c>
      <c r="D30" s="10" t="s">
        <v>23</v>
      </c>
      <c r="E30" s="26" t="s">
        <v>23</v>
      </c>
      <c r="F30" s="26" t="s">
        <v>16</v>
      </c>
      <c r="G30" s="26" t="s">
        <v>16</v>
      </c>
      <c r="H30" s="9" t="s">
        <v>16</v>
      </c>
      <c r="I30" s="9" t="s">
        <v>16</v>
      </c>
      <c r="J30" s="9" t="s">
        <v>23</v>
      </c>
      <c r="K30" s="10" t="s">
        <v>16</v>
      </c>
      <c r="L30" s="10" t="s">
        <v>16</v>
      </c>
      <c r="M30" s="10" t="s">
        <v>16</v>
      </c>
      <c r="N30" s="10" t="s">
        <v>16</v>
      </c>
    </row>
    <row r="31" spans="1:14">
      <c r="A31" s="23">
        <v>31</v>
      </c>
      <c r="B31" s="36" t="s">
        <v>94</v>
      </c>
      <c r="C31" s="36" t="s">
        <v>114</v>
      </c>
      <c r="D31" s="10" t="s">
        <v>16</v>
      </c>
      <c r="E31" s="26" t="s">
        <v>16</v>
      </c>
      <c r="F31" s="26" t="s">
        <v>16</v>
      </c>
      <c r="G31" s="26" t="s">
        <v>16</v>
      </c>
      <c r="H31" s="9" t="s">
        <v>16</v>
      </c>
      <c r="I31" s="9" t="s">
        <v>16</v>
      </c>
      <c r="J31" s="9" t="s">
        <v>16</v>
      </c>
      <c r="K31" s="10" t="s">
        <v>16</v>
      </c>
      <c r="L31" s="10" t="s">
        <v>16</v>
      </c>
      <c r="M31" s="10" t="s">
        <v>16</v>
      </c>
      <c r="N31" s="10" t="s">
        <v>16</v>
      </c>
    </row>
    <row r="32" spans="1:14">
      <c r="A32" s="23">
        <v>32</v>
      </c>
      <c r="B32" s="33" t="s">
        <v>58</v>
      </c>
      <c r="C32" s="33" t="s">
        <v>59</v>
      </c>
      <c r="D32" s="10" t="s">
        <v>16</v>
      </c>
      <c r="E32" s="26" t="s">
        <v>16</v>
      </c>
      <c r="F32" s="26" t="s">
        <v>16</v>
      </c>
      <c r="G32" s="26" t="s">
        <v>16</v>
      </c>
      <c r="H32" s="9" t="s">
        <v>16</v>
      </c>
      <c r="I32" s="9" t="s">
        <v>16</v>
      </c>
      <c r="J32" s="9" t="s">
        <v>16</v>
      </c>
      <c r="K32" s="10" t="s">
        <v>16</v>
      </c>
      <c r="L32" s="10" t="s">
        <v>16</v>
      </c>
      <c r="M32" s="10" t="s">
        <v>16</v>
      </c>
      <c r="N32" s="10" t="s">
        <v>16</v>
      </c>
    </row>
    <row r="33" spans="1:14">
      <c r="A33" s="23">
        <v>33</v>
      </c>
      <c r="B33" s="33" t="s">
        <v>60</v>
      </c>
      <c r="C33" s="33" t="s">
        <v>61</v>
      </c>
      <c r="D33" s="10" t="s">
        <v>16</v>
      </c>
      <c r="E33" s="26" t="s">
        <v>16</v>
      </c>
      <c r="F33" s="26" t="s">
        <v>16</v>
      </c>
      <c r="G33" s="26" t="s">
        <v>16</v>
      </c>
      <c r="H33" s="10" t="s">
        <v>16</v>
      </c>
      <c r="I33" s="10" t="s">
        <v>16</v>
      </c>
      <c r="J33" s="10" t="s">
        <v>16</v>
      </c>
      <c r="K33" s="10" t="s">
        <v>16</v>
      </c>
      <c r="L33" s="10" t="s">
        <v>16</v>
      </c>
      <c r="M33" s="10" t="s">
        <v>16</v>
      </c>
      <c r="N33" s="10" t="s">
        <v>16</v>
      </c>
    </row>
    <row r="34" spans="1:14">
      <c r="A34" s="23">
        <v>34</v>
      </c>
      <c r="B34" s="35" t="s">
        <v>115</v>
      </c>
      <c r="C34" s="35" t="s">
        <v>110</v>
      </c>
      <c r="D34" s="10" t="s">
        <v>23</v>
      </c>
      <c r="E34" s="26" t="s">
        <v>23</v>
      </c>
      <c r="F34" s="52" t="s">
        <v>37</v>
      </c>
      <c r="G34" s="26"/>
      <c r="H34" s="9"/>
      <c r="I34" s="9"/>
      <c r="J34" s="9"/>
      <c r="K34" s="10"/>
      <c r="L34" s="10"/>
      <c r="M34" s="10"/>
      <c r="N34" s="10"/>
    </row>
    <row r="35" spans="1:14">
      <c r="A35" s="23">
        <v>35</v>
      </c>
      <c r="B35" s="33" t="s">
        <v>62</v>
      </c>
      <c r="C35" s="33" t="s">
        <v>63</v>
      </c>
      <c r="D35" s="10" t="s">
        <v>16</v>
      </c>
      <c r="E35" s="26" t="s">
        <v>16</v>
      </c>
      <c r="F35" s="26" t="s">
        <v>16</v>
      </c>
      <c r="G35" s="26" t="s">
        <v>16</v>
      </c>
      <c r="H35" s="9" t="s">
        <v>16</v>
      </c>
      <c r="I35" s="9" t="s">
        <v>16</v>
      </c>
      <c r="J35" s="9" t="s">
        <v>16</v>
      </c>
      <c r="K35" s="10" t="s">
        <v>16</v>
      </c>
      <c r="L35" s="10" t="s">
        <v>16</v>
      </c>
      <c r="M35" s="10" t="s">
        <v>16</v>
      </c>
      <c r="N35" s="10" t="s">
        <v>15</v>
      </c>
    </row>
    <row r="36" spans="1:14">
      <c r="A36" s="23">
        <v>36</v>
      </c>
      <c r="B36" s="35" t="s">
        <v>62</v>
      </c>
      <c r="C36" s="35" t="s">
        <v>93</v>
      </c>
      <c r="D36" s="10" t="s">
        <v>23</v>
      </c>
      <c r="E36" s="26" t="s">
        <v>16</v>
      </c>
      <c r="F36" s="26" t="s">
        <v>15</v>
      </c>
      <c r="G36" s="26" t="s">
        <v>16</v>
      </c>
      <c r="H36" s="9" t="s">
        <v>16</v>
      </c>
      <c r="I36" s="9" t="s">
        <v>16</v>
      </c>
      <c r="J36" s="9" t="s">
        <v>23</v>
      </c>
      <c r="K36" s="10" t="s">
        <v>23</v>
      </c>
      <c r="L36" s="10" t="s">
        <v>23</v>
      </c>
      <c r="M36" s="10" t="s">
        <v>16</v>
      </c>
      <c r="N36" s="10" t="s">
        <v>16</v>
      </c>
    </row>
    <row r="37" spans="1:14">
      <c r="A37" s="23">
        <v>37</v>
      </c>
      <c r="B37" s="33" t="s">
        <v>66</v>
      </c>
      <c r="C37" s="33" t="s">
        <v>67</v>
      </c>
      <c r="D37" s="10" t="s">
        <v>16</v>
      </c>
      <c r="E37" s="26" t="s">
        <v>16</v>
      </c>
      <c r="F37" s="26" t="s">
        <v>16</v>
      </c>
      <c r="G37" s="26" t="s">
        <v>16</v>
      </c>
      <c r="H37" s="9" t="s">
        <v>16</v>
      </c>
      <c r="I37" s="9" t="s">
        <v>16</v>
      </c>
      <c r="J37" s="9" t="s">
        <v>16</v>
      </c>
      <c r="K37" s="10" t="s">
        <v>16</v>
      </c>
      <c r="L37" s="10" t="s">
        <v>16</v>
      </c>
      <c r="M37" s="10" t="s">
        <v>16</v>
      </c>
      <c r="N37" s="10" t="s">
        <v>16</v>
      </c>
    </row>
    <row r="38" spans="1:14" ht="15.75">
      <c r="A38" s="23">
        <v>38</v>
      </c>
      <c r="B38" s="34" t="s">
        <v>70</v>
      </c>
      <c r="C38" s="33" t="s">
        <v>71</v>
      </c>
      <c r="D38" s="10" t="s">
        <v>23</v>
      </c>
      <c r="E38" s="26" t="s">
        <v>16</v>
      </c>
      <c r="F38" s="26" t="s">
        <v>23</v>
      </c>
      <c r="G38" s="26" t="s">
        <v>23</v>
      </c>
      <c r="H38" s="9" t="s">
        <v>16</v>
      </c>
      <c r="I38" s="9" t="s">
        <v>23</v>
      </c>
      <c r="J38" s="9" t="s">
        <v>16</v>
      </c>
      <c r="K38" s="10" t="s">
        <v>23</v>
      </c>
      <c r="L38" s="10" t="s">
        <v>23</v>
      </c>
      <c r="M38" s="10" t="s">
        <v>16</v>
      </c>
      <c r="N38" s="10" t="s">
        <v>16</v>
      </c>
    </row>
    <row r="39" spans="1:14">
      <c r="A39" s="3">
        <v>39</v>
      </c>
      <c r="B39" s="2" t="s">
        <v>122</v>
      </c>
      <c r="C39" s="2" t="s">
        <v>123</v>
      </c>
      <c r="D39" s="22"/>
      <c r="E39" s="10"/>
      <c r="F39" s="10" t="s">
        <v>16</v>
      </c>
      <c r="G39" s="10" t="s">
        <v>16</v>
      </c>
      <c r="H39" s="10" t="s">
        <v>16</v>
      </c>
      <c r="I39" s="10" t="s">
        <v>16</v>
      </c>
      <c r="J39" s="10" t="s">
        <v>15</v>
      </c>
      <c r="K39" s="10" t="s">
        <v>16</v>
      </c>
      <c r="L39" s="10" t="s">
        <v>16</v>
      </c>
      <c r="M39" s="10" t="s">
        <v>16</v>
      </c>
      <c r="N39" s="10" t="s">
        <v>16</v>
      </c>
    </row>
    <row r="40" spans="1:14">
      <c r="A40" s="3">
        <v>39</v>
      </c>
      <c r="B40" s="2"/>
      <c r="C40" s="5" t="s">
        <v>124</v>
      </c>
      <c r="D40" s="22"/>
      <c r="E40" s="22"/>
      <c r="F40" s="22"/>
      <c r="G40" s="22"/>
      <c r="H40" s="22"/>
      <c r="I40" s="22"/>
      <c r="J40" s="22"/>
      <c r="K40" s="22"/>
      <c r="L40" s="22"/>
      <c r="M40" s="22" t="s">
        <v>16</v>
      </c>
      <c r="N40" s="22" t="s">
        <v>16</v>
      </c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D799-02EA-4B54-A82A-E13A2888FA20}">
  <dimension ref="A1:N41"/>
  <sheetViews>
    <sheetView topLeftCell="D1" workbookViewId="0">
      <selection activeCell="D1" sqref="D1"/>
    </sheetView>
  </sheetViews>
  <sheetFormatPr defaultColWidth="8.85546875" defaultRowHeight="15"/>
  <cols>
    <col min="2" max="2" width="29" customWidth="1"/>
    <col min="3" max="3" width="20.42578125" customWidth="1"/>
  </cols>
  <sheetData>
    <row r="1" spans="1:14" ht="45" customHeight="1">
      <c r="A1" s="56" t="s">
        <v>125</v>
      </c>
      <c r="B1" s="57" t="s">
        <v>1</v>
      </c>
      <c r="C1" s="54"/>
      <c r="D1" s="58"/>
      <c r="E1" s="58"/>
      <c r="F1" s="58"/>
      <c r="G1" s="58"/>
      <c r="H1" s="58"/>
      <c r="I1" s="58"/>
      <c r="J1" s="58"/>
      <c r="K1" s="59"/>
      <c r="L1" s="59"/>
      <c r="M1" s="59"/>
      <c r="N1" s="59"/>
    </row>
    <row r="2" spans="1:14">
      <c r="A2" s="54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118</v>
      </c>
      <c r="L2" s="54" t="s">
        <v>119</v>
      </c>
      <c r="M2" s="54" t="s">
        <v>120</v>
      </c>
      <c r="N2" s="54" t="s">
        <v>121</v>
      </c>
    </row>
    <row r="3" spans="1:14">
      <c r="A3" s="60">
        <v>1</v>
      </c>
      <c r="B3" s="61" t="s">
        <v>80</v>
      </c>
      <c r="C3" s="61" t="s">
        <v>81</v>
      </c>
      <c r="D3" s="55" t="s">
        <v>16</v>
      </c>
      <c r="E3" s="55" t="s">
        <v>15</v>
      </c>
      <c r="F3" s="55" t="s">
        <v>23</v>
      </c>
      <c r="G3" s="55" t="s">
        <v>15</v>
      </c>
      <c r="H3" s="55" t="s">
        <v>16</v>
      </c>
      <c r="I3" s="55" t="s">
        <v>23</v>
      </c>
      <c r="J3" s="55" t="s">
        <v>15</v>
      </c>
      <c r="K3" s="62"/>
      <c r="L3" s="62"/>
      <c r="M3" s="62"/>
      <c r="N3" s="62"/>
    </row>
    <row r="4" spans="1:14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 t="s">
        <v>15</v>
      </c>
      <c r="H4" s="55" t="s">
        <v>16</v>
      </c>
      <c r="I4" s="55" t="s">
        <v>16</v>
      </c>
      <c r="J4" s="55" t="s">
        <v>16</v>
      </c>
      <c r="K4" s="55"/>
      <c r="L4" s="55"/>
      <c r="M4" s="55"/>
      <c r="N4" s="55"/>
    </row>
    <row r="5" spans="1:14">
      <c r="A5" s="60">
        <v>3</v>
      </c>
      <c r="B5" s="63" t="s">
        <v>17</v>
      </c>
      <c r="C5" s="63" t="s">
        <v>18</v>
      </c>
      <c r="D5" s="55" t="s">
        <v>16</v>
      </c>
      <c r="E5" s="55" t="s">
        <v>23</v>
      </c>
      <c r="F5" s="55" t="s">
        <v>23</v>
      </c>
      <c r="G5" s="55" t="s">
        <v>23</v>
      </c>
      <c r="H5" s="55" t="s">
        <v>23</v>
      </c>
      <c r="I5" s="55" t="s">
        <v>23</v>
      </c>
      <c r="J5" s="55" t="s">
        <v>15</v>
      </c>
      <c r="K5" s="55"/>
      <c r="L5" s="55"/>
      <c r="M5" s="55"/>
      <c r="N5" s="55"/>
    </row>
    <row r="6" spans="1:14">
      <c r="A6" s="60">
        <v>4</v>
      </c>
      <c r="B6" s="64" t="s">
        <v>19</v>
      </c>
      <c r="C6" s="64" t="s">
        <v>20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23</v>
      </c>
      <c r="J6" s="55" t="s">
        <v>16</v>
      </c>
      <c r="K6" s="55"/>
      <c r="L6" s="55"/>
      <c r="M6" s="55"/>
      <c r="N6" s="55"/>
    </row>
    <row r="7" spans="1:14">
      <c r="A7" s="60">
        <v>5</v>
      </c>
      <c r="B7" s="63" t="s">
        <v>26</v>
      </c>
      <c r="C7" s="63" t="s">
        <v>27</v>
      </c>
      <c r="D7" s="55" t="s">
        <v>23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  <c r="K7" s="55"/>
      <c r="L7" s="55"/>
      <c r="M7" s="55"/>
      <c r="N7" s="55"/>
    </row>
    <row r="8" spans="1:14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/>
      <c r="L8" s="55"/>
      <c r="M8" s="55"/>
      <c r="N8" s="55"/>
    </row>
    <row r="9" spans="1:14">
      <c r="A9" s="60">
        <v>7</v>
      </c>
      <c r="B9" s="64" t="s">
        <v>21</v>
      </c>
      <c r="C9" s="64" t="s">
        <v>22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/>
      <c r="L9" s="55"/>
      <c r="M9" s="55"/>
      <c r="N9" s="55"/>
    </row>
    <row r="10" spans="1:14">
      <c r="A10" s="60">
        <v>8</v>
      </c>
      <c r="B10" s="61" t="s">
        <v>108</v>
      </c>
      <c r="C10" s="61" t="s">
        <v>97</v>
      </c>
      <c r="D10" s="55" t="s">
        <v>23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L10" s="55"/>
      <c r="M10" s="55"/>
      <c r="N10" s="55"/>
    </row>
    <row r="11" spans="1:14">
      <c r="A11" s="60">
        <v>9</v>
      </c>
      <c r="B11" s="64" t="s">
        <v>28</v>
      </c>
      <c r="C11" s="64" t="s">
        <v>29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23</v>
      </c>
      <c r="J11" s="55" t="s">
        <v>16</v>
      </c>
      <c r="K11" s="55"/>
      <c r="L11" s="55"/>
      <c r="M11" s="55"/>
      <c r="N11" s="55"/>
    </row>
    <row r="12" spans="1:14">
      <c r="A12" s="60">
        <v>10</v>
      </c>
      <c r="B12" s="63" t="s">
        <v>30</v>
      </c>
      <c r="C12" s="63" t="s">
        <v>31</v>
      </c>
      <c r="D12" s="55" t="s">
        <v>16</v>
      </c>
      <c r="E12" s="55" t="s">
        <v>23</v>
      </c>
      <c r="F12" s="55" t="s">
        <v>16</v>
      </c>
      <c r="G12" s="55" t="s">
        <v>16</v>
      </c>
      <c r="H12" s="55" t="s">
        <v>23</v>
      </c>
      <c r="I12" s="55" t="s">
        <v>16</v>
      </c>
      <c r="J12" s="55" t="s">
        <v>23</v>
      </c>
      <c r="K12" s="55"/>
      <c r="L12" s="55"/>
      <c r="M12" s="55"/>
      <c r="N12" s="55"/>
    </row>
    <row r="13" spans="1:14">
      <c r="A13" s="60">
        <v>11</v>
      </c>
      <c r="B13" s="63" t="s">
        <v>32</v>
      </c>
      <c r="C13" s="63" t="s">
        <v>33</v>
      </c>
      <c r="D13" s="55" t="s">
        <v>16</v>
      </c>
      <c r="E13" s="55" t="s">
        <v>15</v>
      </c>
      <c r="F13" s="55" t="s">
        <v>16</v>
      </c>
      <c r="G13" s="55" t="s">
        <v>16</v>
      </c>
      <c r="H13" s="55" t="s">
        <v>16</v>
      </c>
      <c r="I13" s="55" t="s">
        <v>23</v>
      </c>
      <c r="J13" s="55" t="s">
        <v>16</v>
      </c>
      <c r="K13" s="55"/>
      <c r="L13" s="55"/>
      <c r="M13" s="55"/>
      <c r="N13" s="55"/>
    </row>
    <row r="14" spans="1:14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/>
      <c r="L14" s="55"/>
      <c r="M14" s="55"/>
      <c r="N14" s="55"/>
    </row>
    <row r="15" spans="1:14">
      <c r="A15" s="60">
        <v>13</v>
      </c>
      <c r="B15" s="63" t="s">
        <v>34</v>
      </c>
      <c r="C15" s="63" t="s">
        <v>22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23</v>
      </c>
      <c r="K15" s="55"/>
      <c r="L15" s="55"/>
      <c r="M15" s="55"/>
      <c r="N15" s="55"/>
    </row>
    <row r="16" spans="1:14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23</v>
      </c>
      <c r="J16" s="55" t="s">
        <v>16</v>
      </c>
      <c r="K16" s="55"/>
      <c r="L16" s="55"/>
      <c r="M16" s="55"/>
      <c r="N16" s="55"/>
    </row>
    <row r="17" spans="1:14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15</v>
      </c>
      <c r="K17" s="55"/>
      <c r="L17" s="55"/>
      <c r="M17" s="55"/>
      <c r="N17" s="55"/>
    </row>
    <row r="18" spans="1:14">
      <c r="A18" s="60">
        <v>16</v>
      </c>
      <c r="B18" s="61" t="s">
        <v>84</v>
      </c>
      <c r="C18" s="61" t="s">
        <v>98</v>
      </c>
      <c r="D18" s="55" t="s">
        <v>23</v>
      </c>
      <c r="E18" s="55" t="s">
        <v>23</v>
      </c>
      <c r="F18" s="55" t="s">
        <v>15</v>
      </c>
      <c r="G18" s="55" t="s">
        <v>16</v>
      </c>
      <c r="H18" s="55" t="s">
        <v>23</v>
      </c>
      <c r="I18" s="55" t="s">
        <v>23</v>
      </c>
      <c r="J18" s="55" t="s">
        <v>23</v>
      </c>
      <c r="K18" s="55"/>
      <c r="L18" s="55"/>
      <c r="M18" s="55"/>
      <c r="N18" s="55"/>
    </row>
    <row r="19" spans="1:14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 t="s">
        <v>15</v>
      </c>
      <c r="H19" s="55" t="s">
        <v>16</v>
      </c>
      <c r="I19" s="55" t="s">
        <v>16</v>
      </c>
      <c r="J19" s="55" t="s">
        <v>23</v>
      </c>
      <c r="K19" s="55"/>
      <c r="L19" s="55"/>
      <c r="M19" s="55"/>
      <c r="N19" s="55"/>
    </row>
    <row r="20" spans="1:14">
      <c r="A20" s="60">
        <v>18</v>
      </c>
      <c r="B20" s="66" t="s">
        <v>40</v>
      </c>
      <c r="C20" s="66" t="s">
        <v>111</v>
      </c>
      <c r="D20" s="55" t="s">
        <v>23</v>
      </c>
      <c r="E20" s="55" t="s">
        <v>23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  <c r="K20" s="55"/>
      <c r="L20" s="55"/>
      <c r="M20" s="55"/>
      <c r="N20" s="55"/>
    </row>
    <row r="21" spans="1:14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/>
      <c r="L21" s="55"/>
      <c r="M21" s="55"/>
      <c r="N21" s="55"/>
    </row>
    <row r="22" spans="1:14">
      <c r="A22" s="60">
        <v>20</v>
      </c>
      <c r="B22" s="63" t="s">
        <v>42</v>
      </c>
      <c r="C22" s="63" t="s">
        <v>43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23</v>
      </c>
      <c r="J22" s="55" t="s">
        <v>23</v>
      </c>
      <c r="K22" s="55"/>
      <c r="L22" s="55"/>
      <c r="M22" s="55"/>
      <c r="N22" s="55"/>
    </row>
    <row r="23" spans="1:14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  <c r="K23" s="55"/>
      <c r="L23" s="55"/>
      <c r="M23" s="55"/>
      <c r="N23" s="55"/>
    </row>
    <row r="24" spans="1:14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/>
      <c r="L24" s="55"/>
      <c r="M24" s="55"/>
      <c r="N24" s="55"/>
    </row>
    <row r="25" spans="1:14">
      <c r="A25" s="60">
        <v>23</v>
      </c>
      <c r="B25" s="64" t="s">
        <v>46</v>
      </c>
      <c r="C25" s="64" t="s">
        <v>47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15</v>
      </c>
      <c r="I25" s="55" t="s">
        <v>16</v>
      </c>
      <c r="J25" s="55" t="s">
        <v>16</v>
      </c>
      <c r="K25" s="55"/>
      <c r="L25" s="55"/>
      <c r="M25" s="55"/>
      <c r="N25" s="55"/>
    </row>
    <row r="26" spans="1:14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15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/>
      <c r="L26" s="55"/>
      <c r="M26" s="55"/>
      <c r="N26" s="55"/>
    </row>
    <row r="27" spans="1:14">
      <c r="A27" s="60">
        <v>25</v>
      </c>
      <c r="B27" s="54" t="s">
        <v>126</v>
      </c>
      <c r="C27" s="54" t="s">
        <v>127</v>
      </c>
      <c r="D27" s="67"/>
      <c r="E27" s="67"/>
      <c r="F27" s="67"/>
      <c r="G27" s="67" t="s">
        <v>16</v>
      </c>
      <c r="H27" s="67" t="s">
        <v>16</v>
      </c>
      <c r="I27" s="67" t="s">
        <v>16</v>
      </c>
      <c r="J27" s="67" t="s">
        <v>23</v>
      </c>
      <c r="K27" s="67"/>
      <c r="L27" s="67"/>
      <c r="M27" s="67"/>
      <c r="N27" s="67"/>
    </row>
    <row r="28" spans="1:14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/>
      <c r="L28" s="55"/>
      <c r="M28" s="55"/>
      <c r="N28" s="55"/>
    </row>
    <row r="29" spans="1:14">
      <c r="A29" s="60">
        <v>27</v>
      </c>
      <c r="B29" s="54" t="s">
        <v>128</v>
      </c>
      <c r="C29" s="54" t="s">
        <v>129</v>
      </c>
      <c r="D29" s="67"/>
      <c r="E29" s="67"/>
      <c r="F29" s="67"/>
      <c r="G29" s="67"/>
      <c r="H29" s="67" t="s">
        <v>16</v>
      </c>
      <c r="I29" s="67" t="s">
        <v>16</v>
      </c>
      <c r="J29" s="67"/>
      <c r="K29" s="67"/>
      <c r="L29" s="67"/>
      <c r="M29" s="67"/>
      <c r="N29" s="67"/>
    </row>
    <row r="30" spans="1:14">
      <c r="A30" s="60">
        <v>28</v>
      </c>
      <c r="B30" s="64" t="s">
        <v>55</v>
      </c>
      <c r="C30" s="64" t="s">
        <v>56</v>
      </c>
      <c r="D30" s="55" t="s">
        <v>23</v>
      </c>
      <c r="E30" s="55" t="s">
        <v>16</v>
      </c>
      <c r="F30" s="55" t="s">
        <v>14</v>
      </c>
      <c r="G30" s="55" t="s">
        <v>16</v>
      </c>
      <c r="H30" s="55" t="s">
        <v>15</v>
      </c>
      <c r="I30" s="55" t="s">
        <v>16</v>
      </c>
      <c r="J30" s="55" t="s">
        <v>23</v>
      </c>
      <c r="K30" s="55"/>
      <c r="L30" s="55"/>
      <c r="M30" s="55"/>
      <c r="N30" s="55"/>
    </row>
    <row r="31" spans="1:14">
      <c r="A31" s="60">
        <v>29</v>
      </c>
      <c r="B31" s="63" t="s">
        <v>54</v>
      </c>
      <c r="C31" s="63" t="s">
        <v>51</v>
      </c>
      <c r="D31" s="55" t="s">
        <v>23</v>
      </c>
      <c r="E31" s="55" t="s">
        <v>23</v>
      </c>
      <c r="F31" s="55" t="s">
        <v>16</v>
      </c>
      <c r="G31" s="55" t="s">
        <v>15</v>
      </c>
      <c r="H31" s="55" t="s">
        <v>16</v>
      </c>
      <c r="I31" s="55" t="s">
        <v>16</v>
      </c>
      <c r="J31" s="55" t="s">
        <v>23</v>
      </c>
      <c r="K31" s="55"/>
      <c r="L31" s="55"/>
      <c r="M31" s="55"/>
      <c r="N31" s="55"/>
    </row>
    <row r="32" spans="1:14">
      <c r="A32" s="60">
        <v>30</v>
      </c>
      <c r="B32" s="64" t="s">
        <v>76</v>
      </c>
      <c r="C32" s="64" t="s">
        <v>77</v>
      </c>
      <c r="D32" s="55" t="s">
        <v>23</v>
      </c>
      <c r="E32" s="55" t="s">
        <v>16</v>
      </c>
      <c r="F32" s="55" t="s">
        <v>16</v>
      </c>
      <c r="G32" s="55" t="s">
        <v>16</v>
      </c>
      <c r="H32" s="55" t="s">
        <v>15</v>
      </c>
      <c r="I32" s="55" t="s">
        <v>16</v>
      </c>
      <c r="J32" s="55" t="s">
        <v>16</v>
      </c>
      <c r="K32" s="55"/>
      <c r="L32" s="55"/>
      <c r="M32" s="55"/>
      <c r="N32" s="55"/>
    </row>
    <row r="33" spans="1:14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  <c r="K33" s="55"/>
      <c r="L33" s="55"/>
      <c r="M33" s="55"/>
      <c r="N33" s="55"/>
    </row>
    <row r="34" spans="1:14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/>
      <c r="L34" s="55"/>
      <c r="M34" s="55"/>
      <c r="N34" s="55"/>
    </row>
    <row r="35" spans="1:14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/>
      <c r="L35" s="55"/>
      <c r="M35" s="55"/>
      <c r="N35" s="55"/>
    </row>
    <row r="36" spans="1:14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15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/>
      <c r="L36" s="55"/>
      <c r="M36" s="55"/>
      <c r="N36" s="55"/>
    </row>
    <row r="37" spans="1:14">
      <c r="A37" s="60">
        <v>35</v>
      </c>
      <c r="B37" s="54" t="s">
        <v>62</v>
      </c>
      <c r="C37" s="54" t="s">
        <v>93</v>
      </c>
      <c r="D37" s="55" t="s">
        <v>23</v>
      </c>
      <c r="E37" s="55" t="s">
        <v>23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/>
      <c r="L37" s="55"/>
      <c r="M37" s="55"/>
      <c r="N37" s="55"/>
    </row>
    <row r="38" spans="1:14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  <c r="K38" s="67"/>
      <c r="L38" s="67"/>
      <c r="M38" s="67"/>
      <c r="N38" s="67"/>
    </row>
    <row r="39" spans="1:14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15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/>
      <c r="L39" s="55"/>
      <c r="M39" s="55"/>
      <c r="N39" s="55"/>
    </row>
    <row r="40" spans="1:14" ht="15.75">
      <c r="A40" s="60">
        <v>38</v>
      </c>
      <c r="B40" s="69" t="s">
        <v>70</v>
      </c>
      <c r="C40" s="68" t="s">
        <v>71</v>
      </c>
      <c r="D40" s="55" t="s">
        <v>23</v>
      </c>
      <c r="E40" s="55" t="s">
        <v>23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23</v>
      </c>
      <c r="K40" s="55"/>
      <c r="L40" s="55"/>
      <c r="M40" s="55"/>
      <c r="N40" s="55"/>
    </row>
    <row r="41" spans="1:14">
      <c r="A41" s="3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0D7F-F4C3-4A09-B79D-4737EC95C397}">
  <dimension ref="A1:J43"/>
  <sheetViews>
    <sheetView topLeftCell="J1" workbookViewId="0">
      <selection activeCell="J1" sqref="J1"/>
    </sheetView>
  </sheetViews>
  <sheetFormatPr defaultColWidth="8.85546875" defaultRowHeight="15"/>
  <cols>
    <col min="1" max="1" width="14.42578125" customWidth="1"/>
    <col min="2" max="2" width="29" customWidth="1"/>
    <col min="3" max="3" width="20.42578125" customWidth="1"/>
    <col min="6" max="6" width="9.140625" customWidth="1"/>
  </cols>
  <sheetData>
    <row r="1" spans="1:10" ht="45" customHeight="1">
      <c r="A1" s="56" t="s">
        <v>130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54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15</v>
      </c>
      <c r="E3" s="55" t="s">
        <v>16</v>
      </c>
      <c r="F3" s="55" t="s">
        <v>16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15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17</v>
      </c>
      <c r="C5" s="63" t="s">
        <v>18</v>
      </c>
      <c r="D5" s="55" t="s">
        <v>16</v>
      </c>
      <c r="E5" s="55" t="s">
        <v>16</v>
      </c>
      <c r="F5" s="55" t="s">
        <v>16</v>
      </c>
      <c r="G5" s="55" t="s">
        <v>23</v>
      </c>
      <c r="H5" s="55" t="s">
        <v>23</v>
      </c>
      <c r="I5" s="55" t="s">
        <v>23</v>
      </c>
      <c r="J5" s="55" t="s">
        <v>14</v>
      </c>
    </row>
    <row r="6" spans="1:10">
      <c r="A6" s="60">
        <v>4</v>
      </c>
      <c r="B6" s="64" t="s">
        <v>19</v>
      </c>
      <c r="C6" s="64" t="s">
        <v>20</v>
      </c>
      <c r="D6" s="55" t="s">
        <v>16</v>
      </c>
      <c r="E6" s="55" t="s">
        <v>23</v>
      </c>
      <c r="F6" s="55" t="s">
        <v>23</v>
      </c>
      <c r="G6" s="55" t="s">
        <v>88</v>
      </c>
      <c r="H6" s="55"/>
      <c r="I6" s="55"/>
      <c r="J6" s="55"/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21</v>
      </c>
      <c r="C9" s="64" t="s">
        <v>22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1" t="s">
        <v>108</v>
      </c>
      <c r="C10" s="61" t="s">
        <v>97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28</v>
      </c>
      <c r="C11" s="64" t="s">
        <v>29</v>
      </c>
      <c r="D11" s="55" t="s">
        <v>15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30</v>
      </c>
      <c r="C12" s="63" t="s">
        <v>31</v>
      </c>
      <c r="D12" s="55" t="s">
        <v>16</v>
      </c>
      <c r="E12" s="55" t="s">
        <v>16</v>
      </c>
      <c r="F12" s="55" t="s">
        <v>14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32</v>
      </c>
      <c r="C13" s="63" t="s">
        <v>33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3" t="s">
        <v>34</v>
      </c>
      <c r="C15" s="63" t="s">
        <v>22</v>
      </c>
      <c r="D15" s="55" t="s">
        <v>23</v>
      </c>
      <c r="E15" s="55" t="s">
        <v>16</v>
      </c>
      <c r="F15" s="55" t="s">
        <v>23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1" t="s">
        <v>84</v>
      </c>
      <c r="C18" s="61" t="s">
        <v>131</v>
      </c>
      <c r="D18" s="55" t="s">
        <v>16</v>
      </c>
      <c r="E18" s="55" t="s">
        <v>23</v>
      </c>
      <c r="F18" s="55" t="s">
        <v>14</v>
      </c>
      <c r="G18" s="55" t="s">
        <v>15</v>
      </c>
      <c r="H18" s="55" t="s">
        <v>23</v>
      </c>
      <c r="I18" s="55" t="s">
        <v>23</v>
      </c>
      <c r="J18" s="55" t="s">
        <v>16</v>
      </c>
    </row>
    <row r="19" spans="1:10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23</v>
      </c>
      <c r="G20" s="55" t="s">
        <v>16</v>
      </c>
      <c r="H20" s="55" t="s">
        <v>16</v>
      </c>
      <c r="I20" s="55" t="s">
        <v>23</v>
      </c>
      <c r="J20" s="55" t="s">
        <v>16</v>
      </c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14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4" t="s">
        <v>46</v>
      </c>
      <c r="C25" s="64" t="s">
        <v>47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54" t="s">
        <v>126</v>
      </c>
      <c r="C27" s="54" t="s">
        <v>127</v>
      </c>
      <c r="D27" s="67" t="s">
        <v>23</v>
      </c>
      <c r="E27" s="67" t="s">
        <v>16</v>
      </c>
      <c r="F27" s="67" t="s">
        <v>23</v>
      </c>
      <c r="G27" s="67" t="s">
        <v>23</v>
      </c>
      <c r="H27" s="67" t="s">
        <v>16</v>
      </c>
      <c r="I27" s="67" t="s">
        <v>16</v>
      </c>
      <c r="J27" s="67" t="s">
        <v>14</v>
      </c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54" t="s">
        <v>128</v>
      </c>
      <c r="C29" s="54" t="s">
        <v>129</v>
      </c>
      <c r="D29" s="67" t="s">
        <v>16</v>
      </c>
      <c r="E29" s="67" t="s">
        <v>16</v>
      </c>
      <c r="F29" s="67" t="s">
        <v>16</v>
      </c>
      <c r="G29" s="67" t="s">
        <v>16</v>
      </c>
      <c r="H29" s="67" t="s">
        <v>16</v>
      </c>
      <c r="I29" s="67" t="s">
        <v>16</v>
      </c>
      <c r="J29" s="67" t="s">
        <v>23</v>
      </c>
    </row>
    <row r="30" spans="1:10">
      <c r="A30" s="60">
        <v>28</v>
      </c>
      <c r="B30" s="64" t="s">
        <v>55</v>
      </c>
      <c r="C30" s="64" t="s">
        <v>56</v>
      </c>
      <c r="D30" s="55" t="s">
        <v>23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3" t="s">
        <v>54</v>
      </c>
      <c r="C31" s="63" t="s">
        <v>51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23</v>
      </c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62</v>
      </c>
      <c r="C37" s="54" t="s">
        <v>93</v>
      </c>
      <c r="D37" s="55" t="s">
        <v>16</v>
      </c>
      <c r="E37" s="55" t="s">
        <v>16</v>
      </c>
      <c r="F37" s="55" t="s">
        <v>23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15</v>
      </c>
      <c r="H39" s="55" t="s">
        <v>16</v>
      </c>
      <c r="I39" s="55" t="s">
        <v>16</v>
      </c>
      <c r="J39" s="55" t="s">
        <v>16</v>
      </c>
    </row>
    <row r="40" spans="1:10" ht="15.75">
      <c r="A40" s="60">
        <v>38</v>
      </c>
      <c r="B40" s="69" t="s">
        <v>70</v>
      </c>
      <c r="C40" s="68" t="s">
        <v>71</v>
      </c>
      <c r="D40" s="55" t="s">
        <v>16</v>
      </c>
      <c r="E40" s="55" t="s">
        <v>16</v>
      </c>
      <c r="F40" s="55" t="s">
        <v>14</v>
      </c>
      <c r="G40" s="55" t="s">
        <v>15</v>
      </c>
      <c r="H40" s="55" t="s">
        <v>16</v>
      </c>
      <c r="I40" s="55" t="s">
        <v>16</v>
      </c>
      <c r="J40" s="55" t="s">
        <v>16</v>
      </c>
    </row>
    <row r="41" spans="1:10">
      <c r="A41" s="60">
        <v>39</v>
      </c>
      <c r="B41" s="54" t="s">
        <v>122</v>
      </c>
      <c r="C41" s="54" t="s">
        <v>132</v>
      </c>
      <c r="D41" s="67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v>40</v>
      </c>
      <c r="B42" s="54" t="s">
        <v>133</v>
      </c>
      <c r="C42" s="54" t="s">
        <v>134</v>
      </c>
      <c r="D42" s="67"/>
      <c r="E42" s="67" t="s">
        <v>16</v>
      </c>
      <c r="F42" s="67" t="s">
        <v>14</v>
      </c>
      <c r="G42" s="67" t="s">
        <v>15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135</v>
      </c>
      <c r="C43" s="54" t="s">
        <v>136</v>
      </c>
      <c r="D43" s="67"/>
      <c r="E43" s="67"/>
      <c r="F43" s="67"/>
      <c r="G43" s="67"/>
      <c r="H43" s="67"/>
      <c r="I43" s="67"/>
      <c r="J43" s="67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24D9-757E-463F-BED8-0375DD6E59D9}">
  <dimension ref="A1:J47"/>
  <sheetViews>
    <sheetView topLeftCell="J1" workbookViewId="0">
      <selection activeCell="J1" sqref="J1"/>
    </sheetView>
  </sheetViews>
  <sheetFormatPr defaultColWidth="8.85546875" defaultRowHeight="15"/>
  <cols>
    <col min="1" max="1" width="14.42578125" customWidth="1"/>
    <col min="2" max="2" width="29" customWidth="1"/>
    <col min="3" max="3" width="20.42578125" customWidth="1"/>
    <col min="4" max="4" width="12.85546875" bestFit="1" customWidth="1"/>
    <col min="6" max="6" width="9.140625" customWidth="1"/>
  </cols>
  <sheetData>
    <row r="1" spans="1:10" ht="45" customHeight="1">
      <c r="A1" s="72" t="s">
        <v>137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26</v>
      </c>
      <c r="C5" s="63" t="s">
        <v>27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3" t="s">
        <v>24</v>
      </c>
      <c r="C6" s="63" t="s">
        <v>25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21</v>
      </c>
      <c r="C7" s="64" t="s">
        <v>22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1" t="s">
        <v>108</v>
      </c>
      <c r="C8" s="61" t="s">
        <v>97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28</v>
      </c>
      <c r="C9" s="64" t="s">
        <v>29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23</v>
      </c>
      <c r="J9" s="55" t="s">
        <v>16</v>
      </c>
    </row>
    <row r="10" spans="1:10">
      <c r="A10" s="60">
        <v>8</v>
      </c>
      <c r="B10" s="63" t="s">
        <v>30</v>
      </c>
      <c r="C10" s="63" t="s">
        <v>31</v>
      </c>
      <c r="D10" s="55" t="s">
        <v>16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23</v>
      </c>
    </row>
    <row r="11" spans="1:10">
      <c r="A11" s="60">
        <v>9</v>
      </c>
      <c r="B11" s="63" t="s">
        <v>32</v>
      </c>
      <c r="C11" s="63" t="s">
        <v>33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64</v>
      </c>
      <c r="C12" s="63" t="s">
        <v>65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34</v>
      </c>
      <c r="C13" s="63" t="s">
        <v>22</v>
      </c>
      <c r="D13" s="55" t="s">
        <v>23</v>
      </c>
      <c r="E13" s="55" t="s">
        <v>16</v>
      </c>
      <c r="F13" s="55" t="s">
        <v>23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135</v>
      </c>
      <c r="C14" s="64" t="s">
        <v>136</v>
      </c>
      <c r="D14" s="55" t="s">
        <v>16</v>
      </c>
      <c r="E14" s="55" t="s">
        <v>16</v>
      </c>
      <c r="F14" s="55" t="s">
        <v>23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82</v>
      </c>
      <c r="C16" s="64" t="s">
        <v>83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1" t="s">
        <v>84</v>
      </c>
      <c r="C17" s="61" t="s">
        <v>131</v>
      </c>
      <c r="D17" s="55" t="s">
        <v>16</v>
      </c>
      <c r="E17" s="55" t="s">
        <v>23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5" t="s">
        <v>40</v>
      </c>
      <c r="C18" s="65" t="s">
        <v>41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6" t="s">
        <v>40</v>
      </c>
      <c r="C19" s="66" t="s">
        <v>111</v>
      </c>
      <c r="D19" s="55" t="s">
        <v>16</v>
      </c>
      <c r="E19" s="55" t="s">
        <v>16</v>
      </c>
      <c r="F19" s="55" t="s">
        <v>23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86</v>
      </c>
      <c r="C20" s="64" t="s">
        <v>87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3" t="s">
        <v>42</v>
      </c>
      <c r="C21" s="63" t="s">
        <v>43</v>
      </c>
      <c r="D21" s="55" t="s">
        <v>16</v>
      </c>
      <c r="E21" s="55" t="s">
        <v>16</v>
      </c>
      <c r="F21" s="55" t="s">
        <v>23</v>
      </c>
      <c r="G21" s="55" t="s">
        <v>16</v>
      </c>
      <c r="H21" s="55" t="s">
        <v>16</v>
      </c>
      <c r="I21" s="55" t="s">
        <v>23</v>
      </c>
      <c r="J21" s="55" t="s">
        <v>16</v>
      </c>
    </row>
    <row r="22" spans="1:10">
      <c r="A22" s="60">
        <v>20</v>
      </c>
      <c r="B22" s="63" t="s">
        <v>44</v>
      </c>
      <c r="C22" s="63" t="s">
        <v>45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4" t="s">
        <v>46</v>
      </c>
      <c r="C23" s="64" t="s">
        <v>75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47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52</v>
      </c>
      <c r="C25" s="63" t="s">
        <v>53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54" t="s">
        <v>126</v>
      </c>
      <c r="C26" s="54" t="s">
        <v>127</v>
      </c>
      <c r="D26" s="67" t="s">
        <v>23</v>
      </c>
      <c r="E26" s="67" t="s">
        <v>16</v>
      </c>
      <c r="F26" s="67" t="s">
        <v>23</v>
      </c>
      <c r="G26" s="67" t="s">
        <v>23</v>
      </c>
      <c r="H26" s="67" t="s">
        <v>23</v>
      </c>
      <c r="I26" s="67" t="s">
        <v>23</v>
      </c>
      <c r="J26" s="67" t="s">
        <v>23</v>
      </c>
    </row>
    <row r="27" spans="1:10">
      <c r="A27" s="60">
        <v>25</v>
      </c>
      <c r="B27" s="64" t="s">
        <v>112</v>
      </c>
      <c r="C27" s="64" t="s">
        <v>113</v>
      </c>
      <c r="D27" s="55" t="s">
        <v>16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v>26</v>
      </c>
      <c r="B28" s="54" t="s">
        <v>128</v>
      </c>
      <c r="C28" s="54" t="s">
        <v>129</v>
      </c>
      <c r="D28" s="67" t="s">
        <v>16</v>
      </c>
      <c r="E28" s="67" t="s">
        <v>16</v>
      </c>
      <c r="F28" s="67" t="s">
        <v>16</v>
      </c>
      <c r="G28" s="67" t="s">
        <v>16</v>
      </c>
      <c r="H28" s="67" t="s">
        <v>16</v>
      </c>
      <c r="I28" s="67" t="s">
        <v>16</v>
      </c>
      <c r="J28" s="67" t="s">
        <v>16</v>
      </c>
    </row>
    <row r="29" spans="1:10">
      <c r="A29" s="60">
        <v>27</v>
      </c>
      <c r="B29" s="64" t="s">
        <v>55</v>
      </c>
      <c r="C29" s="64" t="s">
        <v>56</v>
      </c>
      <c r="D29" s="55" t="s">
        <v>23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23</v>
      </c>
      <c r="J29" s="55" t="s">
        <v>16</v>
      </c>
    </row>
    <row r="30" spans="1:10">
      <c r="A30" s="60">
        <v>28</v>
      </c>
      <c r="B30" s="63" t="s">
        <v>54</v>
      </c>
      <c r="C30" s="63" t="s">
        <v>51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76</v>
      </c>
      <c r="C31" s="64" t="s">
        <v>77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15</v>
      </c>
    </row>
    <row r="32" spans="1:10">
      <c r="A32" s="60">
        <v>30</v>
      </c>
      <c r="B32" s="61" t="s">
        <v>94</v>
      </c>
      <c r="C32" s="61" t="s">
        <v>114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8" t="s">
        <v>58</v>
      </c>
      <c r="C33" s="68" t="s">
        <v>59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60</v>
      </c>
      <c r="C34" s="68" t="s">
        <v>61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62</v>
      </c>
      <c r="C35" s="68" t="s">
        <v>63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54" t="s">
        <v>62</v>
      </c>
      <c r="C36" s="54" t="s">
        <v>93</v>
      </c>
      <c r="D36" s="55" t="s">
        <v>16</v>
      </c>
      <c r="E36" s="55" t="s">
        <v>16</v>
      </c>
      <c r="F36" s="55" t="s">
        <v>23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138</v>
      </c>
      <c r="C37" s="54" t="s">
        <v>123</v>
      </c>
      <c r="D37" s="67" t="s">
        <v>16</v>
      </c>
      <c r="E37" s="67" t="s">
        <v>16</v>
      </c>
      <c r="F37" s="67" t="s">
        <v>16</v>
      </c>
      <c r="G37" s="67" t="s">
        <v>16</v>
      </c>
      <c r="H37" s="67" t="s">
        <v>16</v>
      </c>
      <c r="I37" s="67" t="s">
        <v>16</v>
      </c>
      <c r="J37" s="67" t="s">
        <v>16</v>
      </c>
    </row>
    <row r="38" spans="1:10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54" t="s">
        <v>133</v>
      </c>
      <c r="C40" s="54" t="s">
        <v>134</v>
      </c>
      <c r="D40" s="67" t="s">
        <v>23</v>
      </c>
      <c r="E40" s="67" t="s">
        <v>16</v>
      </c>
      <c r="F40" s="67" t="s">
        <v>23</v>
      </c>
      <c r="G40" s="67" t="s">
        <v>16</v>
      </c>
      <c r="H40" s="67" t="s">
        <v>16</v>
      </c>
      <c r="I40" s="67" t="s">
        <v>16</v>
      </c>
      <c r="J40" s="67" t="s">
        <v>23</v>
      </c>
    </row>
    <row r="41" spans="1:10" ht="15.75">
      <c r="A41" s="60">
        <v>39</v>
      </c>
      <c r="B41" s="69" t="s">
        <v>70</v>
      </c>
      <c r="C41" s="68" t="s">
        <v>71</v>
      </c>
      <c r="D41" s="55" t="s">
        <v>16</v>
      </c>
      <c r="E41" s="55" t="s">
        <v>16</v>
      </c>
      <c r="F41" s="55" t="s">
        <v>23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139</v>
      </c>
      <c r="C42" s="54" t="s">
        <v>140</v>
      </c>
      <c r="D42" s="67" t="s">
        <v>141</v>
      </c>
      <c r="E42" s="67"/>
      <c r="F42" s="67"/>
      <c r="G42" s="67" t="s">
        <v>16</v>
      </c>
      <c r="H42" s="67" t="s">
        <v>16</v>
      </c>
      <c r="I42" s="67" t="s">
        <v>16</v>
      </c>
      <c r="J42" s="67" t="s">
        <v>15</v>
      </c>
    </row>
    <row r="43" spans="1:10">
      <c r="A43" s="60">
        <v>41</v>
      </c>
      <c r="B43" s="70"/>
      <c r="C43" s="70"/>
      <c r="D43" s="55"/>
      <c r="E43" s="55"/>
      <c r="F43" s="55"/>
      <c r="G43" s="55"/>
      <c r="H43" s="55"/>
      <c r="I43" s="55"/>
      <c r="J43" s="55"/>
    </row>
    <row r="44" spans="1:10">
      <c r="A44" s="60">
        <v>42</v>
      </c>
      <c r="B44" s="54"/>
      <c r="C44" s="54"/>
      <c r="D44" s="55"/>
      <c r="E44" s="55"/>
      <c r="F44" s="55"/>
      <c r="G44" s="55"/>
      <c r="H44" s="55"/>
      <c r="I44" s="55"/>
      <c r="J44" s="55"/>
    </row>
    <row r="45" spans="1:10">
      <c r="A45" s="60">
        <v>43</v>
      </c>
      <c r="B45" s="54"/>
      <c r="C45" s="54"/>
      <c r="D45" s="55"/>
      <c r="E45" s="55"/>
      <c r="F45" s="55"/>
      <c r="G45" s="55"/>
      <c r="H45" s="55"/>
      <c r="I45" s="55"/>
      <c r="J45" s="55"/>
    </row>
    <row r="46" spans="1:10">
      <c r="A46" s="60">
        <v>44</v>
      </c>
      <c r="B46" s="70"/>
      <c r="C46" s="54"/>
      <c r="D46" s="55"/>
      <c r="E46" s="55"/>
      <c r="F46" s="55"/>
      <c r="G46" s="55"/>
      <c r="H46" s="55"/>
      <c r="I46" s="55"/>
      <c r="J46" s="55"/>
    </row>
    <row r="47" spans="1:10">
      <c r="A47" s="60">
        <v>45</v>
      </c>
      <c r="B47" s="70"/>
      <c r="C47" s="70"/>
      <c r="D47" s="55"/>
      <c r="E47" s="55"/>
      <c r="F47" s="55"/>
      <c r="G47" s="55"/>
      <c r="H47" s="55"/>
      <c r="I47" s="55"/>
      <c r="J47" s="55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9B22-C0A1-42BC-B321-C5FE27EA5DC7}">
  <dimension ref="A1:J47"/>
  <sheetViews>
    <sheetView topLeftCell="A23" workbookViewId="0">
      <selection activeCell="A36" sqref="A36"/>
    </sheetView>
  </sheetViews>
  <sheetFormatPr defaultColWidth="8.85546875" defaultRowHeight="15"/>
  <cols>
    <col min="1" max="1" width="14.42578125" customWidth="1"/>
    <col min="2" max="2" width="29" customWidth="1"/>
    <col min="3" max="3" width="21.140625" customWidth="1"/>
    <col min="4" max="4" width="9.7109375" customWidth="1"/>
    <col min="6" max="6" width="9.140625" customWidth="1"/>
  </cols>
  <sheetData>
    <row r="1" spans="1:10" ht="45" customHeight="1">
      <c r="A1" s="72" t="s">
        <v>142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16</v>
      </c>
      <c r="E3" s="55" t="s">
        <v>16</v>
      </c>
      <c r="F3" s="55" t="s">
        <v>15</v>
      </c>
      <c r="G3" s="55"/>
      <c r="H3" s="55"/>
      <c r="I3" s="55"/>
      <c r="J3" s="55"/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/>
      <c r="H4" s="55"/>
      <c r="I4" s="55"/>
      <c r="J4" s="55"/>
    </row>
    <row r="5" spans="1:10">
      <c r="A5" s="60">
        <v>3</v>
      </c>
      <c r="B5" s="63" t="s">
        <v>26</v>
      </c>
      <c r="C5" s="63" t="s">
        <v>27</v>
      </c>
      <c r="D5" s="55" t="s">
        <v>16</v>
      </c>
      <c r="E5" s="55" t="s">
        <v>16</v>
      </c>
      <c r="F5" s="55" t="s">
        <v>16</v>
      </c>
      <c r="G5" s="55"/>
      <c r="H5" s="55"/>
      <c r="I5" s="55"/>
      <c r="J5" s="55"/>
    </row>
    <row r="6" spans="1:10">
      <c r="A6" s="60">
        <v>4</v>
      </c>
      <c r="B6" s="63" t="s">
        <v>24</v>
      </c>
      <c r="C6" s="63" t="s">
        <v>25</v>
      </c>
      <c r="D6" s="55" t="s">
        <v>16</v>
      </c>
      <c r="E6" s="55" t="s">
        <v>16</v>
      </c>
      <c r="F6" s="55" t="s">
        <v>16</v>
      </c>
      <c r="G6" s="55"/>
      <c r="H6" s="55"/>
      <c r="I6" s="55"/>
      <c r="J6" s="55"/>
    </row>
    <row r="7" spans="1:10">
      <c r="A7" s="60">
        <v>5</v>
      </c>
      <c r="B7" s="64" t="s">
        <v>21</v>
      </c>
      <c r="C7" s="64" t="s">
        <v>22</v>
      </c>
      <c r="D7" s="55" t="s">
        <v>16</v>
      </c>
      <c r="E7" s="55" t="s">
        <v>16</v>
      </c>
      <c r="F7" s="55" t="s">
        <v>16</v>
      </c>
      <c r="G7" s="55"/>
      <c r="H7" s="55"/>
      <c r="I7" s="55"/>
      <c r="J7" s="55"/>
    </row>
    <row r="8" spans="1:10">
      <c r="A8" s="60">
        <v>6</v>
      </c>
      <c r="B8" s="61" t="s">
        <v>108</v>
      </c>
      <c r="C8" s="61" t="s">
        <v>97</v>
      </c>
      <c r="D8" s="55" t="s">
        <v>16</v>
      </c>
      <c r="E8" s="55" t="s">
        <v>16</v>
      </c>
      <c r="F8" s="55" t="s">
        <v>16</v>
      </c>
      <c r="G8" s="55"/>
      <c r="H8" s="55"/>
      <c r="I8" s="55"/>
      <c r="J8" s="55"/>
    </row>
    <row r="9" spans="1:10">
      <c r="A9" s="60">
        <v>7</v>
      </c>
      <c r="B9" s="64" t="s">
        <v>28</v>
      </c>
      <c r="C9" s="64" t="s">
        <v>29</v>
      </c>
      <c r="D9" s="55" t="s">
        <v>16</v>
      </c>
      <c r="E9" s="55" t="s">
        <v>16</v>
      </c>
      <c r="F9" s="55" t="s">
        <v>16</v>
      </c>
      <c r="G9" s="55"/>
      <c r="H9" s="55"/>
      <c r="I9" s="55"/>
      <c r="J9" s="55"/>
    </row>
    <row r="10" spans="1:10">
      <c r="A10" s="60">
        <v>8</v>
      </c>
      <c r="B10" s="63" t="s">
        <v>30</v>
      </c>
      <c r="C10" s="63" t="s">
        <v>31</v>
      </c>
      <c r="D10" s="55" t="s">
        <v>16</v>
      </c>
      <c r="E10" s="55" t="s">
        <v>16</v>
      </c>
      <c r="F10" s="55" t="s">
        <v>16</v>
      </c>
      <c r="G10" s="55"/>
      <c r="H10" s="55"/>
      <c r="I10" s="55"/>
      <c r="J10" s="55"/>
    </row>
    <row r="11" spans="1:10">
      <c r="A11" s="60">
        <v>9</v>
      </c>
      <c r="B11" s="63" t="s">
        <v>32</v>
      </c>
      <c r="C11" s="63" t="s">
        <v>33</v>
      </c>
      <c r="D11" s="55" t="s">
        <v>16</v>
      </c>
      <c r="E11" s="55" t="s">
        <v>92</v>
      </c>
      <c r="F11" s="55"/>
      <c r="G11" s="55"/>
      <c r="H11" s="55"/>
      <c r="I11" s="55"/>
      <c r="J11" s="55"/>
    </row>
    <row r="12" spans="1:10">
      <c r="A12" s="60">
        <v>10</v>
      </c>
      <c r="B12" s="63" t="s">
        <v>64</v>
      </c>
      <c r="C12" s="63" t="s">
        <v>65</v>
      </c>
      <c r="D12" s="55" t="s">
        <v>16</v>
      </c>
      <c r="E12" s="55" t="s">
        <v>16</v>
      </c>
      <c r="F12" s="55" t="s">
        <v>16</v>
      </c>
      <c r="G12" s="55"/>
      <c r="H12" s="55"/>
      <c r="I12" s="55"/>
      <c r="J12" s="55"/>
    </row>
    <row r="13" spans="1:10">
      <c r="A13" s="60">
        <v>11</v>
      </c>
      <c r="B13" s="63" t="s">
        <v>34</v>
      </c>
      <c r="C13" s="63" t="s">
        <v>22</v>
      </c>
      <c r="D13" s="55" t="s">
        <v>16</v>
      </c>
      <c r="E13" s="55" t="s">
        <v>16</v>
      </c>
      <c r="F13" s="55" t="s">
        <v>16</v>
      </c>
      <c r="G13" s="55"/>
      <c r="H13" s="55"/>
      <c r="I13" s="55"/>
      <c r="J13" s="55"/>
    </row>
    <row r="14" spans="1:10">
      <c r="A14" s="60">
        <v>12</v>
      </c>
      <c r="B14" s="64" t="s">
        <v>135</v>
      </c>
      <c r="C14" s="64" t="s">
        <v>136</v>
      </c>
      <c r="D14" s="55" t="s">
        <v>16</v>
      </c>
      <c r="E14" s="55" t="s">
        <v>16</v>
      </c>
      <c r="F14" s="55" t="s">
        <v>23</v>
      </c>
      <c r="G14" s="55"/>
      <c r="H14" s="55"/>
      <c r="I14" s="55"/>
      <c r="J14" s="55"/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/>
      <c r="H15" s="55"/>
      <c r="I15" s="55"/>
      <c r="J15" s="55"/>
    </row>
    <row r="16" spans="1:10">
      <c r="A16" s="60">
        <v>14</v>
      </c>
      <c r="B16" s="64" t="s">
        <v>139</v>
      </c>
      <c r="C16" s="64" t="s">
        <v>143</v>
      </c>
      <c r="D16" s="55" t="s">
        <v>16</v>
      </c>
      <c r="E16" s="55" t="s">
        <v>16</v>
      </c>
      <c r="F16" s="55" t="s">
        <v>16</v>
      </c>
      <c r="G16" s="55"/>
      <c r="H16" s="55"/>
      <c r="I16" s="55"/>
      <c r="J16" s="55"/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/>
      <c r="H17" s="55"/>
      <c r="I17" s="55"/>
      <c r="J17" s="55"/>
    </row>
    <row r="18" spans="1:10">
      <c r="A18" s="60">
        <v>16</v>
      </c>
      <c r="B18" s="61" t="s">
        <v>84</v>
      </c>
      <c r="C18" s="61" t="s">
        <v>131</v>
      </c>
      <c r="D18" s="55" t="s">
        <v>16</v>
      </c>
      <c r="E18" s="55" t="s">
        <v>16</v>
      </c>
      <c r="F18" s="55" t="s">
        <v>15</v>
      </c>
      <c r="G18" s="55"/>
      <c r="H18" s="55"/>
      <c r="I18" s="55"/>
      <c r="J18" s="55"/>
    </row>
    <row r="19" spans="1:10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/>
      <c r="H19" s="55"/>
      <c r="I19" s="55"/>
      <c r="J19" s="55"/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16</v>
      </c>
      <c r="G20" s="55"/>
      <c r="H20" s="55"/>
      <c r="I20" s="55"/>
      <c r="J20" s="55"/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/>
      <c r="H21" s="55"/>
      <c r="I21" s="55"/>
      <c r="J21" s="55"/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16</v>
      </c>
      <c r="G22" s="55"/>
      <c r="H22" s="55"/>
      <c r="I22" s="55"/>
      <c r="J22" s="55"/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/>
      <c r="H23" s="55"/>
      <c r="I23" s="55"/>
      <c r="J23" s="55"/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/>
      <c r="H24" s="55"/>
      <c r="I24" s="55"/>
      <c r="J24" s="55"/>
    </row>
    <row r="25" spans="1:10">
      <c r="A25" s="60">
        <v>23</v>
      </c>
      <c r="B25" s="64" t="s">
        <v>46</v>
      </c>
      <c r="C25" s="64" t="s">
        <v>47</v>
      </c>
      <c r="D25" s="55" t="s">
        <v>16</v>
      </c>
      <c r="E25" s="55" t="s">
        <v>92</v>
      </c>
      <c r="F25" s="55"/>
      <c r="G25" s="55"/>
      <c r="H25" s="55"/>
      <c r="I25" s="55"/>
      <c r="J25" s="55"/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/>
      <c r="H26" s="55"/>
      <c r="I26" s="55"/>
      <c r="J26" s="55"/>
    </row>
    <row r="27" spans="1:10">
      <c r="A27" s="60">
        <v>25</v>
      </c>
      <c r="B27" s="54" t="s">
        <v>126</v>
      </c>
      <c r="C27" s="54" t="s">
        <v>127</v>
      </c>
      <c r="D27" s="55" t="s">
        <v>16</v>
      </c>
      <c r="E27" s="67" t="s">
        <v>23</v>
      </c>
      <c r="F27" s="67" t="s">
        <v>23</v>
      </c>
      <c r="G27" s="67"/>
      <c r="H27" s="67"/>
      <c r="I27" s="67"/>
      <c r="J27" s="67"/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/>
      <c r="H28" s="55"/>
      <c r="I28" s="55"/>
      <c r="J28" s="55"/>
    </row>
    <row r="29" spans="1:10">
      <c r="A29" s="60">
        <v>27</v>
      </c>
      <c r="B29" s="54" t="s">
        <v>128</v>
      </c>
      <c r="C29" s="54" t="s">
        <v>129</v>
      </c>
      <c r="D29" s="55" t="s">
        <v>16</v>
      </c>
      <c r="E29" s="67" t="s">
        <v>16</v>
      </c>
      <c r="F29" s="67" t="s">
        <v>16</v>
      </c>
      <c r="G29" s="67"/>
      <c r="H29" s="67"/>
      <c r="I29" s="67"/>
      <c r="J29" s="67"/>
    </row>
    <row r="30" spans="1:10">
      <c r="A30" s="60">
        <v>28</v>
      </c>
      <c r="B30" s="64" t="s">
        <v>55</v>
      </c>
      <c r="C30" s="64" t="s">
        <v>56</v>
      </c>
      <c r="D30" s="55" t="s">
        <v>16</v>
      </c>
      <c r="E30" s="55" t="s">
        <v>92</v>
      </c>
      <c r="F30" s="55"/>
      <c r="G30" s="55"/>
      <c r="H30" s="55"/>
      <c r="I30" s="55"/>
      <c r="J30" s="55"/>
    </row>
    <row r="31" spans="1:10">
      <c r="A31" s="60">
        <v>29</v>
      </c>
      <c r="B31" s="63" t="s">
        <v>54</v>
      </c>
      <c r="C31" s="63" t="s">
        <v>51</v>
      </c>
      <c r="D31" s="55" t="s">
        <v>16</v>
      </c>
      <c r="E31" s="55" t="s">
        <v>16</v>
      </c>
      <c r="F31" s="55" t="s">
        <v>16</v>
      </c>
      <c r="G31" s="55"/>
      <c r="H31" s="55"/>
      <c r="I31" s="55"/>
      <c r="J31" s="55"/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16</v>
      </c>
      <c r="G32" s="55"/>
      <c r="H32" s="55"/>
      <c r="I32" s="55"/>
      <c r="J32" s="55"/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/>
      <c r="H33" s="55"/>
      <c r="I33" s="55"/>
      <c r="J33" s="55"/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/>
      <c r="H34" s="55"/>
      <c r="I34" s="55"/>
      <c r="J34" s="55"/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/>
      <c r="H35" s="55"/>
      <c r="I35" s="55"/>
      <c r="J35" s="55"/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/>
      <c r="H36" s="55"/>
      <c r="I36" s="55"/>
      <c r="J36" s="55"/>
    </row>
    <row r="37" spans="1:10">
      <c r="A37" s="60">
        <v>35</v>
      </c>
      <c r="B37" s="54" t="s">
        <v>62</v>
      </c>
      <c r="C37" s="54" t="s">
        <v>93</v>
      </c>
      <c r="D37" s="55" t="s">
        <v>16</v>
      </c>
      <c r="E37" s="55" t="s">
        <v>92</v>
      </c>
      <c r="F37" s="55"/>
      <c r="G37" s="55"/>
      <c r="H37" s="55"/>
      <c r="I37" s="55"/>
      <c r="J37" s="55"/>
    </row>
    <row r="38" spans="1:10">
      <c r="A38" s="60">
        <v>36</v>
      </c>
      <c r="B38" s="54" t="s">
        <v>144</v>
      </c>
      <c r="C38" s="54" t="s">
        <v>145</v>
      </c>
      <c r="D38" s="55"/>
      <c r="E38" s="55"/>
      <c r="F38" s="55"/>
      <c r="G38" s="55"/>
      <c r="H38" s="55"/>
      <c r="I38" s="55"/>
      <c r="J38" s="55"/>
    </row>
    <row r="39" spans="1:10">
      <c r="A39" s="60">
        <v>37</v>
      </c>
      <c r="B39" s="54" t="s">
        <v>138</v>
      </c>
      <c r="C39" s="54" t="s">
        <v>123</v>
      </c>
      <c r="D39" s="55" t="s">
        <v>16</v>
      </c>
      <c r="E39" s="67" t="s">
        <v>16</v>
      </c>
      <c r="F39" s="67" t="s">
        <v>16</v>
      </c>
      <c r="G39" s="67"/>
      <c r="H39" s="67"/>
      <c r="I39" s="67"/>
      <c r="J39" s="67"/>
    </row>
    <row r="40" spans="1:10">
      <c r="A40" s="60">
        <v>38</v>
      </c>
      <c r="B40" s="68" t="s">
        <v>66</v>
      </c>
      <c r="C40" s="54" t="s">
        <v>124</v>
      </c>
      <c r="D40" s="55" t="s">
        <v>16</v>
      </c>
      <c r="E40" s="67" t="s">
        <v>16</v>
      </c>
      <c r="F40" s="67" t="s">
        <v>16</v>
      </c>
      <c r="G40" s="67"/>
      <c r="H40" s="67"/>
      <c r="I40" s="67"/>
      <c r="J40" s="67"/>
    </row>
    <row r="41" spans="1:10">
      <c r="A41" s="60">
        <v>39</v>
      </c>
      <c r="B41" s="68" t="s">
        <v>66</v>
      </c>
      <c r="C41" s="68" t="s">
        <v>67</v>
      </c>
      <c r="D41" s="55" t="s">
        <v>16</v>
      </c>
      <c r="E41" s="55" t="s">
        <v>16</v>
      </c>
      <c r="F41" s="55" t="s">
        <v>16</v>
      </c>
      <c r="G41" s="55"/>
      <c r="H41" s="55"/>
      <c r="I41" s="55"/>
      <c r="J41" s="55"/>
    </row>
    <row r="42" spans="1:10">
      <c r="A42" s="60">
        <v>40</v>
      </c>
      <c r="B42" s="54" t="s">
        <v>133</v>
      </c>
      <c r="C42" s="54" t="s">
        <v>134</v>
      </c>
      <c r="D42" s="55" t="s">
        <v>14</v>
      </c>
      <c r="E42" s="67" t="s">
        <v>15</v>
      </c>
      <c r="F42" s="67" t="s">
        <v>23</v>
      </c>
      <c r="G42" s="67"/>
      <c r="H42" s="67"/>
      <c r="I42" s="67"/>
      <c r="J42" s="67"/>
    </row>
    <row r="43" spans="1:10" ht="15.75">
      <c r="A43" s="60">
        <v>41</v>
      </c>
      <c r="B43" s="69" t="s">
        <v>70</v>
      </c>
      <c r="C43" s="68" t="s">
        <v>71</v>
      </c>
      <c r="D43" s="55" t="s">
        <v>15</v>
      </c>
      <c r="E43" s="55" t="s">
        <v>16</v>
      </c>
      <c r="F43" s="55" t="s">
        <v>23</v>
      </c>
      <c r="G43" s="55"/>
      <c r="H43" s="55"/>
      <c r="I43" s="55"/>
      <c r="J43" s="55"/>
    </row>
    <row r="44" spans="1:10">
      <c r="A44" s="60">
        <v>42</v>
      </c>
      <c r="B44" s="54" t="s">
        <v>146</v>
      </c>
      <c r="C44" s="54" t="s">
        <v>147</v>
      </c>
      <c r="D44" s="55"/>
      <c r="E44" s="67"/>
      <c r="F44" s="67" t="s">
        <v>15</v>
      </c>
      <c r="G44" s="67"/>
      <c r="H44" s="67"/>
      <c r="I44" s="67"/>
      <c r="J44" s="67"/>
    </row>
    <row r="45" spans="1:10">
      <c r="A45" s="60">
        <v>43</v>
      </c>
      <c r="B45" s="70"/>
      <c r="C45" s="70" t="s">
        <v>148</v>
      </c>
      <c r="D45" s="55"/>
      <c r="E45" s="55"/>
      <c r="F45" s="55" t="s">
        <v>16</v>
      </c>
      <c r="G45" s="55"/>
      <c r="H45" s="55"/>
      <c r="I45" s="55"/>
      <c r="J45" s="55"/>
    </row>
    <row r="46" spans="1:10">
      <c r="A46" s="60">
        <v>44</v>
      </c>
      <c r="B46" s="54"/>
      <c r="C46" s="54" t="s">
        <v>149</v>
      </c>
      <c r="D46" s="55"/>
      <c r="E46" s="55"/>
      <c r="F46" s="55" t="s">
        <v>23</v>
      </c>
      <c r="G46" s="55"/>
      <c r="H46" s="55"/>
      <c r="I46" s="55"/>
      <c r="J46" s="55"/>
    </row>
    <row r="47" spans="1:10">
      <c r="A47" s="60">
        <v>45</v>
      </c>
      <c r="B47" s="54"/>
      <c r="C47" s="54"/>
      <c r="D47" s="55"/>
      <c r="E47" s="55"/>
      <c r="F47" s="55"/>
      <c r="G47" s="55"/>
      <c r="H47" s="55"/>
      <c r="I47" s="55"/>
      <c r="J47" s="55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Zavala</dc:creator>
  <cp:keywords/>
  <dc:description/>
  <cp:lastModifiedBy>Pathways FS</cp:lastModifiedBy>
  <cp:revision/>
  <dcterms:created xsi:type="dcterms:W3CDTF">2024-05-21T16:05:02Z</dcterms:created>
  <dcterms:modified xsi:type="dcterms:W3CDTF">2025-06-26T10:14:10Z</dcterms:modified>
  <cp:category/>
  <cp:contentStatus/>
</cp:coreProperties>
</file>