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12910\Desktop\static\static\"/>
    </mc:Choice>
  </mc:AlternateContent>
  <xr:revisionPtr revIDLastSave="0" documentId="13_ncr:1_{F18B73A0-BDF1-4A33-B668-AEFFE366D057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匝道桥" sheetId="18" r:id="rId1"/>
    <sheet name="匝道隧道" sheetId="21" r:id="rId2"/>
    <sheet name="匝道左幅" sheetId="17" r:id="rId3"/>
    <sheet name="匝道右幅" sheetId="16" r:id="rId4"/>
    <sheet name="右幅" sheetId="14" r:id="rId5"/>
    <sheet name="左幅" sheetId="2" r:id="rId6"/>
    <sheet name="隧道" sheetId="12" r:id="rId7"/>
    <sheet name="桥" sheetId="24" r:id="rId8"/>
    <sheet name="复合路面左幅" sheetId="25" r:id="rId9"/>
    <sheet name="复合路面右幅" sheetId="26" r:id="rId10"/>
    <sheet name="结果统计" sheetId="5" state="hidden" r:id="rId11"/>
    <sheet name="备注" sheetId="6" state="hidden" r:id="rId12"/>
    <sheet name="Sheet1" sheetId="10" state="hidden" r:id="rId13"/>
  </sheets>
  <definedNames>
    <definedName name="_xlnm.Print_Titles" localSheetId="9">复合路面右幅!$1:$5</definedName>
    <definedName name="_xlnm.Print_Titles" localSheetId="8">复合路面左幅!$1:$5</definedName>
    <definedName name="_xlnm.Print_Titles" localSheetId="7">桥!$1:$5</definedName>
    <definedName name="_xlnm.Print_Titles" localSheetId="6">隧道!$1:$5</definedName>
    <definedName name="_xlnm.Print_Titles" localSheetId="0">匝道桥!$1:$5</definedName>
    <definedName name="_xlnm.Print_Titles" localSheetId="1">匝道隧道!$1:$5</definedName>
    <definedName name="_xlnm.Print_Titles" localSheetId="3">匝道右幅!$1:$5</definedName>
    <definedName name="_xlnm.Print_Titles" localSheetId="2">匝道左幅!$1:$5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" i="10" l="1"/>
  <c r="D93" i="10" s="1"/>
  <c r="D94" i="10" s="1"/>
  <c r="D95" i="10" s="1"/>
  <c r="D96" i="10" s="1"/>
  <c r="D97" i="10" s="1"/>
  <c r="D98" i="10" s="1"/>
  <c r="D99" i="10" s="1"/>
  <c r="D91" i="10"/>
  <c r="C91" i="10"/>
  <c r="C92" i="10" s="1"/>
  <c r="C93" i="10" s="1"/>
  <c r="C94" i="10" s="1"/>
  <c r="C95" i="10" s="1"/>
  <c r="C96" i="10" s="1"/>
  <c r="C97" i="10" s="1"/>
  <c r="C98" i="10" s="1"/>
  <c r="C99" i="10" s="1"/>
  <c r="B91" i="10"/>
  <c r="B92" i="10" s="1"/>
  <c r="B93" i="10" s="1"/>
  <c r="B94" i="10" s="1"/>
  <c r="B95" i="10" s="1"/>
  <c r="B96" i="10" s="1"/>
  <c r="B97" i="10" s="1"/>
  <c r="B98" i="10" s="1"/>
  <c r="B99" i="10" s="1"/>
  <c r="H90" i="10"/>
  <c r="G90" i="10"/>
  <c r="F90" i="10"/>
  <c r="B82" i="10"/>
  <c r="B83" i="10" s="1"/>
  <c r="B84" i="10" s="1"/>
  <c r="B85" i="10" s="1"/>
  <c r="B86" i="10" s="1"/>
  <c r="B87" i="10" s="1"/>
  <c r="B88" i="10" s="1"/>
  <c r="B89" i="10" s="1"/>
  <c r="D81" i="10"/>
  <c r="D82" i="10" s="1"/>
  <c r="D83" i="10" s="1"/>
  <c r="D84" i="10" s="1"/>
  <c r="D85" i="10" s="1"/>
  <c r="D86" i="10" s="1"/>
  <c r="D87" i="10" s="1"/>
  <c r="D88" i="10" s="1"/>
  <c r="D89" i="10" s="1"/>
  <c r="C81" i="10"/>
  <c r="C82" i="10" s="1"/>
  <c r="C83" i="10" s="1"/>
  <c r="C84" i="10" s="1"/>
  <c r="C85" i="10" s="1"/>
  <c r="C86" i="10" s="1"/>
  <c r="C87" i="10" s="1"/>
  <c r="C88" i="10" s="1"/>
  <c r="C89" i="10" s="1"/>
  <c r="B81" i="10"/>
  <c r="H80" i="10"/>
  <c r="G80" i="10"/>
  <c r="F80" i="10"/>
  <c r="D73" i="10"/>
  <c r="D74" i="10" s="1"/>
  <c r="D75" i="10" s="1"/>
  <c r="D76" i="10" s="1"/>
  <c r="D77" i="10" s="1"/>
  <c r="D78" i="10" s="1"/>
  <c r="D79" i="10" s="1"/>
  <c r="D72" i="10"/>
  <c r="D71" i="10"/>
  <c r="C71" i="10"/>
  <c r="C72" i="10" s="1"/>
  <c r="C73" i="10" s="1"/>
  <c r="C74" i="10" s="1"/>
  <c r="C75" i="10" s="1"/>
  <c r="C76" i="10" s="1"/>
  <c r="C77" i="10" s="1"/>
  <c r="C78" i="10" s="1"/>
  <c r="C79" i="10" s="1"/>
  <c r="B71" i="10"/>
  <c r="B72" i="10" s="1"/>
  <c r="B73" i="10" s="1"/>
  <c r="B74" i="10" s="1"/>
  <c r="B75" i="10" s="1"/>
  <c r="B76" i="10" s="1"/>
  <c r="B77" i="10" s="1"/>
  <c r="B78" i="10" s="1"/>
  <c r="B79" i="10" s="1"/>
  <c r="H70" i="10"/>
  <c r="G70" i="10"/>
  <c r="F70" i="10"/>
  <c r="D63" i="10"/>
  <c r="D64" i="10" s="1"/>
  <c r="D65" i="10" s="1"/>
  <c r="D66" i="10" s="1"/>
  <c r="D67" i="10" s="1"/>
  <c r="D68" i="10" s="1"/>
  <c r="D69" i="10" s="1"/>
  <c r="B63" i="10"/>
  <c r="B64" i="10" s="1"/>
  <c r="B65" i="10" s="1"/>
  <c r="B66" i="10" s="1"/>
  <c r="B67" i="10" s="1"/>
  <c r="B68" i="10" s="1"/>
  <c r="B69" i="10" s="1"/>
  <c r="D62" i="10"/>
  <c r="B62" i="10"/>
  <c r="D61" i="10"/>
  <c r="C61" i="10"/>
  <c r="C62" i="10" s="1"/>
  <c r="C63" i="10" s="1"/>
  <c r="C64" i="10" s="1"/>
  <c r="C65" i="10" s="1"/>
  <c r="C66" i="10" s="1"/>
  <c r="C67" i="10" s="1"/>
  <c r="C68" i="10" s="1"/>
  <c r="C69" i="10" s="1"/>
  <c r="B61" i="10"/>
  <c r="H60" i="10"/>
  <c r="G60" i="10"/>
  <c r="F60" i="10"/>
  <c r="B53" i="10"/>
  <c r="B54" i="10" s="1"/>
  <c r="B55" i="10" s="1"/>
  <c r="B56" i="10" s="1"/>
  <c r="B57" i="10" s="1"/>
  <c r="B58" i="10" s="1"/>
  <c r="B59" i="10" s="1"/>
  <c r="D52" i="10"/>
  <c r="D53" i="10" s="1"/>
  <c r="D54" i="10" s="1"/>
  <c r="D55" i="10" s="1"/>
  <c r="D56" i="10" s="1"/>
  <c r="D57" i="10" s="1"/>
  <c r="D58" i="10" s="1"/>
  <c r="D59" i="10" s="1"/>
  <c r="C52" i="10"/>
  <c r="C53" i="10" s="1"/>
  <c r="C54" i="10" s="1"/>
  <c r="C55" i="10" s="1"/>
  <c r="C56" i="10" s="1"/>
  <c r="C57" i="10" s="1"/>
  <c r="C58" i="10" s="1"/>
  <c r="C59" i="10" s="1"/>
  <c r="B52" i="10"/>
  <c r="D51" i="10"/>
  <c r="C51" i="10"/>
  <c r="B51" i="10"/>
  <c r="H50" i="10"/>
  <c r="G50" i="10"/>
  <c r="F50" i="10"/>
  <c r="C47" i="10"/>
  <c r="C48" i="10" s="1"/>
  <c r="C49" i="10" s="1"/>
  <c r="C42" i="10"/>
  <c r="C43" i="10" s="1"/>
  <c r="C44" i="10" s="1"/>
  <c r="C45" i="10" s="1"/>
  <c r="C46" i="10" s="1"/>
  <c r="B42" i="10"/>
  <c r="B43" i="10" s="1"/>
  <c r="B44" i="10" s="1"/>
  <c r="B45" i="10" s="1"/>
  <c r="B46" i="10" s="1"/>
  <c r="B47" i="10" s="1"/>
  <c r="B48" i="10" s="1"/>
  <c r="B49" i="10" s="1"/>
  <c r="D41" i="10"/>
  <c r="D42" i="10" s="1"/>
  <c r="D43" i="10" s="1"/>
  <c r="D44" i="10" s="1"/>
  <c r="D45" i="10" s="1"/>
  <c r="D46" i="10" s="1"/>
  <c r="D47" i="10" s="1"/>
  <c r="D48" i="10" s="1"/>
  <c r="D49" i="10" s="1"/>
  <c r="C41" i="10"/>
  <c r="B41" i="10"/>
  <c r="H40" i="10"/>
  <c r="G40" i="10"/>
  <c r="F40" i="10"/>
  <c r="D31" i="10"/>
  <c r="D32" i="10" s="1"/>
  <c r="D33" i="10" s="1"/>
  <c r="D34" i="10" s="1"/>
  <c r="D35" i="10" s="1"/>
  <c r="D36" i="10" s="1"/>
  <c r="D37" i="10" s="1"/>
  <c r="D38" i="10" s="1"/>
  <c r="D39" i="10" s="1"/>
  <c r="C31" i="10"/>
  <c r="C32" i="10" s="1"/>
  <c r="C33" i="10" s="1"/>
  <c r="C34" i="10" s="1"/>
  <c r="C35" i="10" s="1"/>
  <c r="C36" i="10" s="1"/>
  <c r="C37" i="10" s="1"/>
  <c r="C38" i="10" s="1"/>
  <c r="C39" i="10" s="1"/>
  <c r="B31" i="10"/>
  <c r="B32" i="10" s="1"/>
  <c r="B33" i="10" s="1"/>
  <c r="B34" i="10" s="1"/>
  <c r="B35" i="10" s="1"/>
  <c r="B36" i="10" s="1"/>
  <c r="B37" i="10" s="1"/>
  <c r="B38" i="10" s="1"/>
  <c r="B39" i="10" s="1"/>
  <c r="H30" i="10"/>
  <c r="G30" i="10"/>
  <c r="F30" i="10"/>
  <c r="C62" i="5"/>
  <c r="G60" i="5"/>
  <c r="H60" i="5" s="1"/>
  <c r="F60" i="5"/>
  <c r="E52" i="5"/>
  <c r="E51" i="5"/>
  <c r="E49" i="5"/>
  <c r="E48" i="5"/>
  <c r="U56" i="5"/>
  <c r="S43" i="5"/>
  <c r="S38" i="5"/>
  <c r="AC23" i="5"/>
  <c r="Y17" i="5"/>
  <c r="AE8" i="5"/>
  <c r="V18" i="5"/>
  <c r="U39" i="5"/>
  <c r="R29" i="5"/>
  <c r="AD19" i="5"/>
  <c r="U19" i="5"/>
  <c r="V16" i="5"/>
  <c r="AB6" i="5"/>
  <c r="AB24" i="5"/>
  <c r="R36" i="5"/>
  <c r="Z25" i="5"/>
  <c r="R39" i="5"/>
  <c r="R48" i="5"/>
  <c r="AC10" i="5"/>
  <c r="A24" i="5"/>
  <c r="Q29" i="5"/>
  <c r="S23" i="5"/>
  <c r="S18" i="5"/>
  <c r="C6" i="5"/>
  <c r="G12" i="5"/>
  <c r="Q16" i="5"/>
  <c r="Q19" i="5"/>
  <c r="R26" i="5"/>
  <c r="D25" i="5"/>
  <c r="E5" i="5"/>
  <c r="P17" i="5"/>
  <c r="U21" i="5"/>
  <c r="R43" i="5"/>
  <c r="S37" i="5"/>
  <c r="S11" i="5"/>
  <c r="S46" i="5"/>
  <c r="I25" i="5"/>
  <c r="H11" i="5"/>
  <c r="I19" i="5"/>
  <c r="C18" i="5"/>
  <c r="U12" i="5"/>
  <c r="E6" i="5"/>
  <c r="A19" i="5"/>
  <c r="D5" i="5"/>
  <c r="E8" i="5"/>
  <c r="B17" i="5"/>
  <c r="G22" i="5"/>
  <c r="R45" i="5"/>
  <c r="V44" i="5"/>
  <c r="AD26" i="5"/>
  <c r="P45" i="5"/>
  <c r="S32" i="5"/>
  <c r="T54" i="5"/>
  <c r="F31" i="5"/>
  <c r="U52" i="5"/>
  <c r="V23" i="5"/>
  <c r="L28" i="5"/>
  <c r="I31" i="5"/>
  <c r="AC12" i="5"/>
  <c r="N12" i="5"/>
  <c r="Q56" i="5"/>
  <c r="R9" i="5"/>
  <c r="M31" i="5"/>
  <c r="S20" i="5"/>
  <c r="U50" i="5"/>
  <c r="S34" i="5"/>
  <c r="B24" i="5"/>
  <c r="AA24" i="5"/>
  <c r="V10" i="5"/>
  <c r="AC11" i="5"/>
  <c r="AD5" i="5"/>
  <c r="Y23" i="5"/>
  <c r="F27" i="5"/>
  <c r="P34" i="5"/>
  <c r="G24" i="5"/>
  <c r="G29" i="5"/>
  <c r="V11" i="5"/>
  <c r="E26" i="5"/>
  <c r="V15" i="5"/>
  <c r="I28" i="5"/>
  <c r="AD25" i="5"/>
  <c r="AE25" i="5"/>
  <c r="L18" i="5"/>
  <c r="A15" i="5"/>
  <c r="S31" i="5"/>
  <c r="AC20" i="5"/>
  <c r="J8" i="5"/>
  <c r="L17" i="5"/>
  <c r="F16" i="5"/>
  <c r="R18" i="5"/>
  <c r="U48" i="5"/>
  <c r="N31" i="5"/>
  <c r="AB13" i="5"/>
  <c r="S7" i="5"/>
  <c r="U5" i="5"/>
  <c r="K31" i="5"/>
  <c r="Y11" i="5"/>
  <c r="K21" i="5"/>
  <c r="U9" i="5"/>
  <c r="T11" i="5"/>
  <c r="T42" i="5"/>
  <c r="T35" i="5"/>
  <c r="Y24" i="5"/>
  <c r="P31" i="5"/>
  <c r="T48" i="5"/>
  <c r="F10" i="5"/>
  <c r="R44" i="5"/>
  <c r="J15" i="5"/>
  <c r="L5" i="5"/>
  <c r="I13" i="5"/>
  <c r="M25" i="5"/>
  <c r="AA10" i="5"/>
  <c r="B19" i="5"/>
  <c r="P30" i="5"/>
  <c r="AB15" i="5"/>
  <c r="V52" i="5"/>
  <c r="D15" i="5"/>
  <c r="T55" i="5"/>
  <c r="T7" i="5"/>
  <c r="A17" i="5"/>
  <c r="S16" i="5"/>
  <c r="U24" i="5"/>
  <c r="M14" i="5"/>
  <c r="Q30" i="5"/>
  <c r="I30" i="5"/>
  <c r="Q14" i="5"/>
  <c r="J29" i="5"/>
  <c r="E13" i="5"/>
  <c r="S22" i="5"/>
  <c r="S50" i="5"/>
  <c r="T34" i="5"/>
  <c r="C30" i="5"/>
  <c r="Q27" i="5"/>
  <c r="E24" i="5"/>
  <c r="S48" i="5"/>
  <c r="AA8" i="5"/>
  <c r="Y7" i="5"/>
  <c r="U41" i="5"/>
  <c r="R46" i="5"/>
  <c r="AD11" i="5"/>
  <c r="L7" i="5"/>
  <c r="P54" i="5"/>
  <c r="V39" i="5"/>
  <c r="AA21" i="5"/>
  <c r="AB25" i="5"/>
  <c r="P14" i="5"/>
  <c r="P25" i="5"/>
  <c r="S26" i="5"/>
  <c r="T40" i="5"/>
  <c r="S49" i="5"/>
  <c r="E20" i="5"/>
  <c r="R52" i="5"/>
  <c r="A27" i="5"/>
  <c r="G9" i="5"/>
  <c r="U28" i="5"/>
  <c r="U27" i="5"/>
  <c r="Z12" i="5"/>
  <c r="S25" i="5"/>
  <c r="G13" i="5"/>
  <c r="S30" i="5"/>
  <c r="AB10" i="5"/>
  <c r="V49" i="5"/>
  <c r="U54" i="5"/>
  <c r="P24" i="5"/>
  <c r="B22" i="5"/>
  <c r="I6" i="5"/>
  <c r="B25" i="5"/>
  <c r="R28" i="5"/>
  <c r="B8" i="5"/>
  <c r="A20" i="5"/>
  <c r="D13" i="5"/>
  <c r="R42" i="5"/>
  <c r="A18" i="5"/>
  <c r="S6" i="5"/>
  <c r="C16" i="5"/>
  <c r="F17" i="5"/>
  <c r="U36" i="5"/>
  <c r="K13" i="5"/>
  <c r="Q15" i="5"/>
  <c r="U23" i="5"/>
  <c r="S54" i="5"/>
  <c r="V38" i="5"/>
  <c r="R41" i="5"/>
  <c r="E27" i="5"/>
  <c r="K7" i="5"/>
  <c r="S24" i="5"/>
  <c r="D29" i="5"/>
  <c r="H31" i="5"/>
  <c r="P26" i="5"/>
  <c r="K28" i="5"/>
  <c r="K22" i="5"/>
  <c r="R16" i="5"/>
  <c r="AE26" i="5"/>
  <c r="P46" i="5"/>
  <c r="AD13" i="5"/>
  <c r="J16" i="5"/>
  <c r="M22" i="5"/>
  <c r="E25" i="5"/>
  <c r="R34" i="5"/>
  <c r="K17" i="5"/>
  <c r="Z20" i="5"/>
  <c r="Q18" i="5"/>
  <c r="L27" i="5"/>
  <c r="Y19" i="5"/>
  <c r="Q11" i="5"/>
  <c r="Q57" i="5"/>
  <c r="D26" i="5"/>
  <c r="T31" i="5"/>
  <c r="L12" i="5"/>
  <c r="K14" i="5"/>
  <c r="N19" i="5"/>
  <c r="A10" i="5"/>
  <c r="U53" i="5"/>
  <c r="N28" i="5"/>
  <c r="AE20" i="5"/>
  <c r="F7" i="5"/>
  <c r="E22" i="5"/>
  <c r="Y10" i="5"/>
  <c r="D6" i="5"/>
  <c r="G26" i="5"/>
  <c r="AA14" i="5"/>
  <c r="AB16" i="5"/>
  <c r="P21" i="5"/>
  <c r="Z17" i="5"/>
  <c r="Q31" i="5"/>
  <c r="Z14" i="5"/>
  <c r="N24" i="5"/>
  <c r="C14" i="5"/>
  <c r="H13" i="5"/>
  <c r="AB19" i="5"/>
  <c r="J25" i="5"/>
  <c r="AB11" i="5"/>
  <c r="AD17" i="5"/>
  <c r="S29" i="5"/>
  <c r="T19" i="5"/>
  <c r="P37" i="5"/>
  <c r="Z11" i="5"/>
  <c r="V46" i="5"/>
  <c r="S5" i="5"/>
  <c r="L23" i="5"/>
  <c r="AB22" i="5"/>
  <c r="S35" i="5"/>
  <c r="AA23" i="5"/>
  <c r="R13" i="5"/>
  <c r="V33" i="5"/>
  <c r="AE22" i="5"/>
  <c r="Q28" i="5"/>
  <c r="V25" i="5"/>
  <c r="H20" i="5"/>
  <c r="E31" i="5"/>
  <c r="V45" i="5"/>
  <c r="R30" i="5"/>
  <c r="AE21" i="5"/>
  <c r="P41" i="5"/>
  <c r="V5" i="5"/>
  <c r="B5" i="5"/>
  <c r="K30" i="5"/>
  <c r="S13" i="5"/>
  <c r="J11" i="5"/>
  <c r="Q12" i="5"/>
  <c r="Q34" i="5"/>
  <c r="H25" i="5"/>
  <c r="R5" i="5"/>
  <c r="AE17" i="5"/>
  <c r="H17" i="5"/>
  <c r="AA17" i="5"/>
  <c r="P22" i="5"/>
  <c r="G15" i="5"/>
  <c r="T56" i="5"/>
  <c r="A13" i="5"/>
  <c r="Q23" i="5"/>
  <c r="Q44" i="5"/>
  <c r="U17" i="5"/>
  <c r="L20" i="5"/>
  <c r="AB20" i="5"/>
  <c r="C23" i="5"/>
  <c r="G7" i="5"/>
  <c r="R14" i="5"/>
  <c r="AC9" i="5"/>
  <c r="AE18" i="5"/>
  <c r="U15" i="5"/>
  <c r="M30" i="5"/>
  <c r="F6" i="5"/>
  <c r="C29" i="5"/>
  <c r="N6" i="5"/>
  <c r="F5" i="5"/>
  <c r="Q38" i="5"/>
  <c r="G31" i="5"/>
  <c r="P50" i="5"/>
  <c r="U49" i="5"/>
  <c r="Q17" i="5"/>
  <c r="M12" i="5"/>
  <c r="R6" i="5"/>
  <c r="H12" i="5"/>
  <c r="K6" i="5"/>
  <c r="AA5" i="5"/>
  <c r="E18" i="5"/>
  <c r="D24" i="5"/>
  <c r="V36" i="5"/>
  <c r="K27" i="5"/>
  <c r="Y5" i="5"/>
  <c r="L8" i="5"/>
  <c r="P35" i="5"/>
  <c r="B15" i="5"/>
  <c r="P47" i="5"/>
  <c r="Y14" i="5"/>
  <c r="R56" i="5"/>
  <c r="T17" i="5"/>
  <c r="P12" i="5"/>
  <c r="F30" i="5"/>
  <c r="A9" i="5"/>
  <c r="R7" i="5"/>
  <c r="U14" i="5"/>
  <c r="F22" i="5"/>
  <c r="V14" i="5"/>
  <c r="V40" i="5"/>
  <c r="T41" i="5"/>
  <c r="Q36" i="5"/>
  <c r="S33" i="5"/>
  <c r="K11" i="5"/>
  <c r="G17" i="5"/>
  <c r="R23" i="5"/>
  <c r="D22" i="5"/>
  <c r="N30" i="5"/>
  <c r="AD7" i="5"/>
  <c r="C27" i="5"/>
  <c r="S42" i="5"/>
  <c r="M27" i="5"/>
  <c r="U13" i="5"/>
  <c r="S40" i="5"/>
  <c r="T57" i="5"/>
  <c r="C10" i="5"/>
  <c r="Z18" i="5"/>
  <c r="Y8" i="5"/>
  <c r="AE5" i="5"/>
  <c r="D8" i="5"/>
  <c r="V7" i="5"/>
  <c r="D12" i="5"/>
  <c r="D21" i="5"/>
  <c r="H29" i="5"/>
  <c r="H24" i="5"/>
  <c r="P15" i="5"/>
  <c r="Q45" i="5"/>
  <c r="P43" i="5"/>
  <c r="V54" i="5"/>
  <c r="R24" i="5"/>
  <c r="Z8" i="5"/>
  <c r="K20" i="5"/>
  <c r="Q20" i="5"/>
  <c r="U31" i="5"/>
  <c r="AC19" i="5"/>
  <c r="G20" i="5"/>
  <c r="T15" i="5"/>
  <c r="A31" i="5"/>
  <c r="G30" i="5"/>
  <c r="M18" i="5"/>
  <c r="I15" i="5"/>
  <c r="N23" i="5"/>
  <c r="S41" i="5"/>
  <c r="I14" i="5"/>
  <c r="V13" i="5"/>
  <c r="U26" i="5"/>
  <c r="A21" i="5"/>
  <c r="T13" i="5"/>
  <c r="Z15" i="5"/>
  <c r="M24" i="5"/>
  <c r="M8" i="5"/>
  <c r="P57" i="5"/>
  <c r="I27" i="5"/>
  <c r="J28" i="5"/>
  <c r="E14" i="5"/>
  <c r="V26" i="5"/>
  <c r="T18" i="5"/>
  <c r="P53" i="5"/>
  <c r="AC18" i="5"/>
  <c r="C13" i="5"/>
  <c r="R33" i="5"/>
  <c r="A14" i="5"/>
  <c r="A11" i="5"/>
  <c r="AB23" i="5"/>
  <c r="U16" i="5"/>
  <c r="G11" i="5"/>
  <c r="N8" i="5"/>
  <c r="R31" i="5"/>
  <c r="R35" i="5"/>
  <c r="AC14" i="5"/>
  <c r="M26" i="5"/>
  <c r="G23" i="5"/>
  <c r="R47" i="5"/>
  <c r="P38" i="5"/>
  <c r="F21" i="5"/>
  <c r="E7" i="5"/>
  <c r="K8" i="5"/>
  <c r="U11" i="5"/>
  <c r="U45" i="5"/>
  <c r="AD23" i="5"/>
  <c r="AE16" i="5"/>
  <c r="U44" i="5"/>
  <c r="T39" i="5"/>
  <c r="K9" i="5"/>
  <c r="Q22" i="5"/>
  <c r="T26" i="5"/>
  <c r="S44" i="5"/>
  <c r="I23" i="5"/>
  <c r="B30" i="5"/>
  <c r="N5" i="5"/>
  <c r="C11" i="5"/>
  <c r="E19" i="5"/>
  <c r="M16" i="5"/>
  <c r="P28" i="5"/>
  <c r="C17" i="5"/>
  <c r="P27" i="5"/>
  <c r="N18" i="5"/>
  <c r="Q33" i="5"/>
  <c r="K23" i="5"/>
  <c r="F24" i="5"/>
  <c r="L24" i="5"/>
  <c r="A5" i="5"/>
  <c r="J14" i="5"/>
  <c r="Z19" i="5"/>
  <c r="Z9" i="5"/>
  <c r="N13" i="5"/>
  <c r="U10" i="5"/>
  <c r="N15" i="5"/>
  <c r="Y21" i="5"/>
  <c r="AB18" i="5"/>
  <c r="S36" i="5"/>
  <c r="V41" i="5"/>
  <c r="U43" i="5"/>
  <c r="A25" i="5"/>
  <c r="B23" i="5"/>
  <c r="K24" i="5"/>
  <c r="C22" i="5"/>
  <c r="C20" i="5"/>
  <c r="L6" i="5"/>
  <c r="I22" i="5"/>
  <c r="A16" i="5"/>
  <c r="F29" i="5"/>
  <c r="P18" i="5"/>
  <c r="V27" i="5"/>
  <c r="R12" i="5"/>
  <c r="T27" i="5"/>
  <c r="Q39" i="5"/>
  <c r="AA6" i="5"/>
  <c r="L25" i="5"/>
  <c r="Q41" i="5"/>
  <c r="G16" i="5"/>
  <c r="P5" i="5"/>
  <c r="Z16" i="5"/>
  <c r="K19" i="5"/>
  <c r="V47" i="5"/>
  <c r="AB12" i="5"/>
  <c r="L13" i="5"/>
  <c r="Y15" i="5"/>
  <c r="Y26" i="5"/>
  <c r="Y22" i="5"/>
  <c r="K29" i="5"/>
  <c r="Q10" i="5"/>
  <c r="V22" i="5"/>
  <c r="AD10" i="5"/>
  <c r="V30" i="5"/>
  <c r="G25" i="5"/>
  <c r="I29" i="5"/>
  <c r="T45" i="5"/>
  <c r="G14" i="5"/>
  <c r="U30" i="5"/>
  <c r="V12" i="5"/>
  <c r="V42" i="5"/>
  <c r="L15" i="5"/>
  <c r="G28" i="5"/>
  <c r="E30" i="5"/>
  <c r="R50" i="5"/>
  <c r="AE10" i="5"/>
  <c r="T23" i="5"/>
  <c r="AC6" i="5"/>
  <c r="V56" i="5"/>
  <c r="R22" i="5"/>
  <c r="D17" i="5"/>
  <c r="U40" i="5"/>
  <c r="N20" i="5"/>
  <c r="V20" i="5"/>
  <c r="T47" i="5"/>
  <c r="T9" i="5"/>
  <c r="T33" i="5"/>
  <c r="H18" i="5"/>
  <c r="AA16" i="5"/>
  <c r="T44" i="5"/>
  <c r="V21" i="5"/>
  <c r="T38" i="5"/>
  <c r="Q37" i="5"/>
  <c r="N22" i="5"/>
  <c r="V34" i="5"/>
  <c r="AB26" i="5"/>
  <c r="R21" i="5"/>
  <c r="I10" i="5"/>
  <c r="T10" i="5"/>
  <c r="AE9" i="5"/>
  <c r="AA26" i="5"/>
  <c r="S10" i="5"/>
  <c r="M11" i="5"/>
  <c r="A29" i="5"/>
  <c r="T46" i="5"/>
  <c r="P9" i="5"/>
  <c r="AE6" i="5"/>
  <c r="Z21" i="5"/>
  <c r="T20" i="5"/>
  <c r="P42" i="5"/>
  <c r="AE12" i="5"/>
  <c r="S14" i="5"/>
  <c r="U20" i="5"/>
  <c r="B16" i="5"/>
  <c r="P40" i="5"/>
  <c r="AC8" i="5"/>
  <c r="P29" i="5"/>
  <c r="E10" i="5"/>
  <c r="G27" i="5"/>
  <c r="AB5" i="5"/>
  <c r="Y6" i="5"/>
  <c r="J7" i="5"/>
  <c r="P23" i="5"/>
  <c r="I11" i="5"/>
  <c r="Z10" i="5"/>
  <c r="N29" i="5"/>
  <c r="D27" i="5"/>
  <c r="AA15" i="5"/>
  <c r="V37" i="5"/>
  <c r="V9" i="5"/>
  <c r="T21" i="5"/>
  <c r="R19" i="5"/>
  <c r="G5" i="5"/>
  <c r="G8" i="5"/>
  <c r="AC7" i="5"/>
  <c r="P32" i="5"/>
  <c r="I26" i="5"/>
  <c r="V8" i="5"/>
  <c r="V19" i="5"/>
  <c r="Y18" i="5"/>
  <c r="Q32" i="5"/>
  <c r="B29" i="5"/>
  <c r="V50" i="5"/>
  <c r="S19" i="5"/>
  <c r="R20" i="5"/>
  <c r="P16" i="5"/>
  <c r="Q6" i="5"/>
  <c r="K16" i="5"/>
  <c r="N11" i="5"/>
  <c r="Q21" i="5"/>
  <c r="U46" i="5"/>
  <c r="V32" i="5"/>
  <c r="V35" i="5"/>
  <c r="AB7" i="5"/>
  <c r="A23" i="5"/>
  <c r="N16" i="5"/>
  <c r="C7" i="5"/>
  <c r="S17" i="5"/>
  <c r="B18" i="5"/>
  <c r="F8" i="5"/>
  <c r="C28" i="5"/>
  <c r="AD9" i="5"/>
  <c r="C25" i="5"/>
  <c r="Q49" i="5"/>
  <c r="Q42" i="5"/>
  <c r="AC22" i="5"/>
  <c r="A28" i="5"/>
  <c r="C21" i="5"/>
  <c r="Q43" i="5"/>
  <c r="J24" i="5"/>
  <c r="T16" i="5"/>
  <c r="H21" i="5"/>
  <c r="N7" i="5"/>
  <c r="D30" i="5"/>
  <c r="E17" i="5"/>
  <c r="E29" i="5"/>
  <c r="AC25" i="5"/>
  <c r="A12" i="5"/>
  <c r="Z24" i="5"/>
  <c r="P39" i="5"/>
  <c r="F13" i="5"/>
  <c r="Y9" i="5"/>
  <c r="S57" i="5"/>
  <c r="R25" i="5"/>
  <c r="AE24" i="5"/>
  <c r="D31" i="5"/>
  <c r="T29" i="5"/>
  <c r="AA18" i="5"/>
  <c r="K5" i="5"/>
  <c r="S53" i="5"/>
  <c r="B26" i="5"/>
  <c r="J20" i="5"/>
  <c r="D28" i="5"/>
  <c r="R53" i="5"/>
  <c r="AD21" i="5"/>
  <c r="P10" i="5"/>
  <c r="AE14" i="5"/>
  <c r="M28" i="5"/>
  <c r="T32" i="5"/>
  <c r="Q46" i="5"/>
  <c r="Q9" i="5"/>
  <c r="G21" i="5"/>
  <c r="AD18" i="5"/>
  <c r="L21" i="5"/>
  <c r="T43" i="5"/>
  <c r="N10" i="5"/>
  <c r="F15" i="5"/>
  <c r="Q54" i="5"/>
  <c r="M6" i="5"/>
  <c r="H30" i="5"/>
  <c r="AD16" i="5"/>
  <c r="U8" i="5"/>
  <c r="G6" i="5"/>
  <c r="T52" i="5"/>
  <c r="G10" i="5"/>
  <c r="P13" i="5"/>
  <c r="AC24" i="5"/>
  <c r="AD12" i="5"/>
  <c r="F20" i="5"/>
  <c r="Z5" i="5"/>
  <c r="V6" i="5"/>
  <c r="C15" i="5"/>
  <c r="Q7" i="5"/>
  <c r="S47" i="5"/>
  <c r="E11" i="5"/>
  <c r="L22" i="5"/>
  <c r="N26" i="5"/>
  <c r="S39" i="5"/>
  <c r="AE23" i="5"/>
  <c r="H27" i="5"/>
  <c r="U25" i="5"/>
  <c r="B14" i="5"/>
  <c r="J6" i="5"/>
  <c r="F18" i="5"/>
  <c r="AC17" i="5"/>
  <c r="U57" i="5"/>
  <c r="H9" i="5"/>
  <c r="AD22" i="5"/>
  <c r="T25" i="5"/>
  <c r="J13" i="5"/>
  <c r="J18" i="5"/>
  <c r="AA19" i="5"/>
  <c r="Z6" i="5"/>
  <c r="Y20" i="5"/>
  <c r="J19" i="5"/>
  <c r="R57" i="5"/>
  <c r="K15" i="5"/>
  <c r="B28" i="5"/>
  <c r="B20" i="5"/>
  <c r="V53" i="5"/>
  <c r="R40" i="5"/>
  <c r="K25" i="5"/>
  <c r="Z13" i="5"/>
  <c r="U38" i="5"/>
  <c r="Q26" i="5"/>
  <c r="Q8" i="5"/>
  <c r="J26" i="5"/>
  <c r="R8" i="5"/>
  <c r="B27" i="5"/>
  <c r="U32" i="5"/>
  <c r="S27" i="5"/>
  <c r="AA22" i="5"/>
  <c r="V57" i="5"/>
  <c r="Q13" i="5"/>
  <c r="P11" i="5"/>
  <c r="AA9" i="5"/>
  <c r="E9" i="5"/>
  <c r="Q47" i="5"/>
  <c r="S52" i="5"/>
  <c r="P56" i="5"/>
  <c r="E15" i="5"/>
  <c r="A22" i="5"/>
  <c r="L29" i="5"/>
  <c r="B21" i="5"/>
  <c r="E28" i="5"/>
  <c r="P20" i="5"/>
  <c r="T53" i="5"/>
  <c r="Q53" i="5"/>
  <c r="T36" i="5"/>
  <c r="M15" i="5"/>
  <c r="M17" i="5"/>
  <c r="K12" i="5"/>
  <c r="T6" i="5"/>
  <c r="P51" i="5"/>
  <c r="F26" i="5"/>
  <c r="V48" i="5"/>
  <c r="H10" i="5"/>
  <c r="AE7" i="5"/>
  <c r="L9" i="5"/>
  <c r="P44" i="5"/>
  <c r="L14" i="5"/>
  <c r="V17" i="5"/>
  <c r="AA20" i="5"/>
  <c r="T49" i="5"/>
  <c r="N25" i="5"/>
  <c r="B13" i="5"/>
  <c r="R10" i="5"/>
  <c r="L11" i="5"/>
  <c r="G18" i="5"/>
  <c r="Q48" i="5"/>
  <c r="H22" i="5"/>
  <c r="U22" i="5"/>
  <c r="R17" i="5"/>
  <c r="P55" i="5"/>
  <c r="B11" i="5"/>
  <c r="AE15" i="5"/>
  <c r="L31" i="5"/>
  <c r="M7" i="5"/>
  <c r="E23" i="5"/>
  <c r="K26" i="5"/>
  <c r="V28" i="5"/>
  <c r="AE11" i="5"/>
  <c r="K18" i="5"/>
  <c r="I7" i="5"/>
  <c r="P52" i="5"/>
  <c r="J5" i="5"/>
  <c r="V43" i="5"/>
  <c r="U34" i="5"/>
  <c r="T28" i="5"/>
  <c r="R32" i="5"/>
  <c r="AB14" i="5"/>
  <c r="A7" i="5"/>
  <c r="AC15" i="5"/>
  <c r="P6" i="5"/>
  <c r="AA11" i="5"/>
  <c r="AE13" i="5"/>
  <c r="F11" i="5"/>
  <c r="H26" i="5"/>
  <c r="AD8" i="5"/>
  <c r="F9" i="5"/>
  <c r="AB17" i="5"/>
  <c r="N21" i="5"/>
  <c r="Q24" i="5"/>
  <c r="Y13" i="5"/>
  <c r="AE19" i="5"/>
  <c r="P48" i="5"/>
  <c r="D9" i="5"/>
  <c r="D19" i="5"/>
  <c r="S21" i="5"/>
  <c r="D16" i="5"/>
  <c r="S55" i="5"/>
  <c r="D11" i="5"/>
  <c r="T24" i="5"/>
  <c r="E16" i="5"/>
  <c r="I17" i="5"/>
  <c r="J9" i="5"/>
  <c r="U37" i="5"/>
  <c r="M10" i="5"/>
  <c r="R38" i="5"/>
  <c r="V31" i="5"/>
  <c r="I8" i="5"/>
  <c r="S28" i="5"/>
  <c r="N17" i="5"/>
  <c r="T14" i="5"/>
  <c r="H16" i="5"/>
  <c r="U42" i="5"/>
  <c r="M5" i="5"/>
  <c r="K10" i="5"/>
  <c r="Q35" i="5"/>
  <c r="Z7" i="5"/>
  <c r="S56" i="5"/>
  <c r="AC5" i="5"/>
  <c r="H6" i="5"/>
  <c r="P7" i="5"/>
  <c r="Z23" i="5"/>
  <c r="B7" i="5"/>
  <c r="M20" i="5"/>
  <c r="U7" i="5"/>
  <c r="V24" i="5"/>
  <c r="Y12" i="5"/>
  <c r="M23" i="5"/>
  <c r="N27" i="5"/>
  <c r="S12" i="5"/>
  <c r="AD20" i="5"/>
  <c r="S15" i="5"/>
  <c r="B10" i="5"/>
  <c r="T50" i="5"/>
  <c r="J10" i="5"/>
  <c r="J21" i="5"/>
  <c r="U29" i="5"/>
  <c r="H15" i="5"/>
  <c r="I16" i="5"/>
  <c r="L19" i="5"/>
  <c r="D14" i="5"/>
  <c r="H19" i="5"/>
  <c r="R27" i="5"/>
  <c r="R11" i="5"/>
  <c r="T5" i="5"/>
  <c r="J30" i="5"/>
  <c r="AB8" i="5"/>
  <c r="V29" i="5"/>
  <c r="R37" i="5"/>
  <c r="AB9" i="5"/>
  <c r="T30" i="5"/>
  <c r="S8" i="5"/>
  <c r="AD24" i="5"/>
  <c r="J22" i="5"/>
  <c r="C31" i="5"/>
  <c r="M13" i="5"/>
  <c r="AD6" i="5"/>
  <c r="L26" i="5"/>
  <c r="Q52" i="5"/>
  <c r="P33" i="5"/>
  <c r="AC26" i="5"/>
  <c r="S9" i="5"/>
  <c r="H8" i="5"/>
  <c r="C12" i="5"/>
  <c r="F23" i="5"/>
  <c r="AC21" i="5"/>
  <c r="I20" i="5"/>
  <c r="Z26" i="5"/>
  <c r="J17" i="5"/>
  <c r="B6" i="5"/>
  <c r="C9" i="5"/>
  <c r="I21" i="5"/>
  <c r="R15" i="5"/>
  <c r="M9" i="5"/>
  <c r="P8" i="5"/>
  <c r="AC16" i="5"/>
  <c r="R54" i="5"/>
  <c r="D7" i="5"/>
  <c r="AA12" i="5"/>
  <c r="F14" i="5"/>
  <c r="I18" i="5"/>
  <c r="A8" i="5"/>
  <c r="E21" i="5"/>
  <c r="M19" i="5"/>
  <c r="J12" i="5"/>
  <c r="Y25" i="5"/>
  <c r="P49" i="5"/>
  <c r="Y16" i="5"/>
  <c r="A30" i="5"/>
  <c r="S45" i="5"/>
  <c r="I9" i="5"/>
  <c r="F19" i="5"/>
  <c r="U35" i="5"/>
  <c r="M21" i="5"/>
  <c r="J23" i="5"/>
  <c r="N9" i="5"/>
  <c r="T8" i="5"/>
  <c r="B9" i="5"/>
  <c r="U6" i="5"/>
  <c r="Z22" i="5"/>
  <c r="H23" i="5"/>
  <c r="E12" i="5"/>
  <c r="AA25" i="5"/>
  <c r="B12" i="5"/>
  <c r="C5" i="5"/>
  <c r="L16" i="5"/>
  <c r="AA7" i="5"/>
  <c r="Q5" i="5"/>
  <c r="L30" i="5"/>
  <c r="C26" i="5"/>
  <c r="Q55" i="5"/>
  <c r="U18" i="5"/>
  <c r="C8" i="5"/>
  <c r="Q40" i="5"/>
  <c r="G19" i="5"/>
  <c r="A26" i="5"/>
  <c r="I5" i="5"/>
  <c r="J31" i="5"/>
  <c r="U55" i="5"/>
  <c r="D10" i="5"/>
  <c r="AD15" i="5"/>
  <c r="P19" i="5"/>
  <c r="B31" i="5"/>
  <c r="F12" i="5"/>
  <c r="J27" i="5"/>
  <c r="D18" i="5"/>
  <c r="D20" i="5"/>
  <c r="Q25" i="5"/>
  <c r="A6" i="5"/>
  <c r="F25" i="5"/>
  <c r="T22" i="5"/>
  <c r="L10" i="5"/>
  <c r="D23" i="5"/>
  <c r="R49" i="5"/>
  <c r="R55" i="5"/>
  <c r="AB21" i="5"/>
  <c r="U33" i="5"/>
  <c r="Q50" i="5"/>
  <c r="I12" i="5"/>
  <c r="AD14" i="5"/>
  <c r="C19" i="5"/>
  <c r="T37" i="5"/>
  <c r="T12" i="5"/>
  <c r="M29" i="5"/>
  <c r="F28" i="5"/>
  <c r="C24" i="5"/>
  <c r="V55" i="5"/>
  <c r="AA13" i="5"/>
  <c r="U47" i="5"/>
  <c r="H14" i="5"/>
  <c r="P36" i="5"/>
  <c r="H5" i="5"/>
  <c r="AC13" i="5"/>
  <c r="I24" i="5"/>
  <c r="H28" i="5"/>
  <c r="N14" i="5"/>
  <c r="H7" i="5"/>
  <c r="D51" i="5" l="1"/>
  <c r="F51" i="5" s="1"/>
  <c r="B45" i="5"/>
  <c r="D48" i="5"/>
  <c r="D49" i="5"/>
  <c r="C45" i="5"/>
  <c r="G47" i="5"/>
  <c r="G46" i="5"/>
  <c r="U60" i="5"/>
  <c r="U59" i="5"/>
  <c r="D54" i="5"/>
  <c r="Z31" i="5"/>
  <c r="AA31" i="5"/>
  <c r="D55" i="5"/>
  <c r="I45" i="5"/>
  <c r="J45" i="5"/>
  <c r="AD32" i="5"/>
  <c r="D52" i="5"/>
  <c r="D45" i="5" l="1"/>
  <c r="D56" i="5"/>
  <c r="AB31" i="5"/>
  <c r="K45" i="5"/>
  <c r="F49" i="5"/>
  <c r="G52" i="5"/>
  <c r="D50" i="5"/>
  <c r="G51" i="5"/>
  <c r="F48" i="5"/>
  <c r="J48" i="5" s="1"/>
  <c r="F52" i="5"/>
  <c r="F53" i="5" s="1"/>
  <c r="D53" i="5"/>
  <c r="H52" i="5" l="1"/>
  <c r="J49" i="5"/>
  <c r="F5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I10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I10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I10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H9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引用数据</t>
        </r>
      </text>
    </comment>
    <comment ref="I39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H9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引用数据</t>
        </r>
      </text>
    </comment>
    <comment ref="I39" authorId="0" shapeId="0" xr:uid="{00000000-0006-0000-0500-000002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I10" authorId="0" shapeId="0" xr:uid="{00000000-0006-0000-06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I10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I10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I10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sharedStrings.xml><?xml version="1.0" encoding="utf-8"?>
<sst xmlns="http://schemas.openxmlformats.org/spreadsheetml/2006/main" count="263" uniqueCount="59">
  <si>
    <t>项目名称：</t>
  </si>
  <si>
    <t>安平高速</t>
  </si>
  <si>
    <t>合同段：</t>
  </si>
  <si>
    <t>LM1</t>
  </si>
  <si>
    <t>分部工程：</t>
  </si>
  <si>
    <t>路面面层</t>
  </si>
  <si>
    <t>检测时间：</t>
  </si>
  <si>
    <t>2015.10.9-2015.11.5</t>
  </si>
  <si>
    <t>工程名称</t>
  </si>
  <si>
    <t>桩号</t>
  </si>
  <si>
    <t>厚度</t>
  </si>
  <si>
    <t>备注</t>
  </si>
  <si>
    <t>左1</t>
  </si>
  <si>
    <t>左2</t>
  </si>
  <si>
    <t>右1</t>
  </si>
  <si>
    <t>右2</t>
  </si>
  <si>
    <t>沥青路面厚度质量鉴定表（雷达法）</t>
  </si>
  <si>
    <t>路面厚度质量鉴定表（雷达法）</t>
  </si>
  <si>
    <r>
      <rPr>
        <sz val="11"/>
        <rFont val="宋体"/>
        <family val="3"/>
        <charset val="134"/>
      </rPr>
      <t>厚度（c</t>
    </r>
    <r>
      <rPr>
        <sz val="11"/>
        <rFont val="宋体"/>
        <family val="3"/>
        <charset val="134"/>
      </rPr>
      <t>m</t>
    </r>
    <r>
      <rPr>
        <sz val="11"/>
        <rFont val="宋体"/>
        <family val="3"/>
        <charset val="134"/>
      </rPr>
      <t>）</t>
    </r>
  </si>
  <si>
    <t>代表值允许偏差（cm）</t>
  </si>
  <si>
    <t>合格值允许偏差（cm）</t>
  </si>
  <si>
    <t>总点数</t>
  </si>
  <si>
    <t>合格数</t>
  </si>
  <si>
    <t>设计值(cm)</t>
  </si>
  <si>
    <t>平均值(cm)</t>
  </si>
  <si>
    <t>代表值(cm)</t>
  </si>
  <si>
    <t>均方差</t>
  </si>
  <si>
    <t>合格率</t>
  </si>
  <si>
    <t>评定结果</t>
  </si>
  <si>
    <t>隧道路面厚度质量鉴定表（雷达法）</t>
  </si>
  <si>
    <r>
      <rPr>
        <sz val="12"/>
        <rFont val="宋体"/>
        <family val="3"/>
        <charset val="134"/>
      </rPr>
      <t>厚度</t>
    </r>
    <r>
      <rPr>
        <sz val="12"/>
        <rFont val="宋体"/>
        <family val="3"/>
        <charset val="134"/>
      </rPr>
      <t>(</t>
    </r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m)</t>
    </r>
  </si>
  <si>
    <r>
      <rPr>
        <b/>
        <sz val="20"/>
        <rFont val="Times New Roman"/>
        <family val="1"/>
      </rPr>
      <t>LM-1</t>
    </r>
    <r>
      <rPr>
        <b/>
        <sz val="20"/>
        <rFont val="宋体"/>
        <family val="3"/>
        <charset val="134"/>
      </rPr>
      <t>路面厚度统计表</t>
    </r>
  </si>
  <si>
    <t>右幅</t>
  </si>
  <si>
    <t>左幅</t>
  </si>
  <si>
    <t>桥</t>
  </si>
  <si>
    <t>隧道</t>
  </si>
  <si>
    <t>平均值</t>
  </si>
  <si>
    <t>代表值</t>
  </si>
  <si>
    <t>max</t>
  </si>
  <si>
    <t>min</t>
  </si>
  <si>
    <t>路</t>
  </si>
  <si>
    <t>总合格数</t>
  </si>
  <si>
    <t>总</t>
  </si>
  <si>
    <t>隧</t>
  </si>
  <si>
    <t>匝道</t>
  </si>
  <si>
    <t>总点数：</t>
  </si>
  <si>
    <t>合格数：</t>
  </si>
  <si>
    <t>平均数：</t>
  </si>
  <si>
    <t>均方差：</t>
  </si>
  <si>
    <t>合格率：</t>
  </si>
  <si>
    <t>使用说明：此程序在使用时，只需将由路面雷达导出的数据加上桩号，粘贴到‘原始数据’相应表格中即可。</t>
  </si>
  <si>
    <r>
      <rPr>
        <sz val="12"/>
        <rFont val="Times New Roman"/>
        <family val="1"/>
      </rPr>
      <t xml:space="preserve">          </t>
    </r>
    <r>
      <rPr>
        <sz val="12"/>
        <rFont val="宋体"/>
        <family val="3"/>
        <charset val="134"/>
      </rPr>
      <t>其中桥的数据需要手动剔除与粘贴</t>
    </r>
  </si>
  <si>
    <r>
      <rPr>
        <b/>
        <sz val="22"/>
        <color indexed="10"/>
        <rFont val="宋体"/>
        <family val="3"/>
        <charset val="134"/>
      </rPr>
      <t>警告</t>
    </r>
    <r>
      <rPr>
        <b/>
        <sz val="12"/>
        <color indexed="10"/>
        <rFont val="宋体"/>
        <family val="3"/>
        <charset val="134"/>
      </rPr>
      <t>：</t>
    </r>
  </si>
  <si>
    <t>此程序修改权归路面雷达组所有。若他人妄加修改，后果自负！</t>
  </si>
  <si>
    <t>版权所有，翻版必究</t>
  </si>
  <si>
    <t>n</t>
  </si>
  <si>
    <t>桥面系厚度质量鉴定表（雷达法）</t>
    <phoneticPr fontId="17" type="noConversion"/>
  </si>
  <si>
    <t>隧道路面系厚度质量鉴定表（雷达法）</t>
    <phoneticPr fontId="7" type="noConversion"/>
  </si>
  <si>
    <t>沥青路面厚度质量鉴定表（雷达法）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</si>
</sst>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%"/>
    <numFmt numFmtId="177" formatCode="\K#"/>
    <numFmt numFmtId="178" formatCode="0.00_);[Red]\(0.00\)"/>
    <numFmt numFmtId="179" formatCode="\K#\+##0"/>
    <numFmt numFmtId="180" formatCode="0_);[Red]\(0\)"/>
    <numFmt numFmtId="181" formatCode="0.0"/>
    <numFmt numFmtId="182" formatCode="0.0_ "/>
    <numFmt numFmtId="183" formatCode="\K#0\+000"/>
    <numFmt numFmtId="184" formatCode="0.000_ "/>
    <numFmt numFmtId="185" formatCode="0.00_ "/>
    <numFmt numFmtId="186" formatCode="0_ "/>
  </numFmts>
  <fonts count="18" x14ac:knownFonts="1">
    <font>
      <sz val="12"/>
      <name val="宋体"/>
      <charset val="134"/>
    </font>
    <font>
      <sz val="12"/>
      <name val="Times New Roman"/>
      <family val="1"/>
    </font>
    <font>
      <b/>
      <sz val="2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20"/>
      <name val="Times New Roman"/>
      <family val="1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color rgb="FF000000"/>
      <name val="Times New Roman"/>
      <family val="1"/>
    </font>
    <font>
      <sz val="12"/>
      <color indexed="8"/>
      <name val="Times New Roman"/>
      <family val="1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rgb="FF000000"/>
      </right>
      <top style="thick">
        <color auto="1"/>
      </top>
      <bottom style="medium">
        <color rgb="FF000000"/>
      </bottom>
      <diagonal/>
    </border>
    <border>
      <left/>
      <right style="thick">
        <color auto="1"/>
      </right>
      <top style="thick">
        <color auto="1"/>
      </top>
      <bottom style="medium">
        <color rgb="FF000000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auto="1"/>
      </right>
      <top/>
      <bottom style="medium">
        <color rgb="FF000000"/>
      </bottom>
      <diagonal/>
    </border>
    <border>
      <left style="thick">
        <color auto="1"/>
      </left>
      <right style="medium">
        <color rgb="FF000000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81" fontId="0" fillId="0" borderId="9" xfId="1" applyNumberFormat="1" applyFont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181" fontId="0" fillId="2" borderId="0" xfId="1" applyNumberFormat="1" applyFont="1" applyFill="1" applyBorder="1" applyAlignment="1">
      <alignment horizontal="center" vertical="center"/>
    </xf>
    <xf numFmtId="182" fontId="0" fillId="0" borderId="6" xfId="0" applyNumberFormat="1" applyBorder="1" applyAlignment="1">
      <alignment horizontal="center" vertical="center"/>
    </xf>
    <xf numFmtId="184" fontId="0" fillId="2" borderId="0" xfId="1" applyNumberFormat="1" applyFont="1" applyFill="1" applyBorder="1" applyAlignment="1">
      <alignment horizontal="center" vertical="center"/>
    </xf>
    <xf numFmtId="181" fontId="0" fillId="0" borderId="0" xfId="1" applyNumberFormat="1" applyFont="1" applyBorder="1" applyAlignment="1">
      <alignment horizontal="center" vertical="center"/>
    </xf>
    <xf numFmtId="181" fontId="0" fillId="0" borderId="0" xfId="1" applyNumberFormat="1" applyFont="1" applyAlignment="1">
      <alignment horizontal="center" vertical="center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181" fontId="7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180" fontId="7" fillId="3" borderId="1" xfId="0" applyNumberFormat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182" fontId="7" fillId="4" borderId="1" xfId="0" applyNumberFormat="1" applyFont="1" applyFill="1" applyBorder="1" applyAlignment="1">
      <alignment horizontal="center" vertical="center"/>
    </xf>
    <xf numFmtId="185" fontId="7" fillId="4" borderId="1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1" fontId="4" fillId="0" borderId="0" xfId="0" applyNumberFormat="1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86" fontId="8" fillId="0" borderId="1" xfId="0" applyNumberFormat="1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86" fontId="8" fillId="0" borderId="0" xfId="0" applyNumberFormat="1" applyFont="1" applyAlignment="1">
      <alignment horizontal="center" vertical="center" wrapText="1"/>
    </xf>
    <xf numFmtId="178" fontId="8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0" fillId="3" borderId="0" xfId="0" applyFill="1"/>
    <xf numFmtId="179" fontId="0" fillId="3" borderId="0" xfId="0" applyNumberFormat="1" applyFill="1" applyAlignment="1">
      <alignment horizontal="center" vertical="center"/>
    </xf>
    <xf numFmtId="179" fontId="7" fillId="3" borderId="0" xfId="0" applyNumberFormat="1" applyFont="1" applyFill="1" applyAlignment="1">
      <alignment horizontal="center" vertical="center"/>
    </xf>
    <xf numFmtId="182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9" fontId="11" fillId="3" borderId="0" xfId="0" applyNumberFormat="1" applyFont="1" applyFill="1" applyAlignment="1">
      <alignment horizontal="right" vertical="center"/>
    </xf>
    <xf numFmtId="181" fontId="11" fillId="3" borderId="0" xfId="0" applyNumberFormat="1" applyFont="1" applyFill="1" applyAlignment="1">
      <alignment horizontal="center" vertical="center"/>
    </xf>
    <xf numFmtId="179" fontId="11" fillId="3" borderId="19" xfId="0" applyNumberFormat="1" applyFont="1" applyFill="1" applyBorder="1" applyAlignment="1">
      <alignment horizontal="right" vertical="center"/>
    </xf>
    <xf numFmtId="182" fontId="0" fillId="3" borderId="26" xfId="0" applyNumberFormat="1" applyFill="1" applyBorder="1" applyAlignment="1">
      <alignment horizontal="center" vertical="center"/>
    </xf>
    <xf numFmtId="182" fontId="0" fillId="3" borderId="1" xfId="0" applyNumberFormat="1" applyFill="1" applyBorder="1" applyAlignment="1">
      <alignment horizontal="center" vertical="center"/>
    </xf>
    <xf numFmtId="183" fontId="12" fillId="3" borderId="1" xfId="0" applyNumberFormat="1" applyFont="1" applyFill="1" applyBorder="1" applyAlignment="1">
      <alignment horizontal="center" vertical="center"/>
    </xf>
    <xf numFmtId="181" fontId="12" fillId="3" borderId="1" xfId="0" applyNumberFormat="1" applyFont="1" applyFill="1" applyBorder="1" applyAlignment="1">
      <alignment horizontal="center" vertical="center"/>
    </xf>
    <xf numFmtId="179" fontId="12" fillId="3" borderId="1" xfId="0" applyNumberFormat="1" applyFont="1" applyFill="1" applyBorder="1" applyAlignment="1">
      <alignment horizontal="center" vertical="center"/>
    </xf>
    <xf numFmtId="1" fontId="12" fillId="3" borderId="1" xfId="0" applyNumberFormat="1" applyFont="1" applyFill="1" applyBorder="1" applyAlignment="1">
      <alignment horizontal="center" vertical="center"/>
    </xf>
    <xf numFmtId="181" fontId="12" fillId="3" borderId="1" xfId="1" applyNumberFormat="1" applyFont="1" applyFill="1" applyBorder="1" applyAlignment="1">
      <alignment horizontal="center" vertical="center"/>
    </xf>
    <xf numFmtId="179" fontId="11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81" fontId="11" fillId="3" borderId="1" xfId="0" applyNumberFormat="1" applyFont="1" applyFill="1" applyBorder="1" applyAlignment="1">
      <alignment horizontal="center" vertical="center"/>
    </xf>
    <xf numFmtId="181" fontId="12" fillId="3" borderId="1" xfId="0" applyNumberFormat="1" applyFont="1" applyFill="1" applyBorder="1" applyAlignment="1">
      <alignment horizontal="center" vertical="center" wrapText="1"/>
    </xf>
    <xf numFmtId="182" fontId="12" fillId="3" borderId="1" xfId="1" applyNumberFormat="1" applyFont="1" applyFill="1" applyBorder="1" applyAlignment="1">
      <alignment horizontal="center" vertical="center"/>
    </xf>
    <xf numFmtId="179" fontId="0" fillId="3" borderId="0" xfId="0" applyNumberFormat="1" applyFill="1" applyAlignment="1">
      <alignment horizontal="center" vertical="center" wrapText="1"/>
    </xf>
    <xf numFmtId="179" fontId="12" fillId="3" borderId="1" xfId="0" applyNumberFormat="1" applyFont="1" applyFill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 wrapText="1"/>
    </xf>
    <xf numFmtId="179" fontId="12" fillId="3" borderId="1" xfId="0" applyNumberFormat="1" applyFont="1" applyFill="1" applyBorder="1" applyAlignment="1">
      <alignment horizontal="center" vertical="center" wrapText="1"/>
    </xf>
    <xf numFmtId="17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82" fontId="0" fillId="3" borderId="1" xfId="0" applyNumberFormat="1" applyFill="1" applyBorder="1" applyAlignment="1">
      <alignment horizontal="center" vertical="center"/>
    </xf>
    <xf numFmtId="179" fontId="6" fillId="3" borderId="0" xfId="0" applyNumberFormat="1" applyFont="1" applyFill="1" applyAlignment="1">
      <alignment horizontal="center" vertical="center"/>
    </xf>
    <xf numFmtId="179" fontId="11" fillId="3" borderId="0" xfId="0" applyNumberFormat="1" applyFont="1" applyFill="1" applyAlignment="1">
      <alignment horizontal="left" vertical="center"/>
    </xf>
    <xf numFmtId="181" fontId="11" fillId="3" borderId="0" xfId="0" applyNumberFormat="1" applyFont="1" applyFill="1" applyAlignment="1">
      <alignment horizontal="right" vertical="center"/>
    </xf>
    <xf numFmtId="181" fontId="11" fillId="3" borderId="0" xfId="0" applyNumberFormat="1" applyFont="1" applyFill="1" applyAlignment="1">
      <alignment horizontal="left" vertical="center"/>
    </xf>
    <xf numFmtId="179" fontId="11" fillId="3" borderId="19" xfId="0" applyNumberFormat="1" applyFont="1" applyFill="1" applyBorder="1" applyAlignment="1">
      <alignment horizontal="left" vertical="center"/>
    </xf>
    <xf numFmtId="179" fontId="11" fillId="3" borderId="19" xfId="0" applyNumberFormat="1" applyFont="1" applyFill="1" applyBorder="1" applyAlignment="1">
      <alignment horizontal="right" vertical="center"/>
    </xf>
    <xf numFmtId="181" fontId="11" fillId="3" borderId="19" xfId="0" applyNumberFormat="1" applyFont="1" applyFill="1" applyBorder="1" applyAlignment="1">
      <alignment horizontal="left" vertical="center"/>
    </xf>
    <xf numFmtId="179" fontId="12" fillId="3" borderId="28" xfId="0" applyNumberFormat="1" applyFont="1" applyFill="1" applyBorder="1" applyAlignment="1">
      <alignment horizontal="center" vertical="center" wrapText="1"/>
    </xf>
    <xf numFmtId="179" fontId="12" fillId="3" borderId="29" xfId="0" applyNumberFormat="1" applyFont="1" applyFill="1" applyBorder="1" applyAlignment="1">
      <alignment horizontal="center" vertical="center" wrapText="1"/>
    </xf>
    <xf numFmtId="179" fontId="12" fillId="3" borderId="30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79" fontId="11" fillId="3" borderId="1" xfId="0" applyNumberFormat="1" applyFont="1" applyFill="1" applyBorder="1" applyAlignment="1">
      <alignment horizontal="center" vertical="center"/>
    </xf>
    <xf numFmtId="181" fontId="11" fillId="3" borderId="1" xfId="0" applyNumberFormat="1" applyFont="1" applyFill="1" applyBorder="1" applyAlignment="1">
      <alignment horizontal="center" vertical="center"/>
    </xf>
    <xf numFmtId="179" fontId="0" fillId="3" borderId="25" xfId="0" applyNumberFormat="1" applyFill="1" applyBorder="1" applyAlignment="1">
      <alignment horizontal="center" vertical="center"/>
    </xf>
    <xf numFmtId="179" fontId="0" fillId="3" borderId="27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80" fontId="0" fillId="0" borderId="7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10"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view="pageBreakPreview" zoomScaleNormal="100" zoomScaleSheetLayoutView="100" workbookViewId="0">
      <selection activeCell="H2" sqref="H2:I2"/>
    </sheetView>
  </sheetViews>
  <sheetFormatPr defaultColWidth="9" defaultRowHeight="15.75" customHeight="1" x14ac:dyDescent="0.15"/>
  <cols>
    <col min="1" max="1" width="11.375" style="8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91" t="s">
        <v>56</v>
      </c>
      <c r="B1" s="91"/>
      <c r="C1" s="91"/>
      <c r="D1" s="91"/>
      <c r="E1" s="91"/>
      <c r="F1" s="91"/>
      <c r="G1" s="91"/>
      <c r="H1" s="91"/>
      <c r="I1" s="91"/>
    </row>
    <row r="2" spans="1:9" ht="15.75" customHeight="1" x14ac:dyDescent="0.15">
      <c r="A2" s="67" t="s">
        <v>0</v>
      </c>
      <c r="B2" s="92" t="s">
        <v>1</v>
      </c>
      <c r="C2" s="92"/>
      <c r="D2" s="92"/>
      <c r="E2" s="68"/>
      <c r="F2" s="93" t="s">
        <v>2</v>
      </c>
      <c r="G2" s="93"/>
      <c r="H2" s="94" t="s">
        <v>3</v>
      </c>
      <c r="I2" s="94"/>
    </row>
    <row r="3" spans="1:9" ht="15.75" customHeight="1" x14ac:dyDescent="0.15">
      <c r="A3" s="69" t="s">
        <v>4</v>
      </c>
      <c r="B3" s="95" t="s">
        <v>5</v>
      </c>
      <c r="C3" s="95"/>
      <c r="D3" s="95"/>
      <c r="E3" s="68"/>
      <c r="F3" s="96" t="s">
        <v>6</v>
      </c>
      <c r="G3" s="96"/>
      <c r="H3" s="97" t="s">
        <v>7</v>
      </c>
      <c r="I3" s="97"/>
    </row>
    <row r="4" spans="1:9" ht="15.75" customHeight="1" x14ac:dyDescent="0.15">
      <c r="A4" s="85" t="s">
        <v>8</v>
      </c>
      <c r="B4" s="87" t="s">
        <v>9</v>
      </c>
      <c r="C4" s="71"/>
      <c r="D4" s="90" t="s">
        <v>10</v>
      </c>
      <c r="E4" s="90"/>
      <c r="F4" s="90"/>
      <c r="G4" s="88" t="s">
        <v>11</v>
      </c>
      <c r="H4" s="88"/>
      <c r="I4" s="88"/>
    </row>
    <row r="5" spans="1:9" ht="15.75" customHeight="1" x14ac:dyDescent="0.15">
      <c r="A5" s="85"/>
      <c r="B5" s="87"/>
      <c r="C5" s="71" t="s">
        <v>12</v>
      </c>
      <c r="D5" s="71" t="s">
        <v>13</v>
      </c>
      <c r="E5" s="71" t="s">
        <v>14</v>
      </c>
      <c r="F5" s="71" t="s">
        <v>15</v>
      </c>
      <c r="G5" s="88"/>
      <c r="H5" s="88"/>
      <c r="I5" s="88"/>
    </row>
    <row r="6" spans="1:9" ht="15.2" customHeight="1" x14ac:dyDescent="0.15">
      <c r="A6" s="86"/>
      <c r="B6" s="72"/>
      <c r="C6" s="81"/>
      <c r="D6" s="81"/>
      <c r="E6" s="81"/>
      <c r="F6" s="81"/>
      <c r="G6" s="84"/>
      <c r="H6" s="84"/>
      <c r="I6" s="73"/>
    </row>
    <row r="7" spans="1:9" ht="15.2" customHeight="1" x14ac:dyDescent="0.15">
      <c r="A7" s="86"/>
      <c r="B7" s="72"/>
      <c r="C7" s="81"/>
      <c r="D7" s="81"/>
      <c r="E7" s="81"/>
      <c r="F7" s="81"/>
      <c r="G7" s="84"/>
      <c r="H7" s="84"/>
      <c r="I7" s="73"/>
    </row>
    <row r="8" spans="1:9" ht="15.2" customHeight="1" x14ac:dyDescent="0.15">
      <c r="A8" s="86"/>
      <c r="B8" s="72"/>
      <c r="C8" s="81"/>
      <c r="D8" s="81"/>
      <c r="E8" s="81"/>
      <c r="F8" s="81"/>
      <c r="G8" s="89"/>
      <c r="H8" s="89"/>
      <c r="I8" s="75"/>
    </row>
    <row r="9" spans="1:9" ht="15.2" customHeight="1" x14ac:dyDescent="0.15">
      <c r="A9" s="86"/>
      <c r="B9" s="72"/>
      <c r="C9" s="81"/>
      <c r="D9" s="81"/>
      <c r="E9" s="81"/>
      <c r="F9" s="81"/>
      <c r="G9" s="89"/>
      <c r="H9" s="89"/>
      <c r="I9" s="75"/>
    </row>
    <row r="10" spans="1:9" ht="15.2" customHeight="1" x14ac:dyDescent="0.15">
      <c r="A10" s="86"/>
      <c r="B10" s="72"/>
      <c r="C10" s="81"/>
      <c r="D10" s="81"/>
      <c r="E10" s="81"/>
      <c r="F10" s="81"/>
      <c r="G10" s="84"/>
      <c r="H10" s="84"/>
      <c r="I10" s="73"/>
    </row>
    <row r="11" spans="1:9" ht="15.2" customHeight="1" x14ac:dyDescent="0.15">
      <c r="A11" s="86"/>
      <c r="B11" s="72"/>
      <c r="C11" s="81"/>
      <c r="D11" s="81"/>
      <c r="E11" s="81"/>
      <c r="F11" s="81"/>
      <c r="G11" s="89"/>
      <c r="H11" s="89"/>
      <c r="I11" s="73"/>
    </row>
    <row r="12" spans="1:9" ht="15.2" customHeight="1" x14ac:dyDescent="0.15">
      <c r="A12" s="86"/>
      <c r="B12" s="72"/>
      <c r="C12" s="81"/>
      <c r="D12" s="81"/>
      <c r="E12" s="81"/>
      <c r="F12" s="81"/>
      <c r="G12" s="84"/>
      <c r="H12" s="84"/>
      <c r="I12" s="73"/>
    </row>
    <row r="13" spans="1:9" ht="15.2" customHeight="1" x14ac:dyDescent="0.15">
      <c r="A13" s="86"/>
      <c r="B13" s="72"/>
      <c r="C13" s="81"/>
      <c r="D13" s="81"/>
      <c r="E13" s="81"/>
      <c r="F13" s="81"/>
      <c r="G13" s="89"/>
      <c r="H13" s="89"/>
      <c r="I13" s="73"/>
    </row>
    <row r="14" spans="1:9" ht="15.2" customHeight="1" x14ac:dyDescent="0.15">
      <c r="A14" s="86"/>
      <c r="B14" s="72"/>
      <c r="C14" s="81"/>
      <c r="D14" s="81"/>
      <c r="E14" s="81"/>
      <c r="F14" s="81"/>
      <c r="G14" s="89"/>
      <c r="H14" s="89"/>
      <c r="I14" s="76"/>
    </row>
    <row r="15" spans="1:9" ht="15.2" customHeight="1" x14ac:dyDescent="0.15">
      <c r="A15" s="86"/>
      <c r="B15" s="72"/>
      <c r="C15" s="81"/>
      <c r="D15" s="81"/>
      <c r="E15" s="81"/>
      <c r="F15" s="81"/>
      <c r="G15" s="84"/>
      <c r="H15" s="84"/>
      <c r="I15" s="73"/>
    </row>
    <row r="16" spans="1:9" ht="15.2" customHeight="1" x14ac:dyDescent="0.15">
      <c r="A16" s="86"/>
      <c r="B16" s="72"/>
      <c r="C16" s="81"/>
      <c r="D16" s="81"/>
      <c r="E16" s="81"/>
      <c r="F16" s="81"/>
      <c r="G16" s="84"/>
      <c r="H16" s="84"/>
      <c r="I16" s="74"/>
    </row>
    <row r="17" spans="1:9" ht="15.2" customHeight="1" x14ac:dyDescent="0.15">
      <c r="A17" s="86"/>
      <c r="B17" s="72"/>
      <c r="C17" s="81"/>
      <c r="D17" s="81"/>
      <c r="E17" s="81"/>
      <c r="F17" s="81"/>
      <c r="G17" s="84"/>
      <c r="H17" s="84"/>
      <c r="I17" s="74"/>
    </row>
    <row r="18" spans="1:9" ht="15.2" customHeight="1" x14ac:dyDescent="0.15">
      <c r="A18" s="86"/>
      <c r="B18" s="72"/>
      <c r="C18" s="81"/>
      <c r="D18" s="81"/>
      <c r="E18" s="81"/>
      <c r="F18" s="81"/>
      <c r="G18" s="89"/>
      <c r="H18" s="89"/>
      <c r="I18" s="74"/>
    </row>
    <row r="19" spans="1:9" ht="15.2" customHeight="1" x14ac:dyDescent="0.15">
      <c r="A19" s="86"/>
      <c r="B19" s="72"/>
      <c r="C19" s="81"/>
      <c r="D19" s="81"/>
      <c r="E19" s="81"/>
      <c r="F19" s="81"/>
      <c r="G19" s="89"/>
      <c r="H19" s="89"/>
      <c r="I19" s="74"/>
    </row>
    <row r="20" spans="1:9" ht="15.2" customHeight="1" x14ac:dyDescent="0.15">
      <c r="A20" s="86"/>
      <c r="B20" s="72"/>
      <c r="C20" s="81"/>
      <c r="D20" s="81"/>
      <c r="E20" s="81"/>
      <c r="F20" s="81"/>
      <c r="G20" s="84"/>
      <c r="H20" s="84"/>
      <c r="I20" s="74"/>
    </row>
    <row r="21" spans="1:9" ht="15.2" customHeight="1" x14ac:dyDescent="0.15">
      <c r="A21" s="86"/>
      <c r="B21" s="72"/>
      <c r="C21" s="81"/>
      <c r="D21" s="81"/>
      <c r="E21" s="81"/>
      <c r="F21" s="81"/>
      <c r="G21" s="89"/>
      <c r="H21" s="89"/>
      <c r="I21" s="74"/>
    </row>
    <row r="22" spans="1:9" ht="15.2" customHeight="1" x14ac:dyDescent="0.15">
      <c r="A22" s="86"/>
      <c r="B22" s="72"/>
      <c r="C22" s="81"/>
      <c r="D22" s="81"/>
      <c r="E22" s="81"/>
      <c r="F22" s="81"/>
      <c r="G22" s="84"/>
      <c r="H22" s="84"/>
      <c r="I22" s="74"/>
    </row>
    <row r="23" spans="1:9" ht="15.2" customHeight="1" x14ac:dyDescent="0.15">
      <c r="A23" s="86"/>
      <c r="B23" s="72"/>
      <c r="C23" s="81"/>
      <c r="D23" s="81"/>
      <c r="E23" s="81"/>
      <c r="F23" s="81"/>
      <c r="G23" s="89"/>
      <c r="H23" s="89"/>
      <c r="I23" s="74"/>
    </row>
    <row r="24" spans="1:9" ht="15.2" customHeight="1" x14ac:dyDescent="0.15">
      <c r="A24" s="86"/>
      <c r="B24" s="72"/>
      <c r="C24" s="81"/>
      <c r="D24" s="81"/>
      <c r="E24" s="81"/>
      <c r="F24" s="81"/>
      <c r="G24" s="89"/>
      <c r="H24" s="89"/>
      <c r="I24" s="74"/>
    </row>
    <row r="25" spans="1:9" ht="15.2" customHeight="1" x14ac:dyDescent="0.15">
      <c r="A25" s="86"/>
      <c r="B25" s="72"/>
      <c r="C25" s="81"/>
      <c r="D25" s="81"/>
      <c r="E25" s="81"/>
      <c r="F25" s="81"/>
      <c r="G25" s="84"/>
      <c r="H25" s="84"/>
      <c r="I25" s="74"/>
    </row>
    <row r="26" spans="1:9" ht="15.2" customHeight="1" x14ac:dyDescent="0.15">
      <c r="A26" s="86"/>
      <c r="B26" s="72"/>
      <c r="C26" s="81"/>
      <c r="D26" s="81"/>
      <c r="E26" s="81"/>
      <c r="F26" s="81"/>
      <c r="G26" s="84"/>
      <c r="H26" s="84"/>
      <c r="I26" s="74"/>
    </row>
    <row r="27" spans="1:9" ht="15.2" customHeight="1" x14ac:dyDescent="0.15">
      <c r="A27" s="86"/>
      <c r="B27" s="72"/>
      <c r="C27" s="81"/>
      <c r="D27" s="81"/>
      <c r="E27" s="81"/>
      <c r="F27" s="81"/>
      <c r="G27" s="84"/>
      <c r="H27" s="84"/>
      <c r="I27" s="74"/>
    </row>
    <row r="28" spans="1:9" ht="15.2" customHeight="1" x14ac:dyDescent="0.15">
      <c r="A28" s="86"/>
      <c r="B28" s="72"/>
      <c r="C28" s="81"/>
      <c r="D28" s="81"/>
      <c r="E28" s="81"/>
      <c r="F28" s="81"/>
      <c r="G28" s="89"/>
      <c r="H28" s="89"/>
      <c r="I28" s="74"/>
    </row>
    <row r="29" spans="1:9" ht="15.2" customHeight="1" x14ac:dyDescent="0.15">
      <c r="A29" s="86"/>
      <c r="B29" s="72"/>
      <c r="C29" s="81"/>
      <c r="D29" s="81"/>
      <c r="E29" s="81"/>
      <c r="F29" s="81"/>
      <c r="G29" s="89"/>
      <c r="H29" s="89"/>
      <c r="I29" s="74"/>
    </row>
    <row r="30" spans="1:9" ht="15.2" customHeight="1" x14ac:dyDescent="0.15">
      <c r="A30" s="86"/>
      <c r="B30" s="72"/>
      <c r="C30" s="81"/>
      <c r="D30" s="81"/>
      <c r="E30" s="81"/>
      <c r="F30" s="81"/>
      <c r="G30" s="84"/>
      <c r="H30" s="84"/>
      <c r="I30" s="74"/>
    </row>
    <row r="31" spans="1:9" ht="15.2" customHeight="1" x14ac:dyDescent="0.15">
      <c r="A31" s="86"/>
      <c r="B31" s="72"/>
      <c r="C31" s="81"/>
      <c r="D31" s="81"/>
      <c r="E31" s="81"/>
      <c r="F31" s="81"/>
      <c r="G31" s="89"/>
      <c r="H31" s="89"/>
      <c r="I31" s="74"/>
    </row>
    <row r="32" spans="1:9" ht="15.2" customHeight="1" x14ac:dyDescent="0.15">
      <c r="A32" s="86"/>
      <c r="B32" s="72"/>
      <c r="C32" s="81"/>
      <c r="D32" s="81"/>
      <c r="E32" s="81"/>
      <c r="F32" s="81"/>
      <c r="G32" s="84"/>
      <c r="H32" s="84"/>
      <c r="I32" s="74"/>
    </row>
    <row r="33" spans="1:9" ht="15.2" customHeight="1" x14ac:dyDescent="0.15">
      <c r="A33" s="86"/>
      <c r="B33" s="72"/>
      <c r="C33" s="81"/>
      <c r="D33" s="81"/>
      <c r="E33" s="81"/>
      <c r="F33" s="81"/>
      <c r="G33" s="89"/>
      <c r="H33" s="89"/>
      <c r="I33" s="74"/>
    </row>
    <row r="34" spans="1:9" ht="15.2" customHeight="1" x14ac:dyDescent="0.15">
      <c r="A34" s="86"/>
      <c r="B34" s="72"/>
      <c r="C34" s="81"/>
      <c r="D34" s="81"/>
      <c r="E34" s="81"/>
      <c r="F34" s="81"/>
      <c r="G34" s="89"/>
      <c r="H34" s="89"/>
      <c r="I34" s="74"/>
    </row>
    <row r="35" spans="1:9" ht="15.2" customHeight="1" x14ac:dyDescent="0.15">
      <c r="A35" s="86"/>
      <c r="B35" s="72"/>
      <c r="C35" s="81"/>
      <c r="D35" s="81"/>
      <c r="E35" s="81"/>
      <c r="F35" s="81"/>
      <c r="G35" s="84"/>
      <c r="H35" s="84"/>
      <c r="I35" s="74"/>
    </row>
    <row r="36" spans="1:9" ht="15.2" customHeight="1" x14ac:dyDescent="0.15">
      <c r="A36" s="86"/>
      <c r="B36" s="72"/>
      <c r="C36" s="81"/>
      <c r="D36" s="81"/>
      <c r="E36" s="81"/>
      <c r="F36" s="81"/>
      <c r="G36" s="84"/>
      <c r="H36" s="84"/>
      <c r="I36" s="74"/>
    </row>
    <row r="37" spans="1:9" ht="15.2" customHeight="1" x14ac:dyDescent="0.15">
      <c r="A37" s="86"/>
      <c r="B37" s="72"/>
      <c r="C37" s="81"/>
      <c r="D37" s="81"/>
      <c r="E37" s="81"/>
      <c r="F37" s="81"/>
      <c r="G37" s="84"/>
      <c r="H37" s="84"/>
      <c r="I37" s="74"/>
    </row>
    <row r="38" spans="1:9" ht="15.2" customHeight="1" x14ac:dyDescent="0.15">
      <c r="A38" s="86"/>
      <c r="B38" s="72"/>
      <c r="C38" s="81"/>
      <c r="D38" s="81"/>
      <c r="E38" s="81"/>
      <c r="F38" s="81"/>
      <c r="G38" s="89"/>
      <c r="H38" s="89"/>
      <c r="I38" s="74"/>
    </row>
    <row r="39" spans="1:9" ht="15.2" customHeight="1" x14ac:dyDescent="0.15">
      <c r="A39" s="86"/>
      <c r="B39" s="72"/>
      <c r="C39" s="81"/>
      <c r="D39" s="81"/>
      <c r="E39" s="81"/>
      <c r="F39" s="81"/>
      <c r="G39" s="89"/>
      <c r="H39" s="89"/>
      <c r="I39" s="74"/>
    </row>
    <row r="40" spans="1:9" ht="15.2" customHeight="1" x14ac:dyDescent="0.15">
      <c r="A40" s="86"/>
      <c r="B40" s="72"/>
      <c r="C40" s="81"/>
      <c r="D40" s="81"/>
      <c r="E40" s="81"/>
      <c r="F40" s="81"/>
      <c r="G40" s="84"/>
      <c r="H40" s="84"/>
      <c r="I40" s="74"/>
    </row>
    <row r="41" spans="1:9" ht="15.2" customHeight="1" x14ac:dyDescent="0.15">
      <c r="A41" s="86"/>
      <c r="B41" s="72"/>
      <c r="C41" s="81"/>
      <c r="D41" s="81"/>
      <c r="E41" s="81"/>
      <c r="F41" s="81"/>
      <c r="G41" s="89"/>
      <c r="H41" s="89"/>
      <c r="I41" s="74"/>
    </row>
    <row r="42" spans="1:9" ht="15.2" customHeight="1" x14ac:dyDescent="0.15">
      <c r="A42" s="86"/>
      <c r="B42" s="72"/>
      <c r="C42" s="81"/>
      <c r="D42" s="81"/>
      <c r="E42" s="81"/>
      <c r="F42" s="81"/>
      <c r="G42" s="84"/>
      <c r="H42" s="84"/>
      <c r="I42" s="74"/>
    </row>
    <row r="43" spans="1:9" ht="15.2" customHeight="1" x14ac:dyDescent="0.15">
      <c r="A43" s="86"/>
      <c r="B43" s="72"/>
      <c r="C43" s="81"/>
      <c r="D43" s="81"/>
      <c r="E43" s="81"/>
      <c r="F43" s="81"/>
      <c r="G43" s="89"/>
      <c r="H43" s="89"/>
      <c r="I43" s="74"/>
    </row>
    <row r="44" spans="1:9" ht="15.2" customHeight="1" x14ac:dyDescent="0.15">
      <c r="A44" s="86"/>
      <c r="B44" s="72"/>
      <c r="C44" s="81"/>
      <c r="D44" s="81"/>
      <c r="E44" s="81"/>
      <c r="F44" s="81"/>
      <c r="G44" s="89"/>
      <c r="H44" s="89"/>
      <c r="I44" s="74"/>
    </row>
    <row r="45" spans="1:9" ht="15.2" customHeight="1" x14ac:dyDescent="0.15">
      <c r="A45" s="86"/>
      <c r="B45" s="72"/>
      <c r="C45" s="81"/>
      <c r="D45" s="81"/>
      <c r="E45" s="81"/>
      <c r="F45" s="81"/>
      <c r="G45" s="84"/>
      <c r="H45" s="84"/>
      <c r="I45" s="74"/>
    </row>
    <row r="46" spans="1:9" ht="15.2" customHeight="1" x14ac:dyDescent="0.15">
      <c r="A46" s="86"/>
      <c r="B46" s="72"/>
      <c r="C46" s="81"/>
      <c r="D46" s="81"/>
      <c r="E46" s="81"/>
      <c r="F46" s="81"/>
      <c r="G46" s="84"/>
      <c r="H46" s="84"/>
      <c r="I46" s="74"/>
    </row>
    <row r="47" spans="1:9" ht="15.2" customHeight="1" x14ac:dyDescent="0.15">
      <c r="A47" s="86"/>
      <c r="B47" s="72"/>
      <c r="C47" s="81"/>
      <c r="D47" s="81"/>
      <c r="E47" s="81"/>
      <c r="F47" s="81"/>
      <c r="G47" s="84"/>
      <c r="H47" s="84"/>
      <c r="I47" s="74"/>
    </row>
  </sheetData>
  <mergeCells count="54">
    <mergeCell ref="A1:I1"/>
    <mergeCell ref="B2:D2"/>
    <mergeCell ref="F2:G2"/>
    <mergeCell ref="H2:I2"/>
    <mergeCell ref="B3:D3"/>
    <mergeCell ref="F3:G3"/>
    <mergeCell ref="H3:I3"/>
    <mergeCell ref="D4:F4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9:H39"/>
    <mergeCell ref="G30:H30"/>
    <mergeCell ref="G31:H31"/>
    <mergeCell ref="G32:H32"/>
    <mergeCell ref="G33:H33"/>
    <mergeCell ref="G34:H34"/>
    <mergeCell ref="G45:H45"/>
    <mergeCell ref="G46:H46"/>
    <mergeCell ref="G47:H47"/>
    <mergeCell ref="A4:A5"/>
    <mergeCell ref="A6:A47"/>
    <mergeCell ref="B4:B5"/>
    <mergeCell ref="G4:I5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</mergeCells>
  <phoneticPr fontId="17" type="noConversion"/>
  <pageMargins left="0.74803149606299213" right="0.43307086614173229" top="0.78740157480314965" bottom="0.78740157480314965" header="0.47244094488188981" footer="0.47244094488188981"/>
  <pageSetup paperSize="9" orientation="portrait" r:id="rId1"/>
  <headerFooter>
    <oddHeader>&amp;C&amp;10陕西交控工程技术有限公司&amp;R&amp;10第&amp;P页共&amp;N页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7"/>
  <sheetViews>
    <sheetView tabSelected="1" view="pageBreakPreview" zoomScaleNormal="100" zoomScaleSheetLayoutView="100" workbookViewId="0">
      <selection activeCell="G13" sqref="G13:H13"/>
    </sheetView>
  </sheetViews>
  <sheetFormatPr defaultColWidth="9" defaultRowHeight="14.25" x14ac:dyDescent="0.15"/>
  <cols>
    <col min="1" max="1" width="11.375" style="6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91" t="s">
        <v>16</v>
      </c>
      <c r="B1" s="91"/>
      <c r="C1" s="91"/>
      <c r="D1" s="91"/>
      <c r="E1" s="91"/>
      <c r="F1" s="91"/>
      <c r="G1" s="91"/>
      <c r="H1" s="91"/>
      <c r="I1" s="91"/>
    </row>
    <row r="2" spans="1:9" ht="17.45" customHeight="1" x14ac:dyDescent="0.15">
      <c r="A2" s="67" t="s">
        <v>0</v>
      </c>
      <c r="B2" s="92" t="s">
        <v>1</v>
      </c>
      <c r="C2" s="92"/>
      <c r="D2" s="92"/>
      <c r="E2" s="68"/>
      <c r="F2" s="93" t="s">
        <v>2</v>
      </c>
      <c r="G2" s="93"/>
      <c r="H2" s="94" t="s">
        <v>3</v>
      </c>
      <c r="I2" s="94"/>
    </row>
    <row r="3" spans="1:9" ht="17.45" customHeight="1" x14ac:dyDescent="0.15">
      <c r="A3" s="69" t="s">
        <v>4</v>
      </c>
      <c r="B3" s="95" t="s">
        <v>5</v>
      </c>
      <c r="C3" s="95"/>
      <c r="D3" s="95"/>
      <c r="E3" s="68"/>
      <c r="F3" s="96" t="s">
        <v>6</v>
      </c>
      <c r="G3" s="96"/>
      <c r="H3" s="97" t="s">
        <v>7</v>
      </c>
      <c r="I3" s="97"/>
    </row>
    <row r="4" spans="1:9" ht="17.45" customHeight="1" x14ac:dyDescent="0.15">
      <c r="A4" s="105" t="s">
        <v>8</v>
      </c>
      <c r="B4" s="87" t="s">
        <v>9</v>
      </c>
      <c r="C4" s="70"/>
      <c r="D4" s="90" t="s">
        <v>30</v>
      </c>
      <c r="E4" s="90"/>
      <c r="F4" s="90"/>
      <c r="G4" s="88" t="s">
        <v>11</v>
      </c>
      <c r="H4" s="88"/>
      <c r="I4" s="88"/>
    </row>
    <row r="5" spans="1:9" ht="17.45" customHeight="1" x14ac:dyDescent="0.15">
      <c r="A5" s="106"/>
      <c r="B5" s="87"/>
      <c r="C5" s="71" t="s">
        <v>12</v>
      </c>
      <c r="D5" s="71" t="s">
        <v>13</v>
      </c>
      <c r="E5" s="71" t="s">
        <v>14</v>
      </c>
      <c r="F5" s="71" t="s">
        <v>15</v>
      </c>
      <c r="G5" s="88"/>
      <c r="H5" s="88"/>
      <c r="I5" s="88"/>
    </row>
    <row r="6" spans="1:9" ht="14.45" customHeight="1" x14ac:dyDescent="0.15">
      <c r="A6" s="86"/>
      <c r="B6" s="72"/>
      <c r="C6" s="73"/>
      <c r="D6" s="73"/>
      <c r="E6" s="73"/>
      <c r="F6" s="73"/>
      <c r="G6" s="84"/>
      <c r="H6" s="84"/>
      <c r="I6" s="73"/>
    </row>
    <row r="7" spans="1:9" ht="14.45" customHeight="1" x14ac:dyDescent="0.15">
      <c r="A7" s="86"/>
      <c r="B7" s="72"/>
      <c r="C7" s="73"/>
      <c r="D7" s="73"/>
      <c r="E7" s="73"/>
      <c r="F7" s="73"/>
      <c r="G7" s="84"/>
      <c r="H7" s="84"/>
      <c r="I7" s="73"/>
    </row>
    <row r="8" spans="1:9" ht="14.45" customHeight="1" x14ac:dyDescent="0.15">
      <c r="A8" s="86"/>
      <c r="B8" s="72"/>
      <c r="C8" s="73"/>
      <c r="D8" s="73"/>
      <c r="E8" s="73"/>
      <c r="F8" s="73"/>
      <c r="G8" s="89"/>
      <c r="H8" s="89"/>
      <c r="I8" s="75"/>
    </row>
    <row r="9" spans="1:9" ht="14.45" customHeight="1" x14ac:dyDescent="0.15">
      <c r="A9" s="86"/>
      <c r="B9" s="72"/>
      <c r="C9" s="73"/>
      <c r="D9" s="73"/>
      <c r="E9" s="73"/>
      <c r="F9" s="73"/>
      <c r="G9" s="89"/>
      <c r="H9" s="89"/>
      <c r="I9" s="75"/>
    </row>
    <row r="10" spans="1:9" ht="14.45" customHeight="1" x14ac:dyDescent="0.15">
      <c r="A10" s="86"/>
      <c r="B10" s="72"/>
      <c r="C10" s="73"/>
      <c r="D10" s="73"/>
      <c r="E10" s="73"/>
      <c r="F10" s="73"/>
      <c r="G10" s="84"/>
      <c r="H10" s="84"/>
      <c r="I10" s="73"/>
    </row>
    <row r="11" spans="1:9" ht="14.45" customHeight="1" x14ac:dyDescent="0.15">
      <c r="A11" s="86"/>
      <c r="B11" s="72"/>
      <c r="C11" s="73"/>
      <c r="D11" s="73"/>
      <c r="E11" s="73"/>
      <c r="F11" s="73"/>
      <c r="G11" s="89"/>
      <c r="H11" s="89"/>
      <c r="I11" s="73"/>
    </row>
    <row r="12" spans="1:9" ht="14.45" customHeight="1" x14ac:dyDescent="0.15">
      <c r="A12" s="86"/>
      <c r="B12" s="72"/>
      <c r="C12" s="73"/>
      <c r="D12" s="73"/>
      <c r="E12" s="73"/>
      <c r="F12" s="73"/>
      <c r="G12" s="84"/>
      <c r="H12" s="84"/>
      <c r="I12" s="73"/>
    </row>
    <row r="13" spans="1:9" ht="14.45" customHeight="1" x14ac:dyDescent="0.15">
      <c r="A13" s="86"/>
      <c r="B13" s="72"/>
      <c r="C13" s="73"/>
      <c r="D13" s="73"/>
      <c r="E13" s="73"/>
      <c r="F13" s="73"/>
      <c r="G13" s="89"/>
      <c r="H13" s="89"/>
      <c r="I13" s="73"/>
    </row>
    <row r="14" spans="1:9" ht="14.45" customHeight="1" x14ac:dyDescent="0.15">
      <c r="A14" s="86"/>
      <c r="B14" s="72"/>
      <c r="C14" s="73"/>
      <c r="D14" s="73"/>
      <c r="E14" s="73"/>
      <c r="F14" s="73"/>
      <c r="G14" s="89"/>
      <c r="H14" s="89"/>
      <c r="I14" s="76"/>
    </row>
    <row r="15" spans="1:9" ht="14.45" customHeight="1" x14ac:dyDescent="0.15">
      <c r="A15" s="86"/>
      <c r="B15" s="72"/>
      <c r="C15" s="73"/>
      <c r="D15" s="73"/>
      <c r="E15" s="73"/>
      <c r="F15" s="73"/>
      <c r="G15" s="84"/>
      <c r="H15" s="84"/>
      <c r="I15" s="73"/>
    </row>
    <row r="16" spans="1:9" ht="14.45" customHeight="1" x14ac:dyDescent="0.15">
      <c r="A16" s="86"/>
      <c r="B16" s="72"/>
      <c r="C16" s="73"/>
      <c r="D16" s="73"/>
      <c r="E16" s="73"/>
      <c r="F16" s="73"/>
      <c r="G16" s="89"/>
      <c r="H16" s="89"/>
      <c r="I16" s="74"/>
    </row>
    <row r="17" spans="1:9" ht="14.45" customHeight="1" x14ac:dyDescent="0.15">
      <c r="A17" s="86"/>
      <c r="B17" s="72"/>
      <c r="C17" s="73"/>
      <c r="D17" s="73"/>
      <c r="E17" s="73"/>
      <c r="F17" s="73"/>
      <c r="G17" s="84"/>
      <c r="H17" s="84"/>
      <c r="I17" s="74"/>
    </row>
    <row r="18" spans="1:9" ht="14.45" customHeight="1" x14ac:dyDescent="0.15">
      <c r="A18" s="86"/>
      <c r="B18" s="72"/>
      <c r="C18" s="73"/>
      <c r="D18" s="73"/>
      <c r="E18" s="73"/>
      <c r="F18" s="73"/>
      <c r="G18" s="89"/>
      <c r="H18" s="89"/>
      <c r="I18" s="74"/>
    </row>
    <row r="19" spans="1:9" ht="14.45" customHeight="1" x14ac:dyDescent="0.15">
      <c r="A19" s="86"/>
      <c r="B19" s="72"/>
      <c r="C19" s="73"/>
      <c r="D19" s="73"/>
      <c r="E19" s="73"/>
      <c r="F19" s="73"/>
      <c r="G19" s="89"/>
      <c r="H19" s="89"/>
      <c r="I19" s="74"/>
    </row>
    <row r="20" spans="1:9" ht="14.45" customHeight="1" x14ac:dyDescent="0.15">
      <c r="A20" s="86"/>
      <c r="B20" s="72"/>
      <c r="C20" s="73"/>
      <c r="D20" s="73"/>
      <c r="E20" s="73"/>
      <c r="F20" s="73"/>
      <c r="G20" s="84"/>
      <c r="H20" s="84"/>
      <c r="I20" s="74"/>
    </row>
    <row r="21" spans="1:9" ht="14.45" customHeight="1" x14ac:dyDescent="0.15">
      <c r="A21" s="86"/>
      <c r="B21" s="72"/>
      <c r="C21" s="73"/>
      <c r="D21" s="73"/>
      <c r="E21" s="73"/>
      <c r="F21" s="73"/>
      <c r="G21" s="89"/>
      <c r="H21" s="89"/>
      <c r="I21" s="74"/>
    </row>
    <row r="22" spans="1:9" ht="14.45" customHeight="1" x14ac:dyDescent="0.15">
      <c r="A22" s="86"/>
      <c r="B22" s="72"/>
      <c r="C22" s="73"/>
      <c r="D22" s="73"/>
      <c r="E22" s="73"/>
      <c r="F22" s="73"/>
      <c r="G22" s="84"/>
      <c r="H22" s="84"/>
      <c r="I22" s="74"/>
    </row>
    <row r="23" spans="1:9" ht="14.45" customHeight="1" x14ac:dyDescent="0.15">
      <c r="A23" s="86"/>
      <c r="B23" s="72"/>
      <c r="C23" s="73"/>
      <c r="D23" s="73"/>
      <c r="E23" s="73"/>
      <c r="F23" s="73"/>
      <c r="G23" s="89"/>
      <c r="H23" s="89"/>
      <c r="I23" s="74"/>
    </row>
    <row r="24" spans="1:9" ht="14.45" customHeight="1" x14ac:dyDescent="0.15">
      <c r="A24" s="86"/>
      <c r="B24" s="72"/>
      <c r="C24" s="73"/>
      <c r="D24" s="73"/>
      <c r="E24" s="73"/>
      <c r="F24" s="73"/>
      <c r="G24" s="89"/>
      <c r="H24" s="89"/>
      <c r="I24" s="74"/>
    </row>
    <row r="25" spans="1:9" ht="14.45" customHeight="1" x14ac:dyDescent="0.15">
      <c r="A25" s="86"/>
      <c r="B25" s="72"/>
      <c r="C25" s="73"/>
      <c r="D25" s="73"/>
      <c r="E25" s="73"/>
      <c r="F25" s="73"/>
      <c r="G25" s="84"/>
      <c r="H25" s="84"/>
      <c r="I25" s="74"/>
    </row>
    <row r="26" spans="1:9" ht="14.45" customHeight="1" x14ac:dyDescent="0.15">
      <c r="A26" s="86"/>
      <c r="B26" s="72"/>
      <c r="C26" s="73"/>
      <c r="D26" s="73"/>
      <c r="E26" s="73"/>
      <c r="F26" s="73"/>
      <c r="G26" s="89"/>
      <c r="H26" s="89"/>
      <c r="I26" s="74"/>
    </row>
    <row r="27" spans="1:9" ht="14.45" customHeight="1" x14ac:dyDescent="0.15">
      <c r="A27" s="86"/>
      <c r="B27" s="72"/>
      <c r="C27" s="73"/>
      <c r="D27" s="73"/>
      <c r="E27" s="73"/>
      <c r="F27" s="73"/>
      <c r="G27" s="84"/>
      <c r="H27" s="84"/>
      <c r="I27" s="74"/>
    </row>
    <row r="28" spans="1:9" ht="14.45" customHeight="1" x14ac:dyDescent="0.15">
      <c r="A28" s="86"/>
      <c r="B28" s="72"/>
      <c r="C28" s="73"/>
      <c r="D28" s="73"/>
      <c r="E28" s="73"/>
      <c r="F28" s="73"/>
      <c r="G28" s="89"/>
      <c r="H28" s="89"/>
      <c r="I28" s="74"/>
    </row>
    <row r="29" spans="1:9" ht="14.45" customHeight="1" x14ac:dyDescent="0.15">
      <c r="A29" s="86"/>
      <c r="B29" s="72"/>
      <c r="C29" s="73"/>
      <c r="D29" s="73"/>
      <c r="E29" s="73"/>
      <c r="F29" s="73"/>
      <c r="G29" s="89"/>
      <c r="H29" s="89"/>
      <c r="I29" s="74"/>
    </row>
    <row r="30" spans="1:9" ht="14.45" customHeight="1" x14ac:dyDescent="0.15">
      <c r="A30" s="86"/>
      <c r="B30" s="72"/>
      <c r="C30" s="73"/>
      <c r="D30" s="73"/>
      <c r="E30" s="73"/>
      <c r="F30" s="73"/>
      <c r="G30" s="84"/>
      <c r="H30" s="84"/>
      <c r="I30" s="74"/>
    </row>
    <row r="31" spans="1:9" ht="14.45" customHeight="1" x14ac:dyDescent="0.15">
      <c r="A31" s="86"/>
      <c r="B31" s="72"/>
      <c r="C31" s="73"/>
      <c r="D31" s="73"/>
      <c r="E31" s="73"/>
      <c r="F31" s="73"/>
      <c r="G31" s="89"/>
      <c r="H31" s="89"/>
      <c r="I31" s="74"/>
    </row>
    <row r="32" spans="1:9" ht="14.45" customHeight="1" x14ac:dyDescent="0.15">
      <c r="A32" s="86"/>
      <c r="B32" s="72"/>
      <c r="C32" s="73"/>
      <c r="D32" s="73"/>
      <c r="E32" s="73"/>
      <c r="F32" s="73"/>
      <c r="G32" s="84"/>
      <c r="H32" s="84"/>
      <c r="I32" s="74"/>
    </row>
    <row r="33" spans="1:9" ht="14.45" customHeight="1" x14ac:dyDescent="0.15">
      <c r="A33" s="86"/>
      <c r="B33" s="72"/>
      <c r="C33" s="73"/>
      <c r="D33" s="73"/>
      <c r="E33" s="73"/>
      <c r="F33" s="73"/>
      <c r="G33" s="89"/>
      <c r="H33" s="89"/>
      <c r="I33" s="74"/>
    </row>
    <row r="34" spans="1:9" ht="14.45" customHeight="1" x14ac:dyDescent="0.15">
      <c r="A34" s="86"/>
      <c r="B34" s="72"/>
      <c r="C34" s="73"/>
      <c r="D34" s="73"/>
      <c r="E34" s="73"/>
      <c r="F34" s="73"/>
      <c r="G34" s="89"/>
      <c r="H34" s="89"/>
      <c r="I34" s="74"/>
    </row>
    <row r="35" spans="1:9" ht="14.45" customHeight="1" x14ac:dyDescent="0.15">
      <c r="A35" s="86"/>
      <c r="B35" s="72"/>
      <c r="C35" s="73"/>
      <c r="D35" s="73"/>
      <c r="E35" s="73"/>
      <c r="F35" s="73"/>
      <c r="G35" s="84"/>
      <c r="H35" s="84"/>
      <c r="I35" s="74"/>
    </row>
    <row r="36" spans="1:9" ht="14.45" customHeight="1" x14ac:dyDescent="0.15">
      <c r="A36" s="86"/>
      <c r="B36" s="72"/>
      <c r="C36" s="73"/>
      <c r="D36" s="73"/>
      <c r="E36" s="73"/>
      <c r="F36" s="73"/>
      <c r="G36" s="89"/>
      <c r="H36" s="89"/>
      <c r="I36" s="74"/>
    </row>
    <row r="37" spans="1:9" ht="14.45" customHeight="1" x14ac:dyDescent="0.15">
      <c r="A37" s="86"/>
      <c r="B37" s="72"/>
      <c r="C37" s="73"/>
      <c r="D37" s="73"/>
      <c r="E37" s="73"/>
      <c r="F37" s="73"/>
      <c r="G37" s="84"/>
      <c r="H37" s="84"/>
      <c r="I37" s="74"/>
    </row>
    <row r="38" spans="1:9" ht="14.45" customHeight="1" x14ac:dyDescent="0.15">
      <c r="A38" s="86"/>
      <c r="B38" s="72"/>
      <c r="C38" s="73"/>
      <c r="D38" s="73"/>
      <c r="E38" s="73"/>
      <c r="F38" s="73"/>
      <c r="G38" s="89"/>
      <c r="H38" s="89"/>
      <c r="I38" s="74"/>
    </row>
    <row r="39" spans="1:9" ht="14.45" customHeight="1" x14ac:dyDescent="0.15">
      <c r="A39" s="86"/>
      <c r="B39" s="72"/>
      <c r="C39" s="73"/>
      <c r="D39" s="73"/>
      <c r="E39" s="73"/>
      <c r="F39" s="73"/>
      <c r="G39" s="89"/>
      <c r="H39" s="89"/>
      <c r="I39" s="74"/>
    </row>
    <row r="40" spans="1:9" ht="14.45" customHeight="1" x14ac:dyDescent="0.15">
      <c r="A40" s="86"/>
      <c r="B40" s="72"/>
      <c r="C40" s="73"/>
      <c r="D40" s="73"/>
      <c r="E40" s="73"/>
      <c r="F40" s="73"/>
      <c r="G40" s="84"/>
      <c r="H40" s="84"/>
      <c r="I40" s="74"/>
    </row>
    <row r="41" spans="1:9" ht="14.45" customHeight="1" x14ac:dyDescent="0.15">
      <c r="A41" s="86"/>
      <c r="B41" s="72"/>
      <c r="C41" s="73"/>
      <c r="D41" s="73"/>
      <c r="E41" s="73"/>
      <c r="F41" s="73"/>
      <c r="G41" s="89"/>
      <c r="H41" s="89"/>
      <c r="I41" s="74"/>
    </row>
    <row r="42" spans="1:9" ht="14.45" customHeight="1" x14ac:dyDescent="0.15">
      <c r="A42" s="86"/>
      <c r="B42" s="72"/>
      <c r="C42" s="73"/>
      <c r="D42" s="73"/>
      <c r="E42" s="73"/>
      <c r="F42" s="73"/>
      <c r="G42" s="84"/>
      <c r="H42" s="84"/>
      <c r="I42" s="74"/>
    </row>
    <row r="43" spans="1:9" ht="14.45" customHeight="1" x14ac:dyDescent="0.15">
      <c r="A43" s="86"/>
      <c r="B43" s="72"/>
      <c r="C43" s="73"/>
      <c r="D43" s="73"/>
      <c r="E43" s="73"/>
      <c r="F43" s="73"/>
      <c r="G43" s="89"/>
      <c r="H43" s="89"/>
      <c r="I43" s="74"/>
    </row>
    <row r="44" spans="1:9" ht="14.45" customHeight="1" x14ac:dyDescent="0.15">
      <c r="A44" s="86"/>
      <c r="B44" s="72"/>
      <c r="C44" s="73"/>
      <c r="D44" s="73"/>
      <c r="E44" s="73"/>
      <c r="F44" s="73"/>
      <c r="G44" s="89"/>
      <c r="H44" s="89"/>
      <c r="I44" s="74"/>
    </row>
    <row r="45" spans="1:9" ht="14.45" customHeight="1" x14ac:dyDescent="0.15">
      <c r="A45" s="86"/>
      <c r="B45" s="72"/>
      <c r="C45" s="73"/>
      <c r="D45" s="73"/>
      <c r="E45" s="73"/>
      <c r="F45" s="73"/>
      <c r="G45" s="84"/>
      <c r="H45" s="84"/>
      <c r="I45" s="74"/>
    </row>
    <row r="46" spans="1:9" ht="14.45" customHeight="1" x14ac:dyDescent="0.15">
      <c r="A46" s="86"/>
      <c r="B46" s="72"/>
      <c r="C46" s="73"/>
      <c r="D46" s="73"/>
      <c r="E46" s="73"/>
      <c r="F46" s="73"/>
      <c r="G46" s="89"/>
      <c r="H46" s="89"/>
      <c r="I46" s="74"/>
    </row>
    <row r="47" spans="1:9" ht="14.45" customHeight="1" x14ac:dyDescent="0.15">
      <c r="A47" s="86"/>
      <c r="B47" s="72"/>
      <c r="C47" s="73"/>
      <c r="D47" s="73"/>
      <c r="E47" s="73"/>
      <c r="F47" s="73"/>
      <c r="G47" s="84"/>
      <c r="H47" s="84"/>
      <c r="I47" s="74"/>
    </row>
  </sheetData>
  <mergeCells count="54">
    <mergeCell ref="A1:I1"/>
    <mergeCell ref="B2:D2"/>
    <mergeCell ref="F2:G2"/>
    <mergeCell ref="H2:I2"/>
    <mergeCell ref="B3:D3"/>
    <mergeCell ref="F3:G3"/>
    <mergeCell ref="H3:I3"/>
    <mergeCell ref="D4:F4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9:H39"/>
    <mergeCell ref="G30:H30"/>
    <mergeCell ref="G31:H31"/>
    <mergeCell ref="G32:H32"/>
    <mergeCell ref="G33:H33"/>
    <mergeCell ref="G34:H34"/>
    <mergeCell ref="G45:H45"/>
    <mergeCell ref="G46:H46"/>
    <mergeCell ref="G47:H47"/>
    <mergeCell ref="A4:A5"/>
    <mergeCell ref="A6:A47"/>
    <mergeCell ref="B4:B5"/>
    <mergeCell ref="G4:I5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</mergeCells>
  <phoneticPr fontId="7" type="noConversion"/>
  <pageMargins left="0.74803149606299213" right="0.43307086614173229" top="0.78740157480314965" bottom="0.78740157480314965" header="0.47244094488188981" footer="0.47244094488188981"/>
  <pageSetup paperSize="9" orientation="portrait" r:id="rId1"/>
  <headerFooter>
    <oddHeader>&amp;C&amp;10陕西交控工程技术有限公司&amp;R&amp;10第&amp;P页共&amp;N页</oddHead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87"/>
  <sheetViews>
    <sheetView workbookViewId="0">
      <pane ySplit="4" topLeftCell="A44" activePane="bottomLeft" state="frozen"/>
      <selection pane="bottomLeft" activeCell="E9" sqref="E9"/>
    </sheetView>
  </sheetViews>
  <sheetFormatPr defaultColWidth="9" defaultRowHeight="14.25" x14ac:dyDescent="0.15"/>
  <cols>
    <col min="1" max="1" width="9.5" style="1" customWidth="1"/>
    <col min="2" max="2" width="9.25" style="5" customWidth="1"/>
    <col min="3" max="3" width="9.875" style="1" customWidth="1"/>
    <col min="4" max="4" width="11.875" style="1" customWidth="1"/>
    <col min="5" max="5" width="9.375" style="1" customWidth="1"/>
    <col min="6" max="6" width="9.125" style="1" customWidth="1"/>
    <col min="7" max="7" width="9.375" style="1" customWidth="1"/>
    <col min="8" max="10" width="9.25" style="1" customWidth="1"/>
    <col min="11" max="12" width="9.375" style="1" customWidth="1"/>
    <col min="13" max="13" width="9.125" style="1" customWidth="1"/>
    <col min="14" max="14" width="9.375" style="1" customWidth="1"/>
    <col min="15" max="15" width="9.125" style="6" customWidth="1"/>
    <col min="16" max="16" width="29.625" style="1" customWidth="1"/>
    <col min="17" max="17" width="9.375" style="1" customWidth="1"/>
    <col min="18" max="18" width="9.25" style="1" customWidth="1"/>
    <col min="19" max="19" width="10" style="7" customWidth="1"/>
    <col min="20" max="21" width="13.25" style="7" customWidth="1"/>
    <col min="22" max="22" width="11" style="7" customWidth="1"/>
    <col min="23" max="24" width="9" style="1"/>
    <col min="25" max="25" width="14.5" style="1" customWidth="1"/>
    <col min="26" max="16384" width="9" style="1"/>
  </cols>
  <sheetData>
    <row r="1" spans="1:31" x14ac:dyDescent="0.15">
      <c r="A1" s="107" t="s">
        <v>31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</row>
    <row r="2" spans="1:31" x14ac:dyDescent="0.15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</row>
    <row r="3" spans="1:31" x14ac:dyDescent="0.15">
      <c r="A3" s="109" t="s">
        <v>32</v>
      </c>
      <c r="B3" s="109"/>
      <c r="C3" s="109"/>
      <c r="D3" s="109"/>
      <c r="E3" s="109"/>
      <c r="F3" s="109"/>
      <c r="G3" s="109"/>
      <c r="H3" s="109" t="s">
        <v>33</v>
      </c>
      <c r="I3" s="109"/>
      <c r="J3" s="109"/>
      <c r="K3" s="109"/>
      <c r="L3" s="109"/>
      <c r="M3" s="109"/>
      <c r="N3" s="109"/>
      <c r="O3" s="39"/>
      <c r="P3" s="110" t="s">
        <v>34</v>
      </c>
      <c r="Q3" s="111"/>
      <c r="R3" s="111"/>
      <c r="S3" s="111"/>
      <c r="T3" s="111"/>
      <c r="U3" s="111"/>
      <c r="V3" s="112"/>
      <c r="X3" s="39"/>
      <c r="Y3" s="110" t="s">
        <v>35</v>
      </c>
      <c r="Z3" s="111"/>
      <c r="AA3" s="111"/>
      <c r="AB3" s="111"/>
      <c r="AC3" s="111"/>
      <c r="AD3" s="111"/>
      <c r="AE3" s="112"/>
    </row>
    <row r="4" spans="1:31" ht="14.25" customHeight="1" x14ac:dyDescent="0.15">
      <c r="A4" s="8" t="s">
        <v>9</v>
      </c>
      <c r="B4" s="9" t="s">
        <v>21</v>
      </c>
      <c r="C4" s="8" t="s">
        <v>22</v>
      </c>
      <c r="D4" s="8" t="s">
        <v>36</v>
      </c>
      <c r="E4" s="8" t="s">
        <v>37</v>
      </c>
      <c r="F4" s="8" t="s">
        <v>26</v>
      </c>
      <c r="G4" s="8" t="s">
        <v>27</v>
      </c>
      <c r="H4" s="8" t="s">
        <v>9</v>
      </c>
      <c r="I4" s="8" t="s">
        <v>21</v>
      </c>
      <c r="J4" s="8" t="s">
        <v>22</v>
      </c>
      <c r="K4" s="8" t="s">
        <v>36</v>
      </c>
      <c r="L4" s="8" t="s">
        <v>37</v>
      </c>
      <c r="M4" s="8" t="s">
        <v>26</v>
      </c>
      <c r="N4" s="8" t="s">
        <v>27</v>
      </c>
      <c r="O4" s="40"/>
      <c r="P4" s="8" t="s">
        <v>9</v>
      </c>
      <c r="Q4" s="8" t="s">
        <v>21</v>
      </c>
      <c r="R4" s="8" t="s">
        <v>22</v>
      </c>
      <c r="S4" s="51" t="s">
        <v>36</v>
      </c>
      <c r="T4" s="51" t="s">
        <v>26</v>
      </c>
      <c r="U4" s="51" t="s">
        <v>37</v>
      </c>
      <c r="V4" s="51" t="s">
        <v>27</v>
      </c>
      <c r="X4" s="40"/>
      <c r="Y4" s="8" t="s">
        <v>9</v>
      </c>
      <c r="Z4" s="8" t="s">
        <v>21</v>
      </c>
      <c r="AA4" s="8" t="s">
        <v>22</v>
      </c>
      <c r="AB4" s="51" t="s">
        <v>36</v>
      </c>
      <c r="AC4" s="51" t="s">
        <v>26</v>
      </c>
      <c r="AD4" s="51" t="s">
        <v>37</v>
      </c>
      <c r="AE4" s="51" t="s">
        <v>27</v>
      </c>
    </row>
    <row r="5" spans="1:31" ht="15" customHeight="1" x14ac:dyDescent="0.15">
      <c r="A5" s="10">
        <f ca="1">INDIRECT("右幅!A"&amp;39*(ROW()-5)+151)/1000</f>
        <v>0</v>
      </c>
      <c r="B5" s="9">
        <f ca="1">INDIRECT("右幅!I"&amp;39*(ROW()-5)+154)</f>
        <v>0</v>
      </c>
      <c r="C5" s="11">
        <f ca="1">INDIRECT("右幅!I"&amp;39*(ROW()-5)+155)</f>
        <v>0</v>
      </c>
      <c r="D5" s="12">
        <f ca="1">INDIRECT("右幅!I"&amp;39*(ROW()-5)+157)</f>
        <v>0</v>
      </c>
      <c r="E5" s="12">
        <f ca="1">INDIRECT("右幅!I"&amp;39*(ROW()-5)+158)</f>
        <v>0</v>
      </c>
      <c r="F5" s="12">
        <f ca="1">INDIRECT("右幅!I"&amp;39*(ROW()-5)+159)</f>
        <v>0</v>
      </c>
      <c r="G5" s="12">
        <f ca="1">INDIRECT("右幅!I"&amp;39*(ROW()-5)+160)</f>
        <v>0</v>
      </c>
      <c r="H5" s="10">
        <f ca="1">INDIRECT("左幅!A"&amp;39*(ROW()-5)+73)/1000</f>
        <v>0</v>
      </c>
      <c r="I5" s="11">
        <f ca="1">INDIRECT("左幅!I"&amp;39*(ROW()-5)+76)</f>
        <v>0</v>
      </c>
      <c r="J5" s="11">
        <f ca="1">INDIRECT("左幅!I"&amp;39*(ROW()-5)+77)</f>
        <v>0</v>
      </c>
      <c r="K5" s="12">
        <f ca="1">INDIRECT("左幅!I"&amp;39*(ROW()-5)+79)</f>
        <v>0</v>
      </c>
      <c r="L5" s="12">
        <f ca="1">INDIRECT("左幅!I"&amp;39*(ROW()-5)+80)</f>
        <v>0</v>
      </c>
      <c r="M5" s="12">
        <f ca="1">INDIRECT("左幅!I"&amp;39*(ROW()-5)+81)</f>
        <v>0</v>
      </c>
      <c r="N5" s="12">
        <f ca="1">INDIRECT("左幅!I"&amp;39*(ROW()-5)+82)</f>
        <v>0</v>
      </c>
      <c r="O5" s="41">
        <v>1</v>
      </c>
      <c r="P5" s="42">
        <f ca="1">INDIRECT("桥!B"&amp;42*(ROW()-5)+6)</f>
        <v>0</v>
      </c>
      <c r="Q5" s="52">
        <f ca="1">INDIRECT("桥!J"&amp;42*(ROW()-5)+6)</f>
        <v>0</v>
      </c>
      <c r="R5" s="52">
        <f ca="1">INDIRECT("桥!J"&amp;42*(ROW()-5)+7)</f>
        <v>0</v>
      </c>
      <c r="S5" s="53">
        <f ca="1">INDIRECT("桥!J"&amp;42*(ROW()-5)+8)</f>
        <v>0</v>
      </c>
      <c r="T5" s="53">
        <f ca="1">INDIRECT("桥!J"&amp;42*(ROW()-5)+9)</f>
        <v>0</v>
      </c>
      <c r="U5" s="53">
        <f ca="1">INDIRECT("桥!J"&amp;42*(ROW()-5)+10)</f>
        <v>0</v>
      </c>
      <c r="V5" s="53">
        <f ca="1">INDIRECT("桥!J"&amp;42*(ROW()-5)+11)</f>
        <v>0</v>
      </c>
      <c r="X5" s="41">
        <v>1</v>
      </c>
      <c r="Y5" s="43">
        <f ca="1">INDIRECT("隧道!B"&amp;42*(ROW()-5)+6)</f>
        <v>0</v>
      </c>
      <c r="Z5" s="52">
        <f ca="1">INDIRECT("隧道!J"&amp;(42*(ROW()-5)+6))</f>
        <v>0</v>
      </c>
      <c r="AA5" s="52">
        <f ca="1">INDIRECT("隧道!J"&amp;42*(ROW()-5)+7)</f>
        <v>0</v>
      </c>
      <c r="AB5" s="53">
        <f ca="1">INDIRECT("隧道!J"&amp;42*(ROW()-5)+8)</f>
        <v>0</v>
      </c>
      <c r="AC5" s="53">
        <f ca="1">INDIRECT("隧道!J"&amp;42*(ROW()-5)+9)</f>
        <v>0</v>
      </c>
      <c r="AD5" s="53">
        <f ca="1">INDIRECT("隧道!J"&amp;42*(ROW()-5)+10)</f>
        <v>0</v>
      </c>
      <c r="AE5" s="53">
        <f ca="1">INDIRECT("隧道!J"&amp;42*(ROW()-5)+11)</f>
        <v>0</v>
      </c>
    </row>
    <row r="6" spans="1:31" ht="15" customHeight="1" x14ac:dyDescent="0.15">
      <c r="A6" s="10">
        <f t="shared" ref="A6:A31" ca="1" si="0">INDIRECT("右幅!A"&amp;39*(ROW()-5)+151)/1000</f>
        <v>0</v>
      </c>
      <c r="B6" s="9">
        <f t="shared" ref="B6:B31" ca="1" si="1">INDIRECT("右幅!I"&amp;39*(ROW()-5)+154)</f>
        <v>0</v>
      </c>
      <c r="C6" s="11">
        <f t="shared" ref="C6:C31" ca="1" si="2">INDIRECT("右幅!I"&amp;39*(ROW()-5)+155)</f>
        <v>0</v>
      </c>
      <c r="D6" s="12">
        <f t="shared" ref="D6:D31" ca="1" si="3">INDIRECT("右幅!I"&amp;39*(ROW()-5)+157)</f>
        <v>0</v>
      </c>
      <c r="E6" s="12">
        <f t="shared" ref="E6:E31" ca="1" si="4">INDIRECT("右幅!I"&amp;39*(ROW()-5)+158)</f>
        <v>0</v>
      </c>
      <c r="F6" s="12">
        <f t="shared" ref="F6:F31" ca="1" si="5">INDIRECT("右幅!I"&amp;39*(ROW()-5)+159)</f>
        <v>0</v>
      </c>
      <c r="G6" s="12">
        <f t="shared" ref="G6:G31" ca="1" si="6">INDIRECT("右幅!I"&amp;39*(ROW()-5)+160)</f>
        <v>0</v>
      </c>
      <c r="H6" s="10">
        <f t="shared" ref="H6:H31" ca="1" si="7">INDIRECT("左幅!A"&amp;39*(ROW()-5)+73)/1000</f>
        <v>0</v>
      </c>
      <c r="I6" s="11">
        <f t="shared" ref="I6:I31" ca="1" si="8">INDIRECT("左幅!I"&amp;39*(ROW()-5)+76)</f>
        <v>0</v>
      </c>
      <c r="J6" s="11">
        <f t="shared" ref="J6:J31" ca="1" si="9">INDIRECT("左幅!I"&amp;39*(ROW()-5)+77)</f>
        <v>0</v>
      </c>
      <c r="K6" s="12">
        <f t="shared" ref="K6:K31" ca="1" si="10">INDIRECT("左幅!I"&amp;39*(ROW()-5)+79)</f>
        <v>0</v>
      </c>
      <c r="L6" s="12">
        <f t="shared" ref="L6:L31" ca="1" si="11">INDIRECT("左幅!I"&amp;39*(ROW()-5)+80)</f>
        <v>0</v>
      </c>
      <c r="M6" s="12">
        <f t="shared" ref="M6:M31" ca="1" si="12">INDIRECT("左幅!I"&amp;39*(ROW()-5)+81)</f>
        <v>0</v>
      </c>
      <c r="N6" s="12">
        <f t="shared" ref="N6:N31" ca="1" si="13">INDIRECT("左幅!I"&amp;39*(ROW()-5)+82)</f>
        <v>0</v>
      </c>
      <c r="O6" s="41">
        <v>2</v>
      </c>
      <c r="P6" s="42">
        <f t="shared" ref="P6:P57" ca="1" si="14">INDIRECT("桥!B"&amp;42*(ROW()-5)+6)</f>
        <v>0</v>
      </c>
      <c r="Q6" s="52">
        <f t="shared" ref="Q6:Q57" ca="1" si="15">INDIRECT("桥!J"&amp;42*(ROW()-5)+6)</f>
        <v>0</v>
      </c>
      <c r="R6" s="52">
        <f t="shared" ref="R6:R57" ca="1" si="16">INDIRECT("桥!J"&amp;42*(ROW()-5)+7)</f>
        <v>0</v>
      </c>
      <c r="S6" s="53">
        <f t="shared" ref="S6:S57" ca="1" si="17">INDIRECT("桥!J"&amp;42*(ROW()-5)+8)</f>
        <v>0</v>
      </c>
      <c r="T6" s="53">
        <f t="shared" ref="T6:T57" ca="1" si="18">INDIRECT("桥!J"&amp;42*(ROW()-5)+9)</f>
        <v>0</v>
      </c>
      <c r="U6" s="53">
        <f t="shared" ref="U6:U57" ca="1" si="19">INDIRECT("桥!J"&amp;42*(ROW()-5)+10)</f>
        <v>0</v>
      </c>
      <c r="V6" s="53">
        <f t="shared" ref="V6:V57" ca="1" si="20">INDIRECT("桥!J"&amp;42*(ROW()-5)+11)</f>
        <v>0</v>
      </c>
      <c r="X6" s="41">
        <v>2</v>
      </c>
      <c r="Y6" s="43">
        <f t="shared" ref="Y6:Y26" ca="1" si="21">INDIRECT("隧道!B"&amp;42*(ROW()-5)+6)</f>
        <v>0</v>
      </c>
      <c r="Z6" s="52">
        <f t="shared" ref="Z6:Z26" ca="1" si="22">INDIRECT("隧道!J"&amp;(42*(ROW()-5)+6))</f>
        <v>0</v>
      </c>
      <c r="AA6" s="52">
        <f t="shared" ref="AA6:AA26" ca="1" si="23">INDIRECT("隧道!J"&amp;42*(ROW()-5)+7)</f>
        <v>0</v>
      </c>
      <c r="AB6" s="53">
        <f t="shared" ref="AB6:AB26" ca="1" si="24">INDIRECT("隧道!J"&amp;42*(ROW()-5)+8)</f>
        <v>0</v>
      </c>
      <c r="AC6" s="53">
        <f t="shared" ref="AC6:AC26" ca="1" si="25">INDIRECT("隧道!J"&amp;42*(ROW()-5)+9)</f>
        <v>0</v>
      </c>
      <c r="AD6" s="53">
        <f t="shared" ref="AD6:AD26" ca="1" si="26">INDIRECT("隧道!J"&amp;42*(ROW()-5)+10)</f>
        <v>0</v>
      </c>
      <c r="AE6" s="53">
        <f t="shared" ref="AE6:AE26" ca="1" si="27">INDIRECT("隧道!J"&amp;42*(ROW()-5)+11)</f>
        <v>0</v>
      </c>
    </row>
    <row r="7" spans="1:31" ht="15" customHeight="1" x14ac:dyDescent="0.15">
      <c r="A7" s="10">
        <f t="shared" ca="1" si="0"/>
        <v>0</v>
      </c>
      <c r="B7" s="9">
        <f t="shared" ca="1" si="1"/>
        <v>0</v>
      </c>
      <c r="C7" s="11">
        <f t="shared" ca="1" si="2"/>
        <v>0</v>
      </c>
      <c r="D7" s="12">
        <f t="shared" ca="1" si="3"/>
        <v>0</v>
      </c>
      <c r="E7" s="12">
        <f t="shared" ca="1" si="4"/>
        <v>0</v>
      </c>
      <c r="F7" s="12">
        <f t="shared" ca="1" si="5"/>
        <v>0</v>
      </c>
      <c r="G7" s="12">
        <f t="shared" ca="1" si="6"/>
        <v>0</v>
      </c>
      <c r="H7" s="10">
        <f t="shared" ca="1" si="7"/>
        <v>0</v>
      </c>
      <c r="I7" s="11">
        <f t="shared" ca="1" si="8"/>
        <v>0</v>
      </c>
      <c r="J7" s="11">
        <f t="shared" ca="1" si="9"/>
        <v>0</v>
      </c>
      <c r="K7" s="12">
        <f t="shared" ca="1" si="10"/>
        <v>0</v>
      </c>
      <c r="L7" s="12">
        <f t="shared" ca="1" si="11"/>
        <v>0</v>
      </c>
      <c r="M7" s="12">
        <f t="shared" ca="1" si="12"/>
        <v>0</v>
      </c>
      <c r="N7" s="12">
        <f t="shared" ca="1" si="13"/>
        <v>0</v>
      </c>
      <c r="O7" s="41">
        <v>3</v>
      </c>
      <c r="P7" s="42">
        <f t="shared" ca="1" si="14"/>
        <v>0</v>
      </c>
      <c r="Q7" s="52">
        <f t="shared" ca="1" si="15"/>
        <v>0</v>
      </c>
      <c r="R7" s="52">
        <f t="shared" ca="1" si="16"/>
        <v>0</v>
      </c>
      <c r="S7" s="53">
        <f t="shared" ca="1" si="17"/>
        <v>0</v>
      </c>
      <c r="T7" s="53">
        <f t="shared" ca="1" si="18"/>
        <v>0</v>
      </c>
      <c r="U7" s="53">
        <f t="shared" ca="1" si="19"/>
        <v>0</v>
      </c>
      <c r="V7" s="53">
        <f t="shared" ca="1" si="20"/>
        <v>0</v>
      </c>
      <c r="X7" s="41">
        <v>3</v>
      </c>
      <c r="Y7" s="43">
        <f t="shared" ca="1" si="21"/>
        <v>0</v>
      </c>
      <c r="Z7" s="52">
        <f t="shared" ca="1" si="22"/>
        <v>0</v>
      </c>
      <c r="AA7" s="52">
        <f t="shared" ca="1" si="23"/>
        <v>0</v>
      </c>
      <c r="AB7" s="53">
        <f t="shared" ca="1" si="24"/>
        <v>0</v>
      </c>
      <c r="AC7" s="53">
        <f t="shared" ca="1" si="25"/>
        <v>0</v>
      </c>
      <c r="AD7" s="53">
        <f t="shared" ca="1" si="26"/>
        <v>0</v>
      </c>
      <c r="AE7" s="53">
        <f t="shared" ca="1" si="27"/>
        <v>0</v>
      </c>
    </row>
    <row r="8" spans="1:31" ht="15" customHeight="1" x14ac:dyDescent="0.15">
      <c r="A8" s="10">
        <f t="shared" ca="1" si="0"/>
        <v>0</v>
      </c>
      <c r="B8" s="9">
        <f t="shared" ca="1" si="1"/>
        <v>0</v>
      </c>
      <c r="C8" s="11">
        <f t="shared" ca="1" si="2"/>
        <v>0</v>
      </c>
      <c r="D8" s="12">
        <f t="shared" ca="1" si="3"/>
        <v>0</v>
      </c>
      <c r="E8" s="12">
        <f t="shared" ca="1" si="4"/>
        <v>0</v>
      </c>
      <c r="F8" s="12">
        <f t="shared" ca="1" si="5"/>
        <v>0</v>
      </c>
      <c r="G8" s="12">
        <f t="shared" ca="1" si="6"/>
        <v>0</v>
      </c>
      <c r="H8" s="10">
        <f t="shared" ca="1" si="7"/>
        <v>0</v>
      </c>
      <c r="I8" s="11">
        <f t="shared" ca="1" si="8"/>
        <v>0</v>
      </c>
      <c r="J8" s="11">
        <f t="shared" ca="1" si="9"/>
        <v>0</v>
      </c>
      <c r="K8" s="12">
        <f t="shared" ca="1" si="10"/>
        <v>0</v>
      </c>
      <c r="L8" s="12">
        <f t="shared" ca="1" si="11"/>
        <v>0</v>
      </c>
      <c r="M8" s="12">
        <f t="shared" ca="1" si="12"/>
        <v>0</v>
      </c>
      <c r="N8" s="12">
        <f t="shared" ca="1" si="13"/>
        <v>0</v>
      </c>
      <c r="O8" s="41">
        <v>4</v>
      </c>
      <c r="P8" s="42">
        <f t="shared" ca="1" si="14"/>
        <v>0</v>
      </c>
      <c r="Q8" s="52">
        <f t="shared" ca="1" si="15"/>
        <v>0</v>
      </c>
      <c r="R8" s="52">
        <f t="shared" ca="1" si="16"/>
        <v>0</v>
      </c>
      <c r="S8" s="53">
        <f t="shared" ca="1" si="17"/>
        <v>0</v>
      </c>
      <c r="T8" s="53">
        <f t="shared" ca="1" si="18"/>
        <v>0</v>
      </c>
      <c r="U8" s="53">
        <f t="shared" ca="1" si="19"/>
        <v>0</v>
      </c>
      <c r="V8" s="53">
        <f t="shared" ca="1" si="20"/>
        <v>0</v>
      </c>
      <c r="X8" s="41">
        <v>4</v>
      </c>
      <c r="Y8" s="43">
        <f t="shared" ca="1" si="21"/>
        <v>0</v>
      </c>
      <c r="Z8" s="52">
        <f t="shared" ca="1" si="22"/>
        <v>0</v>
      </c>
      <c r="AA8" s="52">
        <f t="shared" ca="1" si="23"/>
        <v>0</v>
      </c>
      <c r="AB8" s="53">
        <f t="shared" ca="1" si="24"/>
        <v>0</v>
      </c>
      <c r="AC8" s="53">
        <f t="shared" ca="1" si="25"/>
        <v>0</v>
      </c>
      <c r="AD8" s="53">
        <f t="shared" ca="1" si="26"/>
        <v>0</v>
      </c>
      <c r="AE8" s="53">
        <f t="shared" ca="1" si="27"/>
        <v>0</v>
      </c>
    </row>
    <row r="9" spans="1:31" ht="15" customHeight="1" x14ac:dyDescent="0.15">
      <c r="A9" s="10">
        <f t="shared" ca="1" si="0"/>
        <v>0</v>
      </c>
      <c r="B9" s="9">
        <f t="shared" ca="1" si="1"/>
        <v>0</v>
      </c>
      <c r="C9" s="11">
        <f t="shared" ca="1" si="2"/>
        <v>0</v>
      </c>
      <c r="D9" s="12">
        <f t="shared" ca="1" si="3"/>
        <v>0</v>
      </c>
      <c r="E9" s="12">
        <f t="shared" ca="1" si="4"/>
        <v>0</v>
      </c>
      <c r="F9" s="12">
        <f t="shared" ca="1" si="5"/>
        <v>0</v>
      </c>
      <c r="G9" s="12">
        <f t="shared" ca="1" si="6"/>
        <v>0</v>
      </c>
      <c r="H9" s="10">
        <f t="shared" ca="1" si="7"/>
        <v>0</v>
      </c>
      <c r="I9" s="11">
        <f t="shared" ca="1" si="8"/>
        <v>0</v>
      </c>
      <c r="J9" s="11">
        <f t="shared" ca="1" si="9"/>
        <v>0</v>
      </c>
      <c r="K9" s="12">
        <f t="shared" ca="1" si="10"/>
        <v>0</v>
      </c>
      <c r="L9" s="12">
        <f t="shared" ca="1" si="11"/>
        <v>0</v>
      </c>
      <c r="M9" s="12">
        <f t="shared" ca="1" si="12"/>
        <v>0</v>
      </c>
      <c r="N9" s="12">
        <f t="shared" ca="1" si="13"/>
        <v>0</v>
      </c>
      <c r="O9" s="41">
        <v>5</v>
      </c>
      <c r="P9" s="42">
        <f t="shared" ca="1" si="14"/>
        <v>0</v>
      </c>
      <c r="Q9" s="52">
        <f t="shared" ca="1" si="15"/>
        <v>0</v>
      </c>
      <c r="R9" s="52">
        <f t="shared" ca="1" si="16"/>
        <v>0</v>
      </c>
      <c r="S9" s="53">
        <f t="shared" ca="1" si="17"/>
        <v>0</v>
      </c>
      <c r="T9" s="53">
        <f t="shared" ca="1" si="18"/>
        <v>0</v>
      </c>
      <c r="U9" s="53">
        <f t="shared" ca="1" si="19"/>
        <v>0</v>
      </c>
      <c r="V9" s="53">
        <f t="shared" ca="1" si="20"/>
        <v>0</v>
      </c>
      <c r="X9" s="41">
        <v>5</v>
      </c>
      <c r="Y9" s="43">
        <f t="shared" ca="1" si="21"/>
        <v>0</v>
      </c>
      <c r="Z9" s="52">
        <f t="shared" ca="1" si="22"/>
        <v>0</v>
      </c>
      <c r="AA9" s="52">
        <f t="shared" ca="1" si="23"/>
        <v>0</v>
      </c>
      <c r="AB9" s="53">
        <f t="shared" ca="1" si="24"/>
        <v>0</v>
      </c>
      <c r="AC9" s="53">
        <f t="shared" ca="1" si="25"/>
        <v>0</v>
      </c>
      <c r="AD9" s="53">
        <f t="shared" ca="1" si="26"/>
        <v>0</v>
      </c>
      <c r="AE9" s="53">
        <f t="shared" ca="1" si="27"/>
        <v>0</v>
      </c>
    </row>
    <row r="10" spans="1:31" ht="15" customHeight="1" x14ac:dyDescent="0.15">
      <c r="A10" s="10">
        <f t="shared" ca="1" si="0"/>
        <v>0</v>
      </c>
      <c r="B10" s="9">
        <f t="shared" ca="1" si="1"/>
        <v>0</v>
      </c>
      <c r="C10" s="11">
        <f t="shared" ca="1" si="2"/>
        <v>0</v>
      </c>
      <c r="D10" s="12">
        <f t="shared" ca="1" si="3"/>
        <v>0</v>
      </c>
      <c r="E10" s="12">
        <f t="shared" ca="1" si="4"/>
        <v>0</v>
      </c>
      <c r="F10" s="12">
        <f t="shared" ca="1" si="5"/>
        <v>0</v>
      </c>
      <c r="G10" s="12">
        <f t="shared" ca="1" si="6"/>
        <v>0</v>
      </c>
      <c r="H10" s="10">
        <f t="shared" ca="1" si="7"/>
        <v>0</v>
      </c>
      <c r="I10" s="11">
        <f t="shared" ca="1" si="8"/>
        <v>0</v>
      </c>
      <c r="J10" s="11">
        <f t="shared" ca="1" si="9"/>
        <v>0</v>
      </c>
      <c r="K10" s="12">
        <f t="shared" ca="1" si="10"/>
        <v>0</v>
      </c>
      <c r="L10" s="12">
        <f t="shared" ca="1" si="11"/>
        <v>0</v>
      </c>
      <c r="M10" s="12">
        <f t="shared" ca="1" si="12"/>
        <v>0</v>
      </c>
      <c r="N10" s="12">
        <f t="shared" ca="1" si="13"/>
        <v>0</v>
      </c>
      <c r="O10" s="41">
        <v>6</v>
      </c>
      <c r="P10" s="43">
        <f t="shared" ca="1" si="14"/>
        <v>0</v>
      </c>
      <c r="Q10" s="52">
        <f t="shared" ca="1" si="15"/>
        <v>0</v>
      </c>
      <c r="R10" s="52">
        <f t="shared" ca="1" si="16"/>
        <v>0</v>
      </c>
      <c r="S10" s="53">
        <f t="shared" ca="1" si="17"/>
        <v>0</v>
      </c>
      <c r="T10" s="53">
        <f t="shared" ca="1" si="18"/>
        <v>0</v>
      </c>
      <c r="U10" s="53">
        <f t="shared" ca="1" si="19"/>
        <v>0</v>
      </c>
      <c r="V10" s="53">
        <f t="shared" ca="1" si="20"/>
        <v>0</v>
      </c>
      <c r="X10" s="41">
        <v>6</v>
      </c>
      <c r="Y10" s="43">
        <f t="shared" ca="1" si="21"/>
        <v>0</v>
      </c>
      <c r="Z10" s="52">
        <f t="shared" ca="1" si="22"/>
        <v>0</v>
      </c>
      <c r="AA10" s="52">
        <f t="shared" ca="1" si="23"/>
        <v>0</v>
      </c>
      <c r="AB10" s="53">
        <f t="shared" ca="1" si="24"/>
        <v>0</v>
      </c>
      <c r="AC10" s="53">
        <f t="shared" ca="1" si="25"/>
        <v>0</v>
      </c>
      <c r="AD10" s="53">
        <f t="shared" ca="1" si="26"/>
        <v>0</v>
      </c>
      <c r="AE10" s="53">
        <f t="shared" ca="1" si="27"/>
        <v>0</v>
      </c>
    </row>
    <row r="11" spans="1:31" ht="15" customHeight="1" x14ac:dyDescent="0.15">
      <c r="A11" s="10">
        <f t="shared" ca="1" si="0"/>
        <v>0</v>
      </c>
      <c r="B11" s="9">
        <f t="shared" ca="1" si="1"/>
        <v>0</v>
      </c>
      <c r="C11" s="11">
        <f t="shared" ca="1" si="2"/>
        <v>0</v>
      </c>
      <c r="D11" s="12">
        <f t="shared" ca="1" si="3"/>
        <v>0</v>
      </c>
      <c r="E11" s="12">
        <f t="shared" ca="1" si="4"/>
        <v>0</v>
      </c>
      <c r="F11" s="12">
        <f t="shared" ca="1" si="5"/>
        <v>0</v>
      </c>
      <c r="G11" s="12">
        <f t="shared" ca="1" si="6"/>
        <v>0</v>
      </c>
      <c r="H11" s="10">
        <f t="shared" ca="1" si="7"/>
        <v>0</v>
      </c>
      <c r="I11" s="11">
        <f t="shared" ca="1" si="8"/>
        <v>0</v>
      </c>
      <c r="J11" s="11">
        <f t="shared" ca="1" si="9"/>
        <v>0</v>
      </c>
      <c r="K11" s="12">
        <f t="shared" ca="1" si="10"/>
        <v>0</v>
      </c>
      <c r="L11" s="12">
        <f t="shared" ca="1" si="11"/>
        <v>0</v>
      </c>
      <c r="M11" s="12">
        <f t="shared" ca="1" si="12"/>
        <v>0</v>
      </c>
      <c r="N11" s="12">
        <f t="shared" ca="1" si="13"/>
        <v>0</v>
      </c>
      <c r="O11" s="41">
        <v>7</v>
      </c>
      <c r="P11" s="42">
        <f t="shared" ca="1" si="14"/>
        <v>0</v>
      </c>
      <c r="Q11" s="52">
        <f t="shared" ca="1" si="15"/>
        <v>0</v>
      </c>
      <c r="R11" s="52">
        <f t="shared" ca="1" si="16"/>
        <v>0</v>
      </c>
      <c r="S11" s="53">
        <f t="shared" ca="1" si="17"/>
        <v>0</v>
      </c>
      <c r="T11" s="53">
        <f t="shared" ca="1" si="18"/>
        <v>0</v>
      </c>
      <c r="U11" s="53">
        <f t="shared" ca="1" si="19"/>
        <v>0</v>
      </c>
      <c r="V11" s="53">
        <f t="shared" ca="1" si="20"/>
        <v>0</v>
      </c>
      <c r="X11" s="41">
        <v>7</v>
      </c>
      <c r="Y11" s="43">
        <f t="shared" ca="1" si="21"/>
        <v>0</v>
      </c>
      <c r="Z11" s="52">
        <f t="shared" ca="1" si="22"/>
        <v>0</v>
      </c>
      <c r="AA11" s="52">
        <f t="shared" ca="1" si="23"/>
        <v>0</v>
      </c>
      <c r="AB11" s="53">
        <f t="shared" ca="1" si="24"/>
        <v>0</v>
      </c>
      <c r="AC11" s="53">
        <f t="shared" ca="1" si="25"/>
        <v>0</v>
      </c>
      <c r="AD11" s="53">
        <f t="shared" ca="1" si="26"/>
        <v>0</v>
      </c>
      <c r="AE11" s="53">
        <f t="shared" ca="1" si="27"/>
        <v>0</v>
      </c>
    </row>
    <row r="12" spans="1:31" ht="15" customHeight="1" x14ac:dyDescent="0.15">
      <c r="A12" s="10">
        <f t="shared" ca="1" si="0"/>
        <v>0</v>
      </c>
      <c r="B12" s="9">
        <f t="shared" ca="1" si="1"/>
        <v>0</v>
      </c>
      <c r="C12" s="11">
        <f t="shared" ca="1" si="2"/>
        <v>0</v>
      </c>
      <c r="D12" s="12">
        <f t="shared" ca="1" si="3"/>
        <v>0</v>
      </c>
      <c r="E12" s="12">
        <f t="shared" ca="1" si="4"/>
        <v>0</v>
      </c>
      <c r="F12" s="12">
        <f t="shared" ca="1" si="5"/>
        <v>0</v>
      </c>
      <c r="G12" s="12">
        <f t="shared" ca="1" si="6"/>
        <v>0</v>
      </c>
      <c r="H12" s="10">
        <f t="shared" ca="1" si="7"/>
        <v>0</v>
      </c>
      <c r="I12" s="11">
        <f t="shared" ca="1" si="8"/>
        <v>0</v>
      </c>
      <c r="J12" s="11">
        <f t="shared" ca="1" si="9"/>
        <v>0</v>
      </c>
      <c r="K12" s="12">
        <f t="shared" ca="1" si="10"/>
        <v>0</v>
      </c>
      <c r="L12" s="12">
        <f t="shared" ca="1" si="11"/>
        <v>0</v>
      </c>
      <c r="M12" s="12">
        <f t="shared" ca="1" si="12"/>
        <v>0</v>
      </c>
      <c r="N12" s="12">
        <f t="shared" ca="1" si="13"/>
        <v>0</v>
      </c>
      <c r="O12" s="41">
        <v>8</v>
      </c>
      <c r="P12" s="42">
        <f t="shared" ca="1" si="14"/>
        <v>0</v>
      </c>
      <c r="Q12" s="52">
        <f t="shared" ca="1" si="15"/>
        <v>0</v>
      </c>
      <c r="R12" s="52">
        <f t="shared" ca="1" si="16"/>
        <v>0</v>
      </c>
      <c r="S12" s="53">
        <f t="shared" ca="1" si="17"/>
        <v>0</v>
      </c>
      <c r="T12" s="53">
        <f t="shared" ca="1" si="18"/>
        <v>0</v>
      </c>
      <c r="U12" s="53">
        <f t="shared" ca="1" si="19"/>
        <v>0</v>
      </c>
      <c r="V12" s="53">
        <f t="shared" ca="1" si="20"/>
        <v>0</v>
      </c>
      <c r="X12" s="41">
        <v>8</v>
      </c>
      <c r="Y12" s="43">
        <f t="shared" ca="1" si="21"/>
        <v>0</v>
      </c>
      <c r="Z12" s="52">
        <f t="shared" ca="1" si="22"/>
        <v>0</v>
      </c>
      <c r="AA12" s="52">
        <f t="shared" ca="1" si="23"/>
        <v>0</v>
      </c>
      <c r="AB12" s="53">
        <f t="shared" ca="1" si="24"/>
        <v>0</v>
      </c>
      <c r="AC12" s="53">
        <f t="shared" ca="1" si="25"/>
        <v>0</v>
      </c>
      <c r="AD12" s="53">
        <f t="shared" ca="1" si="26"/>
        <v>0</v>
      </c>
      <c r="AE12" s="53">
        <f t="shared" ca="1" si="27"/>
        <v>0</v>
      </c>
    </row>
    <row r="13" spans="1:31" ht="15" customHeight="1" x14ac:dyDescent="0.15">
      <c r="A13" s="10">
        <f t="shared" ca="1" si="0"/>
        <v>0</v>
      </c>
      <c r="B13" s="9">
        <f t="shared" ca="1" si="1"/>
        <v>0</v>
      </c>
      <c r="C13" s="11">
        <f t="shared" ca="1" si="2"/>
        <v>0</v>
      </c>
      <c r="D13" s="12">
        <f t="shared" ca="1" si="3"/>
        <v>0</v>
      </c>
      <c r="E13" s="12">
        <f t="shared" ca="1" si="4"/>
        <v>0</v>
      </c>
      <c r="F13" s="12">
        <f t="shared" ca="1" si="5"/>
        <v>0</v>
      </c>
      <c r="G13" s="12">
        <f t="shared" ca="1" si="6"/>
        <v>0</v>
      </c>
      <c r="H13" s="10">
        <f t="shared" ca="1" si="7"/>
        <v>0</v>
      </c>
      <c r="I13" s="11">
        <f t="shared" ca="1" si="8"/>
        <v>0</v>
      </c>
      <c r="J13" s="11">
        <f t="shared" ca="1" si="9"/>
        <v>0</v>
      </c>
      <c r="K13" s="12">
        <f t="shared" ca="1" si="10"/>
        <v>0</v>
      </c>
      <c r="L13" s="12">
        <f t="shared" ca="1" si="11"/>
        <v>0</v>
      </c>
      <c r="M13" s="12">
        <f t="shared" ca="1" si="12"/>
        <v>0</v>
      </c>
      <c r="N13" s="12">
        <f t="shared" ca="1" si="13"/>
        <v>0</v>
      </c>
      <c r="O13" s="41">
        <v>9</v>
      </c>
      <c r="P13" s="42">
        <f t="shared" ca="1" si="14"/>
        <v>0</v>
      </c>
      <c r="Q13" s="52">
        <f t="shared" ca="1" si="15"/>
        <v>0</v>
      </c>
      <c r="R13" s="52">
        <f t="shared" ca="1" si="16"/>
        <v>0</v>
      </c>
      <c r="S13" s="53">
        <f t="shared" ca="1" si="17"/>
        <v>0</v>
      </c>
      <c r="T13" s="53">
        <f t="shared" ca="1" si="18"/>
        <v>0</v>
      </c>
      <c r="U13" s="53">
        <f t="shared" ca="1" si="19"/>
        <v>0</v>
      </c>
      <c r="V13" s="53">
        <f t="shared" ca="1" si="20"/>
        <v>0</v>
      </c>
      <c r="X13" s="41">
        <v>9</v>
      </c>
      <c r="Y13" s="43">
        <f t="shared" ca="1" si="21"/>
        <v>0</v>
      </c>
      <c r="Z13" s="52">
        <f t="shared" ca="1" si="22"/>
        <v>0</v>
      </c>
      <c r="AA13" s="52">
        <f t="shared" ca="1" si="23"/>
        <v>0</v>
      </c>
      <c r="AB13" s="53">
        <f t="shared" ca="1" si="24"/>
        <v>0</v>
      </c>
      <c r="AC13" s="53">
        <f t="shared" ca="1" si="25"/>
        <v>0</v>
      </c>
      <c r="AD13" s="53">
        <f t="shared" ca="1" si="26"/>
        <v>0</v>
      </c>
      <c r="AE13" s="53">
        <f t="shared" ca="1" si="27"/>
        <v>0</v>
      </c>
    </row>
    <row r="14" spans="1:31" ht="15" customHeight="1" x14ac:dyDescent="0.15">
      <c r="A14" s="10">
        <f t="shared" ca="1" si="0"/>
        <v>0</v>
      </c>
      <c r="B14" s="9">
        <f t="shared" ca="1" si="1"/>
        <v>0</v>
      </c>
      <c r="C14" s="11">
        <f t="shared" ca="1" si="2"/>
        <v>0</v>
      </c>
      <c r="D14" s="12">
        <f t="shared" ca="1" si="3"/>
        <v>0</v>
      </c>
      <c r="E14" s="12">
        <f t="shared" ca="1" si="4"/>
        <v>0</v>
      </c>
      <c r="F14" s="12">
        <f t="shared" ca="1" si="5"/>
        <v>0</v>
      </c>
      <c r="G14" s="12">
        <f t="shared" ca="1" si="6"/>
        <v>0</v>
      </c>
      <c r="H14" s="10">
        <f t="shared" ca="1" si="7"/>
        <v>0</v>
      </c>
      <c r="I14" s="11">
        <f t="shared" ca="1" si="8"/>
        <v>0</v>
      </c>
      <c r="J14" s="11">
        <f t="shared" ca="1" si="9"/>
        <v>0</v>
      </c>
      <c r="K14" s="12">
        <f t="shared" ca="1" si="10"/>
        <v>0</v>
      </c>
      <c r="L14" s="12">
        <f t="shared" ca="1" si="11"/>
        <v>0</v>
      </c>
      <c r="M14" s="12">
        <f t="shared" ca="1" si="12"/>
        <v>0</v>
      </c>
      <c r="N14" s="12">
        <f t="shared" ca="1" si="13"/>
        <v>0</v>
      </c>
      <c r="O14" s="41">
        <v>10</v>
      </c>
      <c r="P14" s="42">
        <f t="shared" ca="1" si="14"/>
        <v>0</v>
      </c>
      <c r="Q14" s="52">
        <f t="shared" ca="1" si="15"/>
        <v>0</v>
      </c>
      <c r="R14" s="52">
        <f t="shared" ca="1" si="16"/>
        <v>0</v>
      </c>
      <c r="S14" s="53">
        <f t="shared" ca="1" si="17"/>
        <v>0</v>
      </c>
      <c r="T14" s="53">
        <f t="shared" ca="1" si="18"/>
        <v>0</v>
      </c>
      <c r="U14" s="53">
        <f t="shared" ca="1" si="19"/>
        <v>0</v>
      </c>
      <c r="V14" s="53">
        <f t="shared" ca="1" si="20"/>
        <v>0</v>
      </c>
      <c r="X14" s="41">
        <v>10</v>
      </c>
      <c r="Y14" s="43">
        <f t="shared" ca="1" si="21"/>
        <v>0</v>
      </c>
      <c r="Z14" s="52">
        <f t="shared" ca="1" si="22"/>
        <v>0</v>
      </c>
      <c r="AA14" s="52">
        <f t="shared" ca="1" si="23"/>
        <v>0</v>
      </c>
      <c r="AB14" s="53">
        <f t="shared" ca="1" si="24"/>
        <v>0</v>
      </c>
      <c r="AC14" s="53">
        <f t="shared" ca="1" si="25"/>
        <v>0</v>
      </c>
      <c r="AD14" s="53">
        <f t="shared" ca="1" si="26"/>
        <v>0</v>
      </c>
      <c r="AE14" s="53">
        <f t="shared" ca="1" si="27"/>
        <v>0</v>
      </c>
    </row>
    <row r="15" spans="1:31" ht="15" customHeight="1" x14ac:dyDescent="0.15">
      <c r="A15" s="10">
        <f t="shared" ca="1" si="0"/>
        <v>0</v>
      </c>
      <c r="B15" s="9">
        <f t="shared" ca="1" si="1"/>
        <v>0</v>
      </c>
      <c r="C15" s="11">
        <f t="shared" ca="1" si="2"/>
        <v>0</v>
      </c>
      <c r="D15" s="12">
        <f t="shared" ca="1" si="3"/>
        <v>0</v>
      </c>
      <c r="E15" s="12">
        <f t="shared" ca="1" si="4"/>
        <v>0</v>
      </c>
      <c r="F15" s="12">
        <f t="shared" ca="1" si="5"/>
        <v>0</v>
      </c>
      <c r="G15" s="12">
        <f t="shared" ca="1" si="6"/>
        <v>0</v>
      </c>
      <c r="H15" s="10">
        <f t="shared" ca="1" si="7"/>
        <v>0</v>
      </c>
      <c r="I15" s="11">
        <f t="shared" ca="1" si="8"/>
        <v>0</v>
      </c>
      <c r="J15" s="11">
        <f t="shared" ca="1" si="9"/>
        <v>0</v>
      </c>
      <c r="K15" s="12">
        <f t="shared" ca="1" si="10"/>
        <v>0</v>
      </c>
      <c r="L15" s="12">
        <f t="shared" ca="1" si="11"/>
        <v>0</v>
      </c>
      <c r="M15" s="12">
        <f t="shared" ca="1" si="12"/>
        <v>0</v>
      </c>
      <c r="N15" s="12">
        <f t="shared" ca="1" si="13"/>
        <v>0</v>
      </c>
      <c r="O15" s="41">
        <v>11</v>
      </c>
      <c r="P15" s="42">
        <f t="shared" ca="1" si="14"/>
        <v>0</v>
      </c>
      <c r="Q15" s="52">
        <f t="shared" ca="1" si="15"/>
        <v>0</v>
      </c>
      <c r="R15" s="52">
        <f t="shared" ca="1" si="16"/>
        <v>0</v>
      </c>
      <c r="S15" s="53">
        <f t="shared" ca="1" si="17"/>
        <v>0</v>
      </c>
      <c r="T15" s="53">
        <f t="shared" ca="1" si="18"/>
        <v>0</v>
      </c>
      <c r="U15" s="53">
        <f t="shared" ca="1" si="19"/>
        <v>0</v>
      </c>
      <c r="V15" s="53">
        <f t="shared" ca="1" si="20"/>
        <v>0</v>
      </c>
      <c r="X15" s="41">
        <v>11</v>
      </c>
      <c r="Y15" s="43">
        <f t="shared" ca="1" si="21"/>
        <v>0</v>
      </c>
      <c r="Z15" s="52">
        <f t="shared" ca="1" si="22"/>
        <v>0</v>
      </c>
      <c r="AA15" s="52">
        <f t="shared" ca="1" si="23"/>
        <v>0</v>
      </c>
      <c r="AB15" s="53">
        <f t="shared" ca="1" si="24"/>
        <v>0</v>
      </c>
      <c r="AC15" s="53">
        <f t="shared" ca="1" si="25"/>
        <v>0</v>
      </c>
      <c r="AD15" s="53">
        <f t="shared" ca="1" si="26"/>
        <v>0</v>
      </c>
      <c r="AE15" s="53">
        <f t="shared" ca="1" si="27"/>
        <v>0</v>
      </c>
    </row>
    <row r="16" spans="1:31" ht="15" customHeight="1" x14ac:dyDescent="0.15">
      <c r="A16" s="10">
        <f t="shared" ca="1" si="0"/>
        <v>0</v>
      </c>
      <c r="B16" s="9">
        <f t="shared" ca="1" si="1"/>
        <v>0</v>
      </c>
      <c r="C16" s="11">
        <f t="shared" ca="1" si="2"/>
        <v>0</v>
      </c>
      <c r="D16" s="12">
        <f t="shared" ca="1" si="3"/>
        <v>0</v>
      </c>
      <c r="E16" s="12">
        <f t="shared" ca="1" si="4"/>
        <v>0</v>
      </c>
      <c r="F16" s="12">
        <f t="shared" ca="1" si="5"/>
        <v>0</v>
      </c>
      <c r="G16" s="12">
        <f t="shared" ca="1" si="6"/>
        <v>0</v>
      </c>
      <c r="H16" s="10">
        <f t="shared" ca="1" si="7"/>
        <v>0</v>
      </c>
      <c r="I16" s="11">
        <f t="shared" ca="1" si="8"/>
        <v>0</v>
      </c>
      <c r="J16" s="11">
        <f t="shared" ca="1" si="9"/>
        <v>0</v>
      </c>
      <c r="K16" s="12">
        <f t="shared" ca="1" si="10"/>
        <v>0</v>
      </c>
      <c r="L16" s="12">
        <f t="shared" ca="1" si="11"/>
        <v>0</v>
      </c>
      <c r="M16" s="12">
        <f t="shared" ca="1" si="12"/>
        <v>0</v>
      </c>
      <c r="N16" s="12">
        <f t="shared" ca="1" si="13"/>
        <v>0</v>
      </c>
      <c r="O16" s="41">
        <v>12</v>
      </c>
      <c r="P16" s="42">
        <f t="shared" ca="1" si="14"/>
        <v>0</v>
      </c>
      <c r="Q16" s="52">
        <f t="shared" ca="1" si="15"/>
        <v>0</v>
      </c>
      <c r="R16" s="52">
        <f t="shared" ca="1" si="16"/>
        <v>0</v>
      </c>
      <c r="S16" s="53">
        <f t="shared" ca="1" si="17"/>
        <v>0</v>
      </c>
      <c r="T16" s="53">
        <f t="shared" ca="1" si="18"/>
        <v>0</v>
      </c>
      <c r="U16" s="53">
        <f t="shared" ca="1" si="19"/>
        <v>0</v>
      </c>
      <c r="V16" s="53">
        <f t="shared" ca="1" si="20"/>
        <v>0</v>
      </c>
      <c r="X16" s="41">
        <v>12</v>
      </c>
      <c r="Y16" s="43">
        <f t="shared" ca="1" si="21"/>
        <v>0</v>
      </c>
      <c r="Z16" s="52">
        <f t="shared" ca="1" si="22"/>
        <v>0</v>
      </c>
      <c r="AA16" s="52">
        <f t="shared" ca="1" si="23"/>
        <v>0</v>
      </c>
      <c r="AB16" s="53">
        <f t="shared" ca="1" si="24"/>
        <v>0</v>
      </c>
      <c r="AC16" s="53">
        <f t="shared" ca="1" si="25"/>
        <v>0</v>
      </c>
      <c r="AD16" s="53">
        <f t="shared" ca="1" si="26"/>
        <v>0</v>
      </c>
      <c r="AE16" s="53">
        <f t="shared" ca="1" si="27"/>
        <v>0</v>
      </c>
    </row>
    <row r="17" spans="1:31" ht="15" customHeight="1" x14ac:dyDescent="0.15">
      <c r="A17" s="10">
        <f t="shared" ca="1" si="0"/>
        <v>0</v>
      </c>
      <c r="B17" s="9">
        <f t="shared" ca="1" si="1"/>
        <v>0</v>
      </c>
      <c r="C17" s="11">
        <f t="shared" ca="1" si="2"/>
        <v>0</v>
      </c>
      <c r="D17" s="12">
        <f t="shared" ca="1" si="3"/>
        <v>0</v>
      </c>
      <c r="E17" s="12">
        <f t="shared" ca="1" si="4"/>
        <v>0</v>
      </c>
      <c r="F17" s="12">
        <f t="shared" ca="1" si="5"/>
        <v>0</v>
      </c>
      <c r="G17" s="12">
        <f t="shared" ca="1" si="6"/>
        <v>0</v>
      </c>
      <c r="H17" s="10">
        <f t="shared" ca="1" si="7"/>
        <v>0</v>
      </c>
      <c r="I17" s="11">
        <f t="shared" ca="1" si="8"/>
        <v>0</v>
      </c>
      <c r="J17" s="11">
        <f t="shared" ca="1" si="9"/>
        <v>0</v>
      </c>
      <c r="K17" s="12">
        <f t="shared" ca="1" si="10"/>
        <v>0</v>
      </c>
      <c r="L17" s="12">
        <f t="shared" ca="1" si="11"/>
        <v>0</v>
      </c>
      <c r="M17" s="12">
        <f t="shared" ca="1" si="12"/>
        <v>0</v>
      </c>
      <c r="N17" s="12">
        <f t="shared" ca="1" si="13"/>
        <v>0</v>
      </c>
      <c r="O17" s="41">
        <v>13</v>
      </c>
      <c r="P17" s="42">
        <f t="shared" ca="1" si="14"/>
        <v>0</v>
      </c>
      <c r="Q17" s="52">
        <f t="shared" ca="1" si="15"/>
        <v>0</v>
      </c>
      <c r="R17" s="52">
        <f t="shared" ca="1" si="16"/>
        <v>0</v>
      </c>
      <c r="S17" s="53">
        <f t="shared" ca="1" si="17"/>
        <v>0</v>
      </c>
      <c r="T17" s="53">
        <f t="shared" ca="1" si="18"/>
        <v>0</v>
      </c>
      <c r="U17" s="53">
        <f t="shared" ca="1" si="19"/>
        <v>0</v>
      </c>
      <c r="V17" s="53">
        <f t="shared" ca="1" si="20"/>
        <v>0</v>
      </c>
      <c r="X17" s="41">
        <v>13</v>
      </c>
      <c r="Y17" s="43">
        <f t="shared" ca="1" si="21"/>
        <v>0</v>
      </c>
      <c r="Z17" s="52">
        <f t="shared" ca="1" si="22"/>
        <v>0</v>
      </c>
      <c r="AA17" s="52">
        <f t="shared" ca="1" si="23"/>
        <v>0</v>
      </c>
      <c r="AB17" s="53">
        <f t="shared" ca="1" si="24"/>
        <v>0</v>
      </c>
      <c r="AC17" s="53">
        <f t="shared" ca="1" si="25"/>
        <v>0</v>
      </c>
      <c r="AD17" s="53">
        <f t="shared" ca="1" si="26"/>
        <v>0</v>
      </c>
      <c r="AE17" s="53">
        <f t="shared" ca="1" si="27"/>
        <v>0</v>
      </c>
    </row>
    <row r="18" spans="1:31" ht="15" customHeight="1" x14ac:dyDescent="0.15">
      <c r="A18" s="10">
        <f t="shared" ca="1" si="0"/>
        <v>0</v>
      </c>
      <c r="B18" s="9">
        <f t="shared" ca="1" si="1"/>
        <v>0</v>
      </c>
      <c r="C18" s="11">
        <f t="shared" ca="1" si="2"/>
        <v>0</v>
      </c>
      <c r="D18" s="12">
        <f t="shared" ca="1" si="3"/>
        <v>0</v>
      </c>
      <c r="E18" s="12">
        <f t="shared" ca="1" si="4"/>
        <v>0</v>
      </c>
      <c r="F18" s="12">
        <f t="shared" ca="1" si="5"/>
        <v>0</v>
      </c>
      <c r="G18" s="12">
        <f t="shared" ca="1" si="6"/>
        <v>0</v>
      </c>
      <c r="H18" s="10">
        <f t="shared" ca="1" si="7"/>
        <v>0</v>
      </c>
      <c r="I18" s="11">
        <f t="shared" ca="1" si="8"/>
        <v>0</v>
      </c>
      <c r="J18" s="11">
        <f t="shared" ca="1" si="9"/>
        <v>0</v>
      </c>
      <c r="K18" s="12">
        <f t="shared" ca="1" si="10"/>
        <v>0</v>
      </c>
      <c r="L18" s="12">
        <f t="shared" ca="1" si="11"/>
        <v>0</v>
      </c>
      <c r="M18" s="12">
        <f t="shared" ca="1" si="12"/>
        <v>0</v>
      </c>
      <c r="N18" s="12">
        <f t="shared" ca="1" si="13"/>
        <v>0</v>
      </c>
      <c r="O18" s="41">
        <v>14</v>
      </c>
      <c r="P18" s="42">
        <f t="shared" ca="1" si="14"/>
        <v>0</v>
      </c>
      <c r="Q18" s="52">
        <f t="shared" ca="1" si="15"/>
        <v>0</v>
      </c>
      <c r="R18" s="52">
        <f t="shared" ca="1" si="16"/>
        <v>0</v>
      </c>
      <c r="S18" s="53">
        <f t="shared" ca="1" si="17"/>
        <v>0</v>
      </c>
      <c r="T18" s="53">
        <f t="shared" ca="1" si="18"/>
        <v>0</v>
      </c>
      <c r="U18" s="53">
        <f t="shared" ca="1" si="19"/>
        <v>0</v>
      </c>
      <c r="V18" s="53">
        <f t="shared" ca="1" si="20"/>
        <v>0</v>
      </c>
      <c r="X18" s="41">
        <v>14</v>
      </c>
      <c r="Y18" s="43">
        <f t="shared" ca="1" si="21"/>
        <v>0</v>
      </c>
      <c r="Z18" s="52">
        <f t="shared" ca="1" si="22"/>
        <v>0</v>
      </c>
      <c r="AA18" s="52">
        <f t="shared" ca="1" si="23"/>
        <v>0</v>
      </c>
      <c r="AB18" s="53">
        <f t="shared" ca="1" si="24"/>
        <v>0</v>
      </c>
      <c r="AC18" s="53">
        <f t="shared" ca="1" si="25"/>
        <v>0</v>
      </c>
      <c r="AD18" s="53">
        <f t="shared" ca="1" si="26"/>
        <v>0</v>
      </c>
      <c r="AE18" s="53">
        <f t="shared" ca="1" si="27"/>
        <v>0</v>
      </c>
    </row>
    <row r="19" spans="1:31" ht="15" customHeight="1" x14ac:dyDescent="0.15">
      <c r="A19" s="10">
        <f t="shared" ca="1" si="0"/>
        <v>0</v>
      </c>
      <c r="B19" s="9">
        <f t="shared" ca="1" si="1"/>
        <v>0</v>
      </c>
      <c r="C19" s="11">
        <f t="shared" ca="1" si="2"/>
        <v>0</v>
      </c>
      <c r="D19" s="12">
        <f t="shared" ca="1" si="3"/>
        <v>0</v>
      </c>
      <c r="E19" s="12">
        <f t="shared" ca="1" si="4"/>
        <v>0</v>
      </c>
      <c r="F19" s="12">
        <f t="shared" ca="1" si="5"/>
        <v>0</v>
      </c>
      <c r="G19" s="12">
        <f t="shared" ca="1" si="6"/>
        <v>0</v>
      </c>
      <c r="H19" s="10">
        <f t="shared" ca="1" si="7"/>
        <v>0</v>
      </c>
      <c r="I19" s="11">
        <f t="shared" ca="1" si="8"/>
        <v>0</v>
      </c>
      <c r="J19" s="11">
        <f t="shared" ca="1" si="9"/>
        <v>0</v>
      </c>
      <c r="K19" s="12">
        <f t="shared" ca="1" si="10"/>
        <v>0</v>
      </c>
      <c r="L19" s="12">
        <f t="shared" ca="1" si="11"/>
        <v>0</v>
      </c>
      <c r="M19" s="12">
        <f t="shared" ca="1" si="12"/>
        <v>0</v>
      </c>
      <c r="N19" s="12">
        <f t="shared" ca="1" si="13"/>
        <v>0</v>
      </c>
      <c r="O19" s="41">
        <v>15</v>
      </c>
      <c r="P19" s="42">
        <f t="shared" ca="1" si="14"/>
        <v>0</v>
      </c>
      <c r="Q19" s="52">
        <f t="shared" ca="1" si="15"/>
        <v>0</v>
      </c>
      <c r="R19" s="52">
        <f t="shared" ca="1" si="16"/>
        <v>0</v>
      </c>
      <c r="S19" s="53">
        <f t="shared" ca="1" si="17"/>
        <v>0</v>
      </c>
      <c r="T19" s="53">
        <f t="shared" ca="1" si="18"/>
        <v>0</v>
      </c>
      <c r="U19" s="53">
        <f t="shared" ca="1" si="19"/>
        <v>0</v>
      </c>
      <c r="V19" s="53">
        <f t="shared" ca="1" si="20"/>
        <v>0</v>
      </c>
      <c r="X19" s="41">
        <v>15</v>
      </c>
      <c r="Y19" s="43">
        <f t="shared" ca="1" si="21"/>
        <v>0</v>
      </c>
      <c r="Z19" s="52">
        <f t="shared" ca="1" si="22"/>
        <v>0</v>
      </c>
      <c r="AA19" s="52">
        <f t="shared" ca="1" si="23"/>
        <v>0</v>
      </c>
      <c r="AB19" s="53">
        <f t="shared" ca="1" si="24"/>
        <v>0</v>
      </c>
      <c r="AC19" s="53">
        <f t="shared" ca="1" si="25"/>
        <v>0</v>
      </c>
      <c r="AD19" s="53">
        <f t="shared" ca="1" si="26"/>
        <v>0</v>
      </c>
      <c r="AE19" s="53">
        <f t="shared" ca="1" si="27"/>
        <v>0</v>
      </c>
    </row>
    <row r="20" spans="1:31" ht="15" customHeight="1" x14ac:dyDescent="0.15">
      <c r="A20" s="10">
        <f t="shared" ca="1" si="0"/>
        <v>0</v>
      </c>
      <c r="B20" s="9">
        <f t="shared" ca="1" si="1"/>
        <v>0</v>
      </c>
      <c r="C20" s="11">
        <f t="shared" ca="1" si="2"/>
        <v>0</v>
      </c>
      <c r="D20" s="12">
        <f t="shared" ca="1" si="3"/>
        <v>0</v>
      </c>
      <c r="E20" s="12">
        <f t="shared" ca="1" si="4"/>
        <v>0</v>
      </c>
      <c r="F20" s="12">
        <f t="shared" ca="1" si="5"/>
        <v>0</v>
      </c>
      <c r="G20" s="12">
        <f t="shared" ca="1" si="6"/>
        <v>0</v>
      </c>
      <c r="H20" s="10">
        <f t="shared" ca="1" si="7"/>
        <v>0</v>
      </c>
      <c r="I20" s="11">
        <f t="shared" ca="1" si="8"/>
        <v>0</v>
      </c>
      <c r="J20" s="11">
        <f t="shared" ca="1" si="9"/>
        <v>0</v>
      </c>
      <c r="K20" s="12">
        <f t="shared" ca="1" si="10"/>
        <v>0</v>
      </c>
      <c r="L20" s="12">
        <f t="shared" ca="1" si="11"/>
        <v>0</v>
      </c>
      <c r="M20" s="12">
        <f t="shared" ca="1" si="12"/>
        <v>0</v>
      </c>
      <c r="N20" s="12">
        <f t="shared" ca="1" si="13"/>
        <v>0</v>
      </c>
      <c r="O20" s="41">
        <v>16</v>
      </c>
      <c r="P20" s="42">
        <f t="shared" ca="1" si="14"/>
        <v>0</v>
      </c>
      <c r="Q20" s="52">
        <f t="shared" ca="1" si="15"/>
        <v>0</v>
      </c>
      <c r="R20" s="52">
        <f t="shared" ca="1" si="16"/>
        <v>0</v>
      </c>
      <c r="S20" s="53">
        <f t="shared" ca="1" si="17"/>
        <v>0</v>
      </c>
      <c r="T20" s="53">
        <f t="shared" ca="1" si="18"/>
        <v>0</v>
      </c>
      <c r="U20" s="53">
        <f t="shared" ca="1" si="19"/>
        <v>0</v>
      </c>
      <c r="V20" s="53">
        <f t="shared" ca="1" si="20"/>
        <v>0</v>
      </c>
      <c r="X20" s="41">
        <v>16</v>
      </c>
      <c r="Y20" s="43">
        <f t="shared" ca="1" si="21"/>
        <v>0</v>
      </c>
      <c r="Z20" s="52">
        <f t="shared" ca="1" si="22"/>
        <v>0</v>
      </c>
      <c r="AA20" s="52">
        <f t="shared" ca="1" si="23"/>
        <v>0</v>
      </c>
      <c r="AB20" s="53">
        <f t="shared" ca="1" si="24"/>
        <v>0</v>
      </c>
      <c r="AC20" s="53">
        <f t="shared" ca="1" si="25"/>
        <v>0</v>
      </c>
      <c r="AD20" s="53">
        <f t="shared" ca="1" si="26"/>
        <v>0</v>
      </c>
      <c r="AE20" s="53">
        <f t="shared" ca="1" si="27"/>
        <v>0</v>
      </c>
    </row>
    <row r="21" spans="1:31" ht="15" customHeight="1" x14ac:dyDescent="0.15">
      <c r="A21" s="10">
        <f t="shared" ca="1" si="0"/>
        <v>0</v>
      </c>
      <c r="B21" s="9">
        <f t="shared" ca="1" si="1"/>
        <v>0</v>
      </c>
      <c r="C21" s="11">
        <f t="shared" ca="1" si="2"/>
        <v>0</v>
      </c>
      <c r="D21" s="12">
        <f t="shared" ca="1" si="3"/>
        <v>0</v>
      </c>
      <c r="E21" s="12">
        <f t="shared" ca="1" si="4"/>
        <v>0</v>
      </c>
      <c r="F21" s="12">
        <f t="shared" ca="1" si="5"/>
        <v>0</v>
      </c>
      <c r="G21" s="12">
        <f t="shared" ca="1" si="6"/>
        <v>0</v>
      </c>
      <c r="H21" s="10">
        <f t="shared" ca="1" si="7"/>
        <v>0</v>
      </c>
      <c r="I21" s="11">
        <f t="shared" ca="1" si="8"/>
        <v>0</v>
      </c>
      <c r="J21" s="11">
        <f t="shared" ca="1" si="9"/>
        <v>0</v>
      </c>
      <c r="K21" s="12">
        <f t="shared" ca="1" si="10"/>
        <v>0</v>
      </c>
      <c r="L21" s="12">
        <f t="shared" ca="1" si="11"/>
        <v>0</v>
      </c>
      <c r="M21" s="12">
        <f t="shared" ca="1" si="12"/>
        <v>0</v>
      </c>
      <c r="N21" s="12">
        <f t="shared" ca="1" si="13"/>
        <v>0</v>
      </c>
      <c r="O21" s="41">
        <v>17</v>
      </c>
      <c r="P21" s="42">
        <f t="shared" ca="1" si="14"/>
        <v>0</v>
      </c>
      <c r="Q21" s="52">
        <f t="shared" ca="1" si="15"/>
        <v>0</v>
      </c>
      <c r="R21" s="52">
        <f t="shared" ca="1" si="16"/>
        <v>0</v>
      </c>
      <c r="S21" s="53">
        <f t="shared" ca="1" si="17"/>
        <v>0</v>
      </c>
      <c r="T21" s="53">
        <f t="shared" ca="1" si="18"/>
        <v>0</v>
      </c>
      <c r="U21" s="53">
        <f t="shared" ca="1" si="19"/>
        <v>0</v>
      </c>
      <c r="V21" s="53">
        <f t="shared" ca="1" si="20"/>
        <v>0</v>
      </c>
      <c r="X21" s="41">
        <v>17</v>
      </c>
      <c r="Y21" s="43">
        <f t="shared" ca="1" si="21"/>
        <v>0</v>
      </c>
      <c r="Z21" s="52">
        <f t="shared" ca="1" si="22"/>
        <v>0</v>
      </c>
      <c r="AA21" s="52">
        <f t="shared" ca="1" si="23"/>
        <v>0</v>
      </c>
      <c r="AB21" s="53">
        <f t="shared" ca="1" si="24"/>
        <v>0</v>
      </c>
      <c r="AC21" s="53">
        <f t="shared" ca="1" si="25"/>
        <v>0</v>
      </c>
      <c r="AD21" s="53">
        <f t="shared" ca="1" si="26"/>
        <v>0</v>
      </c>
      <c r="AE21" s="53">
        <f t="shared" ca="1" si="27"/>
        <v>0</v>
      </c>
    </row>
    <row r="22" spans="1:31" ht="15" customHeight="1" x14ac:dyDescent="0.15">
      <c r="A22" s="10">
        <f t="shared" ca="1" si="0"/>
        <v>0</v>
      </c>
      <c r="B22" s="9">
        <f t="shared" ca="1" si="1"/>
        <v>0</v>
      </c>
      <c r="C22" s="11">
        <f t="shared" ca="1" si="2"/>
        <v>0</v>
      </c>
      <c r="D22" s="12">
        <f t="shared" ca="1" si="3"/>
        <v>0</v>
      </c>
      <c r="E22" s="12">
        <f t="shared" ca="1" si="4"/>
        <v>0</v>
      </c>
      <c r="F22" s="12">
        <f t="shared" ca="1" si="5"/>
        <v>0</v>
      </c>
      <c r="G22" s="12">
        <f t="shared" ca="1" si="6"/>
        <v>0</v>
      </c>
      <c r="H22" s="10">
        <f t="shared" ca="1" si="7"/>
        <v>0</v>
      </c>
      <c r="I22" s="11">
        <f t="shared" ca="1" si="8"/>
        <v>0</v>
      </c>
      <c r="J22" s="11">
        <f t="shared" ca="1" si="9"/>
        <v>0</v>
      </c>
      <c r="K22" s="12">
        <f t="shared" ca="1" si="10"/>
        <v>0</v>
      </c>
      <c r="L22" s="12">
        <f t="shared" ca="1" si="11"/>
        <v>0</v>
      </c>
      <c r="M22" s="12">
        <f t="shared" ca="1" si="12"/>
        <v>0</v>
      </c>
      <c r="N22" s="12">
        <f t="shared" ca="1" si="13"/>
        <v>0</v>
      </c>
      <c r="O22" s="41">
        <v>18</v>
      </c>
      <c r="P22" s="42">
        <f t="shared" ca="1" si="14"/>
        <v>0</v>
      </c>
      <c r="Q22" s="52">
        <f t="shared" ca="1" si="15"/>
        <v>0</v>
      </c>
      <c r="R22" s="52">
        <f t="shared" ca="1" si="16"/>
        <v>0</v>
      </c>
      <c r="S22" s="53">
        <f t="shared" ca="1" si="17"/>
        <v>0</v>
      </c>
      <c r="T22" s="53">
        <f t="shared" ca="1" si="18"/>
        <v>0</v>
      </c>
      <c r="U22" s="53">
        <f t="shared" ca="1" si="19"/>
        <v>0</v>
      </c>
      <c r="V22" s="53">
        <f t="shared" ca="1" si="20"/>
        <v>0</v>
      </c>
      <c r="X22" s="41">
        <v>18</v>
      </c>
      <c r="Y22" s="43">
        <f t="shared" ca="1" si="21"/>
        <v>0</v>
      </c>
      <c r="Z22" s="52">
        <f t="shared" ca="1" si="22"/>
        <v>0</v>
      </c>
      <c r="AA22" s="52">
        <f t="shared" ca="1" si="23"/>
        <v>0</v>
      </c>
      <c r="AB22" s="53">
        <f t="shared" ca="1" si="24"/>
        <v>0</v>
      </c>
      <c r="AC22" s="53">
        <f t="shared" ca="1" si="25"/>
        <v>0</v>
      </c>
      <c r="AD22" s="53">
        <f t="shared" ca="1" si="26"/>
        <v>0</v>
      </c>
      <c r="AE22" s="53">
        <f t="shared" ca="1" si="27"/>
        <v>0</v>
      </c>
    </row>
    <row r="23" spans="1:31" ht="15" customHeight="1" x14ac:dyDescent="0.15">
      <c r="A23" s="10">
        <f t="shared" ca="1" si="0"/>
        <v>0</v>
      </c>
      <c r="B23" s="9">
        <f t="shared" ca="1" si="1"/>
        <v>0</v>
      </c>
      <c r="C23" s="11">
        <f t="shared" ca="1" si="2"/>
        <v>0</v>
      </c>
      <c r="D23" s="12">
        <f t="shared" ca="1" si="3"/>
        <v>0</v>
      </c>
      <c r="E23" s="12">
        <f t="shared" ca="1" si="4"/>
        <v>0</v>
      </c>
      <c r="F23" s="12">
        <f t="shared" ca="1" si="5"/>
        <v>0</v>
      </c>
      <c r="G23" s="12">
        <f t="shared" ca="1" si="6"/>
        <v>0</v>
      </c>
      <c r="H23" s="10">
        <f t="shared" ca="1" si="7"/>
        <v>0</v>
      </c>
      <c r="I23" s="11">
        <f t="shared" ca="1" si="8"/>
        <v>0</v>
      </c>
      <c r="J23" s="11">
        <f t="shared" ca="1" si="9"/>
        <v>0</v>
      </c>
      <c r="K23" s="12">
        <f t="shared" ca="1" si="10"/>
        <v>0</v>
      </c>
      <c r="L23" s="12">
        <f t="shared" ca="1" si="11"/>
        <v>0</v>
      </c>
      <c r="M23" s="12">
        <f t="shared" ca="1" si="12"/>
        <v>0</v>
      </c>
      <c r="N23" s="12">
        <f t="shared" ca="1" si="13"/>
        <v>0</v>
      </c>
      <c r="O23" s="41">
        <v>19</v>
      </c>
      <c r="P23" s="42">
        <f t="shared" ca="1" si="14"/>
        <v>0</v>
      </c>
      <c r="Q23" s="52">
        <f t="shared" ca="1" si="15"/>
        <v>0</v>
      </c>
      <c r="R23" s="52">
        <f t="shared" ca="1" si="16"/>
        <v>0</v>
      </c>
      <c r="S23" s="53">
        <f t="shared" ca="1" si="17"/>
        <v>0</v>
      </c>
      <c r="T23" s="53">
        <f t="shared" ca="1" si="18"/>
        <v>0</v>
      </c>
      <c r="U23" s="53">
        <f t="shared" ca="1" si="19"/>
        <v>0</v>
      </c>
      <c r="V23" s="53">
        <f t="shared" ca="1" si="20"/>
        <v>0</v>
      </c>
      <c r="X23" s="41">
        <v>19</v>
      </c>
      <c r="Y23" s="43">
        <f t="shared" ca="1" si="21"/>
        <v>0</v>
      </c>
      <c r="Z23" s="52">
        <f t="shared" ca="1" si="22"/>
        <v>0</v>
      </c>
      <c r="AA23" s="52">
        <f t="shared" ca="1" si="23"/>
        <v>0</v>
      </c>
      <c r="AB23" s="53">
        <f t="shared" ca="1" si="24"/>
        <v>0</v>
      </c>
      <c r="AC23" s="53">
        <f t="shared" ca="1" si="25"/>
        <v>0</v>
      </c>
      <c r="AD23" s="53">
        <f t="shared" ca="1" si="26"/>
        <v>0</v>
      </c>
      <c r="AE23" s="53">
        <f t="shared" ca="1" si="27"/>
        <v>0</v>
      </c>
    </row>
    <row r="24" spans="1:31" ht="15" customHeight="1" x14ac:dyDescent="0.15">
      <c r="A24" s="10">
        <f t="shared" ca="1" si="0"/>
        <v>0</v>
      </c>
      <c r="B24" s="9">
        <f t="shared" ca="1" si="1"/>
        <v>0</v>
      </c>
      <c r="C24" s="11">
        <f t="shared" ca="1" si="2"/>
        <v>0</v>
      </c>
      <c r="D24" s="12">
        <f t="shared" ca="1" si="3"/>
        <v>0</v>
      </c>
      <c r="E24" s="12">
        <f t="shared" ca="1" si="4"/>
        <v>0</v>
      </c>
      <c r="F24" s="12">
        <f t="shared" ca="1" si="5"/>
        <v>0</v>
      </c>
      <c r="G24" s="12">
        <f t="shared" ca="1" si="6"/>
        <v>0</v>
      </c>
      <c r="H24" s="10">
        <f t="shared" ca="1" si="7"/>
        <v>0</v>
      </c>
      <c r="I24" s="11">
        <f t="shared" ca="1" si="8"/>
        <v>0</v>
      </c>
      <c r="J24" s="11">
        <f t="shared" ca="1" si="9"/>
        <v>0</v>
      </c>
      <c r="K24" s="12">
        <f t="shared" ca="1" si="10"/>
        <v>0</v>
      </c>
      <c r="L24" s="12">
        <f t="shared" ca="1" si="11"/>
        <v>0</v>
      </c>
      <c r="M24" s="12">
        <f t="shared" ca="1" si="12"/>
        <v>0</v>
      </c>
      <c r="N24" s="12">
        <f t="shared" ca="1" si="13"/>
        <v>0</v>
      </c>
      <c r="O24" s="41">
        <v>20</v>
      </c>
      <c r="P24" s="42">
        <f t="shared" ca="1" si="14"/>
        <v>0</v>
      </c>
      <c r="Q24" s="52">
        <f t="shared" ca="1" si="15"/>
        <v>0</v>
      </c>
      <c r="R24" s="52">
        <f t="shared" ca="1" si="16"/>
        <v>0</v>
      </c>
      <c r="S24" s="53">
        <f t="shared" ca="1" si="17"/>
        <v>0</v>
      </c>
      <c r="T24" s="53">
        <f t="shared" ca="1" si="18"/>
        <v>0</v>
      </c>
      <c r="U24" s="53">
        <f t="shared" ca="1" si="19"/>
        <v>0</v>
      </c>
      <c r="V24" s="53">
        <f t="shared" ca="1" si="20"/>
        <v>0</v>
      </c>
      <c r="X24" s="41">
        <v>20</v>
      </c>
      <c r="Y24" s="43">
        <f t="shared" ca="1" si="21"/>
        <v>0</v>
      </c>
      <c r="Z24" s="52">
        <f t="shared" ca="1" si="22"/>
        <v>0</v>
      </c>
      <c r="AA24" s="52">
        <f t="shared" ca="1" si="23"/>
        <v>0</v>
      </c>
      <c r="AB24" s="53">
        <f t="shared" ca="1" si="24"/>
        <v>0</v>
      </c>
      <c r="AC24" s="53">
        <f t="shared" ca="1" si="25"/>
        <v>0</v>
      </c>
      <c r="AD24" s="53">
        <f t="shared" ca="1" si="26"/>
        <v>0</v>
      </c>
      <c r="AE24" s="53">
        <f t="shared" ca="1" si="27"/>
        <v>0</v>
      </c>
    </row>
    <row r="25" spans="1:31" ht="15" customHeight="1" x14ac:dyDescent="0.15">
      <c r="A25" s="10">
        <f t="shared" ca="1" si="0"/>
        <v>0</v>
      </c>
      <c r="B25" s="9">
        <f t="shared" ca="1" si="1"/>
        <v>0</v>
      </c>
      <c r="C25" s="11">
        <f t="shared" ca="1" si="2"/>
        <v>0</v>
      </c>
      <c r="D25" s="12">
        <f t="shared" ca="1" si="3"/>
        <v>0</v>
      </c>
      <c r="E25" s="12">
        <f t="shared" ca="1" si="4"/>
        <v>0</v>
      </c>
      <c r="F25" s="12">
        <f t="shared" ca="1" si="5"/>
        <v>0</v>
      </c>
      <c r="G25" s="12">
        <f t="shared" ca="1" si="6"/>
        <v>0</v>
      </c>
      <c r="H25" s="10">
        <f t="shared" ca="1" si="7"/>
        <v>0</v>
      </c>
      <c r="I25" s="11">
        <f t="shared" ca="1" si="8"/>
        <v>0</v>
      </c>
      <c r="J25" s="11">
        <f t="shared" ca="1" si="9"/>
        <v>0</v>
      </c>
      <c r="K25" s="12">
        <f t="shared" ca="1" si="10"/>
        <v>0</v>
      </c>
      <c r="L25" s="12">
        <f t="shared" ca="1" si="11"/>
        <v>0</v>
      </c>
      <c r="M25" s="12">
        <f t="shared" ca="1" si="12"/>
        <v>0</v>
      </c>
      <c r="N25" s="12">
        <f t="shared" ca="1" si="13"/>
        <v>0</v>
      </c>
      <c r="O25" s="41">
        <v>21</v>
      </c>
      <c r="P25" s="42">
        <f t="shared" ca="1" si="14"/>
        <v>0</v>
      </c>
      <c r="Q25" s="52">
        <f t="shared" ca="1" si="15"/>
        <v>0</v>
      </c>
      <c r="R25" s="52">
        <f t="shared" ca="1" si="16"/>
        <v>0</v>
      </c>
      <c r="S25" s="53">
        <f t="shared" ca="1" si="17"/>
        <v>0</v>
      </c>
      <c r="T25" s="53">
        <f t="shared" ca="1" si="18"/>
        <v>0</v>
      </c>
      <c r="U25" s="53">
        <f t="shared" ca="1" si="19"/>
        <v>0</v>
      </c>
      <c r="V25" s="53">
        <f t="shared" ca="1" si="20"/>
        <v>0</v>
      </c>
      <c r="X25" s="41">
        <v>21</v>
      </c>
      <c r="Y25" s="43">
        <f t="shared" ca="1" si="21"/>
        <v>0</v>
      </c>
      <c r="Z25" s="52">
        <f t="shared" ca="1" si="22"/>
        <v>0</v>
      </c>
      <c r="AA25" s="52">
        <f t="shared" ca="1" si="23"/>
        <v>0</v>
      </c>
      <c r="AB25" s="53">
        <f t="shared" ca="1" si="24"/>
        <v>0</v>
      </c>
      <c r="AC25" s="53">
        <f t="shared" ca="1" si="25"/>
        <v>0</v>
      </c>
      <c r="AD25" s="53">
        <f t="shared" ca="1" si="26"/>
        <v>0</v>
      </c>
      <c r="AE25" s="53">
        <f t="shared" ca="1" si="27"/>
        <v>0</v>
      </c>
    </row>
    <row r="26" spans="1:31" ht="15" customHeight="1" x14ac:dyDescent="0.15">
      <c r="A26" s="10">
        <f t="shared" ca="1" si="0"/>
        <v>0</v>
      </c>
      <c r="B26" s="9">
        <f t="shared" ca="1" si="1"/>
        <v>0</v>
      </c>
      <c r="C26" s="11">
        <f t="shared" ca="1" si="2"/>
        <v>0</v>
      </c>
      <c r="D26" s="12">
        <f t="shared" ca="1" si="3"/>
        <v>0</v>
      </c>
      <c r="E26" s="12">
        <f t="shared" ca="1" si="4"/>
        <v>0</v>
      </c>
      <c r="F26" s="12">
        <f t="shared" ca="1" si="5"/>
        <v>0</v>
      </c>
      <c r="G26" s="12">
        <f t="shared" ca="1" si="6"/>
        <v>0</v>
      </c>
      <c r="H26" s="10">
        <f t="shared" ca="1" si="7"/>
        <v>0</v>
      </c>
      <c r="I26" s="11">
        <f t="shared" ca="1" si="8"/>
        <v>0</v>
      </c>
      <c r="J26" s="11">
        <f t="shared" ca="1" si="9"/>
        <v>0</v>
      </c>
      <c r="K26" s="12">
        <f t="shared" ca="1" si="10"/>
        <v>0</v>
      </c>
      <c r="L26" s="12">
        <f t="shared" ca="1" si="11"/>
        <v>0</v>
      </c>
      <c r="M26" s="12">
        <f t="shared" ca="1" si="12"/>
        <v>0</v>
      </c>
      <c r="N26" s="12">
        <f t="shared" ca="1" si="13"/>
        <v>0</v>
      </c>
      <c r="O26" s="41">
        <v>22</v>
      </c>
      <c r="P26" s="42">
        <f t="shared" ca="1" si="14"/>
        <v>0</v>
      </c>
      <c r="Q26" s="52">
        <f t="shared" ca="1" si="15"/>
        <v>0</v>
      </c>
      <c r="R26" s="52">
        <f t="shared" ca="1" si="16"/>
        <v>0</v>
      </c>
      <c r="S26" s="53">
        <f t="shared" ca="1" si="17"/>
        <v>0</v>
      </c>
      <c r="T26" s="53">
        <f t="shared" ca="1" si="18"/>
        <v>0</v>
      </c>
      <c r="U26" s="53">
        <f t="shared" ca="1" si="19"/>
        <v>0</v>
      </c>
      <c r="V26" s="53">
        <f t="shared" ca="1" si="20"/>
        <v>0</v>
      </c>
      <c r="X26" s="41">
        <v>22</v>
      </c>
      <c r="Y26" s="43">
        <f t="shared" ca="1" si="21"/>
        <v>0</v>
      </c>
      <c r="Z26" s="52">
        <f t="shared" ca="1" si="22"/>
        <v>0</v>
      </c>
      <c r="AA26" s="52">
        <f t="shared" ca="1" si="23"/>
        <v>0</v>
      </c>
      <c r="AB26" s="53">
        <f t="shared" ca="1" si="24"/>
        <v>0</v>
      </c>
      <c r="AC26" s="53">
        <f t="shared" ca="1" si="25"/>
        <v>0</v>
      </c>
      <c r="AD26" s="53">
        <f t="shared" ca="1" si="26"/>
        <v>0</v>
      </c>
      <c r="AE26" s="53">
        <f t="shared" ca="1" si="27"/>
        <v>0</v>
      </c>
    </row>
    <row r="27" spans="1:31" ht="15" customHeight="1" x14ac:dyDescent="0.15">
      <c r="A27" s="10">
        <f t="shared" ca="1" si="0"/>
        <v>0</v>
      </c>
      <c r="B27" s="9">
        <f t="shared" ca="1" si="1"/>
        <v>0</v>
      </c>
      <c r="C27" s="11">
        <f t="shared" ca="1" si="2"/>
        <v>0</v>
      </c>
      <c r="D27" s="12">
        <f t="shared" ca="1" si="3"/>
        <v>0</v>
      </c>
      <c r="E27" s="12">
        <f t="shared" ca="1" si="4"/>
        <v>0</v>
      </c>
      <c r="F27" s="12">
        <f t="shared" ca="1" si="5"/>
        <v>0</v>
      </c>
      <c r="G27" s="12">
        <f t="shared" ca="1" si="6"/>
        <v>0</v>
      </c>
      <c r="H27" s="10">
        <f t="shared" ca="1" si="7"/>
        <v>0</v>
      </c>
      <c r="I27" s="11">
        <f t="shared" ca="1" si="8"/>
        <v>0</v>
      </c>
      <c r="J27" s="11">
        <f t="shared" ca="1" si="9"/>
        <v>0</v>
      </c>
      <c r="K27" s="12">
        <f t="shared" ca="1" si="10"/>
        <v>0</v>
      </c>
      <c r="L27" s="12">
        <f t="shared" ca="1" si="11"/>
        <v>0</v>
      </c>
      <c r="M27" s="12">
        <f t="shared" ca="1" si="12"/>
        <v>0</v>
      </c>
      <c r="N27" s="12">
        <f t="shared" ca="1" si="13"/>
        <v>0</v>
      </c>
      <c r="O27" s="41">
        <v>23</v>
      </c>
      <c r="P27" s="42">
        <f t="shared" ca="1" si="14"/>
        <v>0</v>
      </c>
      <c r="Q27" s="52">
        <f t="shared" ca="1" si="15"/>
        <v>0</v>
      </c>
      <c r="R27" s="52">
        <f t="shared" ca="1" si="16"/>
        <v>0</v>
      </c>
      <c r="S27" s="53">
        <f t="shared" ca="1" si="17"/>
        <v>0</v>
      </c>
      <c r="T27" s="53">
        <f t="shared" ca="1" si="18"/>
        <v>0</v>
      </c>
      <c r="U27" s="53">
        <f t="shared" ca="1" si="19"/>
        <v>0</v>
      </c>
      <c r="V27" s="53">
        <f t="shared" ca="1" si="20"/>
        <v>0</v>
      </c>
      <c r="X27" s="41"/>
      <c r="Y27" s="42"/>
      <c r="Z27" s="52"/>
      <c r="AA27" s="52"/>
      <c r="AB27" s="53"/>
      <c r="AC27" s="53"/>
      <c r="AD27" s="53"/>
      <c r="AE27" s="53"/>
    </row>
    <row r="28" spans="1:31" ht="15" customHeight="1" x14ac:dyDescent="0.15">
      <c r="A28" s="10">
        <f t="shared" ca="1" si="0"/>
        <v>0</v>
      </c>
      <c r="B28" s="9">
        <f t="shared" ca="1" si="1"/>
        <v>0</v>
      </c>
      <c r="C28" s="11">
        <f t="shared" ca="1" si="2"/>
        <v>0</v>
      </c>
      <c r="D28" s="12">
        <f t="shared" ca="1" si="3"/>
        <v>0</v>
      </c>
      <c r="E28" s="12">
        <f t="shared" ca="1" si="4"/>
        <v>0</v>
      </c>
      <c r="F28" s="12">
        <f t="shared" ca="1" si="5"/>
        <v>0</v>
      </c>
      <c r="G28" s="12">
        <f t="shared" ca="1" si="6"/>
        <v>0</v>
      </c>
      <c r="H28" s="10">
        <f t="shared" ca="1" si="7"/>
        <v>0</v>
      </c>
      <c r="I28" s="11">
        <f t="shared" ca="1" si="8"/>
        <v>0</v>
      </c>
      <c r="J28" s="11">
        <f t="shared" ca="1" si="9"/>
        <v>0</v>
      </c>
      <c r="K28" s="12">
        <f t="shared" ca="1" si="10"/>
        <v>0</v>
      </c>
      <c r="L28" s="12">
        <f t="shared" ca="1" si="11"/>
        <v>0</v>
      </c>
      <c r="M28" s="12">
        <f t="shared" ca="1" si="12"/>
        <v>0</v>
      </c>
      <c r="N28" s="12">
        <f t="shared" ca="1" si="13"/>
        <v>0</v>
      </c>
      <c r="O28" s="41">
        <v>24</v>
      </c>
      <c r="P28" s="42">
        <f t="shared" ca="1" si="14"/>
        <v>0</v>
      </c>
      <c r="Q28" s="52">
        <f t="shared" ca="1" si="15"/>
        <v>0</v>
      </c>
      <c r="R28" s="52">
        <f t="shared" ca="1" si="16"/>
        <v>0</v>
      </c>
      <c r="S28" s="53">
        <f t="shared" ca="1" si="17"/>
        <v>0</v>
      </c>
      <c r="T28" s="53">
        <f t="shared" ca="1" si="18"/>
        <v>0</v>
      </c>
      <c r="U28" s="53">
        <f t="shared" ca="1" si="19"/>
        <v>0</v>
      </c>
      <c r="V28" s="53">
        <f t="shared" ca="1" si="20"/>
        <v>0</v>
      </c>
      <c r="X28" s="41"/>
      <c r="Y28" s="42"/>
      <c r="Z28" s="52"/>
      <c r="AA28" s="52"/>
      <c r="AB28" s="53"/>
      <c r="AC28" s="53"/>
      <c r="AD28" s="53"/>
      <c r="AE28" s="53"/>
    </row>
    <row r="29" spans="1:31" ht="15" customHeight="1" x14ac:dyDescent="0.15">
      <c r="A29" s="10">
        <f t="shared" ca="1" si="0"/>
        <v>0</v>
      </c>
      <c r="B29" s="9">
        <f t="shared" ca="1" si="1"/>
        <v>0</v>
      </c>
      <c r="C29" s="11">
        <f t="shared" ca="1" si="2"/>
        <v>0</v>
      </c>
      <c r="D29" s="12">
        <f t="shared" ca="1" si="3"/>
        <v>0</v>
      </c>
      <c r="E29" s="12">
        <f t="shared" ca="1" si="4"/>
        <v>0</v>
      </c>
      <c r="F29" s="12">
        <f t="shared" ca="1" si="5"/>
        <v>0</v>
      </c>
      <c r="G29" s="12">
        <f t="shared" ca="1" si="6"/>
        <v>0</v>
      </c>
      <c r="H29" s="10">
        <f t="shared" ca="1" si="7"/>
        <v>0</v>
      </c>
      <c r="I29" s="11">
        <f t="shared" ca="1" si="8"/>
        <v>0</v>
      </c>
      <c r="J29" s="11">
        <f t="shared" ca="1" si="9"/>
        <v>0</v>
      </c>
      <c r="K29" s="12">
        <f t="shared" ca="1" si="10"/>
        <v>0</v>
      </c>
      <c r="L29" s="12">
        <f t="shared" ca="1" si="11"/>
        <v>0</v>
      </c>
      <c r="M29" s="12">
        <f t="shared" ca="1" si="12"/>
        <v>0</v>
      </c>
      <c r="N29" s="12">
        <f t="shared" ca="1" si="13"/>
        <v>0</v>
      </c>
      <c r="O29" s="41">
        <v>25</v>
      </c>
      <c r="P29" s="42">
        <f t="shared" ca="1" si="14"/>
        <v>0</v>
      </c>
      <c r="Q29" s="52">
        <f t="shared" ca="1" si="15"/>
        <v>0</v>
      </c>
      <c r="R29" s="52">
        <f t="shared" ca="1" si="16"/>
        <v>0</v>
      </c>
      <c r="S29" s="53">
        <f t="shared" ca="1" si="17"/>
        <v>0</v>
      </c>
      <c r="T29" s="53">
        <f t="shared" ca="1" si="18"/>
        <v>0</v>
      </c>
      <c r="U29" s="53">
        <f t="shared" ca="1" si="19"/>
        <v>0</v>
      </c>
      <c r="V29" s="53">
        <f t="shared" ca="1" si="20"/>
        <v>0</v>
      </c>
      <c r="X29" s="41"/>
      <c r="Y29" s="42"/>
      <c r="Z29" s="52"/>
      <c r="AA29" s="52"/>
      <c r="AB29" s="53"/>
      <c r="AC29" s="53"/>
      <c r="AD29" s="53"/>
      <c r="AE29" s="53"/>
    </row>
    <row r="30" spans="1:31" ht="15" customHeight="1" x14ac:dyDescent="0.15">
      <c r="A30" s="10">
        <f t="shared" ca="1" si="0"/>
        <v>0</v>
      </c>
      <c r="B30" s="9">
        <f t="shared" ca="1" si="1"/>
        <v>0</v>
      </c>
      <c r="C30" s="11">
        <f t="shared" ca="1" si="2"/>
        <v>0</v>
      </c>
      <c r="D30" s="12">
        <f t="shared" ca="1" si="3"/>
        <v>0</v>
      </c>
      <c r="E30" s="12">
        <f t="shared" ca="1" si="4"/>
        <v>0</v>
      </c>
      <c r="F30" s="12">
        <f t="shared" ca="1" si="5"/>
        <v>0</v>
      </c>
      <c r="G30" s="12">
        <f t="shared" ca="1" si="6"/>
        <v>0</v>
      </c>
      <c r="H30" s="10">
        <f t="shared" ca="1" si="7"/>
        <v>0</v>
      </c>
      <c r="I30" s="11">
        <f t="shared" ca="1" si="8"/>
        <v>0</v>
      </c>
      <c r="J30" s="11">
        <f t="shared" ca="1" si="9"/>
        <v>0</v>
      </c>
      <c r="K30" s="12">
        <f t="shared" ca="1" si="10"/>
        <v>0</v>
      </c>
      <c r="L30" s="12">
        <f t="shared" ca="1" si="11"/>
        <v>0</v>
      </c>
      <c r="M30" s="12">
        <f t="shared" ca="1" si="12"/>
        <v>0</v>
      </c>
      <c r="N30" s="12">
        <f t="shared" ca="1" si="13"/>
        <v>0</v>
      </c>
      <c r="O30" s="41">
        <v>26</v>
      </c>
      <c r="P30" s="42">
        <f t="shared" ca="1" si="14"/>
        <v>0</v>
      </c>
      <c r="Q30" s="52">
        <f t="shared" ca="1" si="15"/>
        <v>0</v>
      </c>
      <c r="R30" s="52">
        <f t="shared" ca="1" si="16"/>
        <v>0</v>
      </c>
      <c r="S30" s="53">
        <f t="shared" ca="1" si="17"/>
        <v>0</v>
      </c>
      <c r="T30" s="53">
        <f t="shared" ca="1" si="18"/>
        <v>0</v>
      </c>
      <c r="U30" s="53">
        <f t="shared" ca="1" si="19"/>
        <v>0</v>
      </c>
      <c r="V30" s="53">
        <f t="shared" ca="1" si="20"/>
        <v>0</v>
      </c>
      <c r="X30" s="41"/>
      <c r="Y30" s="42"/>
      <c r="Z30" s="52"/>
      <c r="AA30" s="52"/>
      <c r="AB30" s="53"/>
      <c r="AC30" s="53"/>
      <c r="AD30" s="53"/>
      <c r="AE30" s="53"/>
    </row>
    <row r="31" spans="1:31" ht="15" customHeight="1" x14ac:dyDescent="0.15">
      <c r="A31" s="10">
        <f t="shared" ca="1" si="0"/>
        <v>0</v>
      </c>
      <c r="B31" s="9">
        <f t="shared" ca="1" si="1"/>
        <v>0</v>
      </c>
      <c r="C31" s="11">
        <f t="shared" ca="1" si="2"/>
        <v>0</v>
      </c>
      <c r="D31" s="12">
        <f t="shared" ca="1" si="3"/>
        <v>0</v>
      </c>
      <c r="E31" s="12">
        <f t="shared" ca="1" si="4"/>
        <v>0</v>
      </c>
      <c r="F31" s="12">
        <f t="shared" ca="1" si="5"/>
        <v>0</v>
      </c>
      <c r="G31" s="12">
        <f t="shared" ca="1" si="6"/>
        <v>0</v>
      </c>
      <c r="H31" s="10">
        <f t="shared" ca="1" si="7"/>
        <v>0</v>
      </c>
      <c r="I31" s="11">
        <f t="shared" ca="1" si="8"/>
        <v>0</v>
      </c>
      <c r="J31" s="11">
        <f t="shared" ca="1" si="9"/>
        <v>0</v>
      </c>
      <c r="K31" s="12">
        <f t="shared" ca="1" si="10"/>
        <v>0</v>
      </c>
      <c r="L31" s="12">
        <f t="shared" ca="1" si="11"/>
        <v>0</v>
      </c>
      <c r="M31" s="12">
        <f t="shared" ca="1" si="12"/>
        <v>0</v>
      </c>
      <c r="N31" s="12">
        <f t="shared" ca="1" si="13"/>
        <v>0</v>
      </c>
      <c r="O31" s="41">
        <v>27</v>
      </c>
      <c r="P31" s="42">
        <f t="shared" ca="1" si="14"/>
        <v>0</v>
      </c>
      <c r="Q31" s="52">
        <f t="shared" ca="1" si="15"/>
        <v>0</v>
      </c>
      <c r="R31" s="52">
        <f t="shared" ca="1" si="16"/>
        <v>0</v>
      </c>
      <c r="S31" s="53">
        <f t="shared" ca="1" si="17"/>
        <v>0</v>
      </c>
      <c r="T31" s="53">
        <f t="shared" ca="1" si="18"/>
        <v>0</v>
      </c>
      <c r="U31" s="53">
        <f t="shared" ca="1" si="19"/>
        <v>0</v>
      </c>
      <c r="V31" s="53">
        <f t="shared" ca="1" si="20"/>
        <v>0</v>
      </c>
      <c r="X31" s="41"/>
      <c r="Y31" s="42"/>
      <c r="Z31" s="54">
        <f ca="1">SUM(Z5:Z30)</f>
        <v>0</v>
      </c>
      <c r="AA31" s="54">
        <f ca="1">SUM(AA5:AA30)</f>
        <v>0</v>
      </c>
      <c r="AB31" s="55" t="e">
        <f ca="1">AA31/Z31</f>
        <v>#DIV/0!</v>
      </c>
      <c r="AC31" s="53"/>
      <c r="AD31" s="53"/>
      <c r="AE31" s="53"/>
    </row>
    <row r="32" spans="1:31" ht="15" customHeight="1" x14ac:dyDescent="0.15">
      <c r="A32" s="10"/>
      <c r="B32" s="9"/>
      <c r="C32" s="11"/>
      <c r="D32" s="12"/>
      <c r="E32" s="12"/>
      <c r="F32" s="12"/>
      <c r="G32" s="12"/>
      <c r="H32" s="10"/>
      <c r="I32" s="11"/>
      <c r="J32" s="11"/>
      <c r="K32" s="12"/>
      <c r="L32" s="12"/>
      <c r="M32" s="12"/>
      <c r="N32" s="12"/>
      <c r="O32" s="41">
        <v>28</v>
      </c>
      <c r="P32" s="42">
        <f t="shared" ca="1" si="14"/>
        <v>0</v>
      </c>
      <c r="Q32" s="52">
        <f t="shared" ca="1" si="15"/>
        <v>0</v>
      </c>
      <c r="R32" s="52">
        <f t="shared" ca="1" si="16"/>
        <v>0</v>
      </c>
      <c r="S32" s="53">
        <f t="shared" ca="1" si="17"/>
        <v>0</v>
      </c>
      <c r="T32" s="53">
        <f t="shared" ca="1" si="18"/>
        <v>0</v>
      </c>
      <c r="U32" s="53">
        <f t="shared" ca="1" si="19"/>
        <v>0</v>
      </c>
      <c r="V32" s="53">
        <f t="shared" ca="1" si="20"/>
        <v>0</v>
      </c>
      <c r="AD32" s="7">
        <f ca="1">MAX(AD5:AD23)</f>
        <v>0</v>
      </c>
    </row>
    <row r="33" spans="1:22" ht="15" customHeight="1" x14ac:dyDescent="0.15">
      <c r="A33" s="10"/>
      <c r="B33" s="9"/>
      <c r="C33" s="11"/>
      <c r="D33" s="12"/>
      <c r="E33" s="12"/>
      <c r="F33" s="12"/>
      <c r="G33" s="12"/>
      <c r="H33" s="10"/>
      <c r="I33" s="11"/>
      <c r="J33" s="11"/>
      <c r="K33" s="12"/>
      <c r="L33" s="12"/>
      <c r="M33" s="12"/>
      <c r="N33" s="12"/>
      <c r="O33" s="41">
        <v>29</v>
      </c>
      <c r="P33" s="42">
        <f t="shared" ca="1" si="14"/>
        <v>0</v>
      </c>
      <c r="Q33" s="52">
        <f t="shared" ca="1" si="15"/>
        <v>0</v>
      </c>
      <c r="R33" s="52">
        <f t="shared" ca="1" si="16"/>
        <v>0</v>
      </c>
      <c r="S33" s="53">
        <f t="shared" ca="1" si="17"/>
        <v>0</v>
      </c>
      <c r="T33" s="53">
        <f t="shared" ca="1" si="18"/>
        <v>0</v>
      </c>
      <c r="U33" s="53">
        <f t="shared" ca="1" si="19"/>
        <v>0</v>
      </c>
      <c r="V33" s="53">
        <f t="shared" ca="1" si="20"/>
        <v>0</v>
      </c>
    </row>
    <row r="34" spans="1:22" ht="15" customHeight="1" x14ac:dyDescent="0.15">
      <c r="A34" s="10"/>
      <c r="B34" s="9"/>
      <c r="C34" s="11"/>
      <c r="D34" s="12"/>
      <c r="E34" s="12"/>
      <c r="F34" s="12"/>
      <c r="G34" s="12"/>
      <c r="H34" s="10"/>
      <c r="I34" s="11"/>
      <c r="J34" s="11"/>
      <c r="K34" s="12"/>
      <c r="L34" s="12"/>
      <c r="M34" s="12"/>
      <c r="N34" s="12"/>
      <c r="O34" s="41">
        <v>30</v>
      </c>
      <c r="P34" s="42">
        <f t="shared" ca="1" si="14"/>
        <v>0</v>
      </c>
      <c r="Q34" s="52">
        <f t="shared" ca="1" si="15"/>
        <v>0</v>
      </c>
      <c r="R34" s="52">
        <f t="shared" ca="1" si="16"/>
        <v>0</v>
      </c>
      <c r="S34" s="53">
        <f t="shared" ca="1" si="17"/>
        <v>0</v>
      </c>
      <c r="T34" s="53">
        <f t="shared" ca="1" si="18"/>
        <v>0</v>
      </c>
      <c r="U34" s="53">
        <f t="shared" ca="1" si="19"/>
        <v>0</v>
      </c>
      <c r="V34" s="53">
        <f t="shared" ca="1" si="20"/>
        <v>0</v>
      </c>
    </row>
    <row r="35" spans="1:22" ht="15" customHeight="1" x14ac:dyDescent="0.15">
      <c r="A35" s="10"/>
      <c r="B35" s="9"/>
      <c r="C35" s="11"/>
      <c r="D35" s="12"/>
      <c r="E35" s="12"/>
      <c r="F35" s="12"/>
      <c r="G35" s="12"/>
      <c r="H35" s="10"/>
      <c r="I35" s="11"/>
      <c r="J35" s="11"/>
      <c r="K35" s="12"/>
      <c r="L35" s="12"/>
      <c r="M35" s="12"/>
      <c r="N35" s="12"/>
      <c r="O35" s="41">
        <v>31</v>
      </c>
      <c r="P35" s="42">
        <f t="shared" ca="1" si="14"/>
        <v>0</v>
      </c>
      <c r="Q35" s="52">
        <f t="shared" ca="1" si="15"/>
        <v>0</v>
      </c>
      <c r="R35" s="52">
        <f t="shared" ca="1" si="16"/>
        <v>0</v>
      </c>
      <c r="S35" s="53">
        <f t="shared" ca="1" si="17"/>
        <v>0</v>
      </c>
      <c r="T35" s="53">
        <f t="shared" ca="1" si="18"/>
        <v>0</v>
      </c>
      <c r="U35" s="53">
        <f t="shared" ca="1" si="19"/>
        <v>0</v>
      </c>
      <c r="V35" s="53">
        <f t="shared" ca="1" si="20"/>
        <v>0</v>
      </c>
    </row>
    <row r="36" spans="1:22" ht="15" customHeight="1" x14ac:dyDescent="0.15">
      <c r="A36" s="10"/>
      <c r="B36" s="9"/>
      <c r="C36" s="11"/>
      <c r="D36" s="12"/>
      <c r="E36" s="12"/>
      <c r="F36" s="12"/>
      <c r="G36" s="12"/>
      <c r="H36" s="10"/>
      <c r="I36" s="11"/>
      <c r="J36" s="11"/>
      <c r="K36" s="12"/>
      <c r="L36" s="12"/>
      <c r="M36" s="12"/>
      <c r="N36" s="12"/>
      <c r="O36" s="41">
        <v>32</v>
      </c>
      <c r="P36" s="42">
        <f t="shared" ca="1" si="14"/>
        <v>0</v>
      </c>
      <c r="Q36" s="52">
        <f t="shared" ca="1" si="15"/>
        <v>0</v>
      </c>
      <c r="R36" s="52">
        <f t="shared" ca="1" si="16"/>
        <v>0</v>
      </c>
      <c r="S36" s="53">
        <f t="shared" ca="1" si="17"/>
        <v>0</v>
      </c>
      <c r="T36" s="53">
        <f t="shared" ca="1" si="18"/>
        <v>0</v>
      </c>
      <c r="U36" s="53">
        <f t="shared" ca="1" si="19"/>
        <v>0</v>
      </c>
      <c r="V36" s="53">
        <f t="shared" ca="1" si="20"/>
        <v>0</v>
      </c>
    </row>
    <row r="37" spans="1:22" ht="15" customHeight="1" x14ac:dyDescent="0.15">
      <c r="A37" s="10"/>
      <c r="B37" s="9"/>
      <c r="C37" s="11"/>
      <c r="D37" s="12"/>
      <c r="E37" s="12"/>
      <c r="F37" s="12"/>
      <c r="G37" s="12"/>
      <c r="H37" s="10"/>
      <c r="I37" s="11"/>
      <c r="J37" s="11"/>
      <c r="K37" s="12"/>
      <c r="L37" s="12"/>
      <c r="M37" s="12"/>
      <c r="N37" s="12"/>
      <c r="O37" s="41">
        <v>33</v>
      </c>
      <c r="P37" s="42">
        <f t="shared" ca="1" si="14"/>
        <v>0</v>
      </c>
      <c r="Q37" s="52">
        <f t="shared" ca="1" si="15"/>
        <v>0</v>
      </c>
      <c r="R37" s="52">
        <f t="shared" ca="1" si="16"/>
        <v>0</v>
      </c>
      <c r="S37" s="53">
        <f t="shared" ca="1" si="17"/>
        <v>0</v>
      </c>
      <c r="T37" s="53">
        <f t="shared" ca="1" si="18"/>
        <v>0</v>
      </c>
      <c r="U37" s="53">
        <f t="shared" ca="1" si="19"/>
        <v>0</v>
      </c>
      <c r="V37" s="53">
        <f t="shared" ca="1" si="20"/>
        <v>0</v>
      </c>
    </row>
    <row r="38" spans="1:22" ht="15" customHeight="1" x14ac:dyDescent="0.15">
      <c r="A38" s="10"/>
      <c r="B38" s="9"/>
      <c r="C38" s="11"/>
      <c r="D38" s="12"/>
      <c r="E38" s="12"/>
      <c r="F38" s="12"/>
      <c r="G38" s="12"/>
      <c r="H38" s="10"/>
      <c r="I38" s="11"/>
      <c r="J38" s="11"/>
      <c r="K38" s="12"/>
      <c r="L38" s="12"/>
      <c r="M38" s="12"/>
      <c r="N38" s="12"/>
      <c r="O38" s="41">
        <v>34</v>
      </c>
      <c r="P38" s="42">
        <f t="shared" ca="1" si="14"/>
        <v>0</v>
      </c>
      <c r="Q38" s="52">
        <f t="shared" ca="1" si="15"/>
        <v>0</v>
      </c>
      <c r="R38" s="52">
        <f t="shared" ca="1" si="16"/>
        <v>0</v>
      </c>
      <c r="S38" s="53">
        <f t="shared" ca="1" si="17"/>
        <v>0</v>
      </c>
      <c r="T38" s="53">
        <f t="shared" ca="1" si="18"/>
        <v>0</v>
      </c>
      <c r="U38" s="53">
        <f t="shared" ca="1" si="19"/>
        <v>0</v>
      </c>
      <c r="V38" s="53">
        <f t="shared" ca="1" si="20"/>
        <v>0</v>
      </c>
    </row>
    <row r="39" spans="1:22" ht="15" customHeight="1" x14ac:dyDescent="0.15">
      <c r="A39" s="10"/>
      <c r="B39" s="9"/>
      <c r="C39" s="11"/>
      <c r="D39" s="12"/>
      <c r="E39" s="12"/>
      <c r="F39" s="12"/>
      <c r="G39" s="12"/>
      <c r="H39" s="10"/>
      <c r="I39" s="11"/>
      <c r="J39" s="11"/>
      <c r="K39" s="12"/>
      <c r="L39" s="12"/>
      <c r="M39" s="12"/>
      <c r="N39" s="12"/>
      <c r="O39" s="41">
        <v>35</v>
      </c>
      <c r="P39" s="42">
        <f t="shared" ca="1" si="14"/>
        <v>0</v>
      </c>
      <c r="Q39" s="52">
        <f t="shared" ca="1" si="15"/>
        <v>0</v>
      </c>
      <c r="R39" s="52">
        <f t="shared" ca="1" si="16"/>
        <v>0</v>
      </c>
      <c r="S39" s="53">
        <f t="shared" ca="1" si="17"/>
        <v>0</v>
      </c>
      <c r="T39" s="53">
        <f t="shared" ca="1" si="18"/>
        <v>0</v>
      </c>
      <c r="U39" s="53">
        <f t="shared" ca="1" si="19"/>
        <v>0</v>
      </c>
      <c r="V39" s="53">
        <f t="shared" ca="1" si="20"/>
        <v>0</v>
      </c>
    </row>
    <row r="40" spans="1:22" ht="15" customHeight="1" x14ac:dyDescent="0.15">
      <c r="A40" s="10"/>
      <c r="B40" s="9"/>
      <c r="C40" s="11"/>
      <c r="D40" s="12"/>
      <c r="E40" s="12"/>
      <c r="F40" s="12"/>
      <c r="G40" s="12"/>
      <c r="H40" s="10"/>
      <c r="I40" s="11"/>
      <c r="J40" s="11"/>
      <c r="K40" s="12"/>
      <c r="L40" s="12"/>
      <c r="M40" s="12"/>
      <c r="N40" s="12"/>
      <c r="O40" s="41">
        <v>36</v>
      </c>
      <c r="P40" s="42">
        <f t="shared" ca="1" si="14"/>
        <v>0</v>
      </c>
      <c r="Q40" s="52">
        <f t="shared" ca="1" si="15"/>
        <v>0</v>
      </c>
      <c r="R40" s="52">
        <f t="shared" ca="1" si="16"/>
        <v>0</v>
      </c>
      <c r="S40" s="53">
        <f t="shared" ca="1" si="17"/>
        <v>0</v>
      </c>
      <c r="T40" s="53">
        <f t="shared" ca="1" si="18"/>
        <v>0</v>
      </c>
      <c r="U40" s="53">
        <f t="shared" ca="1" si="19"/>
        <v>0</v>
      </c>
      <c r="V40" s="53">
        <f t="shared" ca="1" si="20"/>
        <v>0</v>
      </c>
    </row>
    <row r="41" spans="1:22" ht="15" customHeight="1" x14ac:dyDescent="0.15">
      <c r="A41" s="10"/>
      <c r="B41" s="9"/>
      <c r="C41" s="11"/>
      <c r="D41" s="12"/>
      <c r="E41" s="12"/>
      <c r="F41" s="12"/>
      <c r="G41" s="12"/>
      <c r="H41" s="10"/>
      <c r="I41" s="11"/>
      <c r="J41" s="11"/>
      <c r="K41" s="12"/>
      <c r="L41" s="12"/>
      <c r="M41" s="12"/>
      <c r="N41" s="12"/>
      <c r="O41" s="41">
        <v>37</v>
      </c>
      <c r="P41" s="42">
        <f t="shared" ca="1" si="14"/>
        <v>0</v>
      </c>
      <c r="Q41" s="52">
        <f t="shared" ca="1" si="15"/>
        <v>0</v>
      </c>
      <c r="R41" s="52">
        <f t="shared" ca="1" si="16"/>
        <v>0</v>
      </c>
      <c r="S41" s="53">
        <f t="shared" ca="1" si="17"/>
        <v>0</v>
      </c>
      <c r="T41" s="53">
        <f t="shared" ca="1" si="18"/>
        <v>0</v>
      </c>
      <c r="U41" s="53">
        <f t="shared" ca="1" si="19"/>
        <v>0</v>
      </c>
      <c r="V41" s="53">
        <f t="shared" ca="1" si="20"/>
        <v>0</v>
      </c>
    </row>
    <row r="42" spans="1:22" ht="15" customHeight="1" x14ac:dyDescent="0.15">
      <c r="A42" s="10"/>
      <c r="B42" s="9"/>
      <c r="C42" s="11"/>
      <c r="D42" s="12"/>
      <c r="E42" s="12"/>
      <c r="F42" s="12"/>
      <c r="G42" s="12"/>
      <c r="H42" s="10"/>
      <c r="I42" s="11"/>
      <c r="J42" s="11"/>
      <c r="K42" s="12"/>
      <c r="L42" s="12"/>
      <c r="M42" s="12"/>
      <c r="N42" s="12"/>
      <c r="O42" s="41">
        <v>38</v>
      </c>
      <c r="P42" s="42">
        <f t="shared" ca="1" si="14"/>
        <v>0</v>
      </c>
      <c r="Q42" s="52">
        <f t="shared" ca="1" si="15"/>
        <v>0</v>
      </c>
      <c r="R42" s="52">
        <f t="shared" ca="1" si="16"/>
        <v>0</v>
      </c>
      <c r="S42" s="53">
        <f t="shared" ca="1" si="17"/>
        <v>0</v>
      </c>
      <c r="T42" s="53">
        <f t="shared" ca="1" si="18"/>
        <v>0</v>
      </c>
      <c r="U42" s="53">
        <f t="shared" ca="1" si="19"/>
        <v>0</v>
      </c>
      <c r="V42" s="53">
        <f t="shared" ca="1" si="20"/>
        <v>0</v>
      </c>
    </row>
    <row r="43" spans="1:22" ht="15" customHeight="1" x14ac:dyDescent="0.15">
      <c r="A43" s="10"/>
      <c r="B43" s="9"/>
      <c r="C43" s="11"/>
      <c r="D43" s="12"/>
      <c r="E43" s="12"/>
      <c r="F43" s="12"/>
      <c r="G43" s="12"/>
      <c r="H43" s="10"/>
      <c r="I43" s="11"/>
      <c r="J43" s="11"/>
      <c r="K43" s="12"/>
      <c r="L43" s="12"/>
      <c r="M43" s="12"/>
      <c r="N43" s="12"/>
      <c r="O43" s="41">
        <v>39</v>
      </c>
      <c r="P43" s="42">
        <f t="shared" ca="1" si="14"/>
        <v>0</v>
      </c>
      <c r="Q43" s="52">
        <f t="shared" ca="1" si="15"/>
        <v>0</v>
      </c>
      <c r="R43" s="52">
        <f t="shared" ca="1" si="16"/>
        <v>0</v>
      </c>
      <c r="S43" s="53">
        <f t="shared" ca="1" si="17"/>
        <v>0</v>
      </c>
      <c r="T43" s="53">
        <f t="shared" ca="1" si="18"/>
        <v>0</v>
      </c>
      <c r="U43" s="53">
        <f t="shared" ca="1" si="19"/>
        <v>0</v>
      </c>
      <c r="V43" s="53">
        <f t="shared" ca="1" si="20"/>
        <v>0</v>
      </c>
    </row>
    <row r="44" spans="1:22" ht="15" customHeight="1" x14ac:dyDescent="0.15">
      <c r="A44" s="10"/>
      <c r="B44" s="9"/>
      <c r="C44" s="11"/>
      <c r="D44" s="12"/>
      <c r="E44" s="12"/>
      <c r="F44" s="12"/>
      <c r="G44" s="12"/>
      <c r="H44" s="10"/>
      <c r="I44" s="11"/>
      <c r="J44" s="11"/>
      <c r="K44" s="12"/>
      <c r="L44" s="12"/>
      <c r="M44" s="12"/>
      <c r="N44" s="12"/>
      <c r="O44" s="41">
        <v>40</v>
      </c>
      <c r="P44" s="42">
        <f t="shared" ca="1" si="14"/>
        <v>0</v>
      </c>
      <c r="Q44" s="52">
        <f t="shared" ca="1" si="15"/>
        <v>0</v>
      </c>
      <c r="R44" s="52">
        <f t="shared" ca="1" si="16"/>
        <v>0</v>
      </c>
      <c r="S44" s="53">
        <f t="shared" ca="1" si="17"/>
        <v>0</v>
      </c>
      <c r="T44" s="53">
        <f t="shared" ca="1" si="18"/>
        <v>0</v>
      </c>
      <c r="U44" s="53">
        <f t="shared" ca="1" si="19"/>
        <v>0</v>
      </c>
      <c r="V44" s="53">
        <f t="shared" ca="1" si="20"/>
        <v>0</v>
      </c>
    </row>
    <row r="45" spans="1:22" ht="15" customHeight="1" x14ac:dyDescent="0.15">
      <c r="B45" s="5">
        <f ca="1">SUM(B5:B44)</f>
        <v>0</v>
      </c>
      <c r="C45" s="13">
        <f ca="1">SUM(C5:C44)</f>
        <v>0</v>
      </c>
      <c r="D45" s="1" t="e">
        <f ca="1">C45/B45</f>
        <v>#DIV/0!</v>
      </c>
      <c r="G45" s="14"/>
      <c r="I45" s="13">
        <f ca="1">SUM(I5:I44)</f>
        <v>0</v>
      </c>
      <c r="J45" s="13">
        <f ca="1">SUM(J5:J44)</f>
        <v>0</v>
      </c>
      <c r="K45" s="1" t="e">
        <f ca="1">J45/I45</f>
        <v>#DIV/0!</v>
      </c>
      <c r="L45" s="4"/>
      <c r="O45" s="44">
        <v>41</v>
      </c>
      <c r="P45" s="42">
        <f t="shared" ca="1" si="14"/>
        <v>0</v>
      </c>
      <c r="Q45" s="52">
        <f t="shared" ca="1" si="15"/>
        <v>0</v>
      </c>
      <c r="R45" s="52">
        <f t="shared" ca="1" si="16"/>
        <v>0</v>
      </c>
      <c r="S45" s="53">
        <f t="shared" ca="1" si="17"/>
        <v>0</v>
      </c>
      <c r="T45" s="53">
        <f t="shared" ca="1" si="18"/>
        <v>0</v>
      </c>
      <c r="U45" s="53">
        <f t="shared" ca="1" si="19"/>
        <v>0</v>
      </c>
      <c r="V45" s="53">
        <f t="shared" ca="1" si="20"/>
        <v>0</v>
      </c>
    </row>
    <row r="46" spans="1:22" ht="15" customHeight="1" x14ac:dyDescent="0.15">
      <c r="E46" s="1" t="s">
        <v>37</v>
      </c>
      <c r="F46" s="1" t="s">
        <v>38</v>
      </c>
      <c r="G46" s="13">
        <f ca="1">MAX(E5:E31,L5:L31)</f>
        <v>0</v>
      </c>
      <c r="I46" s="14"/>
      <c r="O46" s="44">
        <v>42</v>
      </c>
      <c r="P46" s="42">
        <f t="shared" ca="1" si="14"/>
        <v>0</v>
      </c>
      <c r="Q46" s="52">
        <f t="shared" ca="1" si="15"/>
        <v>0</v>
      </c>
      <c r="R46" s="52">
        <f t="shared" ca="1" si="16"/>
        <v>0</v>
      </c>
      <c r="S46" s="53">
        <f t="shared" ca="1" si="17"/>
        <v>0</v>
      </c>
      <c r="T46" s="53">
        <f t="shared" ca="1" si="18"/>
        <v>0</v>
      </c>
      <c r="U46" s="53">
        <f t="shared" ca="1" si="19"/>
        <v>0</v>
      </c>
      <c r="V46" s="53">
        <f t="shared" ca="1" si="20"/>
        <v>0</v>
      </c>
    </row>
    <row r="47" spans="1:22" ht="15" customHeight="1" x14ac:dyDescent="0.15">
      <c r="F47" s="1" t="s">
        <v>39</v>
      </c>
      <c r="G47" s="13">
        <f ca="1">MIN(E5:E31,L5:L29)</f>
        <v>0</v>
      </c>
      <c r="I47" s="14"/>
      <c r="L47" s="4"/>
      <c r="O47" s="44">
        <v>43</v>
      </c>
      <c r="P47" s="42">
        <f t="shared" ca="1" si="14"/>
        <v>0</v>
      </c>
      <c r="Q47" s="52">
        <f t="shared" ca="1" si="15"/>
        <v>0</v>
      </c>
      <c r="R47" s="52">
        <f t="shared" ca="1" si="16"/>
        <v>0</v>
      </c>
      <c r="S47" s="53">
        <f t="shared" ca="1" si="17"/>
        <v>0</v>
      </c>
      <c r="T47" s="53">
        <f t="shared" ca="1" si="18"/>
        <v>0</v>
      </c>
      <c r="U47" s="53">
        <f t="shared" ca="1" si="19"/>
        <v>0</v>
      </c>
      <c r="V47" s="53">
        <f t="shared" ca="1" si="20"/>
        <v>0</v>
      </c>
    </row>
    <row r="48" spans="1:22" ht="15" customHeight="1" x14ac:dyDescent="0.2">
      <c r="B48" s="115" t="s">
        <v>40</v>
      </c>
      <c r="C48" s="15" t="s">
        <v>21</v>
      </c>
      <c r="D48" s="16">
        <f ca="1">SUM(B5:B44,I5:I44)</f>
        <v>0</v>
      </c>
      <c r="E48" s="1" t="e">
        <f>#REF!</f>
        <v>#REF!</v>
      </c>
      <c r="F48" s="17" t="e">
        <f ca="1">D48+E48</f>
        <v>#REF!</v>
      </c>
      <c r="G48" s="14"/>
      <c r="I48" s="14"/>
      <c r="J48" s="17" t="e">
        <f ca="1">F48+F51</f>
        <v>#REF!</v>
      </c>
      <c r="L48" s="45">
        <v>4690</v>
      </c>
      <c r="M48" s="46">
        <v>4369</v>
      </c>
      <c r="O48" s="44">
        <v>44</v>
      </c>
      <c r="P48" s="42">
        <f t="shared" ca="1" si="14"/>
        <v>0</v>
      </c>
      <c r="Q48" s="52">
        <f t="shared" ca="1" si="15"/>
        <v>0</v>
      </c>
      <c r="R48" s="52">
        <f t="shared" ca="1" si="16"/>
        <v>0</v>
      </c>
      <c r="S48" s="53">
        <f t="shared" ca="1" si="17"/>
        <v>0</v>
      </c>
      <c r="T48" s="53">
        <f t="shared" ca="1" si="18"/>
        <v>0</v>
      </c>
      <c r="U48" s="53">
        <f t="shared" ca="1" si="19"/>
        <v>0</v>
      </c>
      <c r="V48" s="53">
        <f t="shared" ca="1" si="20"/>
        <v>0</v>
      </c>
    </row>
    <row r="49" spans="1:22" ht="15" customHeight="1" x14ac:dyDescent="0.2">
      <c r="B49" s="116"/>
      <c r="C49" s="8" t="s">
        <v>41</v>
      </c>
      <c r="D49" s="18">
        <f ca="1">SUM(C5:C39,J5:J39)</f>
        <v>0</v>
      </c>
      <c r="E49" s="1" t="e">
        <f>#REF!</f>
        <v>#REF!</v>
      </c>
      <c r="F49" s="17" t="e">
        <f ca="1">D49+E49</f>
        <v>#REF!</v>
      </c>
      <c r="G49" s="14"/>
      <c r="I49" s="14"/>
      <c r="J49" s="17" t="e">
        <f ca="1">F49+F52</f>
        <v>#REF!</v>
      </c>
      <c r="L49" s="47">
        <v>4161</v>
      </c>
      <c r="M49" s="48">
        <v>4043</v>
      </c>
      <c r="O49" s="44">
        <v>45</v>
      </c>
      <c r="P49" s="42">
        <f t="shared" ca="1" si="14"/>
        <v>0</v>
      </c>
      <c r="Q49" s="52">
        <f t="shared" ca="1" si="15"/>
        <v>0</v>
      </c>
      <c r="R49" s="52">
        <f t="shared" ca="1" si="16"/>
        <v>0</v>
      </c>
      <c r="S49" s="53">
        <f t="shared" ca="1" si="17"/>
        <v>0</v>
      </c>
      <c r="T49" s="53">
        <f t="shared" ca="1" si="18"/>
        <v>0</v>
      </c>
      <c r="U49" s="53">
        <f t="shared" ca="1" si="19"/>
        <v>0</v>
      </c>
      <c r="V49" s="53">
        <f t="shared" ca="1" si="20"/>
        <v>0</v>
      </c>
    </row>
    <row r="50" spans="1:22" ht="15" customHeight="1" x14ac:dyDescent="0.15">
      <c r="B50" s="117"/>
      <c r="C50" s="19" t="s">
        <v>27</v>
      </c>
      <c r="D50" s="20" t="e">
        <f ca="1">D49/D48*100</f>
        <v>#DIV/0!</v>
      </c>
      <c r="F50" s="20" t="e">
        <f ca="1">F49/F48*100</f>
        <v>#REF!</v>
      </c>
      <c r="G50" s="21" t="s">
        <v>42</v>
      </c>
      <c r="I50" s="14"/>
      <c r="O50" s="44">
        <v>46</v>
      </c>
      <c r="P50" s="42">
        <f t="shared" ca="1" si="14"/>
        <v>0</v>
      </c>
      <c r="Q50" s="52">
        <f t="shared" ca="1" si="15"/>
        <v>0</v>
      </c>
      <c r="R50" s="52">
        <f t="shared" ca="1" si="16"/>
        <v>0</v>
      </c>
      <c r="S50" s="53">
        <f t="shared" ca="1" si="17"/>
        <v>0</v>
      </c>
      <c r="T50" s="53">
        <f t="shared" ca="1" si="18"/>
        <v>0</v>
      </c>
      <c r="U50" s="53">
        <f t="shared" ca="1" si="19"/>
        <v>0</v>
      </c>
      <c r="V50" s="53">
        <f t="shared" ca="1" si="20"/>
        <v>0</v>
      </c>
    </row>
    <row r="51" spans="1:22" ht="15" customHeight="1" x14ac:dyDescent="0.15">
      <c r="B51" s="115" t="s">
        <v>34</v>
      </c>
      <c r="C51" s="15" t="s">
        <v>21</v>
      </c>
      <c r="D51" s="22">
        <f ca="1">SUM(Q5:Q57)</f>
        <v>0</v>
      </c>
      <c r="E51" s="1" t="e">
        <f>#REF!</f>
        <v>#REF!</v>
      </c>
      <c r="F51" s="17" t="e">
        <f ca="1">D51+E51</f>
        <v>#REF!</v>
      </c>
      <c r="G51" s="21">
        <f ca="1">D48+D51+D54+C58</f>
        <v>397</v>
      </c>
      <c r="H51" s="23"/>
      <c r="I51" s="14"/>
      <c r="L51" s="4"/>
      <c r="O51" s="44">
        <v>47</v>
      </c>
      <c r="P51" s="42">
        <f t="shared" ca="1" si="14"/>
        <v>0</v>
      </c>
      <c r="Q51" s="52"/>
      <c r="R51" s="52"/>
      <c r="S51" s="53"/>
      <c r="T51" s="53"/>
      <c r="U51" s="53"/>
      <c r="V51" s="53"/>
    </row>
    <row r="52" spans="1:22" ht="15" customHeight="1" x14ac:dyDescent="0.15">
      <c r="B52" s="116"/>
      <c r="C52" s="8" t="s">
        <v>41</v>
      </c>
      <c r="D52" s="24">
        <f ca="1">SUM(R5:R57)</f>
        <v>0</v>
      </c>
      <c r="E52" s="1" t="e">
        <f>#REF!</f>
        <v>#REF!</v>
      </c>
      <c r="F52" s="17" t="e">
        <f ca="1">D52+E52</f>
        <v>#REF!</v>
      </c>
      <c r="G52" s="21">
        <f ca="1">D49+D52+D55+C59</f>
        <v>365</v>
      </c>
      <c r="H52" s="25">
        <f ca="1">G52/G51</f>
        <v>0.91939546599496225</v>
      </c>
      <c r="I52" s="14"/>
      <c r="O52" s="44">
        <v>48</v>
      </c>
      <c r="P52" s="42">
        <f t="shared" ca="1" si="14"/>
        <v>0</v>
      </c>
      <c r="Q52" s="52">
        <f t="shared" ca="1" si="15"/>
        <v>0</v>
      </c>
      <c r="R52" s="52">
        <f t="shared" ca="1" si="16"/>
        <v>0</v>
      </c>
      <c r="S52" s="53">
        <f t="shared" ca="1" si="17"/>
        <v>0</v>
      </c>
      <c r="T52" s="53">
        <f t="shared" ca="1" si="18"/>
        <v>0</v>
      </c>
      <c r="U52" s="53">
        <f t="shared" ca="1" si="19"/>
        <v>0</v>
      </c>
      <c r="V52" s="53">
        <f t="shared" ca="1" si="20"/>
        <v>0</v>
      </c>
    </row>
    <row r="53" spans="1:22" ht="15" customHeight="1" x14ac:dyDescent="0.15">
      <c r="B53" s="117"/>
      <c r="C53" s="19" t="s">
        <v>27</v>
      </c>
      <c r="D53" s="20" t="e">
        <f ca="1">D52/D51*100</f>
        <v>#DIV/0!</v>
      </c>
      <c r="F53" s="20" t="e">
        <f ca="1">F52/F51*100</f>
        <v>#REF!</v>
      </c>
      <c r="H53" s="26"/>
      <c r="I53" s="14"/>
      <c r="L53" s="4"/>
      <c r="O53" s="44">
        <v>49</v>
      </c>
      <c r="P53" s="42">
        <f t="shared" ca="1" si="14"/>
        <v>0</v>
      </c>
      <c r="Q53" s="52">
        <f t="shared" ca="1" si="15"/>
        <v>0</v>
      </c>
      <c r="R53" s="52">
        <f t="shared" ca="1" si="16"/>
        <v>0</v>
      </c>
      <c r="S53" s="53">
        <f t="shared" ca="1" si="17"/>
        <v>0</v>
      </c>
      <c r="T53" s="53">
        <f t="shared" ca="1" si="18"/>
        <v>0</v>
      </c>
      <c r="U53" s="53">
        <f t="shared" ca="1" si="19"/>
        <v>0</v>
      </c>
      <c r="V53" s="53">
        <f t="shared" ca="1" si="20"/>
        <v>0</v>
      </c>
    </row>
    <row r="54" spans="1:22" ht="15" customHeight="1" x14ac:dyDescent="0.15">
      <c r="B54" s="118" t="s">
        <v>43</v>
      </c>
      <c r="C54" s="15" t="s">
        <v>21</v>
      </c>
      <c r="D54" s="22">
        <f ca="1">SUM(Z5:Z30)</f>
        <v>0</v>
      </c>
      <c r="H54" s="26"/>
      <c r="I54" s="14"/>
      <c r="O54" s="44">
        <v>50</v>
      </c>
      <c r="P54" s="42">
        <f t="shared" ca="1" si="14"/>
        <v>0</v>
      </c>
      <c r="Q54" s="52">
        <f t="shared" ca="1" si="15"/>
        <v>0</v>
      </c>
      <c r="R54" s="52">
        <f t="shared" ca="1" si="16"/>
        <v>0</v>
      </c>
      <c r="S54" s="53">
        <f t="shared" ca="1" si="17"/>
        <v>0</v>
      </c>
      <c r="T54" s="53">
        <f t="shared" ca="1" si="18"/>
        <v>0</v>
      </c>
      <c r="U54" s="53">
        <f t="shared" ca="1" si="19"/>
        <v>0</v>
      </c>
      <c r="V54" s="53">
        <f t="shared" ca="1" si="20"/>
        <v>0</v>
      </c>
    </row>
    <row r="55" spans="1:22" ht="15" customHeight="1" x14ac:dyDescent="0.15">
      <c r="B55" s="118"/>
      <c r="C55" s="8" t="s">
        <v>41</v>
      </c>
      <c r="D55" s="24">
        <f ca="1">SUM(AA5:AA30)</f>
        <v>0</v>
      </c>
      <c r="H55" s="27"/>
      <c r="I55" s="14"/>
      <c r="L55" s="4"/>
      <c r="O55" s="44">
        <v>51</v>
      </c>
      <c r="P55" s="42">
        <f t="shared" ca="1" si="14"/>
        <v>0</v>
      </c>
      <c r="Q55" s="52">
        <f t="shared" ca="1" si="15"/>
        <v>0</v>
      </c>
      <c r="R55" s="52">
        <f t="shared" ca="1" si="16"/>
        <v>0</v>
      </c>
      <c r="S55" s="53">
        <f t="shared" ca="1" si="17"/>
        <v>0</v>
      </c>
      <c r="T55" s="53">
        <f t="shared" ca="1" si="18"/>
        <v>0</v>
      </c>
      <c r="U55" s="53">
        <f t="shared" ca="1" si="19"/>
        <v>0</v>
      </c>
      <c r="V55" s="53">
        <f t="shared" ca="1" si="20"/>
        <v>0</v>
      </c>
    </row>
    <row r="56" spans="1:22" ht="15" customHeight="1" x14ac:dyDescent="0.15">
      <c r="B56" s="118"/>
      <c r="C56" s="19" t="s">
        <v>27</v>
      </c>
      <c r="D56" s="20" t="e">
        <f ca="1">D55/D54*100</f>
        <v>#DIV/0!</v>
      </c>
      <c r="H56" s="27"/>
      <c r="O56" s="44">
        <v>52</v>
      </c>
      <c r="P56" s="42">
        <f t="shared" ca="1" si="14"/>
        <v>0</v>
      </c>
      <c r="Q56" s="52">
        <f t="shared" ca="1" si="15"/>
        <v>0</v>
      </c>
      <c r="R56" s="52">
        <f t="shared" ca="1" si="16"/>
        <v>0</v>
      </c>
      <c r="S56" s="53">
        <f t="shared" ca="1" si="17"/>
        <v>0</v>
      </c>
      <c r="T56" s="53">
        <f t="shared" ca="1" si="18"/>
        <v>0</v>
      </c>
      <c r="U56" s="53">
        <f t="shared" ca="1" si="19"/>
        <v>0</v>
      </c>
      <c r="V56" s="53">
        <f t="shared" ca="1" si="20"/>
        <v>0</v>
      </c>
    </row>
    <row r="57" spans="1:22" ht="15" customHeight="1" x14ac:dyDescent="0.15">
      <c r="F57" s="28">
        <v>2956</v>
      </c>
      <c r="G57" s="29">
        <v>2890</v>
      </c>
      <c r="H57" s="27"/>
      <c r="L57" s="4"/>
      <c r="O57" s="44">
        <v>53</v>
      </c>
      <c r="P57" s="42">
        <f t="shared" ca="1" si="14"/>
        <v>0</v>
      </c>
      <c r="Q57" s="52">
        <f t="shared" ca="1" si="15"/>
        <v>0</v>
      </c>
      <c r="R57" s="52">
        <f t="shared" ca="1" si="16"/>
        <v>0</v>
      </c>
      <c r="S57" s="53">
        <f t="shared" ca="1" si="17"/>
        <v>0</v>
      </c>
      <c r="T57" s="53">
        <f t="shared" ca="1" si="18"/>
        <v>0</v>
      </c>
      <c r="U57" s="53">
        <f t="shared" ca="1" si="19"/>
        <v>0</v>
      </c>
      <c r="V57" s="53">
        <f t="shared" ca="1" si="20"/>
        <v>0</v>
      </c>
    </row>
    <row r="58" spans="1:22" x14ac:dyDescent="0.15">
      <c r="A58" s="114" t="s">
        <v>44</v>
      </c>
      <c r="B58" s="30" t="s">
        <v>45</v>
      </c>
      <c r="C58" s="31">
        <v>397</v>
      </c>
      <c r="F58" s="32">
        <v>3032</v>
      </c>
      <c r="G58" s="33">
        <v>2951</v>
      </c>
      <c r="H58" s="27"/>
      <c r="O58" s="49"/>
      <c r="P58" s="50"/>
      <c r="Q58" s="13"/>
      <c r="R58" s="13"/>
      <c r="S58" s="1"/>
    </row>
    <row r="59" spans="1:22" ht="15.75" x14ac:dyDescent="0.15">
      <c r="A59" s="114"/>
      <c r="B59" s="30" t="s">
        <v>46</v>
      </c>
      <c r="C59" s="34">
        <v>365</v>
      </c>
      <c r="F59" s="35">
        <v>2476</v>
      </c>
      <c r="G59" s="36">
        <v>1856</v>
      </c>
      <c r="H59" s="27"/>
      <c r="L59" s="4"/>
      <c r="O59" s="49"/>
      <c r="P59" s="50"/>
      <c r="T59" s="7" t="s">
        <v>38</v>
      </c>
      <c r="U59" s="7">
        <f ca="1">MAX(U38:U57)</f>
        <v>0</v>
      </c>
    </row>
    <row r="60" spans="1:22" x14ac:dyDescent="0.15">
      <c r="A60" s="114"/>
      <c r="B60" s="30" t="s">
        <v>47</v>
      </c>
      <c r="C60" s="37"/>
      <c r="F60" s="1">
        <f>SUM(F57:F59)</f>
        <v>8464</v>
      </c>
      <c r="G60" s="1">
        <f>SUM(G57:G59)</f>
        <v>7697</v>
      </c>
      <c r="H60" s="1">
        <f>G60/F60</f>
        <v>0.90938090737240074</v>
      </c>
      <c r="O60" s="49"/>
      <c r="T60" s="7" t="s">
        <v>39</v>
      </c>
      <c r="U60" s="7">
        <f ca="1">MIN(U38:U57)</f>
        <v>0</v>
      </c>
    </row>
    <row r="61" spans="1:22" x14ac:dyDescent="0.15">
      <c r="A61" s="114"/>
      <c r="B61" s="30" t="s">
        <v>48</v>
      </c>
      <c r="C61" s="38"/>
      <c r="H61" s="27"/>
      <c r="O61" s="49"/>
    </row>
    <row r="62" spans="1:22" x14ac:dyDescent="0.15">
      <c r="A62" s="114"/>
      <c r="B62" s="30" t="s">
        <v>49</v>
      </c>
      <c r="C62" s="37">
        <f>C59/C58</f>
        <v>0.91939546599496225</v>
      </c>
      <c r="H62" s="27"/>
    </row>
    <row r="63" spans="1:22" x14ac:dyDescent="0.15">
      <c r="H63" s="27"/>
    </row>
    <row r="64" spans="1:22" x14ac:dyDescent="0.15">
      <c r="H64" s="27"/>
    </row>
    <row r="65" spans="1:15" x14ac:dyDescent="0.15">
      <c r="H65" s="27"/>
    </row>
    <row r="66" spans="1:15" x14ac:dyDescent="0.15">
      <c r="O66" s="1"/>
    </row>
    <row r="67" spans="1:15" x14ac:dyDescent="0.15">
      <c r="H67" s="27"/>
    </row>
    <row r="68" spans="1:15" x14ac:dyDescent="0.15">
      <c r="H68" s="27"/>
    </row>
    <row r="69" spans="1:15" x14ac:dyDescent="0.15">
      <c r="H69" s="27"/>
    </row>
    <row r="70" spans="1:15" x14ac:dyDescent="0.15">
      <c r="H70" s="27"/>
    </row>
    <row r="71" spans="1:15" x14ac:dyDescent="0.15">
      <c r="H71" s="27"/>
    </row>
    <row r="72" spans="1:15" x14ac:dyDescent="0.15">
      <c r="H72" s="27"/>
    </row>
    <row r="73" spans="1:15" x14ac:dyDescent="0.15">
      <c r="H73" s="27"/>
    </row>
    <row r="74" spans="1:15" x14ac:dyDescent="0.15">
      <c r="H74" s="27"/>
    </row>
    <row r="75" spans="1:15" x14ac:dyDescent="0.15">
      <c r="H75" s="27"/>
    </row>
    <row r="76" spans="1:15" x14ac:dyDescent="0.15">
      <c r="H76" s="26"/>
    </row>
    <row r="77" spans="1:15" x14ac:dyDescent="0.15">
      <c r="H77" s="26"/>
    </row>
    <row r="78" spans="1:15" x14ac:dyDescent="0.15">
      <c r="A78" s="113"/>
      <c r="B78" s="113"/>
      <c r="C78" s="113"/>
      <c r="D78" s="113"/>
      <c r="E78" s="113"/>
      <c r="F78" s="113"/>
      <c r="G78" s="113"/>
    </row>
    <row r="79" spans="1:15" ht="15.75" x14ac:dyDescent="0.15">
      <c r="A79" s="56"/>
      <c r="B79" s="57"/>
      <c r="C79" s="6"/>
      <c r="D79" s="13"/>
      <c r="E79" s="58"/>
      <c r="F79" s="58"/>
      <c r="G79" s="26"/>
      <c r="H79" s="13"/>
      <c r="I79" s="6"/>
      <c r="J79" s="6"/>
      <c r="K79" s="6"/>
    </row>
    <row r="80" spans="1:15" ht="15.75" x14ac:dyDescent="0.15">
      <c r="A80" s="56"/>
      <c r="B80" s="57"/>
      <c r="C80" s="6"/>
      <c r="D80" s="58"/>
      <c r="E80" s="58"/>
      <c r="F80" s="58"/>
      <c r="G80" s="26"/>
      <c r="H80" s="13"/>
      <c r="I80" s="6"/>
      <c r="J80" s="6"/>
      <c r="K80" s="61"/>
    </row>
    <row r="81" spans="1:8" ht="15.75" x14ac:dyDescent="0.15">
      <c r="A81" s="56"/>
      <c r="B81" s="57"/>
      <c r="C81" s="6"/>
      <c r="D81" s="13"/>
      <c r="E81" s="58"/>
      <c r="F81" s="58"/>
      <c r="G81" s="26"/>
      <c r="H81" s="13"/>
    </row>
    <row r="82" spans="1:8" ht="15.75" x14ac:dyDescent="0.15">
      <c r="A82" s="56"/>
      <c r="B82" s="57"/>
      <c r="C82" s="6"/>
      <c r="D82" s="13"/>
      <c r="E82" s="58"/>
      <c r="F82" s="58"/>
      <c r="G82" s="59"/>
      <c r="H82" s="13"/>
    </row>
    <row r="83" spans="1:8" ht="15.75" x14ac:dyDescent="0.15">
      <c r="A83" s="56"/>
      <c r="B83" s="57"/>
      <c r="C83" s="6"/>
      <c r="D83" s="13"/>
      <c r="E83" s="58"/>
      <c r="F83" s="58"/>
      <c r="G83" s="26"/>
      <c r="H83" s="13"/>
    </row>
    <row r="84" spans="1:8" ht="15.75" x14ac:dyDescent="0.15">
      <c r="A84" s="56"/>
      <c r="B84" s="57"/>
      <c r="C84" s="6"/>
      <c r="D84" s="13"/>
      <c r="E84" s="58"/>
      <c r="F84" s="58"/>
      <c r="G84" s="59"/>
      <c r="H84" s="13"/>
    </row>
    <row r="85" spans="1:8" ht="15.75" x14ac:dyDescent="0.15">
      <c r="A85" s="56"/>
      <c r="B85" s="57"/>
      <c r="C85" s="6"/>
      <c r="D85" s="13"/>
      <c r="E85" s="58"/>
      <c r="F85" s="58"/>
      <c r="G85" s="26"/>
      <c r="H85" s="13"/>
    </row>
    <row r="86" spans="1:8" ht="15.75" x14ac:dyDescent="0.15">
      <c r="A86" s="56"/>
      <c r="B86" s="57"/>
      <c r="C86" s="6"/>
      <c r="E86" s="58"/>
      <c r="F86" s="58"/>
      <c r="G86" s="59"/>
      <c r="H86" s="13"/>
    </row>
    <row r="87" spans="1:8" x14ac:dyDescent="0.15">
      <c r="A87" s="60"/>
      <c r="B87" s="57"/>
      <c r="C87" s="6"/>
      <c r="D87" s="13"/>
      <c r="E87" s="58"/>
      <c r="F87" s="58"/>
      <c r="G87" s="59"/>
      <c r="H87" s="13"/>
    </row>
  </sheetData>
  <mergeCells count="10">
    <mergeCell ref="A78:G78"/>
    <mergeCell ref="A58:A62"/>
    <mergeCell ref="B48:B50"/>
    <mergeCell ref="B51:B53"/>
    <mergeCell ref="B54:B56"/>
    <mergeCell ref="A1:W2"/>
    <mergeCell ref="A3:G3"/>
    <mergeCell ref="H3:N3"/>
    <mergeCell ref="P3:V3"/>
    <mergeCell ref="Y3:AE3"/>
  </mergeCells>
  <phoneticPr fontId="7" type="noConversion"/>
  <conditionalFormatting sqref="P58:P59 A79:A87">
    <cfRule type="cellIs" dxfId="3" priority="4" stopIfTrue="1" operator="between">
      <formula>5</formula>
      <formula>11</formula>
    </cfRule>
  </conditionalFormatting>
  <conditionalFormatting sqref="P5:V57">
    <cfRule type="cellIs" dxfId="2" priority="3" stopIfTrue="1" operator="between">
      <formula>5</formula>
      <formula>11</formula>
    </cfRule>
  </conditionalFormatting>
  <conditionalFormatting sqref="Y5:AE31">
    <cfRule type="cellIs" dxfId="1" priority="1" stopIfTrue="1" operator="between">
      <formula>5</formula>
      <formula>11</formula>
    </cfRule>
  </conditionalFormatting>
  <pageMargins left="0.75" right="0.75" top="1" bottom="1" header="0.5" footer="0.5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K22"/>
  <sheetViews>
    <sheetView workbookViewId="0">
      <selection activeCell="E10" sqref="E10:G11"/>
    </sheetView>
  </sheetViews>
  <sheetFormatPr defaultColWidth="9" defaultRowHeight="14.25" x14ac:dyDescent="0.15"/>
  <sheetData>
    <row r="1" spans="2:11" x14ac:dyDescent="0.15">
      <c r="B1" s="3"/>
      <c r="C1" s="3"/>
      <c r="D1" s="3"/>
      <c r="E1" s="3"/>
      <c r="F1" s="3"/>
      <c r="G1" s="3"/>
      <c r="H1" s="3"/>
    </row>
    <row r="2" spans="2:11" x14ac:dyDescent="0.15">
      <c r="B2" s="3"/>
      <c r="C2" s="3"/>
      <c r="D2" s="3"/>
      <c r="E2" s="3"/>
      <c r="F2" s="3"/>
      <c r="G2" s="3"/>
      <c r="H2" s="3"/>
    </row>
    <row r="3" spans="2:11" x14ac:dyDescent="0.15">
      <c r="B3" t="s">
        <v>50</v>
      </c>
    </row>
    <row r="4" spans="2:11" ht="14.25" customHeight="1" x14ac:dyDescent="0.15">
      <c r="B4" s="119" t="s">
        <v>51</v>
      </c>
      <c r="C4" s="119"/>
      <c r="D4" s="119"/>
      <c r="E4" s="119"/>
      <c r="F4" s="119"/>
    </row>
    <row r="5" spans="2:11" x14ac:dyDescent="0.15">
      <c r="B5" s="3"/>
      <c r="C5" s="3"/>
      <c r="D5" s="3"/>
      <c r="E5" s="3"/>
      <c r="F5" s="3"/>
      <c r="G5" s="3"/>
      <c r="H5" s="3"/>
    </row>
    <row r="6" spans="2:11" x14ac:dyDescent="0.15">
      <c r="B6" s="120" t="s">
        <v>52</v>
      </c>
      <c r="C6" s="113" t="s">
        <v>53</v>
      </c>
      <c r="D6" s="113"/>
      <c r="E6" s="113"/>
      <c r="F6" s="113"/>
      <c r="G6" s="113"/>
      <c r="H6" s="113"/>
      <c r="I6" s="113"/>
      <c r="J6" s="113"/>
      <c r="K6" s="113"/>
    </row>
    <row r="7" spans="2:11" x14ac:dyDescent="0.15">
      <c r="B7" s="121"/>
      <c r="C7" s="113"/>
      <c r="D7" s="113"/>
      <c r="E7" s="113"/>
      <c r="F7" s="113"/>
      <c r="G7" s="113"/>
      <c r="H7" s="113"/>
      <c r="I7" s="113"/>
      <c r="J7" s="113"/>
      <c r="K7" s="113"/>
    </row>
    <row r="8" spans="2:11" x14ac:dyDescent="0.15">
      <c r="B8" s="3"/>
      <c r="C8" s="3"/>
      <c r="D8" s="3"/>
      <c r="E8" s="3"/>
      <c r="F8" s="3"/>
      <c r="G8" s="3"/>
      <c r="H8" s="3"/>
    </row>
    <row r="9" spans="2:11" x14ac:dyDescent="0.15">
      <c r="B9" s="3"/>
      <c r="C9" s="3"/>
      <c r="D9" s="3"/>
      <c r="E9" s="3"/>
      <c r="F9" s="3"/>
      <c r="G9" s="3"/>
      <c r="H9" s="3"/>
    </row>
    <row r="10" spans="2:11" x14ac:dyDescent="0.15">
      <c r="B10" s="3"/>
      <c r="C10" s="3"/>
      <c r="D10" s="3"/>
      <c r="E10" s="113" t="s">
        <v>54</v>
      </c>
      <c r="F10" s="113"/>
      <c r="G10" s="113"/>
      <c r="H10" s="3"/>
    </row>
    <row r="11" spans="2:11" x14ac:dyDescent="0.15">
      <c r="B11" s="3"/>
      <c r="C11" s="3"/>
      <c r="D11" s="3"/>
      <c r="E11" s="113"/>
      <c r="F11" s="113"/>
      <c r="G11" s="113"/>
    </row>
    <row r="12" spans="2:11" x14ac:dyDescent="0.15">
      <c r="B12" s="3"/>
      <c r="C12" s="3"/>
      <c r="D12" s="3"/>
      <c r="E12" s="3"/>
      <c r="F12" s="3"/>
      <c r="G12" s="3"/>
    </row>
    <row r="13" spans="2:11" x14ac:dyDescent="0.15">
      <c r="B13" s="3"/>
      <c r="C13" s="3"/>
      <c r="D13" s="3"/>
      <c r="E13" s="3"/>
      <c r="F13" s="3"/>
      <c r="G13" s="3"/>
    </row>
    <row r="14" spans="2:11" x14ac:dyDescent="0.15">
      <c r="B14" s="3"/>
      <c r="C14" s="3"/>
      <c r="D14" s="3"/>
      <c r="E14" s="3"/>
      <c r="F14" s="3"/>
      <c r="G14" s="3"/>
    </row>
    <row r="22" spans="3:3" x14ac:dyDescent="0.15">
      <c r="C22" s="5"/>
    </row>
  </sheetData>
  <mergeCells count="4">
    <mergeCell ref="B4:F4"/>
    <mergeCell ref="B6:B7"/>
    <mergeCell ref="C6:K7"/>
    <mergeCell ref="E10:G11"/>
  </mergeCells>
  <phoneticPr fontId="7" type="noConversion"/>
  <conditionalFormatting sqref="C22">
    <cfRule type="cellIs" dxfId="0" priority="1" stopIfTrue="1" operator="lessThan">
      <formula>15</formula>
    </cfRule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1"/>
  <sheetViews>
    <sheetView workbookViewId="0">
      <selection activeCell="J25" sqref="J25"/>
    </sheetView>
  </sheetViews>
  <sheetFormatPr defaultColWidth="9" defaultRowHeight="14.25" x14ac:dyDescent="0.15"/>
  <cols>
    <col min="2" max="2" width="13" customWidth="1"/>
    <col min="3" max="3" width="11.125" customWidth="1"/>
    <col min="4" max="4" width="12.875" customWidth="1"/>
    <col min="6" max="8" width="9" hidden="1" customWidth="1"/>
  </cols>
  <sheetData>
    <row r="1" spans="1:4" x14ac:dyDescent="0.15">
      <c r="A1" s="1" t="s">
        <v>55</v>
      </c>
      <c r="B1" s="2">
        <v>0.99</v>
      </c>
      <c r="C1" s="2">
        <v>0.95</v>
      </c>
      <c r="D1" s="2">
        <v>0.9</v>
      </c>
    </row>
    <row r="2" spans="1:4" x14ac:dyDescent="0.15">
      <c r="A2" s="1">
        <v>2</v>
      </c>
      <c r="B2" s="1">
        <v>22.501000000000001</v>
      </c>
      <c r="C2" s="1">
        <v>4.4649999999999999</v>
      </c>
      <c r="D2" s="1">
        <v>2.1760000000000002</v>
      </c>
    </row>
    <row r="3" spans="1:4" x14ac:dyDescent="0.15">
      <c r="A3" s="1">
        <v>3</v>
      </c>
      <c r="B3" s="1">
        <v>4.0209999999999999</v>
      </c>
      <c r="C3" s="1">
        <v>1.6859999999999999</v>
      </c>
      <c r="D3" s="1">
        <v>1.089</v>
      </c>
    </row>
    <row r="4" spans="1:4" x14ac:dyDescent="0.15">
      <c r="A4" s="1">
        <v>4</v>
      </c>
      <c r="B4" s="1">
        <v>2.27</v>
      </c>
      <c r="C4" s="1">
        <v>1.177</v>
      </c>
      <c r="D4" s="1">
        <v>0.81899999999999995</v>
      </c>
    </row>
    <row r="5" spans="1:4" x14ac:dyDescent="0.15">
      <c r="A5" s="1">
        <v>5</v>
      </c>
      <c r="B5" s="1">
        <v>1.6759999999999999</v>
      </c>
      <c r="C5" s="1">
        <v>0.95299999999999996</v>
      </c>
      <c r="D5" s="1">
        <v>0.68600000000000005</v>
      </c>
    </row>
    <row r="6" spans="1:4" x14ac:dyDescent="0.15">
      <c r="A6" s="1">
        <v>6</v>
      </c>
      <c r="B6" s="1">
        <v>1.3740000000000001</v>
      </c>
      <c r="C6" s="1">
        <v>0.82299999999999995</v>
      </c>
      <c r="D6" s="1">
        <v>0.60299999999999998</v>
      </c>
    </row>
    <row r="7" spans="1:4" x14ac:dyDescent="0.15">
      <c r="A7" s="1">
        <v>7</v>
      </c>
      <c r="B7" s="1">
        <v>1.1879999999999999</v>
      </c>
      <c r="C7" s="1">
        <v>0.73399999999999999</v>
      </c>
      <c r="D7" s="1">
        <v>0.54400000000000004</v>
      </c>
    </row>
    <row r="8" spans="1:4" x14ac:dyDescent="0.15">
      <c r="A8" s="1">
        <v>8</v>
      </c>
      <c r="B8" s="1">
        <v>1.06</v>
      </c>
      <c r="C8" s="1">
        <v>0.67</v>
      </c>
      <c r="D8" s="1">
        <v>0.5</v>
      </c>
    </row>
    <row r="9" spans="1:4" x14ac:dyDescent="0.15">
      <c r="A9" s="1">
        <v>9</v>
      </c>
      <c r="B9" s="1">
        <v>0.96599999999999997</v>
      </c>
      <c r="C9" s="1">
        <v>0.62</v>
      </c>
      <c r="D9" s="1">
        <v>0.46600000000000003</v>
      </c>
    </row>
    <row r="10" spans="1:4" x14ac:dyDescent="0.15">
      <c r="A10" s="1">
        <v>10</v>
      </c>
      <c r="B10" s="1">
        <v>0.89200000000000002</v>
      </c>
      <c r="C10" s="1">
        <v>0.57999999999999996</v>
      </c>
      <c r="D10" s="1">
        <v>0.437</v>
      </c>
    </row>
    <row r="11" spans="1:4" x14ac:dyDescent="0.15">
      <c r="A11" s="1">
        <v>11</v>
      </c>
      <c r="B11" s="1">
        <v>0.83299999999999996</v>
      </c>
      <c r="C11" s="1">
        <v>0.54600000000000004</v>
      </c>
      <c r="D11" s="1">
        <v>0.41399999999999998</v>
      </c>
    </row>
    <row r="12" spans="1:4" x14ac:dyDescent="0.15">
      <c r="A12" s="1">
        <v>12</v>
      </c>
      <c r="B12" s="1">
        <v>0.78500000000000003</v>
      </c>
      <c r="C12" s="1">
        <v>0.51800000000000002</v>
      </c>
      <c r="D12" s="1">
        <v>0.39300000000000002</v>
      </c>
    </row>
    <row r="13" spans="1:4" x14ac:dyDescent="0.15">
      <c r="A13" s="1">
        <v>13</v>
      </c>
      <c r="B13" s="1">
        <v>0.74399999999999999</v>
      </c>
      <c r="C13" s="1">
        <v>0.49399999999999999</v>
      </c>
      <c r="D13" s="1">
        <v>0.376</v>
      </c>
    </row>
    <row r="14" spans="1:4" x14ac:dyDescent="0.15">
      <c r="A14" s="1">
        <v>14</v>
      </c>
      <c r="B14" s="1">
        <v>0.70799999999999996</v>
      </c>
      <c r="C14" s="1">
        <v>0.47299999999999998</v>
      </c>
      <c r="D14" s="1">
        <v>0.36099999999999999</v>
      </c>
    </row>
    <row r="15" spans="1:4" x14ac:dyDescent="0.15">
      <c r="A15" s="1">
        <v>15</v>
      </c>
      <c r="B15" s="1">
        <v>0.67800000000000005</v>
      </c>
      <c r="C15" s="1">
        <v>0.45500000000000002</v>
      </c>
      <c r="D15" s="1">
        <v>0.34699999999999998</v>
      </c>
    </row>
    <row r="16" spans="1:4" x14ac:dyDescent="0.15">
      <c r="A16" s="1">
        <v>16</v>
      </c>
      <c r="B16" s="1">
        <v>0.65100000000000002</v>
      </c>
      <c r="C16" s="1">
        <v>0.438</v>
      </c>
      <c r="D16" s="1">
        <v>0.33500000000000002</v>
      </c>
    </row>
    <row r="17" spans="1:8" x14ac:dyDescent="0.15">
      <c r="A17" s="1">
        <v>17</v>
      </c>
      <c r="B17" s="1">
        <v>0.626</v>
      </c>
      <c r="C17" s="1">
        <v>0.42299999999999999</v>
      </c>
      <c r="D17" s="1">
        <v>0.32400000000000001</v>
      </c>
    </row>
    <row r="18" spans="1:8" x14ac:dyDescent="0.15">
      <c r="A18" s="1">
        <v>18</v>
      </c>
      <c r="B18" s="1">
        <v>0.60499999999999998</v>
      </c>
      <c r="C18" s="1">
        <v>0.41</v>
      </c>
      <c r="D18" s="1">
        <v>0.314</v>
      </c>
    </row>
    <row r="19" spans="1:8" x14ac:dyDescent="0.15">
      <c r="A19" s="1">
        <v>19</v>
      </c>
      <c r="B19" s="1">
        <v>0.58599999999999997</v>
      </c>
      <c r="C19" s="1">
        <v>0.39800000000000002</v>
      </c>
      <c r="D19" s="1">
        <v>0.30499999999999999</v>
      </c>
    </row>
    <row r="20" spans="1:8" x14ac:dyDescent="0.15">
      <c r="A20" s="1">
        <v>20</v>
      </c>
      <c r="B20" s="1">
        <v>0.56799999999999995</v>
      </c>
      <c r="C20" s="1">
        <v>0.38700000000000001</v>
      </c>
      <c r="D20" s="1">
        <v>0.29699999999999999</v>
      </c>
    </row>
    <row r="21" spans="1:8" x14ac:dyDescent="0.15">
      <c r="A21" s="1">
        <v>21</v>
      </c>
      <c r="B21" s="1">
        <v>0.55200000000000005</v>
      </c>
      <c r="C21" s="1">
        <v>0.376</v>
      </c>
      <c r="D21" s="1">
        <v>0.28899999999999998</v>
      </c>
    </row>
    <row r="22" spans="1:8" x14ac:dyDescent="0.15">
      <c r="A22" s="1">
        <v>22</v>
      </c>
      <c r="B22" s="1">
        <v>0.53700000000000003</v>
      </c>
      <c r="C22" s="1">
        <v>0.36699999999999999</v>
      </c>
      <c r="D22" s="1">
        <v>0.28199999999999997</v>
      </c>
    </row>
    <row r="23" spans="1:8" x14ac:dyDescent="0.15">
      <c r="A23" s="1">
        <v>23</v>
      </c>
      <c r="B23" s="1">
        <v>0.52300000000000002</v>
      </c>
      <c r="C23" s="1">
        <v>0.35799999999999998</v>
      </c>
      <c r="D23" s="1">
        <v>0.27500000000000002</v>
      </c>
    </row>
    <row r="24" spans="1:8" x14ac:dyDescent="0.15">
      <c r="A24" s="1">
        <v>24</v>
      </c>
      <c r="B24" s="1">
        <v>0.51</v>
      </c>
      <c r="C24" s="1">
        <v>0.35</v>
      </c>
      <c r="D24" s="1">
        <v>0.26900000000000002</v>
      </c>
    </row>
    <row r="25" spans="1:8" x14ac:dyDescent="0.15">
      <c r="A25" s="1">
        <v>25</v>
      </c>
      <c r="B25" s="1">
        <v>0.498</v>
      </c>
      <c r="C25" s="1">
        <v>0.34200000000000003</v>
      </c>
      <c r="D25" s="1">
        <v>0.26400000000000001</v>
      </c>
    </row>
    <row r="26" spans="1:8" x14ac:dyDescent="0.15">
      <c r="A26" s="1">
        <v>26</v>
      </c>
      <c r="B26" s="1">
        <v>0.48699999999999999</v>
      </c>
      <c r="C26" s="1">
        <v>0.33500000000000002</v>
      </c>
      <c r="D26" s="1">
        <v>0.25800000000000001</v>
      </c>
    </row>
    <row r="27" spans="1:8" x14ac:dyDescent="0.15">
      <c r="A27" s="1">
        <v>27</v>
      </c>
      <c r="B27" s="1">
        <v>0.47699999999999998</v>
      </c>
      <c r="C27" s="1">
        <v>0.32800000000000001</v>
      </c>
      <c r="D27" s="1">
        <v>0.253</v>
      </c>
    </row>
    <row r="28" spans="1:8" x14ac:dyDescent="0.15">
      <c r="A28" s="1">
        <v>28</v>
      </c>
      <c r="B28" s="1">
        <v>0.46700000000000003</v>
      </c>
      <c r="C28" s="1">
        <v>0.32200000000000001</v>
      </c>
      <c r="D28" s="1">
        <v>0.248</v>
      </c>
    </row>
    <row r="29" spans="1:8" x14ac:dyDescent="0.15">
      <c r="A29" s="1">
        <v>29</v>
      </c>
      <c r="B29" s="1">
        <v>0.45800000000000002</v>
      </c>
      <c r="C29" s="1">
        <v>0.316</v>
      </c>
      <c r="D29" s="1">
        <v>0.24399999999999999</v>
      </c>
    </row>
    <row r="30" spans="1:8" x14ac:dyDescent="0.15">
      <c r="A30" s="1">
        <v>30</v>
      </c>
      <c r="B30" s="1">
        <v>0.44900000000000001</v>
      </c>
      <c r="C30" s="1">
        <v>0.31</v>
      </c>
      <c r="D30" s="1">
        <v>0.23899999999999999</v>
      </c>
      <c r="F30">
        <f>(B30-B40)/10</f>
        <v>6.6E-3</v>
      </c>
      <c r="G30">
        <f>(C30-C40)/10</f>
        <v>4.3999999999999985E-3</v>
      </c>
      <c r="H30">
        <f>(D30-D40)/10</f>
        <v>3.3E-3</v>
      </c>
    </row>
    <row r="31" spans="1:8" x14ac:dyDescent="0.15">
      <c r="A31" s="1">
        <v>31</v>
      </c>
      <c r="B31" s="1">
        <f>B30-0.0066</f>
        <v>0.44240000000000002</v>
      </c>
      <c r="C31" s="1">
        <f>C30-0.0044</f>
        <v>0.30559999999999998</v>
      </c>
      <c r="D31" s="1">
        <f>D30-0.0033</f>
        <v>0.23569999999999999</v>
      </c>
    </row>
    <row r="32" spans="1:8" x14ac:dyDescent="0.15">
      <c r="A32" s="1">
        <v>32</v>
      </c>
      <c r="B32" s="1">
        <f t="shared" ref="B32:B39" si="0">B31-0.0066</f>
        <v>0.43580000000000002</v>
      </c>
      <c r="C32" s="1">
        <f t="shared" ref="C32:C39" si="1">C31-0.0044</f>
        <v>0.30119999999999997</v>
      </c>
      <c r="D32" s="1">
        <f t="shared" ref="D32:D39" si="2">D31-0.0033</f>
        <v>0.2324</v>
      </c>
    </row>
    <row r="33" spans="1:8" x14ac:dyDescent="0.15">
      <c r="A33" s="1">
        <v>33</v>
      </c>
      <c r="B33" s="1">
        <f t="shared" si="0"/>
        <v>0.42920000000000003</v>
      </c>
      <c r="C33" s="1">
        <f t="shared" si="1"/>
        <v>0.29679999999999995</v>
      </c>
      <c r="D33" s="1">
        <f t="shared" si="2"/>
        <v>0.2291</v>
      </c>
    </row>
    <row r="34" spans="1:8" x14ac:dyDescent="0.15">
      <c r="A34" s="1">
        <v>34</v>
      </c>
      <c r="B34" s="1">
        <f t="shared" si="0"/>
        <v>0.42260000000000003</v>
      </c>
      <c r="C34" s="1">
        <f t="shared" si="1"/>
        <v>0.29239999999999994</v>
      </c>
      <c r="D34" s="1">
        <f t="shared" si="2"/>
        <v>0.2258</v>
      </c>
    </row>
    <row r="35" spans="1:8" x14ac:dyDescent="0.15">
      <c r="A35" s="1">
        <v>35</v>
      </c>
      <c r="B35" s="1">
        <f t="shared" si="0"/>
        <v>0.41600000000000004</v>
      </c>
      <c r="C35" s="1">
        <f t="shared" si="1"/>
        <v>0.28799999999999992</v>
      </c>
      <c r="D35" s="1">
        <f t="shared" si="2"/>
        <v>0.2225</v>
      </c>
    </row>
    <row r="36" spans="1:8" x14ac:dyDescent="0.15">
      <c r="A36" s="1">
        <v>36</v>
      </c>
      <c r="B36" s="1">
        <f t="shared" si="0"/>
        <v>0.40940000000000004</v>
      </c>
      <c r="C36" s="1">
        <f t="shared" si="1"/>
        <v>0.28359999999999991</v>
      </c>
      <c r="D36" s="1">
        <f t="shared" si="2"/>
        <v>0.21920000000000001</v>
      </c>
    </row>
    <row r="37" spans="1:8" x14ac:dyDescent="0.15">
      <c r="A37" s="1">
        <v>37</v>
      </c>
      <c r="B37" s="1">
        <f t="shared" si="0"/>
        <v>0.40280000000000005</v>
      </c>
      <c r="C37" s="1">
        <f t="shared" si="1"/>
        <v>0.27919999999999989</v>
      </c>
      <c r="D37" s="1">
        <f t="shared" si="2"/>
        <v>0.21590000000000001</v>
      </c>
    </row>
    <row r="38" spans="1:8" x14ac:dyDescent="0.15">
      <c r="A38" s="1">
        <v>38</v>
      </c>
      <c r="B38" s="1">
        <f t="shared" si="0"/>
        <v>0.39620000000000005</v>
      </c>
      <c r="C38" s="1">
        <f t="shared" si="1"/>
        <v>0.27479999999999988</v>
      </c>
      <c r="D38" s="1">
        <f t="shared" si="2"/>
        <v>0.21260000000000001</v>
      </c>
    </row>
    <row r="39" spans="1:8" x14ac:dyDescent="0.15">
      <c r="A39" s="1">
        <v>39</v>
      </c>
      <c r="B39" s="1">
        <f t="shared" si="0"/>
        <v>0.38960000000000006</v>
      </c>
      <c r="C39" s="1">
        <f t="shared" si="1"/>
        <v>0.27039999999999986</v>
      </c>
      <c r="D39" s="1">
        <f t="shared" si="2"/>
        <v>0.20930000000000001</v>
      </c>
    </row>
    <row r="40" spans="1:8" x14ac:dyDescent="0.15">
      <c r="A40" s="1">
        <v>40</v>
      </c>
      <c r="B40" s="1">
        <v>0.38300000000000001</v>
      </c>
      <c r="C40" s="1">
        <v>0.26600000000000001</v>
      </c>
      <c r="D40" s="1">
        <v>0.20599999999999999</v>
      </c>
      <c r="F40">
        <f>(B40-B50)/10</f>
        <v>4.2999999999999983E-3</v>
      </c>
      <c r="G40">
        <f>(C40-C50)/10</f>
        <v>2.9000000000000024E-3</v>
      </c>
      <c r="H40">
        <f>(D40-D50)/10</f>
        <v>2.1999999999999993E-3</v>
      </c>
    </row>
    <row r="41" spans="1:8" x14ac:dyDescent="0.15">
      <c r="A41" s="1">
        <v>41</v>
      </c>
      <c r="B41" s="1">
        <f>B40-0.0043</f>
        <v>0.37869999999999998</v>
      </c>
      <c r="C41" s="1">
        <f>C40-0.0029</f>
        <v>0.2631</v>
      </c>
      <c r="D41" s="1">
        <f>D40-0.0022</f>
        <v>0.20379999999999998</v>
      </c>
    </row>
    <row r="42" spans="1:8" x14ac:dyDescent="0.15">
      <c r="A42" s="1">
        <v>42</v>
      </c>
      <c r="B42" s="1">
        <f t="shared" ref="B42:B49" si="3">B41-0.0043</f>
        <v>0.37439999999999996</v>
      </c>
      <c r="C42" s="1">
        <f t="shared" ref="C42:C49" si="4">C41-0.0029</f>
        <v>0.26019999999999999</v>
      </c>
      <c r="D42" s="1">
        <f t="shared" ref="D42:D49" si="5">D41-0.0022</f>
        <v>0.20159999999999997</v>
      </c>
    </row>
    <row r="43" spans="1:8" x14ac:dyDescent="0.15">
      <c r="A43" s="1">
        <v>43</v>
      </c>
      <c r="B43" s="1">
        <f t="shared" si="3"/>
        <v>0.37009999999999993</v>
      </c>
      <c r="C43" s="1">
        <f t="shared" si="4"/>
        <v>0.25729999999999997</v>
      </c>
      <c r="D43" s="1">
        <f t="shared" si="5"/>
        <v>0.19939999999999997</v>
      </c>
    </row>
    <row r="44" spans="1:8" x14ac:dyDescent="0.15">
      <c r="A44" s="1">
        <v>44</v>
      </c>
      <c r="B44" s="1">
        <f t="shared" si="3"/>
        <v>0.3657999999999999</v>
      </c>
      <c r="C44" s="1">
        <f t="shared" si="4"/>
        <v>0.25439999999999996</v>
      </c>
      <c r="D44" s="1">
        <f t="shared" si="5"/>
        <v>0.19719999999999996</v>
      </c>
    </row>
    <row r="45" spans="1:8" x14ac:dyDescent="0.15">
      <c r="A45" s="1">
        <v>45</v>
      </c>
      <c r="B45" s="1">
        <f t="shared" si="3"/>
        <v>0.36149999999999988</v>
      </c>
      <c r="C45" s="1">
        <f t="shared" si="4"/>
        <v>0.25149999999999995</v>
      </c>
      <c r="D45" s="1">
        <f t="shared" si="5"/>
        <v>0.19499999999999995</v>
      </c>
    </row>
    <row r="46" spans="1:8" x14ac:dyDescent="0.15">
      <c r="A46" s="1">
        <v>46</v>
      </c>
      <c r="B46" s="1">
        <f t="shared" si="3"/>
        <v>0.35719999999999985</v>
      </c>
      <c r="C46" s="1">
        <f t="shared" si="4"/>
        <v>0.24859999999999993</v>
      </c>
      <c r="D46" s="1">
        <f t="shared" si="5"/>
        <v>0.19279999999999994</v>
      </c>
    </row>
    <row r="47" spans="1:8" x14ac:dyDescent="0.15">
      <c r="A47" s="1">
        <v>47</v>
      </c>
      <c r="B47" s="1">
        <f t="shared" si="3"/>
        <v>0.35289999999999982</v>
      </c>
      <c r="C47" s="1">
        <f t="shared" si="4"/>
        <v>0.24569999999999992</v>
      </c>
      <c r="D47" s="1">
        <f t="shared" si="5"/>
        <v>0.19059999999999994</v>
      </c>
    </row>
    <row r="48" spans="1:8" x14ac:dyDescent="0.15">
      <c r="A48" s="1">
        <v>48</v>
      </c>
      <c r="B48" s="1">
        <f t="shared" si="3"/>
        <v>0.3485999999999998</v>
      </c>
      <c r="C48" s="1">
        <f t="shared" si="4"/>
        <v>0.2427999999999999</v>
      </c>
      <c r="D48" s="1">
        <f t="shared" si="5"/>
        <v>0.18839999999999993</v>
      </c>
    </row>
    <row r="49" spans="1:8" x14ac:dyDescent="0.15">
      <c r="A49" s="1">
        <v>49</v>
      </c>
      <c r="B49" s="1">
        <f t="shared" si="3"/>
        <v>0.34429999999999977</v>
      </c>
      <c r="C49" s="1">
        <f t="shared" si="4"/>
        <v>0.23989999999999989</v>
      </c>
      <c r="D49" s="1">
        <f t="shared" si="5"/>
        <v>0.18619999999999992</v>
      </c>
    </row>
    <row r="50" spans="1:8" x14ac:dyDescent="0.15">
      <c r="A50" s="1">
        <v>50</v>
      </c>
      <c r="B50" s="1">
        <v>0.34</v>
      </c>
      <c r="C50" s="1">
        <v>0.23699999999999999</v>
      </c>
      <c r="D50" s="1">
        <v>0.184</v>
      </c>
      <c r="F50">
        <f>(B50-B60)/10</f>
        <v>3.2000000000000028E-3</v>
      </c>
      <c r="G50">
        <f>(C50-C60)/10</f>
        <v>2.099999999999999E-3</v>
      </c>
      <c r="H50">
        <f>(D50-D60)/10</f>
        <v>1.6999999999999988E-3</v>
      </c>
    </row>
    <row r="51" spans="1:8" x14ac:dyDescent="0.15">
      <c r="A51" s="1">
        <v>51</v>
      </c>
      <c r="B51" s="1">
        <f>B50-0.0032</f>
        <v>0.33680000000000004</v>
      </c>
      <c r="C51" s="1">
        <f>C50-0.0021</f>
        <v>0.2349</v>
      </c>
      <c r="D51" s="1">
        <f>D50-0.0017</f>
        <v>0.18229999999999999</v>
      </c>
    </row>
    <row r="52" spans="1:8" x14ac:dyDescent="0.15">
      <c r="A52" s="1">
        <v>52</v>
      </c>
      <c r="B52" s="1">
        <f t="shared" ref="B52:B59" si="6">B51-0.0032</f>
        <v>0.33360000000000006</v>
      </c>
      <c r="C52" s="1">
        <f t="shared" ref="C52:C59" si="7">C51-0.0021</f>
        <v>0.23280000000000001</v>
      </c>
      <c r="D52" s="1">
        <f t="shared" ref="D52:D59" si="8">D51-0.0017</f>
        <v>0.18059999999999998</v>
      </c>
    </row>
    <row r="53" spans="1:8" x14ac:dyDescent="0.15">
      <c r="A53" s="1">
        <v>53</v>
      </c>
      <c r="B53" s="1">
        <f t="shared" si="6"/>
        <v>0.33040000000000008</v>
      </c>
      <c r="C53" s="1">
        <f t="shared" si="7"/>
        <v>0.23070000000000002</v>
      </c>
      <c r="D53" s="1">
        <f t="shared" si="8"/>
        <v>0.17889999999999998</v>
      </c>
    </row>
    <row r="54" spans="1:8" x14ac:dyDescent="0.15">
      <c r="A54" s="1">
        <v>54</v>
      </c>
      <c r="B54" s="1">
        <f t="shared" si="6"/>
        <v>0.3272000000000001</v>
      </c>
      <c r="C54" s="1">
        <f t="shared" si="7"/>
        <v>0.22860000000000003</v>
      </c>
      <c r="D54" s="1">
        <f t="shared" si="8"/>
        <v>0.17719999999999997</v>
      </c>
    </row>
    <row r="55" spans="1:8" x14ac:dyDescent="0.15">
      <c r="A55" s="1">
        <v>55</v>
      </c>
      <c r="B55" s="1">
        <f t="shared" si="6"/>
        <v>0.32400000000000012</v>
      </c>
      <c r="C55" s="1">
        <f t="shared" si="7"/>
        <v>0.22650000000000003</v>
      </c>
      <c r="D55" s="1">
        <f t="shared" si="8"/>
        <v>0.17549999999999996</v>
      </c>
    </row>
    <row r="56" spans="1:8" x14ac:dyDescent="0.15">
      <c r="A56" s="1">
        <v>56</v>
      </c>
      <c r="B56" s="1">
        <f t="shared" si="6"/>
        <v>0.32080000000000014</v>
      </c>
      <c r="C56" s="1">
        <f t="shared" si="7"/>
        <v>0.22440000000000004</v>
      </c>
      <c r="D56" s="1">
        <f t="shared" si="8"/>
        <v>0.17379999999999995</v>
      </c>
    </row>
    <row r="57" spans="1:8" x14ac:dyDescent="0.15">
      <c r="A57" s="1">
        <v>57</v>
      </c>
      <c r="B57" s="1">
        <f t="shared" si="6"/>
        <v>0.31760000000000016</v>
      </c>
      <c r="C57" s="1">
        <f t="shared" si="7"/>
        <v>0.22230000000000005</v>
      </c>
      <c r="D57" s="1">
        <f t="shared" si="8"/>
        <v>0.17209999999999995</v>
      </c>
    </row>
    <row r="58" spans="1:8" x14ac:dyDescent="0.15">
      <c r="A58" s="1">
        <v>58</v>
      </c>
      <c r="B58" s="1">
        <f t="shared" si="6"/>
        <v>0.31440000000000018</v>
      </c>
      <c r="C58" s="1">
        <f t="shared" si="7"/>
        <v>0.22020000000000006</v>
      </c>
      <c r="D58" s="1">
        <f t="shared" si="8"/>
        <v>0.17039999999999994</v>
      </c>
    </row>
    <row r="59" spans="1:8" x14ac:dyDescent="0.15">
      <c r="A59" s="1">
        <v>59</v>
      </c>
      <c r="B59" s="1">
        <f t="shared" si="6"/>
        <v>0.3112000000000002</v>
      </c>
      <c r="C59" s="1">
        <f t="shared" si="7"/>
        <v>0.21810000000000007</v>
      </c>
      <c r="D59" s="1">
        <f t="shared" si="8"/>
        <v>0.16869999999999993</v>
      </c>
    </row>
    <row r="60" spans="1:8" x14ac:dyDescent="0.15">
      <c r="A60" s="1">
        <v>60</v>
      </c>
      <c r="B60" s="1">
        <v>0.308</v>
      </c>
      <c r="C60" s="1">
        <v>0.216</v>
      </c>
      <c r="D60" s="1">
        <v>0.16700000000000001</v>
      </c>
      <c r="F60">
        <f>(B60-B70)/10</f>
        <v>2.3000000000000021E-3</v>
      </c>
      <c r="G60">
        <f>(C60-C70)/10</f>
        <v>1.6999999999999988E-3</v>
      </c>
      <c r="H60">
        <f>(D60-D70)/10</f>
        <v>1.200000000000001E-3</v>
      </c>
    </row>
    <row r="61" spans="1:8" x14ac:dyDescent="0.15">
      <c r="A61" s="1">
        <v>61</v>
      </c>
      <c r="B61" s="1">
        <f>B60-0.0023</f>
        <v>0.30569999999999997</v>
      </c>
      <c r="C61" s="1">
        <f>C60-0.0017</f>
        <v>0.21429999999999999</v>
      </c>
      <c r="D61" s="1">
        <f>D60-0.0012</f>
        <v>0.1658</v>
      </c>
    </row>
    <row r="62" spans="1:8" x14ac:dyDescent="0.15">
      <c r="A62" s="1">
        <v>62</v>
      </c>
      <c r="B62" s="1">
        <f t="shared" ref="B62:B69" si="9">B61-0.0023</f>
        <v>0.30339999999999995</v>
      </c>
      <c r="C62" s="1">
        <f t="shared" ref="C62:C69" si="10">C61-0.0017</f>
        <v>0.21259999999999998</v>
      </c>
      <c r="D62" s="1">
        <f t="shared" ref="D62:D69" si="11">D61-0.0012</f>
        <v>0.1646</v>
      </c>
    </row>
    <row r="63" spans="1:8" x14ac:dyDescent="0.15">
      <c r="A63" s="1">
        <v>63</v>
      </c>
      <c r="B63" s="1">
        <f t="shared" si="9"/>
        <v>0.30109999999999992</v>
      </c>
      <c r="C63" s="1">
        <f t="shared" si="10"/>
        <v>0.21089999999999998</v>
      </c>
      <c r="D63" s="1">
        <f t="shared" si="11"/>
        <v>0.16339999999999999</v>
      </c>
    </row>
    <row r="64" spans="1:8" x14ac:dyDescent="0.15">
      <c r="A64" s="1">
        <v>64</v>
      </c>
      <c r="B64" s="1">
        <f t="shared" si="9"/>
        <v>0.2987999999999999</v>
      </c>
      <c r="C64" s="1">
        <f t="shared" si="10"/>
        <v>0.20919999999999997</v>
      </c>
      <c r="D64" s="1">
        <f t="shared" si="11"/>
        <v>0.16219999999999998</v>
      </c>
    </row>
    <row r="65" spans="1:8" x14ac:dyDescent="0.15">
      <c r="A65" s="1">
        <v>65</v>
      </c>
      <c r="B65" s="1">
        <f t="shared" si="9"/>
        <v>0.29649999999999987</v>
      </c>
      <c r="C65" s="1">
        <f t="shared" si="10"/>
        <v>0.20749999999999996</v>
      </c>
      <c r="D65" s="1">
        <f t="shared" si="11"/>
        <v>0.16099999999999998</v>
      </c>
    </row>
    <row r="66" spans="1:8" x14ac:dyDescent="0.15">
      <c r="A66" s="1">
        <v>66</v>
      </c>
      <c r="B66" s="1">
        <f t="shared" si="9"/>
        <v>0.29419999999999985</v>
      </c>
      <c r="C66" s="1">
        <f t="shared" si="10"/>
        <v>0.20579999999999996</v>
      </c>
      <c r="D66" s="1">
        <f t="shared" si="11"/>
        <v>0.15979999999999997</v>
      </c>
    </row>
    <row r="67" spans="1:8" x14ac:dyDescent="0.15">
      <c r="A67" s="1">
        <v>67</v>
      </c>
      <c r="B67" s="1">
        <f t="shared" si="9"/>
        <v>0.29189999999999983</v>
      </c>
      <c r="C67" s="1">
        <f t="shared" si="10"/>
        <v>0.20409999999999995</v>
      </c>
      <c r="D67" s="1">
        <f t="shared" si="11"/>
        <v>0.15859999999999996</v>
      </c>
    </row>
    <row r="68" spans="1:8" x14ac:dyDescent="0.15">
      <c r="A68" s="1">
        <v>68</v>
      </c>
      <c r="B68" s="1">
        <f t="shared" si="9"/>
        <v>0.2895999999999998</v>
      </c>
      <c r="C68" s="1">
        <f t="shared" si="10"/>
        <v>0.20239999999999994</v>
      </c>
      <c r="D68" s="1">
        <f t="shared" si="11"/>
        <v>0.15739999999999996</v>
      </c>
    </row>
    <row r="69" spans="1:8" x14ac:dyDescent="0.15">
      <c r="A69" s="1">
        <v>69</v>
      </c>
      <c r="B69" s="1">
        <f t="shared" si="9"/>
        <v>0.28729999999999978</v>
      </c>
      <c r="C69" s="1">
        <f t="shared" si="10"/>
        <v>0.20069999999999993</v>
      </c>
      <c r="D69" s="1">
        <f t="shared" si="11"/>
        <v>0.15619999999999995</v>
      </c>
    </row>
    <row r="70" spans="1:8" x14ac:dyDescent="0.15">
      <c r="A70" s="1">
        <v>70</v>
      </c>
      <c r="B70" s="1">
        <v>0.28499999999999998</v>
      </c>
      <c r="C70" s="1">
        <v>0.19900000000000001</v>
      </c>
      <c r="D70" s="1">
        <v>0.155</v>
      </c>
      <c r="F70">
        <f>(B70-B80)/10</f>
        <v>1.8999999999999961E-3</v>
      </c>
      <c r="G70">
        <f>(C70-C80)/10</f>
        <v>1.3000000000000012E-3</v>
      </c>
      <c r="H70">
        <f>(D70-D80)/10</f>
        <v>1.0000000000000009E-3</v>
      </c>
    </row>
    <row r="71" spans="1:8" x14ac:dyDescent="0.15">
      <c r="A71" s="1">
        <v>71</v>
      </c>
      <c r="B71" s="1">
        <f>B70-0.0019</f>
        <v>0.28309999999999996</v>
      </c>
      <c r="C71" s="1">
        <f>C70-0.0013</f>
        <v>0.19770000000000001</v>
      </c>
      <c r="D71" s="1">
        <f>D70-0.001</f>
        <v>0.154</v>
      </c>
    </row>
    <row r="72" spans="1:8" x14ac:dyDescent="0.15">
      <c r="A72" s="1">
        <v>72</v>
      </c>
      <c r="B72" s="1">
        <f t="shared" ref="B72:B79" si="12">B71-0.0019</f>
        <v>0.28119999999999995</v>
      </c>
      <c r="C72" s="1">
        <f t="shared" ref="C72:C79" si="13">C71-0.0013</f>
        <v>0.19640000000000002</v>
      </c>
      <c r="D72" s="1">
        <f t="shared" ref="D72:D79" si="14">D71-0.001</f>
        <v>0.153</v>
      </c>
    </row>
    <row r="73" spans="1:8" x14ac:dyDescent="0.15">
      <c r="A73" s="1">
        <v>73</v>
      </c>
      <c r="B73" s="1">
        <f t="shared" si="12"/>
        <v>0.27929999999999994</v>
      </c>
      <c r="C73" s="1">
        <f t="shared" si="13"/>
        <v>0.19510000000000002</v>
      </c>
      <c r="D73" s="1">
        <f t="shared" si="14"/>
        <v>0.152</v>
      </c>
    </row>
    <row r="74" spans="1:8" x14ac:dyDescent="0.15">
      <c r="A74" s="1">
        <v>74</v>
      </c>
      <c r="B74" s="1">
        <f t="shared" si="12"/>
        <v>0.27739999999999992</v>
      </c>
      <c r="C74" s="1">
        <f t="shared" si="13"/>
        <v>0.19380000000000003</v>
      </c>
      <c r="D74" s="1">
        <f t="shared" si="14"/>
        <v>0.151</v>
      </c>
    </row>
    <row r="75" spans="1:8" x14ac:dyDescent="0.15">
      <c r="A75" s="1">
        <v>75</v>
      </c>
      <c r="B75" s="1">
        <f t="shared" si="12"/>
        <v>0.27549999999999991</v>
      </c>
      <c r="C75" s="1">
        <f t="shared" si="13"/>
        <v>0.19250000000000003</v>
      </c>
      <c r="D75" s="1">
        <f t="shared" si="14"/>
        <v>0.15</v>
      </c>
    </row>
    <row r="76" spans="1:8" x14ac:dyDescent="0.15">
      <c r="A76" s="1">
        <v>76</v>
      </c>
      <c r="B76" s="1">
        <f t="shared" si="12"/>
        <v>0.2735999999999999</v>
      </c>
      <c r="C76" s="1">
        <f t="shared" si="13"/>
        <v>0.19120000000000004</v>
      </c>
      <c r="D76" s="1">
        <f t="shared" si="14"/>
        <v>0.14899999999999999</v>
      </c>
    </row>
    <row r="77" spans="1:8" x14ac:dyDescent="0.15">
      <c r="A77" s="1">
        <v>77</v>
      </c>
      <c r="B77" s="1">
        <f t="shared" si="12"/>
        <v>0.27169999999999989</v>
      </c>
      <c r="C77" s="1">
        <f t="shared" si="13"/>
        <v>0.18990000000000004</v>
      </c>
      <c r="D77" s="1">
        <f t="shared" si="14"/>
        <v>0.14799999999999999</v>
      </c>
    </row>
    <row r="78" spans="1:8" x14ac:dyDescent="0.15">
      <c r="A78" s="1">
        <v>78</v>
      </c>
      <c r="B78" s="1">
        <f t="shared" si="12"/>
        <v>0.26979999999999987</v>
      </c>
      <c r="C78" s="1">
        <f t="shared" si="13"/>
        <v>0.18860000000000005</v>
      </c>
      <c r="D78" s="1">
        <f t="shared" si="14"/>
        <v>0.14699999999999999</v>
      </c>
    </row>
    <row r="79" spans="1:8" x14ac:dyDescent="0.15">
      <c r="A79" s="1">
        <v>79</v>
      </c>
      <c r="B79" s="1">
        <f t="shared" si="12"/>
        <v>0.26789999999999986</v>
      </c>
      <c r="C79" s="1">
        <f t="shared" si="13"/>
        <v>0.18730000000000005</v>
      </c>
      <c r="D79" s="1">
        <f t="shared" si="14"/>
        <v>0.14599999999999999</v>
      </c>
    </row>
    <row r="80" spans="1:8" x14ac:dyDescent="0.15">
      <c r="A80" s="1">
        <v>80</v>
      </c>
      <c r="B80" s="1">
        <v>0.26600000000000001</v>
      </c>
      <c r="C80" s="1">
        <v>0.186</v>
      </c>
      <c r="D80" s="1">
        <v>0.14499999999999999</v>
      </c>
      <c r="F80">
        <f>(B80-B90)/10</f>
        <v>1.7000000000000014E-3</v>
      </c>
      <c r="G80">
        <f>(C80-C90)/10</f>
        <v>1.1000000000000009E-3</v>
      </c>
      <c r="H80">
        <f>(D80-D90)/10</f>
        <v>8.9999999999999802E-4</v>
      </c>
    </row>
    <row r="81" spans="1:8" x14ac:dyDescent="0.15">
      <c r="A81" s="1">
        <v>81</v>
      </c>
      <c r="B81" s="1">
        <f>B80-0.0017</f>
        <v>0.26430000000000003</v>
      </c>
      <c r="C81" s="1">
        <f>C80-0.0011</f>
        <v>0.18490000000000001</v>
      </c>
      <c r="D81" s="1">
        <f>D80-0.0009</f>
        <v>0.14409999999999998</v>
      </c>
    </row>
    <row r="82" spans="1:8" x14ac:dyDescent="0.15">
      <c r="A82" s="1">
        <v>82</v>
      </c>
      <c r="B82" s="1">
        <f t="shared" ref="B82:B89" si="15">B81-0.0017</f>
        <v>0.26260000000000006</v>
      </c>
      <c r="C82" s="1">
        <f t="shared" ref="C82:C89" si="16">C81-0.0011</f>
        <v>0.18380000000000002</v>
      </c>
      <c r="D82" s="1">
        <f t="shared" ref="D82:D89" si="17">D81-0.0009</f>
        <v>0.14319999999999997</v>
      </c>
    </row>
    <row r="83" spans="1:8" x14ac:dyDescent="0.15">
      <c r="A83" s="1">
        <v>83</v>
      </c>
      <c r="B83" s="1">
        <f t="shared" si="15"/>
        <v>0.26090000000000008</v>
      </c>
      <c r="C83" s="1">
        <f t="shared" si="16"/>
        <v>0.18270000000000003</v>
      </c>
      <c r="D83" s="1">
        <f t="shared" si="17"/>
        <v>0.14229999999999995</v>
      </c>
    </row>
    <row r="84" spans="1:8" x14ac:dyDescent="0.15">
      <c r="A84" s="1">
        <v>84</v>
      </c>
      <c r="B84" s="1">
        <f t="shared" si="15"/>
        <v>0.2592000000000001</v>
      </c>
      <c r="C84" s="1">
        <f t="shared" si="16"/>
        <v>0.18160000000000004</v>
      </c>
      <c r="D84" s="1">
        <f t="shared" si="17"/>
        <v>0.14139999999999994</v>
      </c>
    </row>
    <row r="85" spans="1:8" x14ac:dyDescent="0.15">
      <c r="A85" s="1">
        <v>85</v>
      </c>
      <c r="B85" s="1">
        <f t="shared" si="15"/>
        <v>0.25750000000000012</v>
      </c>
      <c r="C85" s="1">
        <f t="shared" si="16"/>
        <v>0.18050000000000005</v>
      </c>
      <c r="D85" s="1">
        <f t="shared" si="17"/>
        <v>0.14049999999999993</v>
      </c>
    </row>
    <row r="86" spans="1:8" x14ac:dyDescent="0.15">
      <c r="A86" s="1">
        <v>86</v>
      </c>
      <c r="B86" s="1">
        <f t="shared" si="15"/>
        <v>0.25580000000000014</v>
      </c>
      <c r="C86" s="1">
        <f t="shared" si="16"/>
        <v>0.17940000000000006</v>
      </c>
      <c r="D86" s="1">
        <f t="shared" si="17"/>
        <v>0.13959999999999992</v>
      </c>
    </row>
    <row r="87" spans="1:8" x14ac:dyDescent="0.15">
      <c r="A87" s="1">
        <v>87</v>
      </c>
      <c r="B87" s="1">
        <f t="shared" si="15"/>
        <v>0.25410000000000016</v>
      </c>
      <c r="C87" s="1">
        <f t="shared" si="16"/>
        <v>0.17830000000000007</v>
      </c>
      <c r="D87" s="1">
        <f t="shared" si="17"/>
        <v>0.13869999999999991</v>
      </c>
    </row>
    <row r="88" spans="1:8" x14ac:dyDescent="0.15">
      <c r="A88" s="1">
        <v>88</v>
      </c>
      <c r="B88" s="1">
        <f t="shared" si="15"/>
        <v>0.25240000000000018</v>
      </c>
      <c r="C88" s="1">
        <f t="shared" si="16"/>
        <v>0.17720000000000008</v>
      </c>
      <c r="D88" s="1">
        <f t="shared" si="17"/>
        <v>0.13779999999999989</v>
      </c>
    </row>
    <row r="89" spans="1:8" x14ac:dyDescent="0.15">
      <c r="A89" s="1">
        <v>89</v>
      </c>
      <c r="B89" s="1">
        <f t="shared" si="15"/>
        <v>0.2507000000000002</v>
      </c>
      <c r="C89" s="1">
        <f t="shared" si="16"/>
        <v>0.17610000000000009</v>
      </c>
      <c r="D89" s="1">
        <f t="shared" si="17"/>
        <v>0.13689999999999988</v>
      </c>
    </row>
    <row r="90" spans="1:8" x14ac:dyDescent="0.15">
      <c r="A90" s="1">
        <v>90</v>
      </c>
      <c r="B90" s="1">
        <v>0.249</v>
      </c>
      <c r="C90" s="1">
        <v>0.17499999999999999</v>
      </c>
      <c r="D90" s="1">
        <v>0.13600000000000001</v>
      </c>
      <c r="F90">
        <f>(B90-B100)/10</f>
        <v>1.3000000000000012E-3</v>
      </c>
      <c r="G90">
        <f>(C90-C100)/10</f>
        <v>8.9999999999999802E-4</v>
      </c>
      <c r="H90">
        <f>(D90-D100)/10</f>
        <v>7.0000000000000064E-4</v>
      </c>
    </row>
    <row r="91" spans="1:8" x14ac:dyDescent="0.15">
      <c r="A91" s="1">
        <v>91</v>
      </c>
      <c r="B91" s="1">
        <f>B90-0.0013</f>
        <v>0.2477</v>
      </c>
      <c r="C91" s="1">
        <f>C90-0.0009</f>
        <v>0.17409999999999998</v>
      </c>
      <c r="D91" s="1">
        <f>D90-0.0007</f>
        <v>0.1353</v>
      </c>
    </row>
    <row r="92" spans="1:8" x14ac:dyDescent="0.15">
      <c r="A92" s="1">
        <v>92</v>
      </c>
      <c r="B92" s="1">
        <f t="shared" ref="B92:B99" si="18">B91-0.0013</f>
        <v>0.24640000000000001</v>
      </c>
      <c r="C92" s="1">
        <f t="shared" ref="C92:C99" si="19">C91-0.0009</f>
        <v>0.17319999999999997</v>
      </c>
      <c r="D92" s="1">
        <f t="shared" ref="D92:D99" si="20">D91-0.0007</f>
        <v>0.1346</v>
      </c>
    </row>
    <row r="93" spans="1:8" x14ac:dyDescent="0.15">
      <c r="A93" s="1">
        <v>93</v>
      </c>
      <c r="B93" s="1">
        <f t="shared" si="18"/>
        <v>0.24510000000000001</v>
      </c>
      <c r="C93" s="1">
        <f t="shared" si="19"/>
        <v>0.17229999999999995</v>
      </c>
      <c r="D93" s="1">
        <f t="shared" si="20"/>
        <v>0.13389999999999999</v>
      </c>
    </row>
    <row r="94" spans="1:8" x14ac:dyDescent="0.15">
      <c r="A94" s="1">
        <v>94</v>
      </c>
      <c r="B94" s="1">
        <f t="shared" si="18"/>
        <v>0.24380000000000002</v>
      </c>
      <c r="C94" s="1">
        <f t="shared" si="19"/>
        <v>0.17139999999999994</v>
      </c>
      <c r="D94" s="1">
        <f t="shared" si="20"/>
        <v>0.13319999999999999</v>
      </c>
    </row>
    <row r="95" spans="1:8" x14ac:dyDescent="0.15">
      <c r="A95" s="1">
        <v>95</v>
      </c>
      <c r="B95" s="1">
        <f t="shared" si="18"/>
        <v>0.24250000000000002</v>
      </c>
      <c r="C95" s="1">
        <f t="shared" si="19"/>
        <v>0.17049999999999993</v>
      </c>
      <c r="D95" s="1">
        <f t="shared" si="20"/>
        <v>0.13249999999999998</v>
      </c>
    </row>
    <row r="96" spans="1:8" x14ac:dyDescent="0.15">
      <c r="A96" s="1">
        <v>96</v>
      </c>
      <c r="B96" s="1">
        <f t="shared" si="18"/>
        <v>0.24120000000000003</v>
      </c>
      <c r="C96" s="1">
        <f t="shared" si="19"/>
        <v>0.16959999999999992</v>
      </c>
      <c r="D96" s="1">
        <f t="shared" si="20"/>
        <v>0.13179999999999997</v>
      </c>
    </row>
    <row r="97" spans="1:4" x14ac:dyDescent="0.15">
      <c r="A97" s="1">
        <v>97</v>
      </c>
      <c r="B97" s="1">
        <f t="shared" si="18"/>
        <v>0.23990000000000003</v>
      </c>
      <c r="C97" s="1">
        <f t="shared" si="19"/>
        <v>0.16869999999999991</v>
      </c>
      <c r="D97" s="1">
        <f t="shared" si="20"/>
        <v>0.13109999999999997</v>
      </c>
    </row>
    <row r="98" spans="1:4" x14ac:dyDescent="0.15">
      <c r="A98" s="1">
        <v>98</v>
      </c>
      <c r="B98" s="1">
        <f t="shared" si="18"/>
        <v>0.23860000000000003</v>
      </c>
      <c r="C98" s="1">
        <f t="shared" si="19"/>
        <v>0.16779999999999989</v>
      </c>
      <c r="D98" s="1">
        <f t="shared" si="20"/>
        <v>0.13039999999999996</v>
      </c>
    </row>
    <row r="99" spans="1:4" x14ac:dyDescent="0.15">
      <c r="A99" s="1">
        <v>99</v>
      </c>
      <c r="B99" s="1">
        <f t="shared" si="18"/>
        <v>0.23730000000000004</v>
      </c>
      <c r="C99" s="1">
        <f t="shared" si="19"/>
        <v>0.16689999999999988</v>
      </c>
      <c r="D99" s="1">
        <f t="shared" si="20"/>
        <v>0.12969999999999995</v>
      </c>
    </row>
    <row r="100" spans="1:4" x14ac:dyDescent="0.15">
      <c r="A100" s="1">
        <v>100</v>
      </c>
      <c r="B100" s="1">
        <v>0.23599999999999999</v>
      </c>
      <c r="C100" s="1">
        <v>0.16600000000000001</v>
      </c>
      <c r="D100" s="1">
        <v>0.129</v>
      </c>
    </row>
    <row r="101" spans="1:4" x14ac:dyDescent="0.15">
      <c r="A101" s="1"/>
      <c r="B101" s="1"/>
      <c r="C101" s="1"/>
      <c r="D101" s="1"/>
    </row>
  </sheetData>
  <phoneticPr fontId="7" type="noConversion"/>
  <pageMargins left="0.69930555555555596" right="0.69930555555555596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"/>
  <sheetViews>
    <sheetView view="pageBreakPreview" zoomScaleNormal="100" zoomScaleSheetLayoutView="100" workbookViewId="0">
      <selection activeCell="H2" sqref="H2:I2"/>
    </sheetView>
  </sheetViews>
  <sheetFormatPr defaultColWidth="9" defaultRowHeight="15.75" customHeight="1" x14ac:dyDescent="0.15"/>
  <cols>
    <col min="1" max="1" width="11.375" style="8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91" t="s">
        <v>57</v>
      </c>
      <c r="B1" s="91"/>
      <c r="C1" s="91"/>
      <c r="D1" s="91"/>
      <c r="E1" s="91"/>
      <c r="F1" s="91"/>
      <c r="G1" s="91"/>
      <c r="H1" s="91"/>
      <c r="I1" s="91"/>
    </row>
    <row r="2" spans="1:9" ht="15.75" customHeight="1" x14ac:dyDescent="0.15">
      <c r="A2" s="67" t="s">
        <v>0</v>
      </c>
      <c r="B2" s="92" t="s">
        <v>1</v>
      </c>
      <c r="C2" s="92"/>
      <c r="D2" s="92"/>
      <c r="E2" s="68"/>
      <c r="F2" s="93" t="s">
        <v>2</v>
      </c>
      <c r="G2" s="93"/>
      <c r="H2" s="94" t="s">
        <v>3</v>
      </c>
      <c r="I2" s="94"/>
    </row>
    <row r="3" spans="1:9" ht="15.75" customHeight="1" x14ac:dyDescent="0.15">
      <c r="A3" s="69" t="s">
        <v>4</v>
      </c>
      <c r="B3" s="95" t="s">
        <v>5</v>
      </c>
      <c r="C3" s="95"/>
      <c r="D3" s="95"/>
      <c r="E3" s="68"/>
      <c r="F3" s="96" t="s">
        <v>6</v>
      </c>
      <c r="G3" s="96"/>
      <c r="H3" s="97" t="s">
        <v>7</v>
      </c>
      <c r="I3" s="97"/>
    </row>
    <row r="4" spans="1:9" ht="15.75" customHeight="1" x14ac:dyDescent="0.15">
      <c r="A4" s="85" t="s">
        <v>8</v>
      </c>
      <c r="B4" s="87" t="s">
        <v>9</v>
      </c>
      <c r="C4" s="71"/>
      <c r="D4" s="90" t="s">
        <v>10</v>
      </c>
      <c r="E4" s="90"/>
      <c r="F4" s="90"/>
      <c r="G4" s="88" t="s">
        <v>11</v>
      </c>
      <c r="H4" s="88"/>
      <c r="I4" s="88"/>
    </row>
    <row r="5" spans="1:9" ht="15.75" customHeight="1" x14ac:dyDescent="0.15">
      <c r="A5" s="85"/>
      <c r="B5" s="87"/>
      <c r="C5" s="71" t="s">
        <v>12</v>
      </c>
      <c r="D5" s="71" t="s">
        <v>13</v>
      </c>
      <c r="E5" s="71" t="s">
        <v>14</v>
      </c>
      <c r="F5" s="71" t="s">
        <v>15</v>
      </c>
      <c r="G5" s="88"/>
      <c r="H5" s="88"/>
      <c r="I5" s="88"/>
    </row>
    <row r="6" spans="1:9" ht="15.2" customHeight="1" x14ac:dyDescent="0.15">
      <c r="A6" s="98"/>
      <c r="B6" s="72"/>
      <c r="C6" s="81"/>
      <c r="D6" s="81"/>
      <c r="E6" s="81"/>
      <c r="F6" s="81"/>
      <c r="G6" s="84"/>
      <c r="H6" s="84"/>
      <c r="I6" s="73"/>
    </row>
    <row r="7" spans="1:9" ht="15.2" customHeight="1" x14ac:dyDescent="0.15">
      <c r="A7" s="99"/>
      <c r="B7" s="72"/>
      <c r="C7" s="81"/>
      <c r="D7" s="81"/>
      <c r="E7" s="81"/>
      <c r="F7" s="81"/>
      <c r="G7" s="84"/>
      <c r="H7" s="84"/>
      <c r="I7" s="73"/>
    </row>
    <row r="8" spans="1:9" ht="15.2" customHeight="1" x14ac:dyDescent="0.15">
      <c r="A8" s="99"/>
      <c r="B8" s="72"/>
      <c r="C8" s="81"/>
      <c r="D8" s="81"/>
      <c r="E8" s="81"/>
      <c r="F8" s="81"/>
      <c r="G8" s="89"/>
      <c r="H8" s="89"/>
      <c r="I8" s="75"/>
    </row>
    <row r="9" spans="1:9" ht="15.2" customHeight="1" x14ac:dyDescent="0.15">
      <c r="A9" s="99"/>
      <c r="B9" s="72"/>
      <c r="C9" s="81"/>
      <c r="D9" s="81"/>
      <c r="E9" s="81"/>
      <c r="F9" s="81"/>
      <c r="G9" s="89"/>
      <c r="H9" s="89"/>
      <c r="I9" s="75"/>
    </row>
    <row r="10" spans="1:9" ht="15.2" customHeight="1" x14ac:dyDescent="0.15">
      <c r="A10" s="99"/>
      <c r="B10" s="72"/>
      <c r="C10" s="81"/>
      <c r="D10" s="81"/>
      <c r="E10" s="81"/>
      <c r="F10" s="81"/>
      <c r="G10" s="84"/>
      <c r="H10" s="84"/>
      <c r="I10" s="73"/>
    </row>
    <row r="11" spans="1:9" ht="15.2" customHeight="1" x14ac:dyDescent="0.15">
      <c r="A11" s="99"/>
      <c r="B11" s="72"/>
      <c r="C11" s="81"/>
      <c r="D11" s="81"/>
      <c r="E11" s="81"/>
      <c r="F11" s="81"/>
      <c r="G11" s="89"/>
      <c r="H11" s="89"/>
      <c r="I11" s="73"/>
    </row>
    <row r="12" spans="1:9" ht="15.2" customHeight="1" x14ac:dyDescent="0.15">
      <c r="A12" s="99"/>
      <c r="B12" s="72"/>
      <c r="C12" s="81"/>
      <c r="D12" s="81"/>
      <c r="E12" s="81"/>
      <c r="F12" s="81"/>
      <c r="G12" s="84"/>
      <c r="H12" s="84"/>
      <c r="I12" s="73"/>
    </row>
    <row r="13" spans="1:9" ht="15.2" customHeight="1" x14ac:dyDescent="0.15">
      <c r="A13" s="99"/>
      <c r="B13" s="72"/>
      <c r="C13" s="81"/>
      <c r="D13" s="81"/>
      <c r="E13" s="81"/>
      <c r="F13" s="81"/>
      <c r="G13" s="89"/>
      <c r="H13" s="89"/>
      <c r="I13" s="73"/>
    </row>
    <row r="14" spans="1:9" ht="15.2" customHeight="1" x14ac:dyDescent="0.15">
      <c r="A14" s="99"/>
      <c r="B14" s="72"/>
      <c r="C14" s="81"/>
      <c r="D14" s="81"/>
      <c r="E14" s="81"/>
      <c r="F14" s="81"/>
      <c r="G14" s="89"/>
      <c r="H14" s="89"/>
      <c r="I14" s="76"/>
    </row>
    <row r="15" spans="1:9" ht="15.2" customHeight="1" x14ac:dyDescent="0.15">
      <c r="A15" s="99"/>
      <c r="B15" s="72"/>
      <c r="C15" s="81"/>
      <c r="D15" s="81"/>
      <c r="E15" s="81"/>
      <c r="F15" s="81"/>
      <c r="G15" s="84"/>
      <c r="H15" s="84"/>
      <c r="I15" s="73"/>
    </row>
    <row r="16" spans="1:9" ht="15.2" customHeight="1" x14ac:dyDescent="0.15">
      <c r="A16" s="99"/>
      <c r="B16" s="72"/>
      <c r="C16" s="81"/>
      <c r="D16" s="81"/>
      <c r="E16" s="81"/>
      <c r="F16" s="81"/>
      <c r="G16" s="84"/>
      <c r="H16" s="84"/>
      <c r="I16" s="74"/>
    </row>
    <row r="17" spans="1:9" ht="15.2" customHeight="1" x14ac:dyDescent="0.15">
      <c r="A17" s="99"/>
      <c r="B17" s="72"/>
      <c r="C17" s="81"/>
      <c r="D17" s="81"/>
      <c r="E17" s="81"/>
      <c r="F17" s="81"/>
      <c r="G17" s="84"/>
      <c r="H17" s="84"/>
      <c r="I17" s="74"/>
    </row>
    <row r="18" spans="1:9" ht="15.2" customHeight="1" x14ac:dyDescent="0.15">
      <c r="A18" s="99"/>
      <c r="B18" s="72"/>
      <c r="C18" s="81"/>
      <c r="D18" s="81"/>
      <c r="E18" s="81"/>
      <c r="F18" s="81"/>
      <c r="G18" s="89"/>
      <c r="H18" s="89"/>
      <c r="I18" s="74"/>
    </row>
    <row r="19" spans="1:9" ht="15.2" customHeight="1" x14ac:dyDescent="0.15">
      <c r="A19" s="99"/>
      <c r="B19" s="72"/>
      <c r="C19" s="81"/>
      <c r="D19" s="81"/>
      <c r="E19" s="81"/>
      <c r="F19" s="81"/>
      <c r="G19" s="89"/>
      <c r="H19" s="89"/>
      <c r="I19" s="74"/>
    </row>
    <row r="20" spans="1:9" ht="15.2" customHeight="1" x14ac:dyDescent="0.15">
      <c r="A20" s="99"/>
      <c r="B20" s="72"/>
      <c r="C20" s="81"/>
      <c r="D20" s="81"/>
      <c r="E20" s="81"/>
      <c r="F20" s="81"/>
      <c r="G20" s="84"/>
      <c r="H20" s="84"/>
      <c r="I20" s="74"/>
    </row>
    <row r="21" spans="1:9" ht="15.2" customHeight="1" x14ac:dyDescent="0.15">
      <c r="A21" s="99"/>
      <c r="B21" s="72"/>
      <c r="C21" s="81"/>
      <c r="D21" s="81"/>
      <c r="E21" s="81"/>
      <c r="F21" s="81"/>
      <c r="G21" s="89"/>
      <c r="H21" s="89"/>
      <c r="I21" s="74"/>
    </row>
    <row r="22" spans="1:9" ht="15.2" customHeight="1" x14ac:dyDescent="0.15">
      <c r="A22" s="99"/>
      <c r="B22" s="72"/>
      <c r="C22" s="81"/>
      <c r="D22" s="81"/>
      <c r="E22" s="81"/>
      <c r="F22" s="81"/>
      <c r="G22" s="84"/>
      <c r="H22" s="84"/>
      <c r="I22" s="74"/>
    </row>
    <row r="23" spans="1:9" ht="15.2" customHeight="1" x14ac:dyDescent="0.15">
      <c r="A23" s="99"/>
      <c r="B23" s="72"/>
      <c r="C23" s="81"/>
      <c r="D23" s="81"/>
      <c r="E23" s="81"/>
      <c r="F23" s="81"/>
      <c r="G23" s="89"/>
      <c r="H23" s="89"/>
      <c r="I23" s="74"/>
    </row>
    <row r="24" spans="1:9" ht="15.2" customHeight="1" x14ac:dyDescent="0.15">
      <c r="A24" s="99"/>
      <c r="B24" s="72"/>
      <c r="C24" s="81"/>
      <c r="D24" s="81"/>
      <c r="E24" s="81"/>
      <c r="F24" s="81"/>
      <c r="G24" s="89"/>
      <c r="H24" s="89"/>
      <c r="I24" s="74"/>
    </row>
    <row r="25" spans="1:9" ht="15.2" customHeight="1" x14ac:dyDescent="0.15">
      <c r="A25" s="99"/>
      <c r="B25" s="72"/>
      <c r="C25" s="81"/>
      <c r="D25" s="81"/>
      <c r="E25" s="81"/>
      <c r="F25" s="81"/>
      <c r="G25" s="84"/>
      <c r="H25" s="84"/>
      <c r="I25" s="74"/>
    </row>
    <row r="26" spans="1:9" ht="15.2" customHeight="1" x14ac:dyDescent="0.15">
      <c r="A26" s="99"/>
      <c r="B26" s="72"/>
      <c r="C26" s="81"/>
      <c r="D26" s="81"/>
      <c r="E26" s="81"/>
      <c r="F26" s="81"/>
      <c r="G26" s="84"/>
      <c r="H26" s="84"/>
      <c r="I26" s="74"/>
    </row>
    <row r="27" spans="1:9" ht="15.2" customHeight="1" x14ac:dyDescent="0.15">
      <c r="A27" s="99"/>
      <c r="B27" s="72"/>
      <c r="C27" s="81"/>
      <c r="D27" s="81"/>
      <c r="E27" s="81"/>
      <c r="F27" s="81"/>
      <c r="G27" s="84"/>
      <c r="H27" s="84"/>
      <c r="I27" s="74"/>
    </row>
    <row r="28" spans="1:9" ht="15.2" customHeight="1" x14ac:dyDescent="0.15">
      <c r="A28" s="99"/>
      <c r="B28" s="72"/>
      <c r="C28" s="81"/>
      <c r="D28" s="81"/>
      <c r="E28" s="81"/>
      <c r="F28" s="81"/>
      <c r="G28" s="89"/>
      <c r="H28" s="89"/>
      <c r="I28" s="74"/>
    </row>
    <row r="29" spans="1:9" ht="15.2" customHeight="1" x14ac:dyDescent="0.15">
      <c r="A29" s="99"/>
      <c r="B29" s="72"/>
      <c r="C29" s="81"/>
      <c r="D29" s="81"/>
      <c r="E29" s="81"/>
      <c r="F29" s="81"/>
      <c r="G29" s="89"/>
      <c r="H29" s="89"/>
      <c r="I29" s="74"/>
    </row>
    <row r="30" spans="1:9" ht="15.2" customHeight="1" x14ac:dyDescent="0.15">
      <c r="A30" s="99"/>
      <c r="B30" s="72"/>
      <c r="C30" s="81"/>
      <c r="D30" s="81"/>
      <c r="E30" s="81"/>
      <c r="F30" s="81"/>
      <c r="G30" s="84"/>
      <c r="H30" s="84"/>
      <c r="I30" s="74"/>
    </row>
    <row r="31" spans="1:9" ht="15.2" customHeight="1" x14ac:dyDescent="0.15">
      <c r="A31" s="99"/>
      <c r="B31" s="72"/>
      <c r="C31" s="81"/>
      <c r="D31" s="81"/>
      <c r="E31" s="81"/>
      <c r="F31" s="81"/>
      <c r="G31" s="89"/>
      <c r="H31" s="89"/>
      <c r="I31" s="74"/>
    </row>
    <row r="32" spans="1:9" ht="15.2" customHeight="1" x14ac:dyDescent="0.15">
      <c r="A32" s="99"/>
      <c r="B32" s="72"/>
      <c r="C32" s="81"/>
      <c r="D32" s="81"/>
      <c r="E32" s="81"/>
      <c r="F32" s="81"/>
      <c r="G32" s="84"/>
      <c r="H32" s="84"/>
      <c r="I32" s="74"/>
    </row>
    <row r="33" spans="1:9" ht="15.2" customHeight="1" x14ac:dyDescent="0.15">
      <c r="A33" s="99"/>
      <c r="B33" s="72"/>
      <c r="C33" s="81"/>
      <c r="D33" s="81"/>
      <c r="E33" s="81"/>
      <c r="F33" s="81"/>
      <c r="G33" s="89"/>
      <c r="H33" s="89"/>
      <c r="I33" s="74"/>
    </row>
    <row r="34" spans="1:9" ht="15.2" customHeight="1" x14ac:dyDescent="0.15">
      <c r="A34" s="99"/>
      <c r="B34" s="72"/>
      <c r="C34" s="81"/>
      <c r="D34" s="81"/>
      <c r="E34" s="81"/>
      <c r="F34" s="81"/>
      <c r="G34" s="89"/>
      <c r="H34" s="89"/>
      <c r="I34" s="74"/>
    </row>
    <row r="35" spans="1:9" ht="15.2" customHeight="1" x14ac:dyDescent="0.15">
      <c r="A35" s="99"/>
      <c r="B35" s="72"/>
      <c r="C35" s="81"/>
      <c r="D35" s="81"/>
      <c r="E35" s="81"/>
      <c r="F35" s="81"/>
      <c r="G35" s="84"/>
      <c r="H35" s="84"/>
      <c r="I35" s="74"/>
    </row>
    <row r="36" spans="1:9" ht="15.2" customHeight="1" x14ac:dyDescent="0.15">
      <c r="A36" s="99"/>
      <c r="B36" s="72"/>
      <c r="C36" s="81"/>
      <c r="D36" s="81"/>
      <c r="E36" s="81"/>
      <c r="F36" s="81"/>
      <c r="G36" s="84"/>
      <c r="H36" s="84"/>
      <c r="I36" s="74"/>
    </row>
    <row r="37" spans="1:9" ht="15.2" customHeight="1" x14ac:dyDescent="0.15">
      <c r="A37" s="99"/>
      <c r="B37" s="72"/>
      <c r="C37" s="81"/>
      <c r="D37" s="81"/>
      <c r="E37" s="81"/>
      <c r="F37" s="81"/>
      <c r="G37" s="84"/>
      <c r="H37" s="84"/>
      <c r="I37" s="74"/>
    </row>
    <row r="38" spans="1:9" ht="15.2" customHeight="1" x14ac:dyDescent="0.15">
      <c r="A38" s="99"/>
      <c r="B38" s="72"/>
      <c r="C38" s="81"/>
      <c r="D38" s="81"/>
      <c r="E38" s="81"/>
      <c r="F38" s="81"/>
      <c r="G38" s="89"/>
      <c r="H38" s="89"/>
      <c r="I38" s="74"/>
    </row>
    <row r="39" spans="1:9" ht="15.2" customHeight="1" x14ac:dyDescent="0.15">
      <c r="A39" s="99"/>
      <c r="B39" s="72"/>
      <c r="C39" s="81"/>
      <c r="D39" s="81"/>
      <c r="E39" s="81"/>
      <c r="F39" s="81"/>
      <c r="G39" s="89"/>
      <c r="H39" s="89"/>
      <c r="I39" s="74"/>
    </row>
    <row r="40" spans="1:9" ht="15.2" customHeight="1" x14ac:dyDescent="0.15">
      <c r="A40" s="99"/>
      <c r="B40" s="72"/>
      <c r="C40" s="81"/>
      <c r="D40" s="81"/>
      <c r="E40" s="81"/>
      <c r="F40" s="81"/>
      <c r="G40" s="84"/>
      <c r="H40" s="84"/>
      <c r="I40" s="74"/>
    </row>
    <row r="41" spans="1:9" ht="15.2" customHeight="1" x14ac:dyDescent="0.15">
      <c r="A41" s="99"/>
      <c r="B41" s="72"/>
      <c r="C41" s="81"/>
      <c r="D41" s="81"/>
      <c r="E41" s="81"/>
      <c r="F41" s="81"/>
      <c r="G41" s="89"/>
      <c r="H41" s="89"/>
      <c r="I41" s="74"/>
    </row>
    <row r="42" spans="1:9" ht="15.2" customHeight="1" x14ac:dyDescent="0.15">
      <c r="A42" s="99"/>
      <c r="B42" s="72"/>
      <c r="C42" s="81"/>
      <c r="D42" s="81"/>
      <c r="E42" s="81"/>
      <c r="F42" s="81"/>
      <c r="G42" s="84"/>
      <c r="H42" s="84"/>
      <c r="I42" s="74"/>
    </row>
    <row r="43" spans="1:9" ht="15.2" customHeight="1" x14ac:dyDescent="0.15">
      <c r="A43" s="99"/>
      <c r="B43" s="72"/>
      <c r="C43" s="81"/>
      <c r="D43" s="81"/>
      <c r="E43" s="81"/>
      <c r="F43" s="81"/>
      <c r="G43" s="89"/>
      <c r="H43" s="89"/>
      <c r="I43" s="74"/>
    </row>
    <row r="44" spans="1:9" ht="15.2" customHeight="1" x14ac:dyDescent="0.15">
      <c r="A44" s="99"/>
      <c r="B44" s="72"/>
      <c r="C44" s="81"/>
      <c r="D44" s="81"/>
      <c r="E44" s="81"/>
      <c r="F44" s="81"/>
      <c r="G44" s="89"/>
      <c r="H44" s="89"/>
      <c r="I44" s="74"/>
    </row>
    <row r="45" spans="1:9" ht="15.2" customHeight="1" x14ac:dyDescent="0.15">
      <c r="A45" s="99"/>
      <c r="B45" s="72"/>
      <c r="C45" s="81"/>
      <c r="D45" s="81"/>
      <c r="E45" s="81"/>
      <c r="F45" s="81"/>
      <c r="G45" s="84"/>
      <c r="H45" s="84"/>
      <c r="I45" s="74"/>
    </row>
    <row r="46" spans="1:9" ht="15.2" customHeight="1" x14ac:dyDescent="0.15">
      <c r="A46" s="99"/>
      <c r="B46" s="72"/>
      <c r="C46" s="81"/>
      <c r="D46" s="81"/>
      <c r="E46" s="81"/>
      <c r="F46" s="81"/>
      <c r="G46" s="84"/>
      <c r="H46" s="84"/>
      <c r="I46" s="74"/>
    </row>
    <row r="47" spans="1:9" ht="15.2" customHeight="1" x14ac:dyDescent="0.15">
      <c r="A47" s="100"/>
      <c r="B47" s="72"/>
      <c r="C47" s="81"/>
      <c r="D47" s="81"/>
      <c r="E47" s="81"/>
      <c r="F47" s="81"/>
      <c r="G47" s="84"/>
      <c r="H47" s="84"/>
      <c r="I47" s="74"/>
    </row>
  </sheetData>
  <mergeCells count="54">
    <mergeCell ref="A1:I1"/>
    <mergeCell ref="B2:D2"/>
    <mergeCell ref="F2:G2"/>
    <mergeCell ref="H2:I2"/>
    <mergeCell ref="B3:D3"/>
    <mergeCell ref="F3:G3"/>
    <mergeCell ref="H3:I3"/>
    <mergeCell ref="D4:F4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9:H39"/>
    <mergeCell ref="G30:H30"/>
    <mergeCell ref="G31:H31"/>
    <mergeCell ref="G32:H32"/>
    <mergeCell ref="G33:H33"/>
    <mergeCell ref="G34:H34"/>
    <mergeCell ref="G45:H45"/>
    <mergeCell ref="G46:H46"/>
    <mergeCell ref="G47:H47"/>
    <mergeCell ref="A4:A5"/>
    <mergeCell ref="A6:A47"/>
    <mergeCell ref="B4:B5"/>
    <mergeCell ref="G4:I5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</mergeCells>
  <phoneticPr fontId="7" type="noConversion"/>
  <pageMargins left="0.74803149606299213" right="0.43307086614173229" top="0.78740157480314965" bottom="0.78740157480314965" header="0.47244094488188981" footer="0.47244094488188981"/>
  <pageSetup paperSize="9" orientation="portrait" r:id="rId1"/>
  <headerFooter>
    <oddHeader>&amp;C&amp;10陕西交控工程技术有限公司&amp;R&amp;10第&amp;P页共&amp;N页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7"/>
  <sheetViews>
    <sheetView view="pageBreakPreview" zoomScaleNormal="100" zoomScaleSheetLayoutView="100" workbookViewId="0">
      <selection activeCell="H2" sqref="H2:I2"/>
    </sheetView>
  </sheetViews>
  <sheetFormatPr defaultColWidth="9" defaultRowHeight="15.75" customHeight="1" x14ac:dyDescent="0.15"/>
  <cols>
    <col min="1" max="1" width="11.375" style="8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91" t="s">
        <v>58</v>
      </c>
      <c r="B1" s="91"/>
      <c r="C1" s="91"/>
      <c r="D1" s="91"/>
      <c r="E1" s="91"/>
      <c r="F1" s="91"/>
      <c r="G1" s="91"/>
      <c r="H1" s="91"/>
      <c r="I1" s="91"/>
    </row>
    <row r="2" spans="1:9" ht="15.75" customHeight="1" x14ac:dyDescent="0.15">
      <c r="A2" s="67" t="s">
        <v>0</v>
      </c>
      <c r="B2" s="92" t="s">
        <v>1</v>
      </c>
      <c r="C2" s="92"/>
      <c r="D2" s="92"/>
      <c r="E2" s="68"/>
      <c r="F2" s="93" t="s">
        <v>2</v>
      </c>
      <c r="G2" s="93"/>
      <c r="H2" s="94" t="s">
        <v>3</v>
      </c>
      <c r="I2" s="94"/>
    </row>
    <row r="3" spans="1:9" ht="15.75" customHeight="1" x14ac:dyDescent="0.15">
      <c r="A3" s="69" t="s">
        <v>4</v>
      </c>
      <c r="B3" s="95" t="s">
        <v>5</v>
      </c>
      <c r="C3" s="95"/>
      <c r="D3" s="95"/>
      <c r="E3" s="68"/>
      <c r="F3" s="96" t="s">
        <v>6</v>
      </c>
      <c r="G3" s="96"/>
      <c r="H3" s="97" t="s">
        <v>7</v>
      </c>
      <c r="I3" s="97"/>
    </row>
    <row r="4" spans="1:9" ht="15.75" customHeight="1" x14ac:dyDescent="0.15">
      <c r="A4" s="85" t="s">
        <v>8</v>
      </c>
      <c r="B4" s="87" t="s">
        <v>9</v>
      </c>
      <c r="C4" s="71"/>
      <c r="D4" s="90" t="s">
        <v>10</v>
      </c>
      <c r="E4" s="90"/>
      <c r="F4" s="90"/>
      <c r="G4" s="88" t="s">
        <v>11</v>
      </c>
      <c r="H4" s="88"/>
      <c r="I4" s="88"/>
    </row>
    <row r="5" spans="1:9" ht="15.75" customHeight="1" x14ac:dyDescent="0.15">
      <c r="A5" s="85"/>
      <c r="B5" s="87"/>
      <c r="C5" s="71" t="s">
        <v>12</v>
      </c>
      <c r="D5" s="71" t="s">
        <v>13</v>
      </c>
      <c r="E5" s="71" t="s">
        <v>14</v>
      </c>
      <c r="F5" s="71" t="s">
        <v>15</v>
      </c>
      <c r="G5" s="88"/>
      <c r="H5" s="88"/>
      <c r="I5" s="88"/>
    </row>
    <row r="6" spans="1:9" ht="15.2" customHeight="1" x14ac:dyDescent="0.15">
      <c r="A6" s="86"/>
      <c r="B6" s="72"/>
      <c r="C6" s="81"/>
      <c r="D6" s="81"/>
      <c r="E6" s="81"/>
      <c r="F6" s="81"/>
      <c r="G6" s="84"/>
      <c r="H6" s="84"/>
      <c r="I6" s="73"/>
    </row>
    <row r="7" spans="1:9" ht="15.2" customHeight="1" x14ac:dyDescent="0.15">
      <c r="A7" s="86"/>
      <c r="B7" s="72"/>
      <c r="C7" s="81"/>
      <c r="D7" s="81"/>
      <c r="E7" s="81"/>
      <c r="F7" s="81"/>
      <c r="G7" s="84"/>
      <c r="H7" s="84"/>
      <c r="I7" s="73"/>
    </row>
    <row r="8" spans="1:9" ht="15.2" customHeight="1" x14ac:dyDescent="0.15">
      <c r="A8" s="86"/>
      <c r="B8" s="72"/>
      <c r="C8" s="81"/>
      <c r="D8" s="81"/>
      <c r="E8" s="81"/>
      <c r="F8" s="81"/>
      <c r="G8" s="89"/>
      <c r="H8" s="89"/>
      <c r="I8" s="75"/>
    </row>
    <row r="9" spans="1:9" ht="15.2" customHeight="1" x14ac:dyDescent="0.15">
      <c r="A9" s="86"/>
      <c r="B9" s="72"/>
      <c r="C9" s="81"/>
      <c r="D9" s="81"/>
      <c r="E9" s="81"/>
      <c r="F9" s="81"/>
      <c r="G9" s="89"/>
      <c r="H9" s="89"/>
      <c r="I9" s="75"/>
    </row>
    <row r="10" spans="1:9" ht="15.2" customHeight="1" x14ac:dyDescent="0.15">
      <c r="A10" s="86"/>
      <c r="B10" s="72"/>
      <c r="C10" s="81"/>
      <c r="D10" s="81"/>
      <c r="E10" s="81"/>
      <c r="F10" s="81"/>
      <c r="G10" s="84"/>
      <c r="H10" s="84"/>
      <c r="I10" s="73"/>
    </row>
    <row r="11" spans="1:9" ht="15.2" customHeight="1" x14ac:dyDescent="0.15">
      <c r="A11" s="86"/>
      <c r="B11" s="72"/>
      <c r="C11" s="81"/>
      <c r="D11" s="81"/>
      <c r="E11" s="81"/>
      <c r="F11" s="81"/>
      <c r="G11" s="89"/>
      <c r="H11" s="89"/>
      <c r="I11" s="73"/>
    </row>
    <row r="12" spans="1:9" ht="15.2" customHeight="1" x14ac:dyDescent="0.15">
      <c r="A12" s="86"/>
      <c r="B12" s="72"/>
      <c r="C12" s="81"/>
      <c r="D12" s="81"/>
      <c r="E12" s="81"/>
      <c r="F12" s="81"/>
      <c r="G12" s="84"/>
      <c r="H12" s="84"/>
      <c r="I12" s="73"/>
    </row>
    <row r="13" spans="1:9" ht="15.2" customHeight="1" x14ac:dyDescent="0.15">
      <c r="A13" s="86"/>
      <c r="B13" s="72"/>
      <c r="C13" s="81"/>
      <c r="D13" s="81"/>
      <c r="E13" s="81"/>
      <c r="F13" s="81"/>
      <c r="G13" s="89"/>
      <c r="H13" s="89"/>
      <c r="I13" s="73"/>
    </row>
    <row r="14" spans="1:9" ht="15.2" customHeight="1" x14ac:dyDescent="0.15">
      <c r="A14" s="86"/>
      <c r="B14" s="72"/>
      <c r="C14" s="81"/>
      <c r="D14" s="81"/>
      <c r="E14" s="81"/>
      <c r="F14" s="81"/>
      <c r="G14" s="89"/>
      <c r="H14" s="89"/>
      <c r="I14" s="76"/>
    </row>
    <row r="15" spans="1:9" ht="15.2" customHeight="1" x14ac:dyDescent="0.15">
      <c r="A15" s="86"/>
      <c r="B15" s="72"/>
      <c r="C15" s="81"/>
      <c r="D15" s="81"/>
      <c r="E15" s="81"/>
      <c r="F15" s="81"/>
      <c r="G15" s="84"/>
      <c r="H15" s="84"/>
      <c r="I15" s="73"/>
    </row>
    <row r="16" spans="1:9" ht="15.2" customHeight="1" x14ac:dyDescent="0.15">
      <c r="A16" s="86"/>
      <c r="B16" s="72"/>
      <c r="C16" s="81"/>
      <c r="D16" s="81"/>
      <c r="E16" s="81"/>
      <c r="F16" s="81"/>
      <c r="G16" s="89"/>
      <c r="H16" s="89"/>
      <c r="I16" s="74"/>
    </row>
    <row r="17" spans="1:9" ht="15.2" customHeight="1" x14ac:dyDescent="0.15">
      <c r="A17" s="86"/>
      <c r="B17" s="72"/>
      <c r="C17" s="81"/>
      <c r="D17" s="81"/>
      <c r="E17" s="81"/>
      <c r="F17" s="81"/>
      <c r="G17" s="84"/>
      <c r="H17" s="84"/>
      <c r="I17" s="74"/>
    </row>
    <row r="18" spans="1:9" ht="15.2" customHeight="1" x14ac:dyDescent="0.15">
      <c r="A18" s="86"/>
      <c r="B18" s="72"/>
      <c r="C18" s="81"/>
      <c r="D18" s="81"/>
      <c r="E18" s="81"/>
      <c r="F18" s="81"/>
      <c r="G18" s="89"/>
      <c r="H18" s="89"/>
      <c r="I18" s="74"/>
    </row>
    <row r="19" spans="1:9" ht="15.2" customHeight="1" x14ac:dyDescent="0.15">
      <c r="A19" s="86"/>
      <c r="B19" s="72"/>
      <c r="C19" s="81"/>
      <c r="D19" s="81"/>
      <c r="E19" s="81"/>
      <c r="F19" s="81"/>
      <c r="G19" s="84"/>
      <c r="H19" s="84"/>
      <c r="I19" s="74"/>
    </row>
    <row r="20" spans="1:9" ht="15.2" customHeight="1" x14ac:dyDescent="0.15">
      <c r="A20" s="86"/>
      <c r="B20" s="72"/>
      <c r="C20" s="81"/>
      <c r="D20" s="81"/>
      <c r="E20" s="81"/>
      <c r="F20" s="81"/>
      <c r="G20" s="89"/>
      <c r="H20" s="89"/>
      <c r="I20" s="74"/>
    </row>
    <row r="21" spans="1:9" ht="15.2" customHeight="1" x14ac:dyDescent="0.15">
      <c r="A21" s="86"/>
      <c r="B21" s="72"/>
      <c r="C21" s="81"/>
      <c r="D21" s="81"/>
      <c r="E21" s="81"/>
      <c r="F21" s="81"/>
      <c r="G21" s="84"/>
      <c r="H21" s="84"/>
      <c r="I21" s="74"/>
    </row>
    <row r="22" spans="1:9" ht="15.2" customHeight="1" x14ac:dyDescent="0.15">
      <c r="A22" s="86"/>
      <c r="B22" s="72"/>
      <c r="C22" s="81"/>
      <c r="D22" s="81"/>
      <c r="E22" s="81"/>
      <c r="F22" s="81"/>
      <c r="G22" s="89"/>
      <c r="H22" s="89"/>
      <c r="I22" s="74"/>
    </row>
    <row r="23" spans="1:9" ht="15.2" customHeight="1" x14ac:dyDescent="0.15">
      <c r="A23" s="86"/>
      <c r="B23" s="72"/>
      <c r="C23" s="81"/>
      <c r="D23" s="81"/>
      <c r="E23" s="81"/>
      <c r="F23" s="81"/>
      <c r="G23" s="84"/>
      <c r="H23" s="84"/>
      <c r="I23" s="74"/>
    </row>
    <row r="24" spans="1:9" ht="15.2" customHeight="1" x14ac:dyDescent="0.15">
      <c r="A24" s="86"/>
      <c r="B24" s="72"/>
      <c r="C24" s="81"/>
      <c r="D24" s="81"/>
      <c r="E24" s="81"/>
      <c r="F24" s="81"/>
      <c r="G24" s="89"/>
      <c r="H24" s="89"/>
      <c r="I24" s="74"/>
    </row>
    <row r="25" spans="1:9" ht="15.2" customHeight="1" x14ac:dyDescent="0.15">
      <c r="A25" s="86"/>
      <c r="B25" s="72"/>
      <c r="C25" s="81"/>
      <c r="D25" s="81"/>
      <c r="E25" s="81"/>
      <c r="F25" s="81"/>
      <c r="G25" s="84"/>
      <c r="H25" s="84"/>
      <c r="I25" s="74"/>
    </row>
    <row r="26" spans="1:9" ht="15.2" customHeight="1" x14ac:dyDescent="0.15">
      <c r="A26" s="86"/>
      <c r="B26" s="72"/>
      <c r="C26" s="81"/>
      <c r="D26" s="81"/>
      <c r="E26" s="81"/>
      <c r="F26" s="81"/>
      <c r="G26" s="89"/>
      <c r="H26" s="89"/>
      <c r="I26" s="74"/>
    </row>
    <row r="27" spans="1:9" ht="15.2" customHeight="1" x14ac:dyDescent="0.15">
      <c r="A27" s="86"/>
      <c r="B27" s="72"/>
      <c r="C27" s="81"/>
      <c r="D27" s="81"/>
      <c r="E27" s="81"/>
      <c r="F27" s="81"/>
      <c r="G27" s="84"/>
      <c r="H27" s="84"/>
      <c r="I27" s="74"/>
    </row>
    <row r="28" spans="1:9" ht="15.2" customHeight="1" x14ac:dyDescent="0.15">
      <c r="A28" s="86"/>
      <c r="B28" s="72"/>
      <c r="C28" s="81"/>
      <c r="D28" s="81"/>
      <c r="E28" s="81"/>
      <c r="F28" s="81"/>
      <c r="G28" s="89"/>
      <c r="H28" s="89"/>
      <c r="I28" s="74"/>
    </row>
    <row r="29" spans="1:9" ht="15.2" customHeight="1" x14ac:dyDescent="0.15">
      <c r="A29" s="86"/>
      <c r="B29" s="72"/>
      <c r="C29" s="81"/>
      <c r="D29" s="81"/>
      <c r="E29" s="81"/>
      <c r="F29" s="81"/>
      <c r="G29" s="84"/>
      <c r="H29" s="84"/>
      <c r="I29" s="74"/>
    </row>
    <row r="30" spans="1:9" ht="15.2" customHeight="1" x14ac:dyDescent="0.15">
      <c r="A30" s="86"/>
      <c r="B30" s="72"/>
      <c r="C30" s="81"/>
      <c r="D30" s="81"/>
      <c r="E30" s="81"/>
      <c r="F30" s="81"/>
      <c r="G30" s="89"/>
      <c r="H30" s="89"/>
      <c r="I30" s="74"/>
    </row>
    <row r="31" spans="1:9" ht="15.2" customHeight="1" x14ac:dyDescent="0.15">
      <c r="A31" s="86"/>
      <c r="B31" s="72"/>
      <c r="C31" s="81"/>
      <c r="D31" s="81"/>
      <c r="E31" s="81"/>
      <c r="F31" s="81"/>
      <c r="G31" s="84"/>
      <c r="H31" s="84"/>
      <c r="I31" s="74"/>
    </row>
    <row r="32" spans="1:9" ht="15.2" customHeight="1" x14ac:dyDescent="0.15">
      <c r="A32" s="86"/>
      <c r="B32" s="72"/>
      <c r="C32" s="81"/>
      <c r="D32" s="81"/>
      <c r="E32" s="81"/>
      <c r="F32" s="81"/>
      <c r="G32" s="89"/>
      <c r="H32" s="89"/>
      <c r="I32" s="74"/>
    </row>
    <row r="33" spans="1:9" ht="15.2" customHeight="1" x14ac:dyDescent="0.15">
      <c r="A33" s="86"/>
      <c r="B33" s="72"/>
      <c r="C33" s="81"/>
      <c r="D33" s="81"/>
      <c r="E33" s="81"/>
      <c r="F33" s="81"/>
      <c r="G33" s="84"/>
      <c r="H33" s="84"/>
      <c r="I33" s="74"/>
    </row>
    <row r="34" spans="1:9" ht="15.2" customHeight="1" x14ac:dyDescent="0.15">
      <c r="A34" s="86"/>
      <c r="B34" s="72"/>
      <c r="C34" s="81"/>
      <c r="D34" s="81"/>
      <c r="E34" s="81"/>
      <c r="F34" s="81"/>
      <c r="G34" s="89"/>
      <c r="H34" s="89"/>
      <c r="I34" s="74"/>
    </row>
    <row r="35" spans="1:9" ht="15.2" customHeight="1" x14ac:dyDescent="0.15">
      <c r="A35" s="86"/>
      <c r="B35" s="72"/>
      <c r="C35" s="81"/>
      <c r="D35" s="81"/>
      <c r="E35" s="81"/>
      <c r="F35" s="81"/>
      <c r="G35" s="84"/>
      <c r="H35" s="84"/>
      <c r="I35" s="74"/>
    </row>
    <row r="36" spans="1:9" ht="15.2" customHeight="1" x14ac:dyDescent="0.15">
      <c r="A36" s="86"/>
      <c r="B36" s="72"/>
      <c r="C36" s="81"/>
      <c r="D36" s="81"/>
      <c r="E36" s="81"/>
      <c r="F36" s="81"/>
      <c r="G36" s="89"/>
      <c r="H36" s="89"/>
      <c r="I36" s="74"/>
    </row>
    <row r="37" spans="1:9" ht="15.2" customHeight="1" x14ac:dyDescent="0.15">
      <c r="A37" s="86"/>
      <c r="B37" s="72"/>
      <c r="C37" s="81"/>
      <c r="D37" s="81"/>
      <c r="E37" s="81"/>
      <c r="F37" s="81"/>
      <c r="G37" s="84"/>
      <c r="H37" s="84"/>
      <c r="I37" s="74"/>
    </row>
    <row r="38" spans="1:9" ht="15.2" customHeight="1" x14ac:dyDescent="0.15">
      <c r="A38" s="86"/>
      <c r="B38" s="72"/>
      <c r="C38" s="81"/>
      <c r="D38" s="81"/>
      <c r="E38" s="81"/>
      <c r="F38" s="81"/>
      <c r="G38" s="89"/>
      <c r="H38" s="89"/>
      <c r="I38" s="74"/>
    </row>
    <row r="39" spans="1:9" ht="15.2" customHeight="1" x14ac:dyDescent="0.15">
      <c r="A39" s="86"/>
      <c r="B39" s="72"/>
      <c r="C39" s="81"/>
      <c r="D39" s="81"/>
      <c r="E39" s="81"/>
      <c r="F39" s="81"/>
      <c r="G39" s="84"/>
      <c r="H39" s="84"/>
      <c r="I39" s="74"/>
    </row>
    <row r="40" spans="1:9" ht="15.2" customHeight="1" x14ac:dyDescent="0.15">
      <c r="A40" s="86"/>
      <c r="B40" s="72"/>
      <c r="C40" s="81"/>
      <c r="D40" s="81"/>
      <c r="E40" s="81"/>
      <c r="F40" s="81"/>
      <c r="G40" s="89"/>
      <c r="H40" s="89"/>
      <c r="I40" s="74"/>
    </row>
    <row r="41" spans="1:9" ht="15.2" customHeight="1" x14ac:dyDescent="0.15">
      <c r="A41" s="86"/>
      <c r="B41" s="72"/>
      <c r="C41" s="81"/>
      <c r="D41" s="81"/>
      <c r="E41" s="81"/>
      <c r="F41" s="81"/>
      <c r="G41" s="84"/>
      <c r="H41" s="84"/>
      <c r="I41" s="74"/>
    </row>
    <row r="42" spans="1:9" ht="15.2" customHeight="1" x14ac:dyDescent="0.15">
      <c r="A42" s="86"/>
      <c r="B42" s="72"/>
      <c r="C42" s="81"/>
      <c r="D42" s="81"/>
      <c r="E42" s="81"/>
      <c r="F42" s="81"/>
      <c r="G42" s="84"/>
      <c r="H42" s="84"/>
      <c r="I42" s="74"/>
    </row>
    <row r="43" spans="1:9" ht="15.2" customHeight="1" x14ac:dyDescent="0.15">
      <c r="A43" s="86"/>
      <c r="B43" s="72"/>
      <c r="C43" s="81"/>
      <c r="D43" s="81"/>
      <c r="E43" s="81"/>
      <c r="F43" s="81"/>
      <c r="G43" s="84"/>
      <c r="H43" s="84"/>
      <c r="I43" s="74"/>
    </row>
    <row r="44" spans="1:9" ht="15.2" customHeight="1" x14ac:dyDescent="0.15">
      <c r="A44" s="86"/>
      <c r="B44" s="72"/>
      <c r="C44" s="81"/>
      <c r="D44" s="81"/>
      <c r="E44" s="81"/>
      <c r="F44" s="81"/>
      <c r="G44" s="84"/>
      <c r="H44" s="84"/>
      <c r="I44" s="74"/>
    </row>
    <row r="45" spans="1:9" ht="15.2" customHeight="1" x14ac:dyDescent="0.15">
      <c r="A45" s="86"/>
      <c r="B45" s="72"/>
      <c r="C45" s="81"/>
      <c r="D45" s="81"/>
      <c r="E45" s="81"/>
      <c r="F45" s="81"/>
      <c r="G45" s="84"/>
      <c r="H45" s="84"/>
      <c r="I45" s="74"/>
    </row>
    <row r="46" spans="1:9" ht="15.2" customHeight="1" x14ac:dyDescent="0.15">
      <c r="A46" s="86"/>
      <c r="B46" s="72"/>
      <c r="C46" s="81"/>
      <c r="D46" s="81"/>
      <c r="E46" s="81"/>
      <c r="F46" s="81"/>
      <c r="G46" s="84"/>
      <c r="H46" s="84"/>
      <c r="I46" s="74"/>
    </row>
    <row r="47" spans="1:9" ht="15.2" customHeight="1" x14ac:dyDescent="0.15">
      <c r="A47" s="86"/>
      <c r="B47" s="72"/>
      <c r="C47" s="81"/>
      <c r="D47" s="81"/>
      <c r="E47" s="81"/>
      <c r="F47" s="81"/>
      <c r="G47" s="84"/>
      <c r="H47" s="84"/>
      <c r="I47" s="74"/>
    </row>
  </sheetData>
  <mergeCells count="54">
    <mergeCell ref="A1:I1"/>
    <mergeCell ref="B2:D2"/>
    <mergeCell ref="F2:G2"/>
    <mergeCell ref="H2:I2"/>
    <mergeCell ref="B3:D3"/>
    <mergeCell ref="F3:G3"/>
    <mergeCell ref="H3:I3"/>
    <mergeCell ref="D4:F4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9:H39"/>
    <mergeCell ref="G30:H30"/>
    <mergeCell ref="G31:H31"/>
    <mergeCell ref="G32:H32"/>
    <mergeCell ref="G33:H33"/>
    <mergeCell ref="G34:H34"/>
    <mergeCell ref="G45:H45"/>
    <mergeCell ref="G46:H46"/>
    <mergeCell ref="G47:H47"/>
    <mergeCell ref="A4:A5"/>
    <mergeCell ref="A6:A47"/>
    <mergeCell ref="B4:B5"/>
    <mergeCell ref="G4:I5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</mergeCells>
  <phoneticPr fontId="7" type="noConversion"/>
  <pageMargins left="0.74803149606299213" right="0.43307086614173229" top="0.78740157480314965" bottom="0.78740157480314965" header="0.47244094488188981" footer="0.47244094488188981"/>
  <pageSetup paperSize="9" orientation="portrait" r:id="rId1"/>
  <headerFooter>
    <oddHeader>&amp;C&amp;10陕西交控工程技术有限公司&amp;R&amp;10第&amp;P页共&amp;N页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7"/>
  <sheetViews>
    <sheetView view="pageBreakPreview" zoomScaleNormal="100" zoomScaleSheetLayoutView="100" workbookViewId="0">
      <selection activeCell="H2" sqref="H2:I2"/>
    </sheetView>
  </sheetViews>
  <sheetFormatPr defaultColWidth="9" defaultRowHeight="15.75" customHeight="1" x14ac:dyDescent="0.15"/>
  <cols>
    <col min="1" max="1" width="11.375" style="8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91" t="s">
        <v>16</v>
      </c>
      <c r="B1" s="91"/>
      <c r="C1" s="91"/>
      <c r="D1" s="91"/>
      <c r="E1" s="91"/>
      <c r="F1" s="91"/>
      <c r="G1" s="91"/>
      <c r="H1" s="91"/>
      <c r="I1" s="91"/>
    </row>
    <row r="2" spans="1:9" ht="15.75" customHeight="1" x14ac:dyDescent="0.15">
      <c r="A2" s="67" t="s">
        <v>0</v>
      </c>
      <c r="B2" s="92" t="s">
        <v>1</v>
      </c>
      <c r="C2" s="92"/>
      <c r="D2" s="92"/>
      <c r="E2" s="68"/>
      <c r="F2" s="93" t="s">
        <v>2</v>
      </c>
      <c r="G2" s="93"/>
      <c r="H2" s="94" t="s">
        <v>3</v>
      </c>
      <c r="I2" s="94"/>
    </row>
    <row r="3" spans="1:9" ht="15.75" customHeight="1" x14ac:dyDescent="0.15">
      <c r="A3" s="69" t="s">
        <v>4</v>
      </c>
      <c r="B3" s="95" t="s">
        <v>5</v>
      </c>
      <c r="C3" s="95"/>
      <c r="D3" s="95"/>
      <c r="E3" s="68"/>
      <c r="F3" s="96" t="s">
        <v>6</v>
      </c>
      <c r="G3" s="96"/>
      <c r="H3" s="97" t="s">
        <v>7</v>
      </c>
      <c r="I3" s="97"/>
    </row>
    <row r="4" spans="1:9" ht="15.75" customHeight="1" x14ac:dyDescent="0.15">
      <c r="A4" s="85" t="s">
        <v>8</v>
      </c>
      <c r="B4" s="87" t="s">
        <v>9</v>
      </c>
      <c r="C4" s="71"/>
      <c r="D4" s="90" t="s">
        <v>10</v>
      </c>
      <c r="E4" s="90"/>
      <c r="F4" s="90"/>
      <c r="G4" s="88" t="s">
        <v>11</v>
      </c>
      <c r="H4" s="88"/>
      <c r="I4" s="88"/>
    </row>
    <row r="5" spans="1:9" ht="15.75" customHeight="1" x14ac:dyDescent="0.15">
      <c r="A5" s="85"/>
      <c r="B5" s="87"/>
      <c r="C5" s="71" t="s">
        <v>12</v>
      </c>
      <c r="D5" s="71" t="s">
        <v>13</v>
      </c>
      <c r="E5" s="71" t="s">
        <v>14</v>
      </c>
      <c r="F5" s="71" t="s">
        <v>15</v>
      </c>
      <c r="G5" s="88"/>
      <c r="H5" s="88"/>
      <c r="I5" s="88"/>
    </row>
    <row r="6" spans="1:9" ht="15.2" customHeight="1" x14ac:dyDescent="0.15">
      <c r="A6" s="86"/>
      <c r="B6" s="72"/>
      <c r="C6" s="81"/>
      <c r="D6" s="81"/>
      <c r="E6" s="81"/>
      <c r="F6" s="81"/>
      <c r="G6" s="84"/>
      <c r="H6" s="84"/>
      <c r="I6" s="73"/>
    </row>
    <row r="7" spans="1:9" ht="15.2" customHeight="1" x14ac:dyDescent="0.15">
      <c r="A7" s="86"/>
      <c r="B7" s="72"/>
      <c r="C7" s="81"/>
      <c r="D7" s="81"/>
      <c r="E7" s="81"/>
      <c r="F7" s="81"/>
      <c r="G7" s="84"/>
      <c r="H7" s="84"/>
      <c r="I7" s="73"/>
    </row>
    <row r="8" spans="1:9" ht="15.2" customHeight="1" x14ac:dyDescent="0.15">
      <c r="A8" s="86"/>
      <c r="B8" s="72"/>
      <c r="C8" s="81"/>
      <c r="D8" s="81"/>
      <c r="E8" s="81"/>
      <c r="F8" s="81"/>
      <c r="G8" s="89"/>
      <c r="H8" s="89"/>
      <c r="I8" s="75"/>
    </row>
    <row r="9" spans="1:9" ht="15.2" customHeight="1" x14ac:dyDescent="0.15">
      <c r="A9" s="86"/>
      <c r="B9" s="72"/>
      <c r="C9" s="81"/>
      <c r="D9" s="81"/>
      <c r="E9" s="81"/>
      <c r="F9" s="81"/>
      <c r="G9" s="89"/>
      <c r="H9" s="89"/>
      <c r="I9" s="75"/>
    </row>
    <row r="10" spans="1:9" ht="15.2" customHeight="1" x14ac:dyDescent="0.15">
      <c r="A10" s="86"/>
      <c r="B10" s="72"/>
      <c r="C10" s="81"/>
      <c r="D10" s="81"/>
      <c r="E10" s="81"/>
      <c r="F10" s="81"/>
      <c r="G10" s="84"/>
      <c r="H10" s="84"/>
      <c r="I10" s="73"/>
    </row>
    <row r="11" spans="1:9" ht="15.2" customHeight="1" x14ac:dyDescent="0.15">
      <c r="A11" s="86"/>
      <c r="B11" s="72"/>
      <c r="C11" s="81"/>
      <c r="D11" s="81"/>
      <c r="E11" s="81"/>
      <c r="F11" s="81"/>
      <c r="G11" s="89"/>
      <c r="H11" s="89"/>
      <c r="I11" s="73"/>
    </row>
    <row r="12" spans="1:9" ht="15.2" customHeight="1" x14ac:dyDescent="0.15">
      <c r="A12" s="86"/>
      <c r="B12" s="72"/>
      <c r="C12" s="81"/>
      <c r="D12" s="81"/>
      <c r="E12" s="81"/>
      <c r="F12" s="81"/>
      <c r="G12" s="84"/>
      <c r="H12" s="84"/>
      <c r="I12" s="73"/>
    </row>
    <row r="13" spans="1:9" ht="15.2" customHeight="1" x14ac:dyDescent="0.15">
      <c r="A13" s="86"/>
      <c r="B13" s="72"/>
      <c r="C13" s="81"/>
      <c r="D13" s="81"/>
      <c r="E13" s="81"/>
      <c r="F13" s="81"/>
      <c r="G13" s="89"/>
      <c r="H13" s="89"/>
      <c r="I13" s="73"/>
    </row>
    <row r="14" spans="1:9" ht="15.2" customHeight="1" x14ac:dyDescent="0.15">
      <c r="A14" s="86"/>
      <c r="B14" s="72"/>
      <c r="C14" s="81"/>
      <c r="D14" s="81"/>
      <c r="E14" s="81"/>
      <c r="F14" s="81"/>
      <c r="G14" s="89"/>
      <c r="H14" s="89"/>
      <c r="I14" s="76"/>
    </row>
    <row r="15" spans="1:9" ht="15.2" customHeight="1" x14ac:dyDescent="0.15">
      <c r="A15" s="86"/>
      <c r="B15" s="72"/>
      <c r="C15" s="81"/>
      <c r="D15" s="81"/>
      <c r="E15" s="81"/>
      <c r="F15" s="81"/>
      <c r="G15" s="84"/>
      <c r="H15" s="84"/>
      <c r="I15" s="73"/>
    </row>
    <row r="16" spans="1:9" ht="15.2" customHeight="1" x14ac:dyDescent="0.15">
      <c r="A16" s="86"/>
      <c r="B16" s="72"/>
      <c r="C16" s="81"/>
      <c r="D16" s="81"/>
      <c r="E16" s="81"/>
      <c r="F16" s="81"/>
      <c r="G16" s="89"/>
      <c r="H16" s="89"/>
      <c r="I16" s="74"/>
    </row>
    <row r="17" spans="1:9" ht="15.2" customHeight="1" x14ac:dyDescent="0.15">
      <c r="A17" s="86"/>
      <c r="B17" s="72"/>
      <c r="C17" s="81"/>
      <c r="D17" s="81"/>
      <c r="E17" s="81"/>
      <c r="F17" s="81"/>
      <c r="G17" s="89"/>
      <c r="H17" s="89"/>
      <c r="I17" s="74"/>
    </row>
    <row r="18" spans="1:9" ht="15.2" customHeight="1" x14ac:dyDescent="0.15">
      <c r="A18" s="86"/>
      <c r="B18" s="72"/>
      <c r="C18" s="81"/>
      <c r="D18" s="81"/>
      <c r="E18" s="81"/>
      <c r="F18" s="81"/>
      <c r="G18" s="84"/>
      <c r="H18" s="84"/>
      <c r="I18" s="74"/>
    </row>
    <row r="19" spans="1:9" ht="15.2" customHeight="1" x14ac:dyDescent="0.15">
      <c r="A19" s="86"/>
      <c r="B19" s="72"/>
      <c r="C19" s="81"/>
      <c r="D19" s="81"/>
      <c r="E19" s="81"/>
      <c r="F19" s="81"/>
      <c r="G19" s="89"/>
      <c r="H19" s="89"/>
      <c r="I19" s="74"/>
    </row>
    <row r="20" spans="1:9" ht="15.2" customHeight="1" x14ac:dyDescent="0.15">
      <c r="A20" s="86"/>
      <c r="B20" s="72"/>
      <c r="C20" s="81"/>
      <c r="D20" s="81"/>
      <c r="E20" s="81"/>
      <c r="F20" s="81"/>
      <c r="G20" s="89"/>
      <c r="H20" s="89"/>
      <c r="I20" s="74"/>
    </row>
    <row r="21" spans="1:9" ht="15.2" customHeight="1" x14ac:dyDescent="0.15">
      <c r="A21" s="86"/>
      <c r="B21" s="72"/>
      <c r="C21" s="81"/>
      <c r="D21" s="81"/>
      <c r="E21" s="81"/>
      <c r="F21" s="81"/>
      <c r="G21" s="84"/>
      <c r="H21" s="84"/>
      <c r="I21" s="74"/>
    </row>
    <row r="22" spans="1:9" ht="15.2" customHeight="1" x14ac:dyDescent="0.15">
      <c r="A22" s="86"/>
      <c r="B22" s="72"/>
      <c r="C22" s="81"/>
      <c r="D22" s="81"/>
      <c r="E22" s="81"/>
      <c r="F22" s="81"/>
      <c r="G22" s="89"/>
      <c r="H22" s="89"/>
      <c r="I22" s="74"/>
    </row>
    <row r="23" spans="1:9" ht="15.2" customHeight="1" x14ac:dyDescent="0.15">
      <c r="A23" s="86"/>
      <c r="B23" s="72"/>
      <c r="C23" s="81"/>
      <c r="D23" s="81"/>
      <c r="E23" s="81"/>
      <c r="F23" s="81"/>
      <c r="G23" s="89"/>
      <c r="H23" s="89"/>
      <c r="I23" s="74"/>
    </row>
    <row r="24" spans="1:9" ht="15.2" customHeight="1" x14ac:dyDescent="0.15">
      <c r="A24" s="86"/>
      <c r="B24" s="72"/>
      <c r="C24" s="81"/>
      <c r="D24" s="81"/>
      <c r="E24" s="81"/>
      <c r="F24" s="81"/>
      <c r="G24" s="84"/>
      <c r="H24" s="84"/>
      <c r="I24" s="74"/>
    </row>
    <row r="25" spans="1:9" ht="15.2" customHeight="1" x14ac:dyDescent="0.15">
      <c r="A25" s="86"/>
      <c r="B25" s="72"/>
      <c r="C25" s="81"/>
      <c r="D25" s="81"/>
      <c r="E25" s="81"/>
      <c r="F25" s="81"/>
      <c r="G25" s="89"/>
      <c r="H25" s="89"/>
      <c r="I25" s="74"/>
    </row>
    <row r="26" spans="1:9" ht="15.2" customHeight="1" x14ac:dyDescent="0.15">
      <c r="A26" s="86"/>
      <c r="B26" s="72"/>
      <c r="C26" s="81"/>
      <c r="D26" s="81"/>
      <c r="E26" s="81"/>
      <c r="F26" s="81"/>
      <c r="G26" s="89"/>
      <c r="H26" s="89"/>
      <c r="I26" s="74"/>
    </row>
    <row r="27" spans="1:9" ht="15.2" customHeight="1" x14ac:dyDescent="0.15">
      <c r="A27" s="86"/>
      <c r="B27" s="72"/>
      <c r="C27" s="81"/>
      <c r="D27" s="81"/>
      <c r="E27" s="81"/>
      <c r="F27" s="81"/>
      <c r="G27" s="84"/>
      <c r="H27" s="84"/>
      <c r="I27" s="74"/>
    </row>
    <row r="28" spans="1:9" ht="15.2" customHeight="1" x14ac:dyDescent="0.15">
      <c r="A28" s="86"/>
      <c r="B28" s="72"/>
      <c r="C28" s="81"/>
      <c r="D28" s="81"/>
      <c r="E28" s="81"/>
      <c r="F28" s="81"/>
      <c r="G28" s="89"/>
      <c r="H28" s="89"/>
      <c r="I28" s="74"/>
    </row>
    <row r="29" spans="1:9" ht="15.2" customHeight="1" x14ac:dyDescent="0.15">
      <c r="A29" s="86"/>
      <c r="B29" s="72"/>
      <c r="C29" s="81"/>
      <c r="D29" s="81"/>
      <c r="E29" s="81"/>
      <c r="F29" s="81"/>
      <c r="G29" s="89"/>
      <c r="H29" s="89"/>
      <c r="I29" s="74"/>
    </row>
    <row r="30" spans="1:9" ht="15.2" customHeight="1" x14ac:dyDescent="0.15">
      <c r="A30" s="86"/>
      <c r="B30" s="72"/>
      <c r="C30" s="81"/>
      <c r="D30" s="81"/>
      <c r="E30" s="81"/>
      <c r="F30" s="81"/>
      <c r="G30" s="84"/>
      <c r="H30" s="84"/>
      <c r="I30" s="74"/>
    </row>
    <row r="31" spans="1:9" ht="15.2" customHeight="1" x14ac:dyDescent="0.15">
      <c r="A31" s="86"/>
      <c r="B31" s="72"/>
      <c r="C31" s="81"/>
      <c r="D31" s="81"/>
      <c r="E31" s="81"/>
      <c r="F31" s="81"/>
      <c r="G31" s="89"/>
      <c r="H31" s="89"/>
      <c r="I31" s="74"/>
    </row>
    <row r="32" spans="1:9" ht="15.2" customHeight="1" x14ac:dyDescent="0.15">
      <c r="A32" s="86"/>
      <c r="B32" s="72"/>
      <c r="C32" s="81"/>
      <c r="D32" s="81"/>
      <c r="E32" s="81"/>
      <c r="F32" s="81"/>
      <c r="G32" s="89"/>
      <c r="H32" s="89"/>
      <c r="I32" s="74"/>
    </row>
    <row r="33" spans="1:9" ht="15.2" customHeight="1" x14ac:dyDescent="0.15">
      <c r="A33" s="86"/>
      <c r="B33" s="72"/>
      <c r="C33" s="81"/>
      <c r="D33" s="81"/>
      <c r="E33" s="81"/>
      <c r="F33" s="81"/>
      <c r="G33" s="84"/>
      <c r="H33" s="84"/>
      <c r="I33" s="74"/>
    </row>
    <row r="34" spans="1:9" ht="15.2" customHeight="1" x14ac:dyDescent="0.15">
      <c r="A34" s="86"/>
      <c r="B34" s="72"/>
      <c r="C34" s="81"/>
      <c r="D34" s="81"/>
      <c r="E34" s="81"/>
      <c r="F34" s="81"/>
      <c r="G34" s="89"/>
      <c r="H34" s="89"/>
      <c r="I34" s="74"/>
    </row>
    <row r="35" spans="1:9" ht="15.2" customHeight="1" x14ac:dyDescent="0.15">
      <c r="A35" s="86"/>
      <c r="B35" s="72"/>
      <c r="C35" s="81"/>
      <c r="D35" s="81"/>
      <c r="E35" s="81"/>
      <c r="F35" s="81"/>
      <c r="G35" s="89"/>
      <c r="H35" s="89"/>
      <c r="I35" s="74"/>
    </row>
    <row r="36" spans="1:9" ht="15.2" customHeight="1" x14ac:dyDescent="0.15">
      <c r="A36" s="86"/>
      <c r="B36" s="72"/>
      <c r="C36" s="81"/>
      <c r="D36" s="81"/>
      <c r="E36" s="81"/>
      <c r="F36" s="81"/>
      <c r="G36" s="84"/>
      <c r="H36" s="84"/>
      <c r="I36" s="74"/>
    </row>
    <row r="37" spans="1:9" ht="15.2" customHeight="1" x14ac:dyDescent="0.15">
      <c r="A37" s="86"/>
      <c r="B37" s="72"/>
      <c r="C37" s="81"/>
      <c r="D37" s="81"/>
      <c r="E37" s="81"/>
      <c r="F37" s="81"/>
      <c r="G37" s="89"/>
      <c r="H37" s="89"/>
      <c r="I37" s="74"/>
    </row>
    <row r="38" spans="1:9" ht="15.2" customHeight="1" x14ac:dyDescent="0.15">
      <c r="A38" s="86"/>
      <c r="B38" s="72"/>
      <c r="C38" s="81"/>
      <c r="D38" s="81"/>
      <c r="E38" s="81"/>
      <c r="F38" s="81"/>
      <c r="G38" s="89"/>
      <c r="H38" s="89"/>
      <c r="I38" s="74"/>
    </row>
    <row r="39" spans="1:9" ht="15.2" customHeight="1" x14ac:dyDescent="0.15">
      <c r="A39" s="86"/>
      <c r="B39" s="72"/>
      <c r="C39" s="81"/>
      <c r="D39" s="81"/>
      <c r="E39" s="81"/>
      <c r="F39" s="81"/>
      <c r="G39" s="84"/>
      <c r="H39" s="84"/>
      <c r="I39" s="74"/>
    </row>
    <row r="40" spans="1:9" ht="15.2" customHeight="1" x14ac:dyDescent="0.15">
      <c r="A40" s="86"/>
      <c r="B40" s="72"/>
      <c r="C40" s="81"/>
      <c r="D40" s="81"/>
      <c r="E40" s="81"/>
      <c r="F40" s="81"/>
      <c r="G40" s="89"/>
      <c r="H40" s="89"/>
      <c r="I40" s="74"/>
    </row>
    <row r="41" spans="1:9" ht="15.2" customHeight="1" x14ac:dyDescent="0.15">
      <c r="A41" s="86"/>
      <c r="B41" s="72"/>
      <c r="C41" s="81"/>
      <c r="D41" s="81"/>
      <c r="E41" s="81"/>
      <c r="F41" s="81"/>
      <c r="G41" s="89"/>
      <c r="H41" s="89"/>
      <c r="I41" s="74"/>
    </row>
    <row r="42" spans="1:9" ht="15.2" customHeight="1" x14ac:dyDescent="0.15">
      <c r="A42" s="86"/>
      <c r="B42" s="72"/>
      <c r="C42" s="81"/>
      <c r="D42" s="81"/>
      <c r="E42" s="81"/>
      <c r="F42" s="81"/>
      <c r="G42" s="84"/>
      <c r="H42" s="84"/>
      <c r="I42" s="74"/>
    </row>
    <row r="43" spans="1:9" ht="15.2" customHeight="1" x14ac:dyDescent="0.15">
      <c r="A43" s="86"/>
      <c r="B43" s="72"/>
      <c r="C43" s="81"/>
      <c r="D43" s="81"/>
      <c r="E43" s="81"/>
      <c r="F43" s="81"/>
      <c r="G43" s="89"/>
      <c r="H43" s="89"/>
      <c r="I43" s="74"/>
    </row>
    <row r="44" spans="1:9" ht="15.2" customHeight="1" x14ac:dyDescent="0.15">
      <c r="A44" s="86"/>
      <c r="B44" s="72"/>
      <c r="C44" s="81"/>
      <c r="D44" s="81"/>
      <c r="E44" s="81"/>
      <c r="F44" s="81"/>
      <c r="G44" s="89"/>
      <c r="H44" s="89"/>
      <c r="I44" s="74"/>
    </row>
    <row r="45" spans="1:9" ht="15.2" customHeight="1" x14ac:dyDescent="0.15">
      <c r="A45" s="86"/>
      <c r="B45" s="72"/>
      <c r="C45" s="81"/>
      <c r="D45" s="81"/>
      <c r="E45" s="81"/>
      <c r="F45" s="81"/>
      <c r="G45" s="84"/>
      <c r="H45" s="84"/>
      <c r="I45" s="74"/>
    </row>
    <row r="46" spans="1:9" ht="15.2" customHeight="1" x14ac:dyDescent="0.15">
      <c r="A46" s="86"/>
      <c r="B46" s="72"/>
      <c r="C46" s="81"/>
      <c r="D46" s="81"/>
      <c r="E46" s="81"/>
      <c r="F46" s="81"/>
      <c r="G46" s="89"/>
      <c r="H46" s="89"/>
      <c r="I46" s="74"/>
    </row>
    <row r="47" spans="1:9" ht="15.2" customHeight="1" x14ac:dyDescent="0.15">
      <c r="A47" s="86"/>
      <c r="B47" s="72"/>
      <c r="C47" s="81"/>
      <c r="D47" s="81"/>
      <c r="E47" s="81"/>
      <c r="F47" s="81"/>
      <c r="G47" s="89"/>
      <c r="H47" s="89"/>
      <c r="I47" s="74"/>
    </row>
  </sheetData>
  <mergeCells count="54">
    <mergeCell ref="A1:I1"/>
    <mergeCell ref="B2:D2"/>
    <mergeCell ref="F2:G2"/>
    <mergeCell ref="H2:I2"/>
    <mergeCell ref="B3:D3"/>
    <mergeCell ref="F3:G3"/>
    <mergeCell ref="H3:I3"/>
    <mergeCell ref="D4:F4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9:H39"/>
    <mergeCell ref="G30:H30"/>
    <mergeCell ref="G31:H31"/>
    <mergeCell ref="G32:H32"/>
    <mergeCell ref="G33:H33"/>
    <mergeCell ref="G34:H34"/>
    <mergeCell ref="G45:H45"/>
    <mergeCell ref="G46:H46"/>
    <mergeCell ref="G47:H47"/>
    <mergeCell ref="A4:A5"/>
    <mergeCell ref="A6:A47"/>
    <mergeCell ref="B4:B5"/>
    <mergeCell ref="G4:I5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</mergeCells>
  <phoneticPr fontId="7" type="noConversion"/>
  <pageMargins left="0.74803149606299213" right="0.43307086614173229" top="0.78740157480314965" bottom="0.78740157480314965" header="0.47244094488188981" footer="0.47244094488188981"/>
  <pageSetup paperSize="9" orientation="portrait" r:id="rId1"/>
  <headerFooter>
    <oddHeader>&amp;C&amp;10陕西交控工程技术有限公司&amp;R&amp;10第&amp;P页共&amp;N页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4"/>
  <sheetViews>
    <sheetView view="pageBreakPreview" zoomScaleNormal="100" zoomScaleSheetLayoutView="100" workbookViewId="0">
      <selection activeCell="H2" sqref="H2:J2"/>
    </sheetView>
  </sheetViews>
  <sheetFormatPr defaultColWidth="9" defaultRowHeight="15.75" customHeight="1" x14ac:dyDescent="0.15"/>
  <cols>
    <col min="1" max="1" width="10.5" style="77" customWidth="1"/>
    <col min="2" max="2" width="6.875" style="78" customWidth="1"/>
    <col min="3" max="3" width="6.75" style="78" customWidth="1"/>
    <col min="4" max="4" width="9.625" style="77" customWidth="1"/>
    <col min="5" max="5" width="7.75" style="68" customWidth="1"/>
    <col min="6" max="6" width="6.875" style="68" customWidth="1"/>
    <col min="7" max="7" width="9.125" style="77" customWidth="1"/>
    <col min="8" max="8" width="7.375" style="68" customWidth="1"/>
    <col min="9" max="9" width="8.125" style="68" customWidth="1"/>
    <col min="10" max="10" width="7.5" style="79" customWidth="1"/>
    <col min="11" max="16384" width="9" style="62"/>
  </cols>
  <sheetData>
    <row r="1" spans="1:10" ht="25.5" x14ac:dyDescent="0.15">
      <c r="A1" s="91" t="s">
        <v>17</v>
      </c>
      <c r="B1" s="91"/>
      <c r="C1" s="91"/>
      <c r="D1" s="91"/>
      <c r="E1" s="91"/>
      <c r="F1" s="91"/>
      <c r="G1" s="91"/>
      <c r="H1" s="91"/>
      <c r="I1" s="91"/>
      <c r="J1" s="91"/>
    </row>
    <row r="2" spans="1:10" ht="15.75" customHeight="1" x14ac:dyDescent="0.15">
      <c r="A2" s="67" t="s">
        <v>0</v>
      </c>
      <c r="B2" s="92" t="s">
        <v>1</v>
      </c>
      <c r="C2" s="92"/>
      <c r="D2" s="92"/>
      <c r="F2" s="93" t="s">
        <v>2</v>
      </c>
      <c r="G2" s="93"/>
      <c r="H2" s="94" t="s">
        <v>3</v>
      </c>
      <c r="I2" s="94"/>
      <c r="J2" s="94"/>
    </row>
    <row r="3" spans="1:10" ht="15.75" customHeight="1" x14ac:dyDescent="0.15">
      <c r="A3" s="69" t="s">
        <v>4</v>
      </c>
      <c r="B3" s="95" t="s">
        <v>5</v>
      </c>
      <c r="C3" s="95"/>
      <c r="D3" s="95"/>
      <c r="F3" s="96" t="s">
        <v>6</v>
      </c>
      <c r="G3" s="96"/>
      <c r="H3" s="97" t="s">
        <v>7</v>
      </c>
      <c r="I3" s="97"/>
      <c r="J3" s="97"/>
    </row>
    <row r="4" spans="1:10" ht="15.75" customHeight="1" x14ac:dyDescent="0.15">
      <c r="A4" s="103" t="s">
        <v>9</v>
      </c>
      <c r="B4" s="104" t="s">
        <v>18</v>
      </c>
      <c r="C4" s="104"/>
      <c r="D4" s="103" t="s">
        <v>9</v>
      </c>
      <c r="E4" s="104" t="s">
        <v>18</v>
      </c>
      <c r="F4" s="104"/>
      <c r="G4" s="103" t="s">
        <v>9</v>
      </c>
      <c r="H4" s="104" t="s">
        <v>18</v>
      </c>
      <c r="I4" s="104"/>
      <c r="J4" s="101" t="s">
        <v>11</v>
      </c>
    </row>
    <row r="5" spans="1:10" ht="15.75" customHeight="1" x14ac:dyDescent="0.15">
      <c r="A5" s="103"/>
      <c r="B5" s="80" t="s">
        <v>14</v>
      </c>
      <c r="C5" s="80" t="s">
        <v>15</v>
      </c>
      <c r="D5" s="103"/>
      <c r="E5" s="80" t="s">
        <v>14</v>
      </c>
      <c r="F5" s="80" t="s">
        <v>15</v>
      </c>
      <c r="G5" s="103"/>
      <c r="H5" s="80" t="s">
        <v>14</v>
      </c>
      <c r="I5" s="80" t="s">
        <v>15</v>
      </c>
      <c r="J5" s="101"/>
    </row>
    <row r="6" spans="1:10" ht="15.75" customHeight="1" x14ac:dyDescent="0.15">
      <c r="A6" s="72"/>
      <c r="B6" s="81"/>
      <c r="C6" s="81"/>
      <c r="D6" s="72"/>
      <c r="E6" s="81"/>
      <c r="F6" s="81"/>
      <c r="G6" s="72"/>
      <c r="H6" s="81"/>
      <c r="I6" s="81"/>
      <c r="J6" s="102"/>
    </row>
    <row r="7" spans="1:10" ht="15.75" customHeight="1" x14ac:dyDescent="0.15">
      <c r="A7" s="72"/>
      <c r="B7" s="81"/>
      <c r="C7" s="81"/>
      <c r="D7" s="72"/>
      <c r="E7" s="81"/>
      <c r="F7" s="81"/>
      <c r="G7" s="72"/>
      <c r="H7" s="81"/>
      <c r="I7" s="81"/>
      <c r="J7" s="102"/>
    </row>
    <row r="8" spans="1:10" ht="15.75" customHeight="1" x14ac:dyDescent="0.15">
      <c r="A8" s="72"/>
      <c r="B8" s="81"/>
      <c r="C8" s="81"/>
      <c r="D8" s="72"/>
      <c r="E8" s="81"/>
      <c r="F8" s="81"/>
      <c r="G8" s="72"/>
      <c r="H8" s="81"/>
      <c r="I8" s="81"/>
      <c r="J8" s="102"/>
    </row>
    <row r="9" spans="1:10" ht="15.75" customHeight="1" x14ac:dyDescent="0.15">
      <c r="A9" s="72"/>
      <c r="B9" s="81"/>
      <c r="C9" s="81"/>
      <c r="D9" s="72"/>
      <c r="E9" s="81"/>
      <c r="F9" s="81"/>
      <c r="G9" s="72"/>
      <c r="H9" s="81"/>
      <c r="I9" s="81"/>
      <c r="J9" s="102"/>
    </row>
    <row r="10" spans="1:10" ht="15.75" customHeight="1" x14ac:dyDescent="0.15">
      <c r="A10" s="72"/>
      <c r="B10" s="81"/>
      <c r="C10" s="81"/>
      <c r="D10" s="72"/>
      <c r="E10" s="81"/>
      <c r="F10" s="81"/>
      <c r="G10" s="72"/>
      <c r="H10" s="81"/>
      <c r="I10" s="81"/>
      <c r="J10" s="102"/>
    </row>
    <row r="11" spans="1:10" ht="15.75" customHeight="1" x14ac:dyDescent="0.15">
      <c r="A11" s="72"/>
      <c r="B11" s="81"/>
      <c r="C11" s="81"/>
      <c r="D11" s="72"/>
      <c r="E11" s="81"/>
      <c r="F11" s="81"/>
      <c r="G11" s="72"/>
      <c r="H11" s="81"/>
      <c r="I11" s="81"/>
      <c r="J11" s="102"/>
    </row>
    <row r="12" spans="1:10" ht="15.75" customHeight="1" x14ac:dyDescent="0.15">
      <c r="A12" s="72"/>
      <c r="B12" s="81"/>
      <c r="C12" s="81"/>
      <c r="D12" s="72"/>
      <c r="E12" s="81"/>
      <c r="F12" s="81"/>
      <c r="G12" s="72"/>
      <c r="H12" s="81"/>
      <c r="I12" s="81"/>
      <c r="J12" s="102"/>
    </row>
    <row r="13" spans="1:10" ht="15.75" customHeight="1" x14ac:dyDescent="0.15">
      <c r="A13" s="72"/>
      <c r="B13" s="81"/>
      <c r="C13" s="81"/>
      <c r="D13" s="72"/>
      <c r="E13" s="81"/>
      <c r="F13" s="81"/>
      <c r="G13" s="72"/>
      <c r="H13" s="81"/>
      <c r="I13" s="81"/>
      <c r="J13" s="102"/>
    </row>
    <row r="14" spans="1:10" ht="15.75" customHeight="1" x14ac:dyDescent="0.15">
      <c r="A14" s="72"/>
      <c r="B14" s="81"/>
      <c r="C14" s="81"/>
      <c r="D14" s="72"/>
      <c r="E14" s="81"/>
      <c r="F14" s="81"/>
      <c r="G14" s="72"/>
      <c r="H14" s="81"/>
      <c r="I14" s="81"/>
      <c r="J14" s="102"/>
    </row>
    <row r="15" spans="1:10" ht="15.75" customHeight="1" x14ac:dyDescent="0.15">
      <c r="A15" s="72"/>
      <c r="B15" s="81"/>
      <c r="C15" s="81"/>
      <c r="D15" s="72"/>
      <c r="E15" s="81"/>
      <c r="F15" s="81"/>
      <c r="G15" s="72"/>
      <c r="H15" s="81"/>
      <c r="I15" s="81"/>
      <c r="J15" s="102"/>
    </row>
    <row r="16" spans="1:10" ht="15.75" customHeight="1" x14ac:dyDescent="0.15">
      <c r="A16" s="72"/>
      <c r="B16" s="81"/>
      <c r="C16" s="81"/>
      <c r="D16" s="72"/>
      <c r="E16" s="81"/>
      <c r="F16" s="81"/>
      <c r="G16" s="72"/>
      <c r="H16" s="81"/>
      <c r="I16" s="81"/>
      <c r="J16" s="102"/>
    </row>
    <row r="17" spans="1:10" ht="15.75" customHeight="1" x14ac:dyDescent="0.15">
      <c r="A17" s="72"/>
      <c r="B17" s="81"/>
      <c r="C17" s="81"/>
      <c r="D17" s="72"/>
      <c r="E17" s="81"/>
      <c r="F17" s="81"/>
      <c r="G17" s="72"/>
      <c r="H17" s="81"/>
      <c r="I17" s="81"/>
      <c r="J17" s="102"/>
    </row>
    <row r="18" spans="1:10" ht="15.75" customHeight="1" x14ac:dyDescent="0.15">
      <c r="A18" s="72"/>
      <c r="B18" s="81"/>
      <c r="C18" s="81"/>
      <c r="D18" s="72"/>
      <c r="E18" s="81"/>
      <c r="F18" s="81"/>
      <c r="G18" s="72"/>
      <c r="H18" s="81"/>
      <c r="I18" s="81"/>
      <c r="J18" s="102"/>
    </row>
    <row r="19" spans="1:10" ht="15.75" customHeight="1" x14ac:dyDescent="0.15">
      <c r="A19" s="72"/>
      <c r="B19" s="81"/>
      <c r="C19" s="81"/>
      <c r="D19" s="72"/>
      <c r="E19" s="81"/>
      <c r="F19" s="81"/>
      <c r="G19" s="72"/>
      <c r="H19" s="81"/>
      <c r="I19" s="81"/>
      <c r="J19" s="102"/>
    </row>
    <row r="20" spans="1:10" ht="15.75" customHeight="1" x14ac:dyDescent="0.15">
      <c r="A20" s="72"/>
      <c r="B20" s="81"/>
      <c r="C20" s="81"/>
      <c r="D20" s="72"/>
      <c r="E20" s="81"/>
      <c r="F20" s="81"/>
      <c r="G20" s="72"/>
      <c r="H20" s="81"/>
      <c r="I20" s="81"/>
      <c r="J20" s="102"/>
    </row>
    <row r="21" spans="1:10" ht="15.75" customHeight="1" x14ac:dyDescent="0.15">
      <c r="A21" s="72"/>
      <c r="B21" s="81"/>
      <c r="C21" s="81"/>
      <c r="D21" s="72"/>
      <c r="E21" s="81"/>
      <c r="F21" s="81"/>
      <c r="G21" s="72"/>
      <c r="H21" s="81"/>
      <c r="I21" s="81"/>
      <c r="J21" s="102"/>
    </row>
    <row r="22" spans="1:10" ht="15.75" customHeight="1" x14ac:dyDescent="0.15">
      <c r="A22" s="72"/>
      <c r="B22" s="81"/>
      <c r="C22" s="81"/>
      <c r="D22" s="72"/>
      <c r="E22" s="81"/>
      <c r="F22" s="81"/>
      <c r="G22" s="72"/>
      <c r="H22" s="81"/>
      <c r="I22" s="81"/>
      <c r="J22" s="102"/>
    </row>
    <row r="23" spans="1:10" ht="15.75" customHeight="1" x14ac:dyDescent="0.15">
      <c r="A23" s="72"/>
      <c r="B23" s="81"/>
      <c r="C23" s="81"/>
      <c r="D23" s="72"/>
      <c r="E23" s="81"/>
      <c r="F23" s="81"/>
      <c r="G23" s="72"/>
      <c r="H23" s="81"/>
      <c r="I23" s="81"/>
      <c r="J23" s="102"/>
    </row>
    <row r="24" spans="1:10" ht="15.75" customHeight="1" x14ac:dyDescent="0.15">
      <c r="A24" s="72"/>
      <c r="B24" s="81"/>
      <c r="C24" s="81"/>
      <c r="D24" s="72"/>
      <c r="E24" s="81"/>
      <c r="F24" s="81"/>
      <c r="G24" s="72"/>
      <c r="H24" s="81"/>
      <c r="I24" s="81"/>
      <c r="J24" s="102"/>
    </row>
    <row r="25" spans="1:10" ht="15.75" customHeight="1" x14ac:dyDescent="0.15">
      <c r="A25" s="72"/>
      <c r="B25" s="81"/>
      <c r="C25" s="81"/>
      <c r="D25" s="72"/>
      <c r="E25" s="81"/>
      <c r="F25" s="81"/>
      <c r="G25" s="72"/>
      <c r="H25" s="81"/>
      <c r="I25" s="81"/>
      <c r="J25" s="102"/>
    </row>
    <row r="26" spans="1:10" ht="15.75" customHeight="1" x14ac:dyDescent="0.15">
      <c r="A26" s="72"/>
      <c r="B26" s="81"/>
      <c r="C26" s="81"/>
      <c r="D26" s="72"/>
      <c r="E26" s="81"/>
      <c r="F26" s="81"/>
      <c r="G26" s="72"/>
      <c r="H26" s="81"/>
      <c r="I26" s="81"/>
      <c r="J26" s="102"/>
    </row>
    <row r="27" spans="1:10" ht="15.75" customHeight="1" x14ac:dyDescent="0.15">
      <c r="A27" s="72"/>
      <c r="B27" s="81"/>
      <c r="C27" s="81"/>
      <c r="D27" s="72"/>
      <c r="E27" s="81"/>
      <c r="F27" s="81"/>
      <c r="G27" s="72"/>
      <c r="H27" s="81"/>
      <c r="I27" s="81"/>
      <c r="J27" s="102"/>
    </row>
    <row r="28" spans="1:10" ht="15.75" customHeight="1" x14ac:dyDescent="0.15">
      <c r="A28" s="72"/>
      <c r="B28" s="81"/>
      <c r="C28" s="81"/>
      <c r="D28" s="72"/>
      <c r="E28" s="81"/>
      <c r="F28" s="81"/>
      <c r="G28" s="72"/>
      <c r="H28" s="81"/>
      <c r="I28" s="81"/>
      <c r="J28" s="102"/>
    </row>
    <row r="29" spans="1:10" ht="15.75" customHeight="1" x14ac:dyDescent="0.15">
      <c r="A29" s="72"/>
      <c r="B29" s="81"/>
      <c r="C29" s="81"/>
      <c r="D29" s="72"/>
      <c r="E29" s="81"/>
      <c r="F29" s="81"/>
      <c r="G29" s="72"/>
      <c r="H29" s="81"/>
      <c r="I29" s="81"/>
      <c r="J29" s="102"/>
    </row>
    <row r="30" spans="1:10" ht="15.75" customHeight="1" x14ac:dyDescent="0.15">
      <c r="A30" s="72"/>
      <c r="B30" s="81"/>
      <c r="C30" s="81"/>
      <c r="D30" s="72"/>
      <c r="E30" s="81"/>
      <c r="F30" s="81"/>
      <c r="G30" s="72"/>
      <c r="H30" s="81"/>
      <c r="I30" s="81"/>
      <c r="J30" s="102"/>
    </row>
    <row r="31" spans="1:10" ht="15.75" customHeight="1" x14ac:dyDescent="0.15">
      <c r="A31" s="72"/>
      <c r="B31" s="81"/>
      <c r="C31" s="81"/>
      <c r="D31" s="72"/>
      <c r="E31" s="81"/>
      <c r="F31" s="81"/>
      <c r="G31" s="72"/>
      <c r="H31" s="81"/>
      <c r="I31" s="81"/>
      <c r="J31" s="102"/>
    </row>
    <row r="32" spans="1:10" ht="15.75" customHeight="1" x14ac:dyDescent="0.15">
      <c r="A32" s="72"/>
      <c r="B32" s="81"/>
      <c r="C32" s="81"/>
      <c r="D32" s="72"/>
      <c r="E32" s="81"/>
      <c r="F32" s="81"/>
      <c r="G32" s="72"/>
      <c r="H32" s="81"/>
      <c r="I32" s="81"/>
      <c r="J32" s="102"/>
    </row>
    <row r="33" spans="1:10" ht="15.75" customHeight="1" x14ac:dyDescent="0.15">
      <c r="A33" s="72"/>
      <c r="B33" s="81"/>
      <c r="C33" s="81"/>
      <c r="D33" s="72"/>
      <c r="E33" s="81"/>
      <c r="F33" s="81"/>
      <c r="G33" s="72"/>
      <c r="H33" s="81"/>
      <c r="I33" s="81"/>
      <c r="J33" s="102"/>
    </row>
    <row r="34" spans="1:10" ht="15.75" customHeight="1" x14ac:dyDescent="0.15">
      <c r="A34" s="72"/>
      <c r="B34" s="81"/>
      <c r="C34" s="81"/>
      <c r="D34" s="72"/>
      <c r="E34" s="81"/>
      <c r="F34" s="81"/>
      <c r="G34" s="72"/>
      <c r="H34" s="81"/>
      <c r="I34" s="81"/>
      <c r="J34" s="102"/>
    </row>
    <row r="35" spans="1:10" ht="15.75" customHeight="1" x14ac:dyDescent="0.15">
      <c r="A35" s="72"/>
      <c r="B35" s="81"/>
      <c r="C35" s="81"/>
      <c r="D35" s="72"/>
      <c r="E35" s="81"/>
      <c r="F35" s="81"/>
      <c r="G35" s="84" t="s">
        <v>19</v>
      </c>
      <c r="H35" s="84"/>
      <c r="I35" s="73"/>
      <c r="J35" s="102"/>
    </row>
    <row r="36" spans="1:10" ht="15.75" customHeight="1" x14ac:dyDescent="0.15">
      <c r="A36" s="72"/>
      <c r="B36" s="81"/>
      <c r="C36" s="81"/>
      <c r="D36" s="72"/>
      <c r="E36" s="81"/>
      <c r="F36" s="81"/>
      <c r="G36" s="84" t="s">
        <v>20</v>
      </c>
      <c r="H36" s="84"/>
      <c r="I36" s="73"/>
      <c r="J36" s="102"/>
    </row>
    <row r="37" spans="1:10" ht="15.75" customHeight="1" x14ac:dyDescent="0.15">
      <c r="A37" s="72"/>
      <c r="B37" s="81"/>
      <c r="C37" s="81"/>
      <c r="D37" s="72"/>
      <c r="E37" s="81"/>
      <c r="F37" s="81"/>
      <c r="G37" s="89" t="s">
        <v>21</v>
      </c>
      <c r="H37" s="89"/>
      <c r="I37" s="75"/>
      <c r="J37" s="102"/>
    </row>
    <row r="38" spans="1:10" ht="15.75" customHeight="1" x14ac:dyDescent="0.15">
      <c r="A38" s="72"/>
      <c r="B38" s="81"/>
      <c r="C38" s="81"/>
      <c r="D38" s="72"/>
      <c r="E38" s="81"/>
      <c r="F38" s="81"/>
      <c r="G38" s="89" t="s">
        <v>22</v>
      </c>
      <c r="H38" s="89"/>
      <c r="I38" s="75"/>
      <c r="J38" s="102"/>
    </row>
    <row r="39" spans="1:10" ht="15.75" customHeight="1" x14ac:dyDescent="0.15">
      <c r="A39" s="72"/>
      <c r="B39" s="81"/>
      <c r="C39" s="81"/>
      <c r="D39" s="72"/>
      <c r="E39" s="81"/>
      <c r="F39" s="81"/>
      <c r="G39" s="84" t="s">
        <v>23</v>
      </c>
      <c r="H39" s="84"/>
      <c r="I39" s="73"/>
      <c r="J39" s="102"/>
    </row>
    <row r="40" spans="1:10" ht="15.75" customHeight="1" x14ac:dyDescent="0.15">
      <c r="A40" s="72"/>
      <c r="B40" s="81"/>
      <c r="C40" s="81"/>
      <c r="D40" s="72"/>
      <c r="E40" s="81"/>
      <c r="F40" s="81"/>
      <c r="G40" s="89" t="s">
        <v>24</v>
      </c>
      <c r="H40" s="89"/>
      <c r="I40" s="73"/>
      <c r="J40" s="102"/>
    </row>
    <row r="41" spans="1:10" ht="15.75" customHeight="1" x14ac:dyDescent="0.15">
      <c r="A41" s="72"/>
      <c r="B41" s="81"/>
      <c r="C41" s="81"/>
      <c r="D41" s="72"/>
      <c r="E41" s="81"/>
      <c r="F41" s="81"/>
      <c r="G41" s="84" t="s">
        <v>25</v>
      </c>
      <c r="H41" s="84"/>
      <c r="I41" s="73"/>
      <c r="J41" s="102"/>
    </row>
    <row r="42" spans="1:10" ht="15.75" customHeight="1" x14ac:dyDescent="0.15">
      <c r="A42" s="72"/>
      <c r="B42" s="81"/>
      <c r="C42" s="81"/>
      <c r="D42" s="72"/>
      <c r="E42" s="81"/>
      <c r="F42" s="81"/>
      <c r="G42" s="89" t="s">
        <v>26</v>
      </c>
      <c r="H42" s="89"/>
      <c r="I42" s="73"/>
      <c r="J42" s="102"/>
    </row>
    <row r="43" spans="1:10" ht="15.75" customHeight="1" x14ac:dyDescent="0.15">
      <c r="A43" s="72"/>
      <c r="B43" s="81"/>
      <c r="C43" s="81"/>
      <c r="D43" s="72"/>
      <c r="E43" s="81"/>
      <c r="F43" s="81"/>
      <c r="G43" s="89" t="s">
        <v>27</v>
      </c>
      <c r="H43" s="89"/>
      <c r="I43" s="82"/>
      <c r="J43" s="102"/>
    </row>
    <row r="44" spans="1:10" ht="15.75" customHeight="1" x14ac:dyDescent="0.15">
      <c r="A44" s="72"/>
      <c r="B44" s="81"/>
      <c r="C44" s="81"/>
      <c r="D44" s="72"/>
      <c r="E44" s="81"/>
      <c r="F44" s="81"/>
      <c r="G44" s="84" t="s">
        <v>28</v>
      </c>
      <c r="H44" s="84"/>
      <c r="I44" s="73"/>
      <c r="J44" s="102"/>
    </row>
  </sheetData>
  <mergeCells count="25">
    <mergeCell ref="A1:J1"/>
    <mergeCell ref="B2:D2"/>
    <mergeCell ref="F2:G2"/>
    <mergeCell ref="H2:J2"/>
    <mergeCell ref="B3:D3"/>
    <mergeCell ref="F3:G3"/>
    <mergeCell ref="H3:J3"/>
    <mergeCell ref="A4:A5"/>
    <mergeCell ref="D4:D5"/>
    <mergeCell ref="G4:G5"/>
    <mergeCell ref="G37:H37"/>
    <mergeCell ref="G38:H38"/>
    <mergeCell ref="B4:C4"/>
    <mergeCell ref="E4:F4"/>
    <mergeCell ref="H4:I4"/>
    <mergeCell ref="G35:H35"/>
    <mergeCell ref="G36:H36"/>
    <mergeCell ref="J4:J5"/>
    <mergeCell ref="J6:J44"/>
    <mergeCell ref="G42:H42"/>
    <mergeCell ref="G43:H43"/>
    <mergeCell ref="G44:H44"/>
    <mergeCell ref="G39:H39"/>
    <mergeCell ref="G40:H40"/>
    <mergeCell ref="G41:H41"/>
  </mergeCells>
  <phoneticPr fontId="7" type="noConversion"/>
  <conditionalFormatting sqref="A4:A44">
    <cfRule type="cellIs" dxfId="9" priority="5" stopIfTrue="1" operator="between">
      <formula>10</formula>
      <formula>16.2</formula>
    </cfRule>
  </conditionalFormatting>
  <conditionalFormatting sqref="D6:D44">
    <cfRule type="cellIs" dxfId="8" priority="2" stopIfTrue="1" operator="between">
      <formula>10</formula>
      <formula>16.2</formula>
    </cfRule>
  </conditionalFormatting>
  <conditionalFormatting sqref="G6:G34">
    <cfRule type="cellIs" dxfId="7" priority="1" stopIfTrue="1" operator="between">
      <formula>10</formula>
      <formula>16.2</formula>
    </cfRule>
  </conditionalFormatting>
  <pageMargins left="0.74803149606299213" right="0.43307086614173229" top="0.78740157480314965" bottom="0.78740157480314965" header="0.47244094488188981" footer="0.47244094488188981"/>
  <pageSetup paperSize="9" orientation="portrait" r:id="rId1"/>
  <headerFooter>
    <oddHeader>&amp;C&amp;10陕西交控工程技术有限公司&amp;R&amp;10第&amp;P页共&amp;N页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4"/>
  <sheetViews>
    <sheetView view="pageBreakPreview" zoomScaleNormal="100" zoomScaleSheetLayoutView="100" workbookViewId="0">
      <selection activeCell="H2" sqref="H2:J2"/>
    </sheetView>
  </sheetViews>
  <sheetFormatPr defaultColWidth="9" defaultRowHeight="15.75" customHeight="1" x14ac:dyDescent="0.15"/>
  <cols>
    <col min="1" max="1" width="10.5" style="77" customWidth="1"/>
    <col min="2" max="2" width="6.875" style="78" customWidth="1"/>
    <col min="3" max="3" width="6.75" style="78" customWidth="1"/>
    <col min="4" max="4" width="9.625" style="77" customWidth="1"/>
    <col min="5" max="5" width="7.75" style="68" customWidth="1"/>
    <col min="6" max="6" width="6.875" style="68" customWidth="1"/>
    <col min="7" max="7" width="9.125" style="77" customWidth="1"/>
    <col min="8" max="8" width="7.375" style="68" customWidth="1"/>
    <col min="9" max="9" width="8.125" style="68" customWidth="1"/>
    <col min="10" max="10" width="7.5" style="79" customWidth="1"/>
    <col min="11" max="16384" width="9" style="62"/>
  </cols>
  <sheetData>
    <row r="1" spans="1:10" ht="25.5" x14ac:dyDescent="0.15">
      <c r="A1" s="91" t="s">
        <v>17</v>
      </c>
      <c r="B1" s="91"/>
      <c r="C1" s="91"/>
      <c r="D1" s="91"/>
      <c r="E1" s="91"/>
      <c r="F1" s="91"/>
      <c r="G1" s="91"/>
      <c r="H1" s="91"/>
      <c r="I1" s="91"/>
      <c r="J1" s="91"/>
    </row>
    <row r="2" spans="1:10" ht="15.75" customHeight="1" x14ac:dyDescent="0.15">
      <c r="A2" s="67" t="s">
        <v>0</v>
      </c>
      <c r="B2" s="92" t="s">
        <v>1</v>
      </c>
      <c r="C2" s="92"/>
      <c r="D2" s="92"/>
      <c r="F2" s="93" t="s">
        <v>2</v>
      </c>
      <c r="G2" s="93"/>
      <c r="H2" s="94" t="s">
        <v>3</v>
      </c>
      <c r="I2" s="94"/>
      <c r="J2" s="94"/>
    </row>
    <row r="3" spans="1:10" ht="15.75" customHeight="1" x14ac:dyDescent="0.15">
      <c r="A3" s="69" t="s">
        <v>4</v>
      </c>
      <c r="B3" s="95" t="s">
        <v>5</v>
      </c>
      <c r="C3" s="95"/>
      <c r="D3" s="95"/>
      <c r="F3" s="96" t="s">
        <v>6</v>
      </c>
      <c r="G3" s="96"/>
      <c r="H3" s="97" t="s">
        <v>7</v>
      </c>
      <c r="I3" s="97"/>
      <c r="J3" s="97"/>
    </row>
    <row r="4" spans="1:10" ht="15.75" customHeight="1" x14ac:dyDescent="0.15">
      <c r="A4" s="103" t="s">
        <v>9</v>
      </c>
      <c r="B4" s="104" t="s">
        <v>18</v>
      </c>
      <c r="C4" s="104"/>
      <c r="D4" s="103" t="s">
        <v>9</v>
      </c>
      <c r="E4" s="104" t="s">
        <v>18</v>
      </c>
      <c r="F4" s="104"/>
      <c r="G4" s="103" t="s">
        <v>9</v>
      </c>
      <c r="H4" s="104" t="s">
        <v>18</v>
      </c>
      <c r="I4" s="104"/>
      <c r="J4" s="101" t="s">
        <v>11</v>
      </c>
    </row>
    <row r="5" spans="1:10" ht="15.75" customHeight="1" x14ac:dyDescent="0.15">
      <c r="A5" s="103"/>
      <c r="B5" s="80" t="s">
        <v>12</v>
      </c>
      <c r="C5" s="80" t="s">
        <v>13</v>
      </c>
      <c r="D5" s="103"/>
      <c r="E5" s="80" t="s">
        <v>12</v>
      </c>
      <c r="F5" s="80" t="s">
        <v>13</v>
      </c>
      <c r="G5" s="103"/>
      <c r="H5" s="80" t="s">
        <v>12</v>
      </c>
      <c r="I5" s="80" t="s">
        <v>13</v>
      </c>
      <c r="J5" s="101"/>
    </row>
    <row r="6" spans="1:10" ht="15.75" customHeight="1" x14ac:dyDescent="0.15">
      <c r="A6" s="72"/>
      <c r="B6" s="81"/>
      <c r="C6" s="81"/>
      <c r="D6" s="72"/>
      <c r="E6" s="81"/>
      <c r="F6" s="81"/>
      <c r="G6" s="72"/>
      <c r="H6" s="81"/>
      <c r="I6" s="81"/>
      <c r="J6" s="102"/>
    </row>
    <row r="7" spans="1:10" ht="15.75" customHeight="1" x14ac:dyDescent="0.15">
      <c r="A7" s="72"/>
      <c r="B7" s="81"/>
      <c r="C7" s="81"/>
      <c r="D7" s="72"/>
      <c r="E7" s="81"/>
      <c r="F7" s="81"/>
      <c r="G7" s="72"/>
      <c r="H7" s="81"/>
      <c r="I7" s="81"/>
      <c r="J7" s="102"/>
    </row>
    <row r="8" spans="1:10" ht="15.75" customHeight="1" x14ac:dyDescent="0.15">
      <c r="A8" s="72"/>
      <c r="B8" s="81"/>
      <c r="C8" s="81"/>
      <c r="D8" s="72"/>
      <c r="E8" s="81"/>
      <c r="F8" s="81"/>
      <c r="G8" s="72"/>
      <c r="H8" s="81"/>
      <c r="I8" s="81"/>
      <c r="J8" s="102"/>
    </row>
    <row r="9" spans="1:10" ht="15.75" customHeight="1" x14ac:dyDescent="0.15">
      <c r="A9" s="72"/>
      <c r="B9" s="81"/>
      <c r="C9" s="81"/>
      <c r="D9" s="72"/>
      <c r="E9" s="81"/>
      <c r="F9" s="81"/>
      <c r="G9" s="72"/>
      <c r="H9" s="81"/>
      <c r="I9" s="81"/>
      <c r="J9" s="102"/>
    </row>
    <row r="10" spans="1:10" ht="15.75" customHeight="1" x14ac:dyDescent="0.15">
      <c r="A10" s="72"/>
      <c r="B10" s="81"/>
      <c r="C10" s="81"/>
      <c r="D10" s="72"/>
      <c r="E10" s="81"/>
      <c r="F10" s="81"/>
      <c r="G10" s="72"/>
      <c r="H10" s="81"/>
      <c r="I10" s="81"/>
      <c r="J10" s="102"/>
    </row>
    <row r="11" spans="1:10" ht="15.75" customHeight="1" x14ac:dyDescent="0.15">
      <c r="A11" s="72"/>
      <c r="B11" s="81"/>
      <c r="C11" s="81"/>
      <c r="D11" s="72"/>
      <c r="E11" s="81"/>
      <c r="F11" s="81"/>
      <c r="G11" s="72"/>
      <c r="H11" s="81"/>
      <c r="I11" s="81"/>
      <c r="J11" s="102"/>
    </row>
    <row r="12" spans="1:10" ht="15.75" customHeight="1" x14ac:dyDescent="0.15">
      <c r="A12" s="72"/>
      <c r="B12" s="81"/>
      <c r="C12" s="81"/>
      <c r="D12" s="72"/>
      <c r="E12" s="81"/>
      <c r="F12" s="81"/>
      <c r="G12" s="72"/>
      <c r="H12" s="81"/>
      <c r="I12" s="81"/>
      <c r="J12" s="102"/>
    </row>
    <row r="13" spans="1:10" ht="15.75" customHeight="1" x14ac:dyDescent="0.15">
      <c r="A13" s="72"/>
      <c r="B13" s="81"/>
      <c r="C13" s="81"/>
      <c r="D13" s="72"/>
      <c r="E13" s="81"/>
      <c r="F13" s="81"/>
      <c r="G13" s="72"/>
      <c r="H13" s="81"/>
      <c r="I13" s="81"/>
      <c r="J13" s="102"/>
    </row>
    <row r="14" spans="1:10" ht="15.75" customHeight="1" x14ac:dyDescent="0.15">
      <c r="A14" s="72"/>
      <c r="B14" s="81"/>
      <c r="C14" s="81"/>
      <c r="D14" s="72"/>
      <c r="E14" s="81"/>
      <c r="F14" s="81"/>
      <c r="G14" s="72"/>
      <c r="H14" s="81"/>
      <c r="I14" s="81"/>
      <c r="J14" s="102"/>
    </row>
    <row r="15" spans="1:10" ht="15.75" customHeight="1" x14ac:dyDescent="0.15">
      <c r="A15" s="72"/>
      <c r="B15" s="81"/>
      <c r="C15" s="81"/>
      <c r="D15" s="72"/>
      <c r="E15" s="81"/>
      <c r="F15" s="81"/>
      <c r="G15" s="72"/>
      <c r="H15" s="81"/>
      <c r="I15" s="81"/>
      <c r="J15" s="102"/>
    </row>
    <row r="16" spans="1:10" ht="15.75" customHeight="1" x14ac:dyDescent="0.15">
      <c r="A16" s="72"/>
      <c r="B16" s="81"/>
      <c r="C16" s="81"/>
      <c r="D16" s="72"/>
      <c r="E16" s="81"/>
      <c r="F16" s="81"/>
      <c r="G16" s="72"/>
      <c r="H16" s="81"/>
      <c r="I16" s="81"/>
      <c r="J16" s="102"/>
    </row>
    <row r="17" spans="1:10" ht="15.75" customHeight="1" x14ac:dyDescent="0.15">
      <c r="A17" s="72"/>
      <c r="B17" s="81"/>
      <c r="C17" s="81"/>
      <c r="D17" s="72"/>
      <c r="E17" s="81"/>
      <c r="F17" s="81"/>
      <c r="G17" s="72"/>
      <c r="H17" s="81"/>
      <c r="I17" s="81"/>
      <c r="J17" s="102"/>
    </row>
    <row r="18" spans="1:10" ht="15.75" customHeight="1" x14ac:dyDescent="0.15">
      <c r="A18" s="72"/>
      <c r="B18" s="81"/>
      <c r="C18" s="81"/>
      <c r="D18" s="72"/>
      <c r="E18" s="81"/>
      <c r="F18" s="81"/>
      <c r="G18" s="72"/>
      <c r="H18" s="81"/>
      <c r="I18" s="81"/>
      <c r="J18" s="102"/>
    </row>
    <row r="19" spans="1:10" ht="15.75" customHeight="1" x14ac:dyDescent="0.15">
      <c r="A19" s="72"/>
      <c r="B19" s="81"/>
      <c r="C19" s="81"/>
      <c r="D19" s="72"/>
      <c r="E19" s="81"/>
      <c r="F19" s="81"/>
      <c r="G19" s="72"/>
      <c r="H19" s="81"/>
      <c r="I19" s="81"/>
      <c r="J19" s="102"/>
    </row>
    <row r="20" spans="1:10" ht="15.75" customHeight="1" x14ac:dyDescent="0.15">
      <c r="A20" s="72"/>
      <c r="B20" s="81"/>
      <c r="C20" s="81"/>
      <c r="D20" s="72"/>
      <c r="E20" s="81"/>
      <c r="F20" s="81"/>
      <c r="G20" s="72"/>
      <c r="H20" s="81"/>
      <c r="I20" s="81"/>
      <c r="J20" s="102"/>
    </row>
    <row r="21" spans="1:10" ht="15.75" customHeight="1" x14ac:dyDescent="0.15">
      <c r="A21" s="72"/>
      <c r="B21" s="81"/>
      <c r="C21" s="81"/>
      <c r="D21" s="72"/>
      <c r="E21" s="81"/>
      <c r="F21" s="81"/>
      <c r="G21" s="72"/>
      <c r="H21" s="81"/>
      <c r="I21" s="81"/>
      <c r="J21" s="102"/>
    </row>
    <row r="22" spans="1:10" ht="15.75" customHeight="1" x14ac:dyDescent="0.15">
      <c r="A22" s="72"/>
      <c r="B22" s="81"/>
      <c r="C22" s="81"/>
      <c r="D22" s="72"/>
      <c r="E22" s="81"/>
      <c r="F22" s="81"/>
      <c r="G22" s="72"/>
      <c r="H22" s="81"/>
      <c r="I22" s="81"/>
      <c r="J22" s="102"/>
    </row>
    <row r="23" spans="1:10" ht="15.75" customHeight="1" x14ac:dyDescent="0.15">
      <c r="A23" s="72"/>
      <c r="B23" s="81"/>
      <c r="C23" s="81"/>
      <c r="D23" s="72"/>
      <c r="E23" s="81"/>
      <c r="F23" s="81"/>
      <c r="G23" s="72"/>
      <c r="H23" s="81"/>
      <c r="I23" s="81"/>
      <c r="J23" s="102"/>
    </row>
    <row r="24" spans="1:10" ht="15.75" customHeight="1" x14ac:dyDescent="0.15">
      <c r="A24" s="72"/>
      <c r="B24" s="81"/>
      <c r="C24" s="81"/>
      <c r="D24" s="72"/>
      <c r="E24" s="81"/>
      <c r="F24" s="81"/>
      <c r="G24" s="72"/>
      <c r="H24" s="81"/>
      <c r="I24" s="81"/>
      <c r="J24" s="102"/>
    </row>
    <row r="25" spans="1:10" ht="15.75" customHeight="1" x14ac:dyDescent="0.15">
      <c r="A25" s="72"/>
      <c r="B25" s="81"/>
      <c r="C25" s="81"/>
      <c r="D25" s="72"/>
      <c r="E25" s="81"/>
      <c r="F25" s="81"/>
      <c r="G25" s="72"/>
      <c r="H25" s="81"/>
      <c r="I25" s="81"/>
      <c r="J25" s="102"/>
    </row>
    <row r="26" spans="1:10" ht="15.75" customHeight="1" x14ac:dyDescent="0.15">
      <c r="A26" s="72"/>
      <c r="B26" s="81"/>
      <c r="C26" s="81"/>
      <c r="D26" s="72"/>
      <c r="E26" s="81"/>
      <c r="F26" s="81"/>
      <c r="G26" s="72"/>
      <c r="H26" s="81"/>
      <c r="I26" s="81"/>
      <c r="J26" s="102"/>
    </row>
    <row r="27" spans="1:10" ht="15.75" customHeight="1" x14ac:dyDescent="0.15">
      <c r="A27" s="72"/>
      <c r="B27" s="81"/>
      <c r="C27" s="81"/>
      <c r="D27" s="72"/>
      <c r="E27" s="81"/>
      <c r="F27" s="81"/>
      <c r="G27" s="72"/>
      <c r="H27" s="81"/>
      <c r="I27" s="81"/>
      <c r="J27" s="102"/>
    </row>
    <row r="28" spans="1:10" ht="15.75" customHeight="1" x14ac:dyDescent="0.15">
      <c r="A28" s="72"/>
      <c r="B28" s="81"/>
      <c r="C28" s="81"/>
      <c r="D28" s="72"/>
      <c r="E28" s="81"/>
      <c r="F28" s="81"/>
      <c r="G28" s="72"/>
      <c r="H28" s="81"/>
      <c r="I28" s="81"/>
      <c r="J28" s="102"/>
    </row>
    <row r="29" spans="1:10" ht="15.75" customHeight="1" x14ac:dyDescent="0.15">
      <c r="A29" s="72"/>
      <c r="B29" s="81"/>
      <c r="C29" s="81"/>
      <c r="D29" s="72"/>
      <c r="E29" s="81"/>
      <c r="F29" s="81"/>
      <c r="G29" s="72"/>
      <c r="H29" s="81"/>
      <c r="I29" s="81"/>
      <c r="J29" s="102"/>
    </row>
    <row r="30" spans="1:10" ht="15.75" customHeight="1" x14ac:dyDescent="0.15">
      <c r="A30" s="72"/>
      <c r="B30" s="81"/>
      <c r="C30" s="81"/>
      <c r="D30" s="72"/>
      <c r="E30" s="81"/>
      <c r="F30" s="81"/>
      <c r="G30" s="72"/>
      <c r="H30" s="81"/>
      <c r="I30" s="81"/>
      <c r="J30" s="102"/>
    </row>
    <row r="31" spans="1:10" ht="15.75" customHeight="1" x14ac:dyDescent="0.15">
      <c r="A31" s="72"/>
      <c r="B31" s="81"/>
      <c r="C31" s="81"/>
      <c r="D31" s="72"/>
      <c r="E31" s="81"/>
      <c r="F31" s="81"/>
      <c r="G31" s="72"/>
      <c r="H31" s="81"/>
      <c r="I31" s="81"/>
      <c r="J31" s="102"/>
    </row>
    <row r="32" spans="1:10" ht="15.75" customHeight="1" x14ac:dyDescent="0.15">
      <c r="A32" s="72"/>
      <c r="B32" s="81"/>
      <c r="C32" s="81"/>
      <c r="D32" s="72"/>
      <c r="E32" s="81"/>
      <c r="F32" s="81"/>
      <c r="G32" s="72"/>
      <c r="H32" s="81"/>
      <c r="I32" s="81"/>
      <c r="J32" s="102"/>
    </row>
    <row r="33" spans="1:10" ht="15.75" customHeight="1" x14ac:dyDescent="0.15">
      <c r="A33" s="72"/>
      <c r="B33" s="81"/>
      <c r="C33" s="81"/>
      <c r="D33" s="72"/>
      <c r="E33" s="81"/>
      <c r="F33" s="81"/>
      <c r="G33" s="72"/>
      <c r="H33" s="81"/>
      <c r="I33" s="81"/>
      <c r="J33" s="102"/>
    </row>
    <row r="34" spans="1:10" ht="15.75" customHeight="1" x14ac:dyDescent="0.15">
      <c r="A34" s="72"/>
      <c r="B34" s="81"/>
      <c r="C34" s="81"/>
      <c r="D34" s="72"/>
      <c r="E34" s="81"/>
      <c r="F34" s="81"/>
      <c r="G34" s="72"/>
      <c r="H34" s="81"/>
      <c r="I34" s="81"/>
      <c r="J34" s="102"/>
    </row>
    <row r="35" spans="1:10" ht="15.75" customHeight="1" x14ac:dyDescent="0.15">
      <c r="A35" s="72"/>
      <c r="B35" s="81"/>
      <c r="C35" s="81"/>
      <c r="D35" s="72"/>
      <c r="E35" s="81"/>
      <c r="F35" s="81"/>
      <c r="G35" s="84" t="s">
        <v>19</v>
      </c>
      <c r="H35" s="84"/>
      <c r="I35" s="73"/>
      <c r="J35" s="102"/>
    </row>
    <row r="36" spans="1:10" ht="15.75" customHeight="1" x14ac:dyDescent="0.15">
      <c r="A36" s="72"/>
      <c r="B36" s="81"/>
      <c r="C36" s="81"/>
      <c r="D36" s="72"/>
      <c r="E36" s="81"/>
      <c r="F36" s="81"/>
      <c r="G36" s="84" t="s">
        <v>20</v>
      </c>
      <c r="H36" s="84"/>
      <c r="I36" s="73"/>
      <c r="J36" s="102"/>
    </row>
    <row r="37" spans="1:10" ht="15.75" customHeight="1" x14ac:dyDescent="0.15">
      <c r="A37" s="72"/>
      <c r="B37" s="81"/>
      <c r="C37" s="81"/>
      <c r="D37" s="72"/>
      <c r="E37" s="81"/>
      <c r="F37" s="81"/>
      <c r="G37" s="89" t="s">
        <v>21</v>
      </c>
      <c r="H37" s="89"/>
      <c r="I37" s="75"/>
      <c r="J37" s="102"/>
    </row>
    <row r="38" spans="1:10" ht="15.75" customHeight="1" x14ac:dyDescent="0.15">
      <c r="A38" s="72"/>
      <c r="B38" s="81"/>
      <c r="C38" s="81"/>
      <c r="D38" s="72"/>
      <c r="E38" s="81"/>
      <c r="F38" s="81"/>
      <c r="G38" s="89" t="s">
        <v>22</v>
      </c>
      <c r="H38" s="89"/>
      <c r="I38" s="75"/>
      <c r="J38" s="102"/>
    </row>
    <row r="39" spans="1:10" ht="15.75" customHeight="1" x14ac:dyDescent="0.15">
      <c r="A39" s="72"/>
      <c r="B39" s="81"/>
      <c r="C39" s="81"/>
      <c r="D39" s="72"/>
      <c r="E39" s="81"/>
      <c r="F39" s="81"/>
      <c r="G39" s="84" t="s">
        <v>23</v>
      </c>
      <c r="H39" s="84"/>
      <c r="I39" s="73"/>
      <c r="J39" s="102"/>
    </row>
    <row r="40" spans="1:10" ht="15.75" customHeight="1" x14ac:dyDescent="0.15">
      <c r="A40" s="72"/>
      <c r="B40" s="81"/>
      <c r="C40" s="81"/>
      <c r="D40" s="72"/>
      <c r="E40" s="81"/>
      <c r="F40" s="81"/>
      <c r="G40" s="89" t="s">
        <v>24</v>
      </c>
      <c r="H40" s="89"/>
      <c r="I40" s="73"/>
      <c r="J40" s="102"/>
    </row>
    <row r="41" spans="1:10" ht="15.75" customHeight="1" x14ac:dyDescent="0.15">
      <c r="A41" s="72"/>
      <c r="B41" s="81"/>
      <c r="C41" s="81"/>
      <c r="D41" s="72"/>
      <c r="E41" s="81"/>
      <c r="F41" s="81"/>
      <c r="G41" s="84" t="s">
        <v>25</v>
      </c>
      <c r="H41" s="84"/>
      <c r="I41" s="73"/>
      <c r="J41" s="102"/>
    </row>
    <row r="42" spans="1:10" ht="15.75" customHeight="1" x14ac:dyDescent="0.15">
      <c r="A42" s="72"/>
      <c r="B42" s="81"/>
      <c r="C42" s="81"/>
      <c r="D42" s="72"/>
      <c r="E42" s="81"/>
      <c r="F42" s="81"/>
      <c r="G42" s="89" t="s">
        <v>26</v>
      </c>
      <c r="H42" s="89"/>
      <c r="I42" s="73"/>
      <c r="J42" s="102"/>
    </row>
    <row r="43" spans="1:10" ht="15.75" customHeight="1" x14ac:dyDescent="0.15">
      <c r="A43" s="72"/>
      <c r="B43" s="81"/>
      <c r="C43" s="81"/>
      <c r="D43" s="72"/>
      <c r="E43" s="81"/>
      <c r="F43" s="81"/>
      <c r="G43" s="89" t="s">
        <v>27</v>
      </c>
      <c r="H43" s="89"/>
      <c r="I43" s="82"/>
      <c r="J43" s="102"/>
    </row>
    <row r="44" spans="1:10" ht="15.75" customHeight="1" x14ac:dyDescent="0.15">
      <c r="A44" s="72"/>
      <c r="B44" s="81"/>
      <c r="C44" s="81"/>
      <c r="D44" s="72"/>
      <c r="E44" s="81"/>
      <c r="F44" s="81"/>
      <c r="G44" s="84" t="s">
        <v>28</v>
      </c>
      <c r="H44" s="84"/>
      <c r="I44" s="73"/>
      <c r="J44" s="102"/>
    </row>
  </sheetData>
  <mergeCells count="25">
    <mergeCell ref="A1:J1"/>
    <mergeCell ref="B2:D2"/>
    <mergeCell ref="F2:G2"/>
    <mergeCell ref="H2:J2"/>
    <mergeCell ref="B3:D3"/>
    <mergeCell ref="F3:G3"/>
    <mergeCell ref="H3:J3"/>
    <mergeCell ref="A4:A5"/>
    <mergeCell ref="D4:D5"/>
    <mergeCell ref="G4:G5"/>
    <mergeCell ref="G37:H37"/>
    <mergeCell ref="G38:H38"/>
    <mergeCell ref="B4:C4"/>
    <mergeCell ref="E4:F4"/>
    <mergeCell ref="H4:I4"/>
    <mergeCell ref="G35:H35"/>
    <mergeCell ref="G36:H36"/>
    <mergeCell ref="J4:J5"/>
    <mergeCell ref="J6:J44"/>
    <mergeCell ref="G42:H42"/>
    <mergeCell ref="G43:H43"/>
    <mergeCell ref="G44:H44"/>
    <mergeCell ref="G39:H39"/>
    <mergeCell ref="G40:H40"/>
    <mergeCell ref="G41:H41"/>
  </mergeCells>
  <phoneticPr fontId="7" type="noConversion"/>
  <conditionalFormatting sqref="A4:A44">
    <cfRule type="cellIs" dxfId="6" priority="2" stopIfTrue="1" operator="between">
      <formula>10</formula>
      <formula>16.2</formula>
    </cfRule>
  </conditionalFormatting>
  <conditionalFormatting sqref="D6:D44">
    <cfRule type="cellIs" dxfId="5" priority="1" stopIfTrue="1" operator="between">
      <formula>10</formula>
      <formula>16.2</formula>
    </cfRule>
  </conditionalFormatting>
  <conditionalFormatting sqref="G6:G34">
    <cfRule type="cellIs" dxfId="4" priority="3" stopIfTrue="1" operator="between">
      <formula>10</formula>
      <formula>16.2</formula>
    </cfRule>
  </conditionalFormatting>
  <pageMargins left="0.74803149606299213" right="0.43307086614173229" top="0.78740157480314965" bottom="0.78740157480314965" header="0.47244094488188981" footer="0.47244094488188981"/>
  <pageSetup paperSize="9" orientation="portrait" r:id="rId1"/>
  <headerFooter>
    <oddHeader>&amp;C&amp;10陕西交控工程技术有限公司&amp;R&amp;10第&amp;P页共&amp;N页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7"/>
  <sheetViews>
    <sheetView view="pageBreakPreview" zoomScaleNormal="100" zoomScaleSheetLayoutView="100" workbookViewId="0">
      <selection activeCell="H2" sqref="H2:I2"/>
    </sheetView>
  </sheetViews>
  <sheetFormatPr defaultColWidth="9" defaultRowHeight="14.25" x14ac:dyDescent="0.15"/>
  <cols>
    <col min="1" max="1" width="11.375" style="6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91" t="s">
        <v>29</v>
      </c>
      <c r="B1" s="91"/>
      <c r="C1" s="91"/>
      <c r="D1" s="91"/>
      <c r="E1" s="91"/>
      <c r="F1" s="91"/>
      <c r="G1" s="91"/>
      <c r="H1" s="91"/>
      <c r="I1" s="91"/>
    </row>
    <row r="2" spans="1:9" ht="17.45" customHeight="1" x14ac:dyDescent="0.15">
      <c r="A2" s="67" t="s">
        <v>0</v>
      </c>
      <c r="B2" s="92" t="s">
        <v>1</v>
      </c>
      <c r="C2" s="92"/>
      <c r="D2" s="92"/>
      <c r="E2" s="68"/>
      <c r="F2" s="93" t="s">
        <v>2</v>
      </c>
      <c r="G2" s="93"/>
      <c r="H2" s="94" t="s">
        <v>3</v>
      </c>
      <c r="I2" s="94"/>
    </row>
    <row r="3" spans="1:9" ht="17.45" customHeight="1" x14ac:dyDescent="0.15">
      <c r="A3" s="69" t="s">
        <v>4</v>
      </c>
      <c r="B3" s="95" t="s">
        <v>5</v>
      </c>
      <c r="C3" s="95"/>
      <c r="D3" s="95"/>
      <c r="E3" s="68"/>
      <c r="F3" s="96" t="s">
        <v>6</v>
      </c>
      <c r="G3" s="96"/>
      <c r="H3" s="97" t="s">
        <v>7</v>
      </c>
      <c r="I3" s="97"/>
    </row>
    <row r="4" spans="1:9" ht="17.45" customHeight="1" x14ac:dyDescent="0.15">
      <c r="A4" s="105" t="s">
        <v>8</v>
      </c>
      <c r="B4" s="87" t="s">
        <v>9</v>
      </c>
      <c r="C4" s="70"/>
      <c r="D4" s="90" t="s">
        <v>30</v>
      </c>
      <c r="E4" s="90"/>
      <c r="F4" s="90"/>
      <c r="G4" s="88" t="s">
        <v>11</v>
      </c>
      <c r="H4" s="88"/>
      <c r="I4" s="88"/>
    </row>
    <row r="5" spans="1:9" ht="17.45" customHeight="1" x14ac:dyDescent="0.15">
      <c r="A5" s="106"/>
      <c r="B5" s="87"/>
      <c r="C5" s="71" t="s">
        <v>12</v>
      </c>
      <c r="D5" s="71" t="s">
        <v>13</v>
      </c>
      <c r="E5" s="71" t="s">
        <v>14</v>
      </c>
      <c r="F5" s="71" t="s">
        <v>15</v>
      </c>
      <c r="G5" s="88"/>
      <c r="H5" s="88"/>
      <c r="I5" s="88"/>
    </row>
    <row r="6" spans="1:9" ht="14.45" customHeight="1" x14ac:dyDescent="0.15">
      <c r="A6" s="86"/>
      <c r="B6" s="72"/>
      <c r="C6" s="73"/>
      <c r="D6" s="73"/>
      <c r="E6" s="73"/>
      <c r="F6" s="73"/>
      <c r="G6" s="84"/>
      <c r="H6" s="84"/>
      <c r="I6" s="73"/>
    </row>
    <row r="7" spans="1:9" ht="14.45" customHeight="1" x14ac:dyDescent="0.15">
      <c r="A7" s="86"/>
      <c r="B7" s="72"/>
      <c r="C7" s="73"/>
      <c r="D7" s="73"/>
      <c r="E7" s="73"/>
      <c r="F7" s="73"/>
      <c r="G7" s="84"/>
      <c r="H7" s="84"/>
      <c r="I7" s="73"/>
    </row>
    <row r="8" spans="1:9" ht="14.45" customHeight="1" x14ac:dyDescent="0.15">
      <c r="A8" s="86"/>
      <c r="B8" s="72"/>
      <c r="C8" s="73"/>
      <c r="D8" s="73"/>
      <c r="E8" s="73"/>
      <c r="F8" s="73"/>
      <c r="G8" s="89"/>
      <c r="H8" s="89"/>
      <c r="I8" s="75"/>
    </row>
    <row r="9" spans="1:9" ht="14.45" customHeight="1" x14ac:dyDescent="0.15">
      <c r="A9" s="86"/>
      <c r="B9" s="72"/>
      <c r="C9" s="73"/>
      <c r="D9" s="73"/>
      <c r="E9" s="73"/>
      <c r="F9" s="73"/>
      <c r="G9" s="89"/>
      <c r="H9" s="89"/>
      <c r="I9" s="75"/>
    </row>
    <row r="10" spans="1:9" ht="14.45" customHeight="1" x14ac:dyDescent="0.15">
      <c r="A10" s="86"/>
      <c r="B10" s="72"/>
      <c r="C10" s="73"/>
      <c r="D10" s="73"/>
      <c r="E10" s="73"/>
      <c r="F10" s="73"/>
      <c r="G10" s="84"/>
      <c r="H10" s="84"/>
      <c r="I10" s="73"/>
    </row>
    <row r="11" spans="1:9" ht="14.45" customHeight="1" x14ac:dyDescent="0.15">
      <c r="A11" s="86"/>
      <c r="B11" s="72"/>
      <c r="C11" s="73"/>
      <c r="D11" s="73"/>
      <c r="E11" s="73"/>
      <c r="F11" s="73"/>
      <c r="G11" s="89"/>
      <c r="H11" s="89"/>
      <c r="I11" s="73"/>
    </row>
    <row r="12" spans="1:9" ht="14.45" customHeight="1" x14ac:dyDescent="0.15">
      <c r="A12" s="86"/>
      <c r="B12" s="72"/>
      <c r="C12" s="73"/>
      <c r="D12" s="73"/>
      <c r="E12" s="73"/>
      <c r="F12" s="73"/>
      <c r="G12" s="84"/>
      <c r="H12" s="84"/>
      <c r="I12" s="73"/>
    </row>
    <row r="13" spans="1:9" ht="14.45" customHeight="1" x14ac:dyDescent="0.15">
      <c r="A13" s="86"/>
      <c r="B13" s="72"/>
      <c r="C13" s="73"/>
      <c r="D13" s="73"/>
      <c r="E13" s="73"/>
      <c r="F13" s="73"/>
      <c r="G13" s="89"/>
      <c r="H13" s="89"/>
      <c r="I13" s="73"/>
    </row>
    <row r="14" spans="1:9" ht="14.45" customHeight="1" x14ac:dyDescent="0.15">
      <c r="A14" s="86"/>
      <c r="B14" s="72"/>
      <c r="C14" s="73"/>
      <c r="D14" s="73"/>
      <c r="E14" s="73"/>
      <c r="F14" s="73"/>
      <c r="G14" s="89"/>
      <c r="H14" s="89"/>
      <c r="I14" s="76"/>
    </row>
    <row r="15" spans="1:9" ht="14.45" customHeight="1" x14ac:dyDescent="0.15">
      <c r="A15" s="86"/>
      <c r="B15" s="72"/>
      <c r="C15" s="73"/>
      <c r="D15" s="73"/>
      <c r="E15" s="73"/>
      <c r="F15" s="73"/>
      <c r="G15" s="84"/>
      <c r="H15" s="84"/>
      <c r="I15" s="73"/>
    </row>
    <row r="16" spans="1:9" ht="14.45" customHeight="1" x14ac:dyDescent="0.15">
      <c r="A16" s="86"/>
      <c r="B16" s="72"/>
      <c r="C16" s="73"/>
      <c r="D16" s="73"/>
      <c r="E16" s="73"/>
      <c r="F16" s="73"/>
      <c r="G16" s="89"/>
      <c r="H16" s="89"/>
      <c r="I16" s="74"/>
    </row>
    <row r="17" spans="1:9" ht="14.45" customHeight="1" x14ac:dyDescent="0.15">
      <c r="A17" s="86"/>
      <c r="B17" s="72"/>
      <c r="C17" s="73"/>
      <c r="D17" s="73"/>
      <c r="E17" s="73"/>
      <c r="F17" s="73"/>
      <c r="G17" s="84"/>
      <c r="H17" s="84"/>
      <c r="I17" s="74"/>
    </row>
    <row r="18" spans="1:9" ht="14.45" customHeight="1" x14ac:dyDescent="0.15">
      <c r="A18" s="86"/>
      <c r="B18" s="72"/>
      <c r="C18" s="73"/>
      <c r="D18" s="73"/>
      <c r="E18" s="73"/>
      <c r="F18" s="73"/>
      <c r="G18" s="89"/>
      <c r="H18" s="89"/>
      <c r="I18" s="74"/>
    </row>
    <row r="19" spans="1:9" ht="14.45" customHeight="1" x14ac:dyDescent="0.15">
      <c r="A19" s="86"/>
      <c r="B19" s="72"/>
      <c r="C19" s="73"/>
      <c r="D19" s="73"/>
      <c r="E19" s="73"/>
      <c r="F19" s="73"/>
      <c r="G19" s="89"/>
      <c r="H19" s="89"/>
      <c r="I19" s="74"/>
    </row>
    <row r="20" spans="1:9" ht="14.45" customHeight="1" x14ac:dyDescent="0.15">
      <c r="A20" s="86"/>
      <c r="B20" s="72"/>
      <c r="C20" s="73"/>
      <c r="D20" s="73"/>
      <c r="E20" s="73"/>
      <c r="F20" s="73"/>
      <c r="G20" s="84"/>
      <c r="H20" s="84"/>
      <c r="I20" s="74"/>
    </row>
    <row r="21" spans="1:9" ht="14.45" customHeight="1" x14ac:dyDescent="0.15">
      <c r="A21" s="86"/>
      <c r="B21" s="72"/>
      <c r="C21" s="73"/>
      <c r="D21" s="73"/>
      <c r="E21" s="73"/>
      <c r="F21" s="73"/>
      <c r="G21" s="89"/>
      <c r="H21" s="89"/>
      <c r="I21" s="74"/>
    </row>
    <row r="22" spans="1:9" ht="14.45" customHeight="1" x14ac:dyDescent="0.15">
      <c r="A22" s="86"/>
      <c r="B22" s="72"/>
      <c r="C22" s="73"/>
      <c r="D22" s="73"/>
      <c r="E22" s="73"/>
      <c r="F22" s="73"/>
      <c r="G22" s="84"/>
      <c r="H22" s="84"/>
      <c r="I22" s="74"/>
    </row>
    <row r="23" spans="1:9" ht="14.45" customHeight="1" x14ac:dyDescent="0.15">
      <c r="A23" s="86"/>
      <c r="B23" s="72"/>
      <c r="C23" s="73"/>
      <c r="D23" s="73"/>
      <c r="E23" s="73"/>
      <c r="F23" s="73"/>
      <c r="G23" s="89"/>
      <c r="H23" s="89"/>
      <c r="I23" s="74"/>
    </row>
    <row r="24" spans="1:9" ht="14.45" customHeight="1" x14ac:dyDescent="0.15">
      <c r="A24" s="86"/>
      <c r="B24" s="72"/>
      <c r="C24" s="73"/>
      <c r="D24" s="73"/>
      <c r="E24" s="73"/>
      <c r="F24" s="73"/>
      <c r="G24" s="89"/>
      <c r="H24" s="89"/>
      <c r="I24" s="74"/>
    </row>
    <row r="25" spans="1:9" ht="14.45" customHeight="1" x14ac:dyDescent="0.15">
      <c r="A25" s="86"/>
      <c r="B25" s="72"/>
      <c r="C25" s="73"/>
      <c r="D25" s="73"/>
      <c r="E25" s="73"/>
      <c r="F25" s="73"/>
      <c r="G25" s="84"/>
      <c r="H25" s="84"/>
      <c r="I25" s="74"/>
    </row>
    <row r="26" spans="1:9" ht="14.45" customHeight="1" x14ac:dyDescent="0.15">
      <c r="A26" s="86"/>
      <c r="B26" s="72"/>
      <c r="C26" s="73"/>
      <c r="D26" s="73"/>
      <c r="E26" s="73"/>
      <c r="F26" s="73"/>
      <c r="G26" s="89"/>
      <c r="H26" s="89"/>
      <c r="I26" s="74"/>
    </row>
    <row r="27" spans="1:9" ht="14.45" customHeight="1" x14ac:dyDescent="0.15">
      <c r="A27" s="86"/>
      <c r="B27" s="72"/>
      <c r="C27" s="73"/>
      <c r="D27" s="73"/>
      <c r="E27" s="73"/>
      <c r="F27" s="73"/>
      <c r="G27" s="84"/>
      <c r="H27" s="84"/>
      <c r="I27" s="74"/>
    </row>
    <row r="28" spans="1:9" ht="14.45" customHeight="1" x14ac:dyDescent="0.15">
      <c r="A28" s="86"/>
      <c r="B28" s="72"/>
      <c r="C28" s="73"/>
      <c r="D28" s="73"/>
      <c r="E28" s="73"/>
      <c r="F28" s="73"/>
      <c r="G28" s="89"/>
      <c r="H28" s="89"/>
      <c r="I28" s="74"/>
    </row>
    <row r="29" spans="1:9" ht="14.45" customHeight="1" x14ac:dyDescent="0.15">
      <c r="A29" s="86"/>
      <c r="B29" s="72"/>
      <c r="C29" s="73"/>
      <c r="D29" s="73"/>
      <c r="E29" s="73"/>
      <c r="F29" s="73"/>
      <c r="G29" s="89"/>
      <c r="H29" s="89"/>
      <c r="I29" s="74"/>
    </row>
    <row r="30" spans="1:9" ht="14.45" customHeight="1" x14ac:dyDescent="0.15">
      <c r="A30" s="86"/>
      <c r="B30" s="72"/>
      <c r="C30" s="73"/>
      <c r="D30" s="73"/>
      <c r="E30" s="73"/>
      <c r="F30" s="73"/>
      <c r="G30" s="84"/>
      <c r="H30" s="84"/>
      <c r="I30" s="74"/>
    </row>
    <row r="31" spans="1:9" ht="14.45" customHeight="1" x14ac:dyDescent="0.15">
      <c r="A31" s="86"/>
      <c r="B31" s="72"/>
      <c r="C31" s="73"/>
      <c r="D31" s="73"/>
      <c r="E31" s="73"/>
      <c r="F31" s="73"/>
      <c r="G31" s="89"/>
      <c r="H31" s="89"/>
      <c r="I31" s="74"/>
    </row>
    <row r="32" spans="1:9" ht="14.45" customHeight="1" x14ac:dyDescent="0.15">
      <c r="A32" s="86"/>
      <c r="B32" s="72"/>
      <c r="C32" s="73"/>
      <c r="D32" s="73"/>
      <c r="E32" s="73"/>
      <c r="F32" s="73"/>
      <c r="G32" s="84"/>
      <c r="H32" s="84"/>
      <c r="I32" s="74"/>
    </row>
    <row r="33" spans="1:9" ht="14.45" customHeight="1" x14ac:dyDescent="0.15">
      <c r="A33" s="86"/>
      <c r="B33" s="72"/>
      <c r="C33" s="73"/>
      <c r="D33" s="73"/>
      <c r="E33" s="73"/>
      <c r="F33" s="73"/>
      <c r="G33" s="89"/>
      <c r="H33" s="89"/>
      <c r="I33" s="74"/>
    </row>
    <row r="34" spans="1:9" ht="14.45" customHeight="1" x14ac:dyDescent="0.15">
      <c r="A34" s="86"/>
      <c r="B34" s="72"/>
      <c r="C34" s="73"/>
      <c r="D34" s="73"/>
      <c r="E34" s="73"/>
      <c r="F34" s="73"/>
      <c r="G34" s="89"/>
      <c r="H34" s="89"/>
      <c r="I34" s="74"/>
    </row>
    <row r="35" spans="1:9" ht="14.45" customHeight="1" x14ac:dyDescent="0.15">
      <c r="A35" s="86"/>
      <c r="B35" s="72"/>
      <c r="C35" s="73"/>
      <c r="D35" s="73"/>
      <c r="E35" s="73"/>
      <c r="F35" s="73"/>
      <c r="G35" s="84"/>
      <c r="H35" s="84"/>
      <c r="I35" s="74"/>
    </row>
    <row r="36" spans="1:9" ht="14.45" customHeight="1" x14ac:dyDescent="0.15">
      <c r="A36" s="86"/>
      <c r="B36" s="72"/>
      <c r="C36" s="73"/>
      <c r="D36" s="73"/>
      <c r="E36" s="73"/>
      <c r="F36" s="73"/>
      <c r="G36" s="89"/>
      <c r="H36" s="89"/>
      <c r="I36" s="74"/>
    </row>
    <row r="37" spans="1:9" ht="14.45" customHeight="1" x14ac:dyDescent="0.15">
      <c r="A37" s="86"/>
      <c r="B37" s="72"/>
      <c r="C37" s="73"/>
      <c r="D37" s="73"/>
      <c r="E37" s="73"/>
      <c r="F37" s="73"/>
      <c r="G37" s="84"/>
      <c r="H37" s="84"/>
      <c r="I37" s="74"/>
    </row>
    <row r="38" spans="1:9" ht="14.45" customHeight="1" x14ac:dyDescent="0.15">
      <c r="A38" s="86"/>
      <c r="B38" s="72"/>
      <c r="C38" s="73"/>
      <c r="D38" s="73"/>
      <c r="E38" s="73"/>
      <c r="F38" s="73"/>
      <c r="G38" s="89"/>
      <c r="H38" s="89"/>
      <c r="I38" s="74"/>
    </row>
    <row r="39" spans="1:9" ht="14.45" customHeight="1" x14ac:dyDescent="0.15">
      <c r="A39" s="86"/>
      <c r="B39" s="72"/>
      <c r="C39" s="73"/>
      <c r="D39" s="73"/>
      <c r="E39" s="73"/>
      <c r="F39" s="73"/>
      <c r="G39" s="89"/>
      <c r="H39" s="89"/>
      <c r="I39" s="74"/>
    </row>
    <row r="40" spans="1:9" ht="14.45" customHeight="1" x14ac:dyDescent="0.15">
      <c r="A40" s="86"/>
      <c r="B40" s="72"/>
      <c r="C40" s="73"/>
      <c r="D40" s="73"/>
      <c r="E40" s="73"/>
      <c r="F40" s="73"/>
      <c r="G40" s="84"/>
      <c r="H40" s="84"/>
      <c r="I40" s="74"/>
    </row>
    <row r="41" spans="1:9" ht="14.45" customHeight="1" x14ac:dyDescent="0.15">
      <c r="A41" s="86"/>
      <c r="B41" s="72"/>
      <c r="C41" s="73"/>
      <c r="D41" s="73"/>
      <c r="E41" s="73"/>
      <c r="F41" s="73"/>
      <c r="G41" s="89"/>
      <c r="H41" s="89"/>
      <c r="I41" s="74"/>
    </row>
    <row r="42" spans="1:9" ht="14.45" customHeight="1" x14ac:dyDescent="0.15">
      <c r="A42" s="86"/>
      <c r="B42" s="72"/>
      <c r="C42" s="73"/>
      <c r="D42" s="73"/>
      <c r="E42" s="73"/>
      <c r="F42" s="73"/>
      <c r="G42" s="84"/>
      <c r="H42" s="84"/>
      <c r="I42" s="74"/>
    </row>
    <row r="43" spans="1:9" ht="14.45" customHeight="1" x14ac:dyDescent="0.15">
      <c r="A43" s="86"/>
      <c r="B43" s="72"/>
      <c r="C43" s="73"/>
      <c r="D43" s="73"/>
      <c r="E43" s="73"/>
      <c r="F43" s="73"/>
      <c r="G43" s="89"/>
      <c r="H43" s="89"/>
      <c r="I43" s="74"/>
    </row>
    <row r="44" spans="1:9" ht="14.45" customHeight="1" x14ac:dyDescent="0.15">
      <c r="A44" s="86"/>
      <c r="B44" s="72"/>
      <c r="C44" s="73"/>
      <c r="D44" s="73"/>
      <c r="E44" s="73"/>
      <c r="F44" s="73"/>
      <c r="G44" s="89"/>
      <c r="H44" s="89"/>
      <c r="I44" s="74"/>
    </row>
    <row r="45" spans="1:9" ht="14.45" customHeight="1" x14ac:dyDescent="0.15">
      <c r="A45" s="86"/>
      <c r="B45" s="72"/>
      <c r="C45" s="73"/>
      <c r="D45" s="73"/>
      <c r="E45" s="73"/>
      <c r="F45" s="73"/>
      <c r="G45" s="84"/>
      <c r="H45" s="84"/>
      <c r="I45" s="74"/>
    </row>
    <row r="46" spans="1:9" ht="14.45" customHeight="1" x14ac:dyDescent="0.15">
      <c r="A46" s="86"/>
      <c r="B46" s="72"/>
      <c r="C46" s="73"/>
      <c r="D46" s="73"/>
      <c r="E46" s="73"/>
      <c r="F46" s="73"/>
      <c r="G46" s="89"/>
      <c r="H46" s="89"/>
      <c r="I46" s="74"/>
    </row>
    <row r="47" spans="1:9" ht="14.45" customHeight="1" x14ac:dyDescent="0.15">
      <c r="A47" s="86"/>
      <c r="B47" s="72"/>
      <c r="C47" s="73"/>
      <c r="D47" s="73"/>
      <c r="E47" s="73"/>
      <c r="F47" s="73"/>
      <c r="G47" s="84"/>
      <c r="H47" s="84"/>
      <c r="I47" s="74"/>
    </row>
  </sheetData>
  <mergeCells count="54">
    <mergeCell ref="A1:I1"/>
    <mergeCell ref="B2:D2"/>
    <mergeCell ref="F2:G2"/>
    <mergeCell ref="H2:I2"/>
    <mergeCell ref="B3:D3"/>
    <mergeCell ref="F3:G3"/>
    <mergeCell ref="H3:I3"/>
    <mergeCell ref="D4:F4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9:H39"/>
    <mergeCell ref="G30:H30"/>
    <mergeCell ref="G31:H31"/>
    <mergeCell ref="G32:H32"/>
    <mergeCell ref="G33:H33"/>
    <mergeCell ref="G34:H34"/>
    <mergeCell ref="G45:H45"/>
    <mergeCell ref="G46:H46"/>
    <mergeCell ref="G47:H47"/>
    <mergeCell ref="A4:A5"/>
    <mergeCell ref="A6:A47"/>
    <mergeCell ref="B4:B5"/>
    <mergeCell ref="G4:I5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</mergeCells>
  <phoneticPr fontId="7" type="noConversion"/>
  <pageMargins left="0.74803149606299213" right="0.43307086614173229" top="0.78740157480314965" bottom="0.78740157480314965" header="0.47244094488188981" footer="0.47244094488188981"/>
  <pageSetup paperSize="9" orientation="portrait" r:id="rId1"/>
  <headerFooter>
    <oddHeader>&amp;C&amp;10陕西交控工程技术有限公司&amp;R&amp;10第&amp;P页共&amp;N页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7"/>
  <sheetViews>
    <sheetView view="pageBreakPreview" zoomScaleNormal="100" zoomScaleSheetLayoutView="100" workbookViewId="0">
      <selection activeCell="H2" sqref="H2:I2"/>
    </sheetView>
  </sheetViews>
  <sheetFormatPr defaultColWidth="9" defaultRowHeight="14.25" x14ac:dyDescent="0.15"/>
  <cols>
    <col min="1" max="1" width="11.375" style="6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91" t="s">
        <v>16</v>
      </c>
      <c r="B1" s="91"/>
      <c r="C1" s="91"/>
      <c r="D1" s="91"/>
      <c r="E1" s="91"/>
      <c r="F1" s="91"/>
      <c r="G1" s="91"/>
      <c r="H1" s="91"/>
      <c r="I1" s="91"/>
    </row>
    <row r="2" spans="1:9" ht="17.45" customHeight="1" x14ac:dyDescent="0.15">
      <c r="A2" s="67" t="s">
        <v>0</v>
      </c>
      <c r="B2" s="92" t="s">
        <v>1</v>
      </c>
      <c r="C2" s="92"/>
      <c r="D2" s="92"/>
      <c r="E2" s="68"/>
      <c r="F2" s="93" t="s">
        <v>2</v>
      </c>
      <c r="G2" s="93"/>
      <c r="H2" s="94" t="s">
        <v>3</v>
      </c>
      <c r="I2" s="94"/>
    </row>
    <row r="3" spans="1:9" ht="17.45" customHeight="1" x14ac:dyDescent="0.15">
      <c r="A3" s="69" t="s">
        <v>4</v>
      </c>
      <c r="B3" s="95" t="s">
        <v>5</v>
      </c>
      <c r="C3" s="95"/>
      <c r="D3" s="95"/>
      <c r="E3" s="68"/>
      <c r="F3" s="96" t="s">
        <v>6</v>
      </c>
      <c r="G3" s="96"/>
      <c r="H3" s="97" t="s">
        <v>7</v>
      </c>
      <c r="I3" s="97"/>
    </row>
    <row r="4" spans="1:9" ht="17.45" customHeight="1" x14ac:dyDescent="0.15">
      <c r="A4" s="105" t="s">
        <v>8</v>
      </c>
      <c r="B4" s="87" t="s">
        <v>9</v>
      </c>
      <c r="C4" s="70"/>
      <c r="D4" s="90" t="s">
        <v>30</v>
      </c>
      <c r="E4" s="90"/>
      <c r="F4" s="90"/>
      <c r="G4" s="88" t="s">
        <v>11</v>
      </c>
      <c r="H4" s="88"/>
      <c r="I4" s="88"/>
    </row>
    <row r="5" spans="1:9" ht="17.45" customHeight="1" x14ac:dyDescent="0.15">
      <c r="A5" s="106"/>
      <c r="B5" s="87"/>
      <c r="C5" s="71" t="s">
        <v>12</v>
      </c>
      <c r="D5" s="71" t="s">
        <v>13</v>
      </c>
      <c r="E5" s="71" t="s">
        <v>14</v>
      </c>
      <c r="F5" s="71" t="s">
        <v>15</v>
      </c>
      <c r="G5" s="88"/>
      <c r="H5" s="88"/>
      <c r="I5" s="88"/>
    </row>
    <row r="6" spans="1:9" ht="14.45" customHeight="1" x14ac:dyDescent="0.15">
      <c r="A6" s="86"/>
      <c r="B6" s="72"/>
      <c r="C6" s="73"/>
      <c r="D6" s="73"/>
      <c r="E6" s="73"/>
      <c r="F6" s="73"/>
      <c r="G6" s="84"/>
      <c r="H6" s="84"/>
      <c r="I6" s="73"/>
    </row>
    <row r="7" spans="1:9" ht="14.45" customHeight="1" x14ac:dyDescent="0.15">
      <c r="A7" s="86"/>
      <c r="B7" s="72"/>
      <c r="C7" s="73"/>
      <c r="D7" s="73"/>
      <c r="E7" s="73"/>
      <c r="F7" s="73"/>
      <c r="G7" s="84"/>
      <c r="H7" s="84"/>
      <c r="I7" s="73"/>
    </row>
    <row r="8" spans="1:9" ht="14.45" customHeight="1" x14ac:dyDescent="0.15">
      <c r="A8" s="86"/>
      <c r="B8" s="72"/>
      <c r="C8" s="73"/>
      <c r="D8" s="73"/>
      <c r="E8" s="73"/>
      <c r="F8" s="73"/>
      <c r="G8" s="89"/>
      <c r="H8" s="89"/>
      <c r="I8" s="75"/>
    </row>
    <row r="9" spans="1:9" ht="14.45" customHeight="1" x14ac:dyDescent="0.15">
      <c r="A9" s="86"/>
      <c r="B9" s="72"/>
      <c r="C9" s="73"/>
      <c r="D9" s="73"/>
      <c r="E9" s="73"/>
      <c r="F9" s="73"/>
      <c r="G9" s="89"/>
      <c r="H9" s="89"/>
      <c r="I9" s="75"/>
    </row>
    <row r="10" spans="1:9" ht="14.45" customHeight="1" x14ac:dyDescent="0.15">
      <c r="A10" s="86"/>
      <c r="B10" s="72"/>
      <c r="C10" s="73"/>
      <c r="D10" s="73"/>
      <c r="E10" s="73"/>
      <c r="F10" s="73"/>
      <c r="G10" s="84"/>
      <c r="H10" s="84"/>
      <c r="I10" s="73"/>
    </row>
    <row r="11" spans="1:9" ht="14.45" customHeight="1" x14ac:dyDescent="0.15">
      <c r="A11" s="86"/>
      <c r="B11" s="72"/>
      <c r="C11" s="73"/>
      <c r="D11" s="73"/>
      <c r="E11" s="73"/>
      <c r="F11" s="73"/>
      <c r="G11" s="89"/>
      <c r="H11" s="89"/>
      <c r="I11" s="73"/>
    </row>
    <row r="12" spans="1:9" ht="14.45" customHeight="1" x14ac:dyDescent="0.15">
      <c r="A12" s="86"/>
      <c r="B12" s="72"/>
      <c r="C12" s="73"/>
      <c r="D12" s="73"/>
      <c r="E12" s="73"/>
      <c r="F12" s="73"/>
      <c r="G12" s="84"/>
      <c r="H12" s="84"/>
      <c r="I12" s="73"/>
    </row>
    <row r="13" spans="1:9" ht="14.45" customHeight="1" x14ac:dyDescent="0.15">
      <c r="A13" s="86"/>
      <c r="B13" s="72"/>
      <c r="C13" s="73"/>
      <c r="D13" s="73"/>
      <c r="E13" s="73"/>
      <c r="F13" s="73"/>
      <c r="G13" s="89"/>
      <c r="H13" s="89"/>
      <c r="I13" s="73"/>
    </row>
    <row r="14" spans="1:9" ht="14.45" customHeight="1" x14ac:dyDescent="0.15">
      <c r="A14" s="86"/>
      <c r="B14" s="72"/>
      <c r="C14" s="73"/>
      <c r="D14" s="73"/>
      <c r="E14" s="73"/>
      <c r="F14" s="73"/>
      <c r="G14" s="89"/>
      <c r="H14" s="89"/>
      <c r="I14" s="76"/>
    </row>
    <row r="15" spans="1:9" ht="14.45" customHeight="1" x14ac:dyDescent="0.15">
      <c r="A15" s="86"/>
      <c r="B15" s="72"/>
      <c r="C15" s="73"/>
      <c r="D15" s="73"/>
      <c r="E15" s="73"/>
      <c r="F15" s="73"/>
      <c r="G15" s="84"/>
      <c r="H15" s="84"/>
      <c r="I15" s="73"/>
    </row>
    <row r="16" spans="1:9" ht="14.45" customHeight="1" x14ac:dyDescent="0.15">
      <c r="A16" s="86"/>
      <c r="B16" s="72"/>
      <c r="C16" s="73"/>
      <c r="D16" s="73"/>
      <c r="E16" s="73"/>
      <c r="F16" s="73"/>
      <c r="G16" s="89"/>
      <c r="H16" s="89"/>
      <c r="I16" s="74"/>
    </row>
    <row r="17" spans="1:9" ht="14.45" customHeight="1" x14ac:dyDescent="0.15">
      <c r="A17" s="86"/>
      <c r="B17" s="72"/>
      <c r="C17" s="73"/>
      <c r="D17" s="73"/>
      <c r="E17" s="73"/>
      <c r="F17" s="73"/>
      <c r="G17" s="84"/>
      <c r="H17" s="84"/>
      <c r="I17" s="74"/>
    </row>
    <row r="18" spans="1:9" ht="14.45" customHeight="1" x14ac:dyDescent="0.15">
      <c r="A18" s="86"/>
      <c r="B18" s="72"/>
      <c r="C18" s="73"/>
      <c r="D18" s="73"/>
      <c r="E18" s="73"/>
      <c r="F18" s="73"/>
      <c r="G18" s="89"/>
      <c r="H18" s="89"/>
      <c r="I18" s="74"/>
    </row>
    <row r="19" spans="1:9" ht="14.45" customHeight="1" x14ac:dyDescent="0.15">
      <c r="A19" s="86"/>
      <c r="B19" s="72"/>
      <c r="C19" s="73"/>
      <c r="D19" s="73"/>
      <c r="E19" s="73"/>
      <c r="F19" s="73"/>
      <c r="G19" s="89"/>
      <c r="H19" s="89"/>
      <c r="I19" s="74"/>
    </row>
    <row r="20" spans="1:9" ht="14.45" customHeight="1" x14ac:dyDescent="0.15">
      <c r="A20" s="86"/>
      <c r="B20" s="72"/>
      <c r="C20" s="73"/>
      <c r="D20" s="73"/>
      <c r="E20" s="73"/>
      <c r="F20" s="73"/>
      <c r="G20" s="84"/>
      <c r="H20" s="84"/>
      <c r="I20" s="74"/>
    </row>
    <row r="21" spans="1:9" ht="14.45" customHeight="1" x14ac:dyDescent="0.15">
      <c r="A21" s="86"/>
      <c r="B21" s="72"/>
      <c r="C21" s="73"/>
      <c r="D21" s="73"/>
      <c r="E21" s="73"/>
      <c r="F21" s="73"/>
      <c r="G21" s="89"/>
      <c r="H21" s="89"/>
      <c r="I21" s="74"/>
    </row>
    <row r="22" spans="1:9" ht="14.45" customHeight="1" x14ac:dyDescent="0.15">
      <c r="A22" s="86"/>
      <c r="B22" s="72"/>
      <c r="C22" s="73"/>
      <c r="D22" s="73"/>
      <c r="E22" s="73"/>
      <c r="F22" s="73"/>
      <c r="G22" s="84"/>
      <c r="H22" s="84"/>
      <c r="I22" s="74"/>
    </row>
    <row r="23" spans="1:9" ht="14.45" customHeight="1" x14ac:dyDescent="0.15">
      <c r="A23" s="86"/>
      <c r="B23" s="72"/>
      <c r="C23" s="73"/>
      <c r="D23" s="73"/>
      <c r="E23" s="73"/>
      <c r="F23" s="73"/>
      <c r="G23" s="89"/>
      <c r="H23" s="89"/>
      <c r="I23" s="74"/>
    </row>
    <row r="24" spans="1:9" ht="14.45" customHeight="1" x14ac:dyDescent="0.15">
      <c r="A24" s="86"/>
      <c r="B24" s="72"/>
      <c r="C24" s="73"/>
      <c r="D24" s="73"/>
      <c r="E24" s="73"/>
      <c r="F24" s="73"/>
      <c r="G24" s="89"/>
      <c r="H24" s="89"/>
      <c r="I24" s="74"/>
    </row>
    <row r="25" spans="1:9" ht="14.45" customHeight="1" x14ac:dyDescent="0.15">
      <c r="A25" s="86"/>
      <c r="B25" s="72"/>
      <c r="C25" s="73"/>
      <c r="D25" s="73"/>
      <c r="E25" s="73"/>
      <c r="F25" s="73"/>
      <c r="G25" s="84"/>
      <c r="H25" s="84"/>
      <c r="I25" s="74"/>
    </row>
    <row r="26" spans="1:9" ht="14.45" customHeight="1" x14ac:dyDescent="0.15">
      <c r="A26" s="86"/>
      <c r="B26" s="72"/>
      <c r="C26" s="73"/>
      <c r="D26" s="73"/>
      <c r="E26" s="73"/>
      <c r="F26" s="73"/>
      <c r="G26" s="89"/>
      <c r="H26" s="89"/>
      <c r="I26" s="74"/>
    </row>
    <row r="27" spans="1:9" ht="14.45" customHeight="1" x14ac:dyDescent="0.15">
      <c r="A27" s="86"/>
      <c r="B27" s="72"/>
      <c r="C27" s="73"/>
      <c r="D27" s="73"/>
      <c r="E27" s="73"/>
      <c r="F27" s="73"/>
      <c r="G27" s="84"/>
      <c r="H27" s="84"/>
      <c r="I27" s="74"/>
    </row>
    <row r="28" spans="1:9" ht="14.45" customHeight="1" x14ac:dyDescent="0.15">
      <c r="A28" s="86"/>
      <c r="B28" s="72"/>
      <c r="C28" s="73"/>
      <c r="D28" s="73"/>
      <c r="E28" s="73"/>
      <c r="F28" s="73"/>
      <c r="G28" s="89"/>
      <c r="H28" s="89"/>
      <c r="I28" s="74"/>
    </row>
    <row r="29" spans="1:9" ht="14.45" customHeight="1" x14ac:dyDescent="0.15">
      <c r="A29" s="86"/>
      <c r="B29" s="72"/>
      <c r="C29" s="73"/>
      <c r="D29" s="73"/>
      <c r="E29" s="73"/>
      <c r="F29" s="73"/>
      <c r="G29" s="89"/>
      <c r="H29" s="89"/>
      <c r="I29" s="74"/>
    </row>
    <row r="30" spans="1:9" ht="14.45" customHeight="1" x14ac:dyDescent="0.15">
      <c r="A30" s="86"/>
      <c r="B30" s="72"/>
      <c r="C30" s="73"/>
      <c r="D30" s="73"/>
      <c r="E30" s="73"/>
      <c r="F30" s="73"/>
      <c r="G30" s="84"/>
      <c r="H30" s="84"/>
      <c r="I30" s="74"/>
    </row>
    <row r="31" spans="1:9" ht="14.45" customHeight="1" x14ac:dyDescent="0.15">
      <c r="A31" s="86"/>
      <c r="B31" s="72"/>
      <c r="C31" s="73"/>
      <c r="D31" s="73"/>
      <c r="E31" s="73"/>
      <c r="F31" s="73"/>
      <c r="G31" s="89"/>
      <c r="H31" s="89"/>
      <c r="I31" s="74"/>
    </row>
    <row r="32" spans="1:9" ht="14.45" customHeight="1" x14ac:dyDescent="0.15">
      <c r="A32" s="86"/>
      <c r="B32" s="72"/>
      <c r="C32" s="73"/>
      <c r="D32" s="73"/>
      <c r="E32" s="73"/>
      <c r="F32" s="73"/>
      <c r="G32" s="84"/>
      <c r="H32" s="84"/>
      <c r="I32" s="74"/>
    </row>
    <row r="33" spans="1:9" ht="14.45" customHeight="1" x14ac:dyDescent="0.15">
      <c r="A33" s="86"/>
      <c r="B33" s="72"/>
      <c r="C33" s="73"/>
      <c r="D33" s="73"/>
      <c r="E33" s="73"/>
      <c r="F33" s="73"/>
      <c r="G33" s="89"/>
      <c r="H33" s="89"/>
      <c r="I33" s="74"/>
    </row>
    <row r="34" spans="1:9" ht="14.45" customHeight="1" x14ac:dyDescent="0.15">
      <c r="A34" s="86"/>
      <c r="B34" s="72"/>
      <c r="C34" s="73"/>
      <c r="D34" s="73"/>
      <c r="E34" s="73"/>
      <c r="F34" s="73"/>
      <c r="G34" s="89"/>
      <c r="H34" s="89"/>
      <c r="I34" s="74"/>
    </row>
    <row r="35" spans="1:9" ht="14.45" customHeight="1" x14ac:dyDescent="0.15">
      <c r="A35" s="86"/>
      <c r="B35" s="72"/>
      <c r="C35" s="73"/>
      <c r="D35" s="73"/>
      <c r="E35" s="73"/>
      <c r="F35" s="73"/>
      <c r="G35" s="84"/>
      <c r="H35" s="84"/>
      <c r="I35" s="74"/>
    </row>
    <row r="36" spans="1:9" ht="14.45" customHeight="1" x14ac:dyDescent="0.15">
      <c r="A36" s="86"/>
      <c r="B36" s="72"/>
      <c r="C36" s="73"/>
      <c r="D36" s="73"/>
      <c r="E36" s="73"/>
      <c r="F36" s="73"/>
      <c r="G36" s="89"/>
      <c r="H36" s="89"/>
      <c r="I36" s="74"/>
    </row>
    <row r="37" spans="1:9" ht="14.45" customHeight="1" x14ac:dyDescent="0.15">
      <c r="A37" s="86"/>
      <c r="B37" s="72"/>
      <c r="C37" s="73"/>
      <c r="D37" s="73"/>
      <c r="E37" s="73"/>
      <c r="F37" s="73"/>
      <c r="G37" s="84"/>
      <c r="H37" s="84"/>
      <c r="I37" s="74"/>
    </row>
    <row r="38" spans="1:9" ht="14.45" customHeight="1" x14ac:dyDescent="0.15">
      <c r="A38" s="86"/>
      <c r="B38" s="72"/>
      <c r="C38" s="73"/>
      <c r="D38" s="73"/>
      <c r="E38" s="73"/>
      <c r="F38" s="73"/>
      <c r="G38" s="89"/>
      <c r="H38" s="89"/>
      <c r="I38" s="74"/>
    </row>
    <row r="39" spans="1:9" ht="14.45" customHeight="1" x14ac:dyDescent="0.15">
      <c r="A39" s="86"/>
      <c r="B39" s="72"/>
      <c r="C39" s="73"/>
      <c r="D39" s="73"/>
      <c r="E39" s="73"/>
      <c r="F39" s="73"/>
      <c r="G39" s="89"/>
      <c r="H39" s="89"/>
      <c r="I39" s="74"/>
    </row>
    <row r="40" spans="1:9" ht="14.45" customHeight="1" x14ac:dyDescent="0.15">
      <c r="A40" s="86"/>
      <c r="B40" s="72"/>
      <c r="C40" s="73"/>
      <c r="D40" s="73"/>
      <c r="E40" s="73"/>
      <c r="F40" s="73"/>
      <c r="G40" s="84"/>
      <c r="H40" s="84"/>
      <c r="I40" s="74"/>
    </row>
    <row r="41" spans="1:9" ht="14.45" customHeight="1" x14ac:dyDescent="0.15">
      <c r="A41" s="86"/>
      <c r="B41" s="72"/>
      <c r="C41" s="73"/>
      <c r="D41" s="73"/>
      <c r="E41" s="73"/>
      <c r="F41" s="73"/>
      <c r="G41" s="89"/>
      <c r="H41" s="89"/>
      <c r="I41" s="74"/>
    </row>
    <row r="42" spans="1:9" ht="14.45" customHeight="1" x14ac:dyDescent="0.15">
      <c r="A42" s="86"/>
      <c r="B42" s="72"/>
      <c r="C42" s="73"/>
      <c r="D42" s="73"/>
      <c r="E42" s="73"/>
      <c r="F42" s="73"/>
      <c r="G42" s="84"/>
      <c r="H42" s="84"/>
      <c r="I42" s="74"/>
    </row>
    <row r="43" spans="1:9" ht="14.45" customHeight="1" x14ac:dyDescent="0.15">
      <c r="A43" s="86"/>
      <c r="B43" s="72"/>
      <c r="C43" s="73"/>
      <c r="D43" s="73"/>
      <c r="E43" s="73"/>
      <c r="F43" s="73"/>
      <c r="G43" s="89"/>
      <c r="H43" s="89"/>
      <c r="I43" s="74"/>
    </row>
    <row r="44" spans="1:9" ht="14.45" customHeight="1" x14ac:dyDescent="0.15">
      <c r="A44" s="86"/>
      <c r="B44" s="72"/>
      <c r="C44" s="73"/>
      <c r="D44" s="73"/>
      <c r="E44" s="73"/>
      <c r="F44" s="73"/>
      <c r="G44" s="89"/>
      <c r="H44" s="89"/>
      <c r="I44" s="74"/>
    </row>
    <row r="45" spans="1:9" ht="14.45" customHeight="1" x14ac:dyDescent="0.15">
      <c r="A45" s="86"/>
      <c r="B45" s="72"/>
      <c r="C45" s="73"/>
      <c r="D45" s="73"/>
      <c r="E45" s="73"/>
      <c r="F45" s="73"/>
      <c r="G45" s="84"/>
      <c r="H45" s="84"/>
      <c r="I45" s="74"/>
    </row>
    <row r="46" spans="1:9" ht="14.45" customHeight="1" x14ac:dyDescent="0.15">
      <c r="A46" s="86"/>
      <c r="B46" s="72"/>
      <c r="C46" s="73"/>
      <c r="D46" s="73"/>
      <c r="E46" s="73"/>
      <c r="F46" s="73"/>
      <c r="G46" s="89"/>
      <c r="H46" s="89"/>
      <c r="I46" s="74"/>
    </row>
    <row r="47" spans="1:9" ht="14.45" customHeight="1" x14ac:dyDescent="0.15">
      <c r="A47" s="86"/>
      <c r="B47" s="72"/>
      <c r="C47" s="73"/>
      <c r="D47" s="73"/>
      <c r="E47" s="73"/>
      <c r="F47" s="73"/>
      <c r="G47" s="84"/>
      <c r="H47" s="84"/>
      <c r="I47" s="74"/>
    </row>
  </sheetData>
  <mergeCells count="54">
    <mergeCell ref="A1:I1"/>
    <mergeCell ref="B2:D2"/>
    <mergeCell ref="F2:G2"/>
    <mergeCell ref="H2:I2"/>
    <mergeCell ref="B3:D3"/>
    <mergeCell ref="F3:G3"/>
    <mergeCell ref="H3:I3"/>
    <mergeCell ref="D4:F4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9:H39"/>
    <mergeCell ref="G30:H30"/>
    <mergeCell ref="G31:H31"/>
    <mergeCell ref="G32:H32"/>
    <mergeCell ref="G33:H33"/>
    <mergeCell ref="G34:H34"/>
    <mergeCell ref="G45:H45"/>
    <mergeCell ref="G46:H46"/>
    <mergeCell ref="G47:H47"/>
    <mergeCell ref="A4:A5"/>
    <mergeCell ref="A6:A47"/>
    <mergeCell ref="B4:B5"/>
    <mergeCell ref="G4:I5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</mergeCells>
  <phoneticPr fontId="7" type="noConversion"/>
  <pageMargins left="0.74803149606299213" right="0.43307086614173229" top="0.78740157480314965" bottom="0.78740157480314965" header="0.47244094488188981" footer="0.47244094488188981"/>
  <pageSetup paperSize="9" orientation="portrait" r:id="rId1"/>
  <headerFooter>
    <oddHeader>&amp;C&amp;10陕西交控工程技术有限公司&amp;R&amp;10第&amp;P页共&amp;N页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7"/>
  <sheetViews>
    <sheetView view="pageBreakPreview" zoomScaleNormal="100" zoomScaleSheetLayoutView="100" workbookViewId="0">
      <selection activeCell="H2" sqref="H2:I2"/>
    </sheetView>
  </sheetViews>
  <sheetFormatPr defaultColWidth="9" defaultRowHeight="14.25" x14ac:dyDescent="0.15"/>
  <cols>
    <col min="1" max="1" width="11.375" style="6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91" t="s">
        <v>16</v>
      </c>
      <c r="B1" s="91"/>
      <c r="C1" s="91"/>
      <c r="D1" s="91"/>
      <c r="E1" s="91"/>
      <c r="F1" s="91"/>
      <c r="G1" s="91"/>
      <c r="H1" s="91"/>
      <c r="I1" s="91"/>
    </row>
    <row r="2" spans="1:9" ht="17.45" customHeight="1" x14ac:dyDescent="0.15">
      <c r="A2" s="67" t="s">
        <v>0</v>
      </c>
      <c r="B2" s="92" t="s">
        <v>1</v>
      </c>
      <c r="C2" s="92"/>
      <c r="D2" s="92"/>
      <c r="E2" s="68"/>
      <c r="F2" s="93" t="s">
        <v>2</v>
      </c>
      <c r="G2" s="93"/>
      <c r="H2" s="94" t="s">
        <v>3</v>
      </c>
      <c r="I2" s="94"/>
    </row>
    <row r="3" spans="1:9" ht="17.45" customHeight="1" x14ac:dyDescent="0.15">
      <c r="A3" s="69" t="s">
        <v>4</v>
      </c>
      <c r="B3" s="95" t="s">
        <v>5</v>
      </c>
      <c r="C3" s="95"/>
      <c r="D3" s="95"/>
      <c r="E3" s="68"/>
      <c r="F3" s="96" t="s">
        <v>6</v>
      </c>
      <c r="G3" s="96"/>
      <c r="H3" s="97" t="s">
        <v>7</v>
      </c>
      <c r="I3" s="97"/>
    </row>
    <row r="4" spans="1:9" ht="17.45" customHeight="1" x14ac:dyDescent="0.15">
      <c r="A4" s="105" t="s">
        <v>8</v>
      </c>
      <c r="B4" s="87" t="s">
        <v>9</v>
      </c>
      <c r="C4" s="70"/>
      <c r="D4" s="90" t="s">
        <v>30</v>
      </c>
      <c r="E4" s="90"/>
      <c r="F4" s="90"/>
      <c r="G4" s="88" t="s">
        <v>11</v>
      </c>
      <c r="H4" s="88"/>
      <c r="I4" s="88"/>
    </row>
    <row r="5" spans="1:9" ht="17.45" customHeight="1" x14ac:dyDescent="0.15">
      <c r="A5" s="106"/>
      <c r="B5" s="87"/>
      <c r="C5" s="71" t="s">
        <v>12</v>
      </c>
      <c r="D5" s="71" t="s">
        <v>13</v>
      </c>
      <c r="E5" s="71" t="s">
        <v>14</v>
      </c>
      <c r="F5" s="71" t="s">
        <v>15</v>
      </c>
      <c r="G5" s="88"/>
      <c r="H5" s="88"/>
      <c r="I5" s="88"/>
    </row>
    <row r="6" spans="1:9" ht="14.45" customHeight="1" x14ac:dyDescent="0.15">
      <c r="A6" s="86"/>
      <c r="B6" s="72"/>
      <c r="C6" s="73"/>
      <c r="D6" s="73"/>
      <c r="E6" s="73"/>
      <c r="F6" s="73"/>
      <c r="G6" s="84"/>
      <c r="H6" s="84"/>
      <c r="I6" s="73"/>
    </row>
    <row r="7" spans="1:9" ht="14.45" customHeight="1" x14ac:dyDescent="0.15">
      <c r="A7" s="86"/>
      <c r="B7" s="72"/>
      <c r="C7" s="73"/>
      <c r="D7" s="73"/>
      <c r="E7" s="73"/>
      <c r="F7" s="73"/>
      <c r="G7" s="84"/>
      <c r="H7" s="84"/>
      <c r="I7" s="73"/>
    </row>
    <row r="8" spans="1:9" ht="14.45" customHeight="1" x14ac:dyDescent="0.15">
      <c r="A8" s="86"/>
      <c r="B8" s="72"/>
      <c r="C8" s="73"/>
      <c r="D8" s="73"/>
      <c r="E8" s="73"/>
      <c r="F8" s="73"/>
      <c r="G8" s="89"/>
      <c r="H8" s="89"/>
      <c r="I8" s="75"/>
    </row>
    <row r="9" spans="1:9" ht="14.45" customHeight="1" x14ac:dyDescent="0.15">
      <c r="A9" s="86"/>
      <c r="B9" s="72"/>
      <c r="C9" s="73"/>
      <c r="D9" s="73"/>
      <c r="E9" s="73"/>
      <c r="F9" s="73"/>
      <c r="G9" s="89"/>
      <c r="H9" s="89"/>
      <c r="I9" s="75"/>
    </row>
    <row r="10" spans="1:9" ht="14.45" customHeight="1" x14ac:dyDescent="0.15">
      <c r="A10" s="86"/>
      <c r="B10" s="72"/>
      <c r="C10" s="73"/>
      <c r="D10" s="73"/>
      <c r="E10" s="73"/>
      <c r="F10" s="73"/>
      <c r="G10" s="84"/>
      <c r="H10" s="84"/>
      <c r="I10" s="73"/>
    </row>
    <row r="11" spans="1:9" ht="14.45" customHeight="1" x14ac:dyDescent="0.15">
      <c r="A11" s="86"/>
      <c r="B11" s="72"/>
      <c r="C11" s="73"/>
      <c r="D11" s="73"/>
      <c r="E11" s="73"/>
      <c r="F11" s="73"/>
      <c r="G11" s="89"/>
      <c r="H11" s="89"/>
      <c r="I11" s="73"/>
    </row>
    <row r="12" spans="1:9" ht="14.45" customHeight="1" x14ac:dyDescent="0.15">
      <c r="A12" s="86"/>
      <c r="B12" s="72"/>
      <c r="C12" s="73"/>
      <c r="D12" s="73"/>
      <c r="E12" s="73"/>
      <c r="F12" s="73"/>
      <c r="G12" s="84"/>
      <c r="H12" s="84"/>
      <c r="I12" s="73"/>
    </row>
    <row r="13" spans="1:9" ht="14.45" customHeight="1" x14ac:dyDescent="0.15">
      <c r="A13" s="86"/>
      <c r="B13" s="72"/>
      <c r="C13" s="73"/>
      <c r="D13" s="73"/>
      <c r="E13" s="73"/>
      <c r="F13" s="73"/>
      <c r="G13" s="89"/>
      <c r="H13" s="89"/>
      <c r="I13" s="73"/>
    </row>
    <row r="14" spans="1:9" ht="14.45" customHeight="1" x14ac:dyDescent="0.15">
      <c r="A14" s="86"/>
      <c r="B14" s="72"/>
      <c r="C14" s="73"/>
      <c r="D14" s="73"/>
      <c r="E14" s="73"/>
      <c r="F14" s="73"/>
      <c r="G14" s="89"/>
      <c r="H14" s="89"/>
      <c r="I14" s="76"/>
    </row>
    <row r="15" spans="1:9" ht="14.45" customHeight="1" x14ac:dyDescent="0.15">
      <c r="A15" s="86"/>
      <c r="B15" s="72"/>
      <c r="C15" s="73"/>
      <c r="D15" s="73"/>
      <c r="E15" s="73"/>
      <c r="F15" s="73"/>
      <c r="G15" s="84"/>
      <c r="H15" s="84"/>
      <c r="I15" s="73"/>
    </row>
    <row r="16" spans="1:9" ht="14.45" customHeight="1" x14ac:dyDescent="0.15">
      <c r="A16" s="86"/>
      <c r="B16" s="72"/>
      <c r="C16" s="73"/>
      <c r="D16" s="73"/>
      <c r="E16" s="73"/>
      <c r="F16" s="73"/>
      <c r="G16" s="89"/>
      <c r="H16" s="89"/>
      <c r="I16" s="74"/>
    </row>
    <row r="17" spans="1:9" ht="14.45" customHeight="1" x14ac:dyDescent="0.15">
      <c r="A17" s="86"/>
      <c r="B17" s="72"/>
      <c r="C17" s="73"/>
      <c r="D17" s="73"/>
      <c r="E17" s="73"/>
      <c r="F17" s="73"/>
      <c r="G17" s="84"/>
      <c r="H17" s="84"/>
      <c r="I17" s="74"/>
    </row>
    <row r="18" spans="1:9" ht="14.45" customHeight="1" x14ac:dyDescent="0.15">
      <c r="A18" s="86"/>
      <c r="B18" s="72"/>
      <c r="C18" s="73"/>
      <c r="D18" s="73"/>
      <c r="E18" s="73"/>
      <c r="F18" s="73"/>
      <c r="G18" s="89"/>
      <c r="H18" s="89"/>
      <c r="I18" s="74"/>
    </row>
    <row r="19" spans="1:9" ht="14.45" customHeight="1" x14ac:dyDescent="0.15">
      <c r="A19" s="86"/>
      <c r="B19" s="72"/>
      <c r="C19" s="73"/>
      <c r="D19" s="73"/>
      <c r="E19" s="73"/>
      <c r="F19" s="73"/>
      <c r="G19" s="89"/>
      <c r="H19" s="89"/>
      <c r="I19" s="74"/>
    </row>
    <row r="20" spans="1:9" ht="14.45" customHeight="1" x14ac:dyDescent="0.15">
      <c r="A20" s="86"/>
      <c r="B20" s="72"/>
      <c r="C20" s="73"/>
      <c r="D20" s="73"/>
      <c r="E20" s="73"/>
      <c r="F20" s="73"/>
      <c r="G20" s="84"/>
      <c r="H20" s="84"/>
      <c r="I20" s="74"/>
    </row>
    <row r="21" spans="1:9" ht="14.45" customHeight="1" x14ac:dyDescent="0.15">
      <c r="A21" s="86"/>
      <c r="B21" s="72"/>
      <c r="C21" s="73"/>
      <c r="D21" s="73"/>
      <c r="E21" s="73"/>
      <c r="F21" s="73"/>
      <c r="G21" s="89"/>
      <c r="H21" s="89"/>
      <c r="I21" s="74"/>
    </row>
    <row r="22" spans="1:9" ht="14.45" customHeight="1" x14ac:dyDescent="0.15">
      <c r="A22" s="86"/>
      <c r="B22" s="72"/>
      <c r="C22" s="73"/>
      <c r="D22" s="73"/>
      <c r="E22" s="73"/>
      <c r="F22" s="73"/>
      <c r="G22" s="84"/>
      <c r="H22" s="84"/>
      <c r="I22" s="74"/>
    </row>
    <row r="23" spans="1:9" ht="14.45" customHeight="1" x14ac:dyDescent="0.15">
      <c r="A23" s="86"/>
      <c r="B23" s="72"/>
      <c r="C23" s="73"/>
      <c r="D23" s="73"/>
      <c r="E23" s="73"/>
      <c r="F23" s="73"/>
      <c r="G23" s="89"/>
      <c r="H23" s="89"/>
      <c r="I23" s="74"/>
    </row>
    <row r="24" spans="1:9" ht="14.45" customHeight="1" x14ac:dyDescent="0.15">
      <c r="A24" s="86"/>
      <c r="B24" s="72"/>
      <c r="C24" s="73"/>
      <c r="D24" s="73"/>
      <c r="E24" s="73"/>
      <c r="F24" s="73"/>
      <c r="G24" s="89"/>
      <c r="H24" s="89"/>
      <c r="I24" s="74"/>
    </row>
    <row r="25" spans="1:9" ht="14.45" customHeight="1" x14ac:dyDescent="0.15">
      <c r="A25" s="86"/>
      <c r="B25" s="72"/>
      <c r="C25" s="73"/>
      <c r="D25" s="73"/>
      <c r="E25" s="73"/>
      <c r="F25" s="73"/>
      <c r="G25" s="84"/>
      <c r="H25" s="84"/>
      <c r="I25" s="74"/>
    </row>
    <row r="26" spans="1:9" ht="14.45" customHeight="1" x14ac:dyDescent="0.15">
      <c r="A26" s="86"/>
      <c r="B26" s="72"/>
      <c r="C26" s="73"/>
      <c r="D26" s="73"/>
      <c r="E26" s="73"/>
      <c r="F26" s="73"/>
      <c r="G26" s="89"/>
      <c r="H26" s="89"/>
      <c r="I26" s="74"/>
    </row>
    <row r="27" spans="1:9" ht="14.45" customHeight="1" x14ac:dyDescent="0.15">
      <c r="A27" s="86"/>
      <c r="B27" s="72"/>
      <c r="C27" s="73"/>
      <c r="D27" s="73"/>
      <c r="E27" s="73"/>
      <c r="F27" s="73"/>
      <c r="G27" s="84"/>
      <c r="H27" s="84"/>
      <c r="I27" s="74"/>
    </row>
    <row r="28" spans="1:9" ht="14.45" customHeight="1" x14ac:dyDescent="0.15">
      <c r="A28" s="86"/>
      <c r="B28" s="72"/>
      <c r="C28" s="73"/>
      <c r="D28" s="73"/>
      <c r="E28" s="73"/>
      <c r="F28" s="73"/>
      <c r="G28" s="89"/>
      <c r="H28" s="89"/>
      <c r="I28" s="74"/>
    </row>
    <row r="29" spans="1:9" ht="14.45" customHeight="1" x14ac:dyDescent="0.15">
      <c r="A29" s="86"/>
      <c r="B29" s="72"/>
      <c r="C29" s="73"/>
      <c r="D29" s="73"/>
      <c r="E29" s="73"/>
      <c r="F29" s="73"/>
      <c r="G29" s="89"/>
      <c r="H29" s="89"/>
      <c r="I29" s="74"/>
    </row>
    <row r="30" spans="1:9" ht="14.45" customHeight="1" x14ac:dyDescent="0.15">
      <c r="A30" s="86"/>
      <c r="B30" s="72"/>
      <c r="C30" s="73"/>
      <c r="D30" s="73"/>
      <c r="E30" s="73"/>
      <c r="F30" s="73"/>
      <c r="G30" s="84"/>
      <c r="H30" s="84"/>
      <c r="I30" s="74"/>
    </row>
    <row r="31" spans="1:9" ht="14.45" customHeight="1" x14ac:dyDescent="0.15">
      <c r="A31" s="86"/>
      <c r="B31" s="72"/>
      <c r="C31" s="73"/>
      <c r="D31" s="73"/>
      <c r="E31" s="73"/>
      <c r="F31" s="73"/>
      <c r="G31" s="89"/>
      <c r="H31" s="89"/>
      <c r="I31" s="74"/>
    </row>
    <row r="32" spans="1:9" ht="14.45" customHeight="1" x14ac:dyDescent="0.15">
      <c r="A32" s="86"/>
      <c r="B32" s="72"/>
      <c r="C32" s="73"/>
      <c r="D32" s="73"/>
      <c r="E32" s="73"/>
      <c r="F32" s="73"/>
      <c r="G32" s="84"/>
      <c r="H32" s="84"/>
      <c r="I32" s="74"/>
    </row>
    <row r="33" spans="1:9" ht="14.45" customHeight="1" x14ac:dyDescent="0.15">
      <c r="A33" s="86"/>
      <c r="B33" s="72"/>
      <c r="C33" s="73"/>
      <c r="D33" s="73"/>
      <c r="E33" s="73"/>
      <c r="F33" s="73"/>
      <c r="G33" s="89"/>
      <c r="H33" s="89"/>
      <c r="I33" s="74"/>
    </row>
    <row r="34" spans="1:9" ht="14.45" customHeight="1" x14ac:dyDescent="0.15">
      <c r="A34" s="86"/>
      <c r="B34" s="72"/>
      <c r="C34" s="73"/>
      <c r="D34" s="73"/>
      <c r="E34" s="73"/>
      <c r="F34" s="73"/>
      <c r="G34" s="89"/>
      <c r="H34" s="89"/>
      <c r="I34" s="74"/>
    </row>
    <row r="35" spans="1:9" ht="14.45" customHeight="1" x14ac:dyDescent="0.15">
      <c r="A35" s="86"/>
      <c r="B35" s="72"/>
      <c r="C35" s="73"/>
      <c r="D35" s="73"/>
      <c r="E35" s="73"/>
      <c r="F35" s="73"/>
      <c r="G35" s="84"/>
      <c r="H35" s="84"/>
      <c r="I35" s="74"/>
    </row>
    <row r="36" spans="1:9" ht="14.45" customHeight="1" x14ac:dyDescent="0.15">
      <c r="A36" s="86"/>
      <c r="B36" s="72"/>
      <c r="C36" s="73"/>
      <c r="D36" s="73"/>
      <c r="E36" s="73"/>
      <c r="F36" s="73"/>
      <c r="G36" s="89"/>
      <c r="H36" s="89"/>
      <c r="I36" s="74"/>
    </row>
    <row r="37" spans="1:9" ht="14.45" customHeight="1" x14ac:dyDescent="0.15">
      <c r="A37" s="86"/>
      <c r="B37" s="72"/>
      <c r="C37" s="73"/>
      <c r="D37" s="73"/>
      <c r="E37" s="73"/>
      <c r="F37" s="73"/>
      <c r="G37" s="84"/>
      <c r="H37" s="84"/>
      <c r="I37" s="74"/>
    </row>
    <row r="38" spans="1:9" ht="14.45" customHeight="1" x14ac:dyDescent="0.15">
      <c r="A38" s="86"/>
      <c r="B38" s="72"/>
      <c r="C38" s="73"/>
      <c r="D38" s="73"/>
      <c r="E38" s="73"/>
      <c r="F38" s="73"/>
      <c r="G38" s="89"/>
      <c r="H38" s="89"/>
      <c r="I38" s="74"/>
    </row>
    <row r="39" spans="1:9" ht="14.45" customHeight="1" x14ac:dyDescent="0.15">
      <c r="A39" s="86"/>
      <c r="B39" s="72"/>
      <c r="C39" s="73"/>
      <c r="D39" s="73"/>
      <c r="E39" s="73"/>
      <c r="F39" s="73"/>
      <c r="G39" s="89"/>
      <c r="H39" s="89"/>
      <c r="I39" s="74"/>
    </row>
    <row r="40" spans="1:9" ht="14.45" customHeight="1" x14ac:dyDescent="0.15">
      <c r="A40" s="86"/>
      <c r="B40" s="72"/>
      <c r="C40" s="73"/>
      <c r="D40" s="73"/>
      <c r="E40" s="73"/>
      <c r="F40" s="73"/>
      <c r="G40" s="84"/>
      <c r="H40" s="84"/>
      <c r="I40" s="74"/>
    </row>
    <row r="41" spans="1:9" ht="14.45" customHeight="1" x14ac:dyDescent="0.15">
      <c r="A41" s="86"/>
      <c r="B41" s="72"/>
      <c r="C41" s="73"/>
      <c r="D41" s="73"/>
      <c r="E41" s="73"/>
      <c r="F41" s="73"/>
      <c r="G41" s="89"/>
      <c r="H41" s="89"/>
      <c r="I41" s="74"/>
    </row>
    <row r="42" spans="1:9" ht="14.45" customHeight="1" x14ac:dyDescent="0.15">
      <c r="A42" s="86"/>
      <c r="B42" s="72"/>
      <c r="C42" s="73"/>
      <c r="D42" s="73"/>
      <c r="E42" s="73"/>
      <c r="F42" s="73"/>
      <c r="G42" s="84"/>
      <c r="H42" s="84"/>
      <c r="I42" s="74"/>
    </row>
    <row r="43" spans="1:9" ht="14.45" customHeight="1" x14ac:dyDescent="0.15">
      <c r="A43" s="86"/>
      <c r="B43" s="72"/>
      <c r="C43" s="73"/>
      <c r="D43" s="73"/>
      <c r="E43" s="73"/>
      <c r="F43" s="73"/>
      <c r="G43" s="89"/>
      <c r="H43" s="89"/>
      <c r="I43" s="74"/>
    </row>
    <row r="44" spans="1:9" ht="14.45" customHeight="1" x14ac:dyDescent="0.15">
      <c r="A44" s="86"/>
      <c r="B44" s="72"/>
      <c r="C44" s="73"/>
      <c r="D44" s="73"/>
      <c r="E44" s="73"/>
      <c r="F44" s="73"/>
      <c r="G44" s="89"/>
      <c r="H44" s="89"/>
      <c r="I44" s="74"/>
    </row>
    <row r="45" spans="1:9" ht="14.45" customHeight="1" x14ac:dyDescent="0.15">
      <c r="A45" s="86"/>
      <c r="B45" s="72"/>
      <c r="C45" s="73"/>
      <c r="D45" s="73"/>
      <c r="E45" s="73"/>
      <c r="F45" s="73"/>
      <c r="G45" s="84"/>
      <c r="H45" s="84"/>
      <c r="I45" s="74"/>
    </row>
    <row r="46" spans="1:9" ht="14.45" customHeight="1" x14ac:dyDescent="0.15">
      <c r="A46" s="86"/>
      <c r="B46" s="72"/>
      <c r="C46" s="73"/>
      <c r="D46" s="73"/>
      <c r="E46" s="73"/>
      <c r="F46" s="73"/>
      <c r="G46" s="89"/>
      <c r="H46" s="89"/>
      <c r="I46" s="74"/>
    </row>
    <row r="47" spans="1:9" ht="14.45" customHeight="1" x14ac:dyDescent="0.15">
      <c r="A47" s="86"/>
      <c r="B47" s="72"/>
      <c r="C47" s="73"/>
      <c r="D47" s="73"/>
      <c r="E47" s="73"/>
      <c r="F47" s="73"/>
      <c r="G47" s="84"/>
      <c r="H47" s="84"/>
      <c r="I47" s="74"/>
    </row>
  </sheetData>
  <mergeCells count="54">
    <mergeCell ref="A1:I1"/>
    <mergeCell ref="B2:D2"/>
    <mergeCell ref="F2:G2"/>
    <mergeCell ref="H2:I2"/>
    <mergeCell ref="B3:D3"/>
    <mergeCell ref="F3:G3"/>
    <mergeCell ref="H3:I3"/>
    <mergeCell ref="D4:F4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9:H39"/>
    <mergeCell ref="G30:H30"/>
    <mergeCell ref="G31:H31"/>
    <mergeCell ref="G32:H32"/>
    <mergeCell ref="G33:H33"/>
    <mergeCell ref="G34:H34"/>
    <mergeCell ref="G45:H45"/>
    <mergeCell ref="G46:H46"/>
    <mergeCell ref="G47:H47"/>
    <mergeCell ref="A4:A5"/>
    <mergeCell ref="A6:A47"/>
    <mergeCell ref="B4:B5"/>
    <mergeCell ref="G4:I5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</mergeCells>
  <phoneticPr fontId="7" type="noConversion"/>
  <pageMargins left="0.74803149606299213" right="0.43307086614173229" top="0.78740157480314965" bottom="0.78740157480314965" header="0.47244094488188981" footer="0.47244094488188981"/>
  <pageSetup paperSize="9" orientation="portrait" r:id="rId1"/>
  <headerFooter>
    <oddHeader>&amp;C&amp;10陕西交控工程技术有限公司&amp;R&amp;10第&amp;P页共&amp;N页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8</vt:i4>
      </vt:variant>
    </vt:vector>
  </HeadingPairs>
  <TitlesOfParts>
    <vt:vector size="21" baseType="lpstr">
      <vt:lpstr>匝道桥</vt:lpstr>
      <vt:lpstr>匝道隧道</vt:lpstr>
      <vt:lpstr>匝道左幅</vt:lpstr>
      <vt:lpstr>匝道右幅</vt:lpstr>
      <vt:lpstr>右幅</vt:lpstr>
      <vt:lpstr>左幅</vt:lpstr>
      <vt:lpstr>隧道</vt:lpstr>
      <vt:lpstr>桥</vt:lpstr>
      <vt:lpstr>复合路面左幅</vt:lpstr>
      <vt:lpstr>复合路面右幅</vt:lpstr>
      <vt:lpstr>结果统计</vt:lpstr>
      <vt:lpstr>备注</vt:lpstr>
      <vt:lpstr>Sheet1</vt:lpstr>
      <vt:lpstr>复合路面右幅!Print_Titles</vt:lpstr>
      <vt:lpstr>复合路面左幅!Print_Titles</vt:lpstr>
      <vt:lpstr>桥!Print_Titles</vt:lpstr>
      <vt:lpstr>隧道!Print_Titles</vt:lpstr>
      <vt:lpstr>匝道桥!Print_Titles</vt:lpstr>
      <vt:lpstr>匝道隧道!Print_Titles</vt:lpstr>
      <vt:lpstr>匝道右幅!Print_Titles</vt:lpstr>
      <vt:lpstr>匝道左幅!Print_Titles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qiang wu</cp:lastModifiedBy>
  <cp:lastPrinted>2018-05-04T08:27:00Z</cp:lastPrinted>
  <dcterms:created xsi:type="dcterms:W3CDTF">1996-12-17T01:32:00Z</dcterms:created>
  <dcterms:modified xsi:type="dcterms:W3CDTF">2023-09-28T12:13:59Z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