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jcoliz\Ofx\YoFi.Tests\SampleData\"/>
    </mc:Choice>
  </mc:AlternateContent>
  <xr:revisionPtr revIDLastSave="0" documentId="13_ncr:1_{5522D1D5-8DC3-4A62-BA1D-E9FE4ADFCC98}" xr6:coauthVersionLast="47" xr6:coauthVersionMax="47" xr10:uidLastSave="{00000000-0000-0000-0000-000000000000}"/>
  <bookViews>
    <workbookView xWindow="6130" yWindow="3350" windowWidth="28800" windowHeight="15460" xr2:uid="{D78380F0-A539-4D8B-9BEC-B3C0621EF4A6}"/>
  </bookViews>
  <sheets>
    <sheet name="Defin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2" i="1"/>
  <c r="C17" i="1"/>
  <c r="C16" i="1"/>
  <c r="C5" i="1"/>
  <c r="C45" i="1"/>
  <c r="C44" i="1"/>
  <c r="C22" i="1"/>
  <c r="C23" i="1"/>
  <c r="C21" i="1"/>
  <c r="C20" i="1"/>
  <c r="C40" i="1"/>
  <c r="C38" i="1"/>
  <c r="C37" i="1"/>
  <c r="C39" i="1"/>
  <c r="C36" i="1"/>
  <c r="C28" i="1"/>
  <c r="C19" i="1"/>
  <c r="C18" i="1"/>
  <c r="C41" i="1"/>
  <c r="C6" i="1"/>
  <c r="C4" i="1"/>
  <c r="C2" i="1"/>
  <c r="C3" i="1"/>
  <c r="C27" i="1"/>
  <c r="C29" i="1"/>
  <c r="C46" i="1"/>
  <c r="C42" i="1"/>
  <c r="C35" i="1"/>
  <c r="C43" i="1"/>
  <c r="C32" i="1"/>
  <c r="C31" i="1"/>
  <c r="C30" i="1"/>
  <c r="C26" i="1"/>
  <c r="C25" i="1"/>
  <c r="C24" i="1"/>
  <c r="C7" i="1"/>
  <c r="C14" i="1"/>
  <c r="C13" i="1"/>
  <c r="C9" i="1"/>
</calcChain>
</file>

<file path=xl/sharedStrings.xml><?xml version="1.0" encoding="utf-8"?>
<sst xmlns="http://schemas.openxmlformats.org/spreadsheetml/2006/main" count="234" uniqueCount="95">
  <si>
    <t>Housing:Mortgage Interest</t>
  </si>
  <si>
    <t>Housing:Property Tax</t>
  </si>
  <si>
    <t>Housing:Repairs &amp; Maintenance</t>
  </si>
  <si>
    <t>Housing:Utilities:Gas</t>
  </si>
  <si>
    <t>Housing:Utilities:Electric</t>
  </si>
  <si>
    <t>Housing:Utilities:Cable TV</t>
  </si>
  <si>
    <t>Housing:Utilities:Cellular</t>
  </si>
  <si>
    <t>Housing:Utilities:Trash</t>
  </si>
  <si>
    <t>Housing:Utilities:Water &amp; Sewer</t>
  </si>
  <si>
    <t>Food:At Home</t>
  </si>
  <si>
    <t>Monthly</t>
  </si>
  <si>
    <t>Yearly</t>
  </si>
  <si>
    <t>Quarterly</t>
  </si>
  <si>
    <t>None</t>
  </si>
  <si>
    <t>Moderate</t>
  </si>
  <si>
    <t>Low</t>
  </si>
  <si>
    <t>Weekly</t>
  </si>
  <si>
    <t>High</t>
  </si>
  <si>
    <t>Healthcare:Premiums</t>
  </si>
  <si>
    <t>Healthcare:Co-Pays</t>
  </si>
  <si>
    <t>Healthcare:Out-of-pocket</t>
  </si>
  <si>
    <t>Insurance:Life</t>
  </si>
  <si>
    <t>Insurance:Disability</t>
  </si>
  <si>
    <t>Transportation:Fuel</t>
  </si>
  <si>
    <t>Transportation:Insurance</t>
  </si>
  <si>
    <t>Transportation:Car Payment</t>
  </si>
  <si>
    <t>Transportation:Repairs &amp; Maintenance</t>
  </si>
  <si>
    <t>Housing:Home Goods</t>
  </si>
  <si>
    <t>Entertainment:Disney Plus</t>
  </si>
  <si>
    <t>Entertainment:Netflix</t>
  </si>
  <si>
    <t>Entertainment:Cinema</t>
  </si>
  <si>
    <t>Entertainment:Go-Karts</t>
  </si>
  <si>
    <t>Income:Salary</t>
  </si>
  <si>
    <t>Taxes:SSA</t>
  </si>
  <si>
    <t>Taxes:Medicare</t>
  </si>
  <si>
    <t>Paycheck</t>
  </si>
  <si>
    <t>Income:401k Match</t>
  </si>
  <si>
    <t>Savings:401k Match</t>
  </si>
  <si>
    <t>Savings:401k Contributions</t>
  </si>
  <si>
    <t>Savings:Mortgage Principal</t>
  </si>
  <si>
    <t>Income:Bonus</t>
  </si>
  <si>
    <t>Taxes:Federal:Return</t>
  </si>
  <si>
    <t>Taxes:Federal:Paycheck</t>
  </si>
  <si>
    <t>Transportation:Registration</t>
  </si>
  <si>
    <t>Housing:Condo Fees</t>
  </si>
  <si>
    <t>Taxes:State Income</t>
  </si>
  <si>
    <t>Taxes:State Disability</t>
  </si>
  <si>
    <t>Personal:Clothing</t>
  </si>
  <si>
    <t>Personal:Haircuts</t>
  </si>
  <si>
    <t>Personal:Electronics</t>
  </si>
  <si>
    <t>Personal:Apps</t>
  </si>
  <si>
    <t>Category</t>
  </si>
  <si>
    <t>Payee</t>
  </si>
  <si>
    <t>Waste Management</t>
  </si>
  <si>
    <t>Windsor County Water Co</t>
  </si>
  <si>
    <t>Sprint</t>
  </si>
  <si>
    <t>Viacom</t>
  </si>
  <si>
    <t>GEICO Auto Insurance</t>
  </si>
  <si>
    <t>Housing:Insurance</t>
  </si>
  <si>
    <t>GEICO Homeowners Insurance</t>
  </si>
  <si>
    <t>Netflix</t>
  </si>
  <si>
    <t>AMC</t>
  </si>
  <si>
    <t>Chase Bank Mortgage</t>
  </si>
  <si>
    <t>Standard Oil</t>
  </si>
  <si>
    <t>Windsor County DMV</t>
  </si>
  <si>
    <t>Chase Bank Auto Loans</t>
  </si>
  <si>
    <t>Disney Plus</t>
  </si>
  <si>
    <t>IRS</t>
  </si>
  <si>
    <t>iTunes App Store</t>
  </si>
  <si>
    <t>Zohan Dvir</t>
  </si>
  <si>
    <t>Nordstrom</t>
  </si>
  <si>
    <t>Providence Medical</t>
  </si>
  <si>
    <t>Ralph's</t>
  </si>
  <si>
    <t>Connor Construction</t>
  </si>
  <si>
    <t>Amazon</t>
  </si>
  <si>
    <t>Mortgage</t>
  </si>
  <si>
    <t>SemiMonthly</t>
  </si>
  <si>
    <t>ManyPerWeek</t>
  </si>
  <si>
    <t>Food:Away:Dinner</t>
  </si>
  <si>
    <t>Food:Away:Coffee</t>
  </si>
  <si>
    <t>AmountJitter</t>
  </si>
  <si>
    <t>DateJitter</t>
  </si>
  <si>
    <t>Group</t>
  </si>
  <si>
    <t>Megacorp, Inc.</t>
  </si>
  <si>
    <t>Applebees,Olive Garden,Spaghetti Factory</t>
  </si>
  <si>
    <t>Farquat Homeowners Assoc</t>
  </si>
  <si>
    <t>County of Windsor Assessors Office</t>
  </si>
  <si>
    <t>Central Gas Electric</t>
  </si>
  <si>
    <t>Bed Bath Beyond,Target,Container Store</t>
  </si>
  <si>
    <t>Starbucks,Uptown Espresso,Tim Hortons</t>
  </si>
  <si>
    <t>Speedy Speeds</t>
  </si>
  <si>
    <t>Megacorp Inc</t>
  </si>
  <si>
    <t>Mikes Wrenchems</t>
  </si>
  <si>
    <t>AmountYearly</t>
  </si>
  <si>
    <t>DateFrequency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</si>
</sst>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7678C-2EAF-4E37-B1FA-AD78BDAEE85C}" name="Table1" displayName="Table1" ref="A1:G46" totalsRowShown="0">
  <autoFilter ref="A1:G46" xr:uid="{1E37678C-2EAF-4E37-B1FA-AD78BDAEE85C}"/>
  <tableColumns count="7">
    <tableColumn id="1" xr3:uid="{2D305D92-F06E-4A42-ADD5-8905CE687361}" name="Category"/>
    <tableColumn id="2" xr3:uid="{CD6746BA-7D2E-459B-9C57-966F0DD88C48}" name="Payee"/>
    <tableColumn id="3" xr3:uid="{93117429-1FD4-4AA7-BE38-B0D0B1C52453}" name="AmountYearly" dataDxfId="0" dataCellStyle="Currency"/>
    <tableColumn id="4" xr3:uid="{3579543E-128A-4FB8-8B84-8E3E22C7B7EA}" name="DateFrequency"/>
    <tableColumn id="5" xr3:uid="{778F6780-87B7-466A-8305-1DFBFB539DA5}" name="AmountJitter"/>
    <tableColumn id="6" xr3:uid="{57ACD242-AF26-46E4-AC6D-23DE7A7410EC}" name="DateJitter"/>
    <tableColumn id="15" xr3:uid="{A48EA1D1-3BF2-427F-B68E-F650AE4C5A46}" name="Grou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0386-6A87-4615-9CF7-243BB5DCA6C5}">
  <dimension ref="A1:G46"/>
  <sheetViews>
    <sheetView tabSelected="1" workbookViewId="0">
      <selection activeCell="D2" sqref="D2"/>
    </sheetView>
  </sheetViews>
  <sheetFormatPr defaultRowHeight="14.5" x14ac:dyDescent="0.35"/>
  <cols>
    <col min="1" max="1" width="27.81640625" bestFit="1" customWidth="1"/>
    <col min="2" max="2" width="31.26953125" bestFit="1" customWidth="1"/>
    <col min="3" max="3" width="15.08984375" customWidth="1"/>
    <col min="4" max="4" width="21.6328125" customWidth="1"/>
    <col min="5" max="5" width="14.08984375" customWidth="1"/>
    <col min="6" max="7" width="11.26953125" customWidth="1"/>
  </cols>
  <sheetData>
    <row r="1" spans="1:7" x14ac:dyDescent="0.35">
      <c r="A1" t="s">
        <v>51</v>
      </c>
      <c r="B1" t="s">
        <v>52</v>
      </c>
      <c r="C1" t="s">
        <v>93</v>
      </c>
      <c r="D1" t="s">
        <v>94</v>
      </c>
      <c r="E1" t="s">
        <v>80</v>
      </c>
      <c r="F1" t="s">
        <v>81</v>
      </c>
      <c r="G1" t="s">
        <v>82</v>
      </c>
    </row>
    <row r="2" spans="1:7" x14ac:dyDescent="0.35">
      <c r="A2" t="s">
        <v>39</v>
      </c>
      <c r="B2" t="s">
        <v>62</v>
      </c>
      <c r="C2" s="1">
        <f>-800*12</f>
        <v>-9600</v>
      </c>
      <c r="D2" t="s">
        <v>10</v>
      </c>
      <c r="E2" t="s">
        <v>13</v>
      </c>
      <c r="F2" t="s">
        <v>13</v>
      </c>
      <c r="G2" t="s">
        <v>75</v>
      </c>
    </row>
    <row r="3" spans="1:7" x14ac:dyDescent="0.35">
      <c r="A3" t="s">
        <v>0</v>
      </c>
      <c r="C3" s="1">
        <f>-700*12</f>
        <v>-8400</v>
      </c>
      <c r="D3" t="s">
        <v>10</v>
      </c>
      <c r="E3" t="s">
        <v>13</v>
      </c>
      <c r="F3" t="s">
        <v>13</v>
      </c>
      <c r="G3" t="s">
        <v>75</v>
      </c>
    </row>
    <row r="4" spans="1:7" x14ac:dyDescent="0.35">
      <c r="A4" t="s">
        <v>44</v>
      </c>
      <c r="B4" t="s">
        <v>85</v>
      </c>
      <c r="C4" s="1">
        <f>-330*12</f>
        <v>-3960</v>
      </c>
      <c r="D4" t="s">
        <v>10</v>
      </c>
      <c r="E4" t="s">
        <v>13</v>
      </c>
      <c r="F4" t="s">
        <v>13</v>
      </c>
    </row>
    <row r="5" spans="1:7" x14ac:dyDescent="0.35">
      <c r="A5" t="s">
        <v>58</v>
      </c>
      <c r="B5" t="s">
        <v>59</v>
      </c>
      <c r="C5" s="1">
        <f>-400</f>
        <v>-400</v>
      </c>
      <c r="D5" t="s">
        <v>11</v>
      </c>
      <c r="E5" t="s">
        <v>13</v>
      </c>
      <c r="F5" t="s">
        <v>17</v>
      </c>
    </row>
    <row r="6" spans="1:7" x14ac:dyDescent="0.35">
      <c r="A6" t="s">
        <v>1</v>
      </c>
      <c r="B6" t="s">
        <v>86</v>
      </c>
      <c r="C6" s="1">
        <f>-5000</f>
        <v>-5000</v>
      </c>
      <c r="D6" t="s">
        <v>11</v>
      </c>
      <c r="E6" t="s">
        <v>13</v>
      </c>
      <c r="F6" t="s">
        <v>17</v>
      </c>
    </row>
    <row r="7" spans="1:7" x14ac:dyDescent="0.35">
      <c r="A7" t="s">
        <v>2</v>
      </c>
      <c r="B7" t="s">
        <v>73</v>
      </c>
      <c r="C7" s="1">
        <f>-300*12</f>
        <v>-3600</v>
      </c>
      <c r="D7" t="s">
        <v>12</v>
      </c>
      <c r="E7" t="s">
        <v>14</v>
      </c>
      <c r="F7" t="s">
        <v>17</v>
      </c>
    </row>
    <row r="8" spans="1:7" x14ac:dyDescent="0.35">
      <c r="A8" t="s">
        <v>3</v>
      </c>
      <c r="B8" t="s">
        <v>87</v>
      </c>
      <c r="C8" s="1">
        <v>-800</v>
      </c>
      <c r="D8" t="s">
        <v>10</v>
      </c>
      <c r="E8" t="s">
        <v>15</v>
      </c>
      <c r="F8" t="s">
        <v>13</v>
      </c>
    </row>
    <row r="9" spans="1:7" x14ac:dyDescent="0.35">
      <c r="A9" t="s">
        <v>4</v>
      </c>
      <c r="B9" t="s">
        <v>87</v>
      </c>
      <c r="C9" s="1">
        <f>-50*12</f>
        <v>-600</v>
      </c>
      <c r="D9" t="s">
        <v>10</v>
      </c>
      <c r="E9" t="s">
        <v>15</v>
      </c>
      <c r="F9" t="s">
        <v>13</v>
      </c>
    </row>
    <row r="10" spans="1:7" x14ac:dyDescent="0.35">
      <c r="A10" t="s">
        <v>7</v>
      </c>
      <c r="B10" t="s">
        <v>53</v>
      </c>
      <c r="C10" s="1">
        <v>-700</v>
      </c>
      <c r="D10" t="s">
        <v>10</v>
      </c>
      <c r="E10" t="s">
        <v>13</v>
      </c>
      <c r="F10" t="s">
        <v>13</v>
      </c>
    </row>
    <row r="11" spans="1:7" x14ac:dyDescent="0.35">
      <c r="A11" t="s">
        <v>8</v>
      </c>
      <c r="B11" t="s">
        <v>54</v>
      </c>
      <c r="C11" s="1">
        <v>-400</v>
      </c>
      <c r="D11" t="s">
        <v>10</v>
      </c>
      <c r="E11" t="s">
        <v>13</v>
      </c>
      <c r="F11" t="s">
        <v>13</v>
      </c>
    </row>
    <row r="12" spans="1:7" x14ac:dyDescent="0.35">
      <c r="A12" t="s">
        <v>5</v>
      </c>
      <c r="B12" t="s">
        <v>56</v>
      </c>
      <c r="C12" s="1">
        <f>-95*12</f>
        <v>-1140</v>
      </c>
      <c r="D12" t="s">
        <v>10</v>
      </c>
      <c r="E12" t="s">
        <v>13</v>
      </c>
      <c r="F12" t="s">
        <v>13</v>
      </c>
    </row>
    <row r="13" spans="1:7" x14ac:dyDescent="0.35">
      <c r="A13" t="s">
        <v>6</v>
      </c>
      <c r="B13" t="s">
        <v>55</v>
      </c>
      <c r="C13" s="1">
        <f>-40*12</f>
        <v>-480</v>
      </c>
      <c r="D13" t="s">
        <v>10</v>
      </c>
      <c r="E13" t="s">
        <v>13</v>
      </c>
      <c r="F13" t="s">
        <v>13</v>
      </c>
    </row>
    <row r="14" spans="1:7" x14ac:dyDescent="0.35">
      <c r="A14" t="s">
        <v>27</v>
      </c>
      <c r="B14" t="s">
        <v>88</v>
      </c>
      <c r="C14" s="1">
        <f>-200*12</f>
        <v>-2400</v>
      </c>
      <c r="D14" t="s">
        <v>16</v>
      </c>
      <c r="E14" t="s">
        <v>17</v>
      </c>
      <c r="F14" t="s">
        <v>17</v>
      </c>
    </row>
    <row r="15" spans="1:7" x14ac:dyDescent="0.35">
      <c r="A15" t="s">
        <v>9</v>
      </c>
      <c r="B15" t="s">
        <v>72</v>
      </c>
      <c r="C15" s="1">
        <f>-85*52</f>
        <v>-4420</v>
      </c>
      <c r="D15" t="s">
        <v>16</v>
      </c>
      <c r="E15" t="s">
        <v>14</v>
      </c>
      <c r="F15" t="s">
        <v>15</v>
      </c>
    </row>
    <row r="16" spans="1:7" x14ac:dyDescent="0.35">
      <c r="A16" t="s">
        <v>79</v>
      </c>
      <c r="B16" t="s">
        <v>89</v>
      </c>
      <c r="C16" s="1">
        <f>-52*3*7.5</f>
        <v>-1170</v>
      </c>
      <c r="D16" t="s">
        <v>77</v>
      </c>
      <c r="E16" t="s">
        <v>17</v>
      </c>
      <c r="F16" t="s">
        <v>17</v>
      </c>
    </row>
    <row r="17" spans="1:6" x14ac:dyDescent="0.35">
      <c r="A17" t="s">
        <v>78</v>
      </c>
      <c r="B17" t="s">
        <v>84</v>
      </c>
      <c r="C17" s="1">
        <f>-52*3*50</f>
        <v>-7800</v>
      </c>
      <c r="D17" t="s">
        <v>77</v>
      </c>
      <c r="E17" t="s">
        <v>17</v>
      </c>
      <c r="F17" t="s">
        <v>17</v>
      </c>
    </row>
    <row r="18" spans="1:6" x14ac:dyDescent="0.35">
      <c r="A18" t="s">
        <v>19</v>
      </c>
      <c r="B18" t="s">
        <v>71</v>
      </c>
      <c r="C18" s="1">
        <f>-400</f>
        <v>-400</v>
      </c>
      <c r="D18" t="s">
        <v>12</v>
      </c>
      <c r="E18" t="s">
        <v>17</v>
      </c>
      <c r="F18" t="s">
        <v>17</v>
      </c>
    </row>
    <row r="19" spans="1:6" x14ac:dyDescent="0.35">
      <c r="A19" t="s">
        <v>20</v>
      </c>
      <c r="B19" t="s">
        <v>71</v>
      </c>
      <c r="C19" s="1">
        <f>-1200</f>
        <v>-1200</v>
      </c>
      <c r="D19" t="s">
        <v>12</v>
      </c>
      <c r="E19" t="s">
        <v>17</v>
      </c>
      <c r="F19" t="s">
        <v>17</v>
      </c>
    </row>
    <row r="20" spans="1:6" x14ac:dyDescent="0.35">
      <c r="A20" t="s">
        <v>47</v>
      </c>
      <c r="B20" t="s">
        <v>70</v>
      </c>
      <c r="C20" s="1">
        <f>-150*12</f>
        <v>-1800</v>
      </c>
      <c r="D20" t="s">
        <v>16</v>
      </c>
      <c r="E20" t="s">
        <v>17</v>
      </c>
      <c r="F20" t="s">
        <v>17</v>
      </c>
    </row>
    <row r="21" spans="1:6" x14ac:dyDescent="0.35">
      <c r="A21" t="s">
        <v>48</v>
      </c>
      <c r="B21" t="s">
        <v>69</v>
      </c>
      <c r="C21" s="1">
        <f>-40*6</f>
        <v>-240</v>
      </c>
      <c r="D21" t="s">
        <v>12</v>
      </c>
      <c r="E21" t="s">
        <v>13</v>
      </c>
      <c r="F21" t="s">
        <v>14</v>
      </c>
    </row>
    <row r="22" spans="1:6" x14ac:dyDescent="0.35">
      <c r="A22" t="s">
        <v>50</v>
      </c>
      <c r="B22" t="s">
        <v>68</v>
      </c>
      <c r="C22" s="1">
        <f>-250</f>
        <v>-250</v>
      </c>
      <c r="D22" t="s">
        <v>10</v>
      </c>
      <c r="E22" t="s">
        <v>17</v>
      </c>
      <c r="F22" t="s">
        <v>17</v>
      </c>
    </row>
    <row r="23" spans="1:6" x14ac:dyDescent="0.35">
      <c r="A23" t="s">
        <v>49</v>
      </c>
      <c r="B23" t="s">
        <v>74</v>
      </c>
      <c r="C23" s="1">
        <f>-200*12</f>
        <v>-2400</v>
      </c>
      <c r="D23" t="s">
        <v>16</v>
      </c>
      <c r="E23" t="s">
        <v>17</v>
      </c>
      <c r="F23" t="s">
        <v>17</v>
      </c>
    </row>
    <row r="24" spans="1:6" x14ac:dyDescent="0.35">
      <c r="A24" t="s">
        <v>23</v>
      </c>
      <c r="B24" t="s">
        <v>63</v>
      </c>
      <c r="C24" s="1">
        <f>52*-35</f>
        <v>-1820</v>
      </c>
      <c r="D24" t="s">
        <v>16</v>
      </c>
      <c r="E24" t="s">
        <v>17</v>
      </c>
      <c r="F24" t="s">
        <v>14</v>
      </c>
    </row>
    <row r="25" spans="1:6" x14ac:dyDescent="0.35">
      <c r="A25" t="s">
        <v>24</v>
      </c>
      <c r="B25" t="s">
        <v>57</v>
      </c>
      <c r="C25" s="1">
        <f>-500</f>
        <v>-500</v>
      </c>
      <c r="D25" t="s">
        <v>12</v>
      </c>
      <c r="E25" t="s">
        <v>13</v>
      </c>
      <c r="F25" t="s">
        <v>13</v>
      </c>
    </row>
    <row r="26" spans="1:6" x14ac:dyDescent="0.35">
      <c r="A26" t="s">
        <v>43</v>
      </c>
      <c r="B26" t="s">
        <v>64</v>
      </c>
      <c r="C26" s="1">
        <f>-300</f>
        <v>-300</v>
      </c>
      <c r="D26" t="s">
        <v>11</v>
      </c>
      <c r="E26" t="s">
        <v>15</v>
      </c>
      <c r="F26" t="s">
        <v>13</v>
      </c>
    </row>
    <row r="27" spans="1:6" x14ac:dyDescent="0.35">
      <c r="A27" t="s">
        <v>25</v>
      </c>
      <c r="B27" t="s">
        <v>65</v>
      </c>
      <c r="C27" s="1">
        <f>-400*12</f>
        <v>-4800</v>
      </c>
      <c r="D27" t="s">
        <v>10</v>
      </c>
      <c r="E27" t="s">
        <v>13</v>
      </c>
      <c r="F27" t="s">
        <v>13</v>
      </c>
    </row>
    <row r="28" spans="1:6" x14ac:dyDescent="0.35">
      <c r="A28" t="s">
        <v>26</v>
      </c>
      <c r="B28" t="s">
        <v>92</v>
      </c>
      <c r="C28" s="1">
        <f>-2000</f>
        <v>-2000</v>
      </c>
      <c r="D28" t="s">
        <v>12</v>
      </c>
      <c r="E28" t="s">
        <v>17</v>
      </c>
      <c r="F28" t="s">
        <v>17</v>
      </c>
    </row>
    <row r="29" spans="1:6" x14ac:dyDescent="0.35">
      <c r="A29" t="s">
        <v>28</v>
      </c>
      <c r="B29" t="s">
        <v>66</v>
      </c>
      <c r="C29" s="1">
        <f>-12*12</f>
        <v>-144</v>
      </c>
      <c r="D29" t="s">
        <v>10</v>
      </c>
      <c r="E29" t="s">
        <v>13</v>
      </c>
      <c r="F29" t="s">
        <v>13</v>
      </c>
    </row>
    <row r="30" spans="1:6" x14ac:dyDescent="0.35">
      <c r="A30" t="s">
        <v>29</v>
      </c>
      <c r="B30" t="s">
        <v>60</v>
      </c>
      <c r="C30" s="1">
        <f>-15*12</f>
        <v>-180</v>
      </c>
      <c r="D30" t="s">
        <v>10</v>
      </c>
      <c r="E30" t="s">
        <v>13</v>
      </c>
      <c r="F30" t="s">
        <v>13</v>
      </c>
    </row>
    <row r="31" spans="1:6" x14ac:dyDescent="0.35">
      <c r="A31" t="s">
        <v>30</v>
      </c>
      <c r="B31" t="s">
        <v>61</v>
      </c>
      <c r="C31" s="1">
        <f>-25*12</f>
        <v>-300</v>
      </c>
      <c r="D31" t="s">
        <v>10</v>
      </c>
      <c r="E31" t="s">
        <v>15</v>
      </c>
      <c r="F31" t="s">
        <v>17</v>
      </c>
    </row>
    <row r="32" spans="1:6" x14ac:dyDescent="0.35">
      <c r="A32" t="s">
        <v>31</v>
      </c>
      <c r="B32" t="s">
        <v>90</v>
      </c>
      <c r="C32" s="1">
        <f>-125*4</f>
        <v>-500</v>
      </c>
      <c r="D32" t="s">
        <v>12</v>
      </c>
      <c r="E32" t="s">
        <v>15</v>
      </c>
      <c r="F32" t="s">
        <v>14</v>
      </c>
    </row>
    <row r="33" spans="1:7" x14ac:dyDescent="0.35">
      <c r="A33" t="s">
        <v>40</v>
      </c>
      <c r="B33" t="s">
        <v>83</v>
      </c>
      <c r="C33" s="1">
        <v>25000</v>
      </c>
      <c r="D33" t="s">
        <v>11</v>
      </c>
      <c r="E33" t="s">
        <v>13</v>
      </c>
      <c r="F33" t="s">
        <v>13</v>
      </c>
    </row>
    <row r="34" spans="1:7" x14ac:dyDescent="0.35">
      <c r="A34" t="s">
        <v>32</v>
      </c>
      <c r="B34" t="s">
        <v>91</v>
      </c>
      <c r="C34" s="1">
        <v>120000</v>
      </c>
      <c r="D34" t="s">
        <v>76</v>
      </c>
      <c r="E34" t="s">
        <v>13</v>
      </c>
      <c r="F34" t="s">
        <v>13</v>
      </c>
      <c r="G34" t="s">
        <v>35</v>
      </c>
    </row>
    <row r="35" spans="1:7" x14ac:dyDescent="0.35">
      <c r="A35" t="s">
        <v>36</v>
      </c>
      <c r="C35" s="1">
        <f>4000</f>
        <v>4000</v>
      </c>
      <c r="D35" t="s">
        <v>76</v>
      </c>
      <c r="E35" t="s">
        <v>13</v>
      </c>
      <c r="F35" t="s">
        <v>13</v>
      </c>
      <c r="G35" t="s">
        <v>35</v>
      </c>
    </row>
    <row r="36" spans="1:7" x14ac:dyDescent="0.35">
      <c r="A36" t="s">
        <v>42</v>
      </c>
      <c r="C36" s="1">
        <f>-687*24</f>
        <v>-16488</v>
      </c>
      <c r="D36" t="s">
        <v>76</v>
      </c>
      <c r="E36" t="s">
        <v>13</v>
      </c>
      <c r="F36" t="s">
        <v>13</v>
      </c>
      <c r="G36" t="s">
        <v>35</v>
      </c>
    </row>
    <row r="37" spans="1:7" x14ac:dyDescent="0.35">
      <c r="A37" t="s">
        <v>33</v>
      </c>
      <c r="C37" s="1">
        <f>-310*24</f>
        <v>-7440</v>
      </c>
      <c r="D37" t="s">
        <v>76</v>
      </c>
      <c r="E37" t="s">
        <v>13</v>
      </c>
      <c r="F37" t="s">
        <v>13</v>
      </c>
      <c r="G37" t="s">
        <v>35</v>
      </c>
    </row>
    <row r="38" spans="1:7" x14ac:dyDescent="0.35">
      <c r="A38" t="s">
        <v>34</v>
      </c>
      <c r="C38" s="1">
        <f>-73*24</f>
        <v>-1752</v>
      </c>
      <c r="D38" t="s">
        <v>76</v>
      </c>
      <c r="E38" t="s">
        <v>13</v>
      </c>
      <c r="F38" t="s">
        <v>13</v>
      </c>
      <c r="G38" t="s">
        <v>35</v>
      </c>
    </row>
    <row r="39" spans="1:7" x14ac:dyDescent="0.35">
      <c r="A39" t="s">
        <v>45</v>
      </c>
      <c r="C39" s="1">
        <f>-260*24</f>
        <v>-6240</v>
      </c>
      <c r="D39" t="s">
        <v>76</v>
      </c>
      <c r="E39" t="s">
        <v>13</v>
      </c>
      <c r="F39" t="s">
        <v>13</v>
      </c>
      <c r="G39" t="s">
        <v>35</v>
      </c>
    </row>
    <row r="40" spans="1:7" x14ac:dyDescent="0.35">
      <c r="A40" t="s">
        <v>46</v>
      </c>
      <c r="C40" s="1">
        <f>-48*24</f>
        <v>-1152</v>
      </c>
      <c r="D40" t="s">
        <v>76</v>
      </c>
      <c r="E40" t="s">
        <v>13</v>
      </c>
      <c r="F40" t="s">
        <v>13</v>
      </c>
      <c r="G40" t="s">
        <v>35</v>
      </c>
    </row>
    <row r="41" spans="1:7" x14ac:dyDescent="0.35">
      <c r="A41" t="s">
        <v>18</v>
      </c>
      <c r="C41" s="1">
        <f>-500*12</f>
        <v>-6000</v>
      </c>
      <c r="D41" t="s">
        <v>76</v>
      </c>
      <c r="E41" t="s">
        <v>13</v>
      </c>
      <c r="F41" t="s">
        <v>13</v>
      </c>
      <c r="G41" t="s">
        <v>35</v>
      </c>
    </row>
    <row r="42" spans="1:7" x14ac:dyDescent="0.35">
      <c r="A42" t="s">
        <v>37</v>
      </c>
      <c r="C42" s="1">
        <f>-4000</f>
        <v>-4000</v>
      </c>
      <c r="D42" t="s">
        <v>76</v>
      </c>
      <c r="E42" t="s">
        <v>13</v>
      </c>
      <c r="F42" t="s">
        <v>13</v>
      </c>
      <c r="G42" t="s">
        <v>35</v>
      </c>
    </row>
    <row r="43" spans="1:7" x14ac:dyDescent="0.35">
      <c r="A43" t="s">
        <v>38</v>
      </c>
      <c r="C43" s="1">
        <f>-19000</f>
        <v>-19000</v>
      </c>
      <c r="D43" t="s">
        <v>76</v>
      </c>
      <c r="E43" t="s">
        <v>13</v>
      </c>
      <c r="F43" t="s">
        <v>13</v>
      </c>
      <c r="G43" t="s">
        <v>35</v>
      </c>
    </row>
    <row r="44" spans="1:7" x14ac:dyDescent="0.35">
      <c r="A44" t="s">
        <v>21</v>
      </c>
      <c r="C44" s="1">
        <f>-200</f>
        <v>-200</v>
      </c>
      <c r="D44" t="s">
        <v>76</v>
      </c>
      <c r="E44" t="s">
        <v>13</v>
      </c>
      <c r="F44" t="s">
        <v>13</v>
      </c>
      <c r="G44" t="s">
        <v>35</v>
      </c>
    </row>
    <row r="45" spans="1:7" x14ac:dyDescent="0.35">
      <c r="A45" t="s">
        <v>22</v>
      </c>
      <c r="C45" s="1">
        <f>-50</f>
        <v>-50</v>
      </c>
      <c r="D45" t="s">
        <v>76</v>
      </c>
      <c r="E45" t="s">
        <v>13</v>
      </c>
      <c r="F45" t="s">
        <v>13</v>
      </c>
      <c r="G45" t="s">
        <v>35</v>
      </c>
    </row>
    <row r="46" spans="1:7" x14ac:dyDescent="0.35">
      <c r="A46" t="s">
        <v>41</v>
      </c>
      <c r="B46" t="s">
        <v>67</v>
      </c>
      <c r="C46" s="1">
        <f>1200</f>
        <v>1200</v>
      </c>
      <c r="D46" t="s">
        <v>11</v>
      </c>
      <c r="E46" t="s">
        <v>13</v>
      </c>
      <c r="F46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n J D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F p y Q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k N T K I p H u A 4 A A A A R A A A A E w A c A E Z v c m 1 1 b G F z L 1 N l Y 3 R p b 2 4 x L m 0 g o h g A K K A U A A A A A A A A A A A A A A A A A A A A A A A A A A A A K 0 5 N L s n M z 1 M I h t C G 1 g B Q S w E C L Q A U A A I A C A B a c k N T W I 3 o 0 6 I A A A D 1 A A A A E g A A A A A A A A A A A A A A A A A A A A A A Q 2 9 u Z m l n L 1 B h Y 2 t h Z 2 U u e G 1 s U E s B A i 0 A F A A C A A g A W n J D U w / K 6 a u k A A A A 6 Q A A A B M A A A A A A A A A A A A A A A A A 7 g A A A F t D b 2 5 0 Z W 5 0 X 1 R 5 c G V z X S 5 4 b W x Q S w E C L Q A U A A I A C A B a c k N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0 B Y t C o u j k q 1 Z q b e X 7 6 M S A A A A A A C A A A A A A A Q Z g A A A A E A A C A A A A B c f s 8 A M + o k I 8 R l a q f s h n Z 6 9 N E z T g g e o w d s 2 O Q G + n 1 g W Q A A A A A O g A A A A A I A A C A A A A D H 7 x l x e G f H 1 + H y n r G J k 5 Q 9 W v w d Y M 1 J n z 5 G F Z L S 2 y p Z E 1 A A A A D d N u Q p V E Y a v W c G U j R F Y j z y U d q b e x C o G 8 R d d K y 6 f F Y B K s a X 7 h Q P 0 f g 3 L O c 9 D y u s D N R J n m r 6 A Y D z h 2 R p R F k S 5 m E k P q 9 w J J a m N Q s q I Y i E 4 U d M y k A A A A C 3 p r e B w Q T 2 9 G 5 0 Q K q 6 t s S j A 4 f R V l n 4 / y C C U 4 k p V f P q Y A V Y x E z R p j A f 9 P M G c V 0 W P 4 E S N 8 R 0 P K L Z 0 E d J v + 2 F U F 4 c < / D a t a M a s h u p > 
</file>

<file path=customXml/itemProps1.xml><?xml version="1.0" encoding="utf-8"?>
<ds:datastoreItem xmlns:ds="http://schemas.openxmlformats.org/officeDocument/2006/customXml" ds:itemID="{BB8DBDB4-207A-48E9-BE0A-0EEE251554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2021-10-01T00:54:04Z</dcterms:created>
  <dcterms:modified xsi:type="dcterms:W3CDTF">2021-10-04T18:24:17Z</dcterms:modified>
</cp:coreProperties>
</file>