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黃勖哲\Desktop\NTU\2\Statisic\"/>
    </mc:Choice>
  </mc:AlternateContent>
  <xr:revisionPtr revIDLastSave="0" documentId="13_ncr:1_{8A059434-2D79-45A8-ACE8-105380981F6F}" xr6:coauthVersionLast="40" xr6:coauthVersionMax="40" xr10:uidLastSave="{00000000-0000-0000-0000-000000000000}"/>
  <bookViews>
    <workbookView xWindow="0" yWindow="0" windowWidth="23040" windowHeight="9852" activeTab="2" xr2:uid="{530973E0-68B9-42B8-B462-AA878B65D48C}"/>
  </bookViews>
  <sheets>
    <sheet name="高中" sheetId="1" r:id="rId1"/>
    <sheet name="廟宇" sheetId="3" r:id="rId2"/>
    <sheet name="廟宇(以分局計)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2" i="4" l="1"/>
  <c r="D81" i="4"/>
  <c r="D80" i="4"/>
  <c r="D84" i="4"/>
  <c r="D83" i="4"/>
  <c r="D79" i="4"/>
  <c r="D78" i="4"/>
  <c r="D77" i="4" l="1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AD17" i="3"/>
  <c r="AD16" i="3"/>
  <c r="AD15" i="3"/>
  <c r="AD14" i="3"/>
  <c r="AD13" i="3"/>
  <c r="AD12" i="3"/>
  <c r="AD11" i="3"/>
  <c r="AD10" i="3"/>
  <c r="AD9" i="3"/>
  <c r="AD8" i="3"/>
  <c r="AD7" i="3"/>
  <c r="AD6" i="3"/>
  <c r="AD5" i="3"/>
  <c r="AD4" i="3"/>
  <c r="AD3" i="3"/>
  <c r="AD2" i="3"/>
  <c r="G84" i="4" l="1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L9" i="3" l="1"/>
  <c r="D28" i="4"/>
  <c r="D29" i="4"/>
  <c r="D30" i="4"/>
  <c r="D31" i="4"/>
  <c r="D32" i="4"/>
  <c r="D33" i="4"/>
  <c r="D34" i="4"/>
  <c r="D35" i="4"/>
  <c r="D36" i="4"/>
  <c r="D37" i="4"/>
  <c r="G37" i="4"/>
  <c r="G36" i="4"/>
  <c r="G35" i="4"/>
  <c r="G34" i="4"/>
  <c r="G33" i="4"/>
  <c r="G32" i="4"/>
  <c r="G31" i="4"/>
  <c r="G30" i="4"/>
  <c r="G29" i="4"/>
  <c r="G28" i="4"/>
  <c r="M36" i="4" l="1"/>
  <c r="M19" i="4"/>
  <c r="K19" i="4"/>
  <c r="J19" i="4"/>
  <c r="L19" i="4" s="1"/>
  <c r="G26" i="4"/>
  <c r="G27" i="4"/>
  <c r="G24" i="4"/>
  <c r="G23" i="4"/>
  <c r="G22" i="4"/>
  <c r="G21" i="4"/>
  <c r="G20" i="4"/>
  <c r="G19" i="4"/>
  <c r="G18" i="4"/>
  <c r="G17" i="4"/>
  <c r="G16" i="4"/>
  <c r="D27" i="4"/>
  <c r="D26" i="4"/>
  <c r="D25" i="4"/>
  <c r="D24" i="4"/>
  <c r="D23" i="4"/>
  <c r="D22" i="4"/>
  <c r="D21" i="4"/>
  <c r="D20" i="4"/>
  <c r="D19" i="4"/>
  <c r="D18" i="4"/>
  <c r="D17" i="4"/>
  <c r="D16" i="4"/>
  <c r="F25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2" i="4"/>
  <c r="N2" i="4"/>
  <c r="M2" i="4"/>
  <c r="C3" i="4"/>
  <c r="I3" i="3"/>
  <c r="I4" i="3"/>
  <c r="I5" i="3"/>
  <c r="I6" i="3"/>
  <c r="I7" i="3"/>
  <c r="I8" i="3"/>
  <c r="I9" i="3"/>
  <c r="I10" i="3"/>
  <c r="I11" i="3"/>
  <c r="I12" i="3"/>
  <c r="I13" i="3"/>
  <c r="I2" i="3"/>
  <c r="C15" i="4"/>
  <c r="C14" i="4"/>
  <c r="C13" i="4"/>
  <c r="C12" i="4"/>
  <c r="C11" i="4"/>
  <c r="C10" i="4"/>
  <c r="C9" i="4"/>
  <c r="C8" i="4"/>
  <c r="C7" i="4"/>
  <c r="C5" i="4"/>
  <c r="C4" i="4"/>
  <c r="C2" i="4"/>
  <c r="D29" i="3"/>
  <c r="D30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" i="3"/>
  <c r="C31" i="3"/>
  <c r="E31" i="3"/>
  <c r="H31" i="3"/>
  <c r="B31" i="3"/>
  <c r="D2" i="4" l="1"/>
  <c r="K36" i="4"/>
  <c r="G25" i="4"/>
  <c r="J35" i="4" s="1"/>
  <c r="J36" i="4"/>
  <c r="N36" i="4"/>
  <c r="O36" i="4" s="1"/>
  <c r="N19" i="4"/>
  <c r="O19" i="4" s="1"/>
  <c r="O2" i="4"/>
  <c r="D7" i="4"/>
  <c r="D11" i="4"/>
  <c r="D13" i="4"/>
  <c r="D15" i="4"/>
  <c r="J2" i="4"/>
  <c r="K2" i="4"/>
  <c r="D14" i="4"/>
  <c r="D3" i="4"/>
  <c r="J68" i="4" s="1"/>
  <c r="D10" i="4"/>
  <c r="D5" i="4"/>
  <c r="D4" i="4"/>
  <c r="D6" i="4"/>
  <c r="D9" i="4"/>
  <c r="D8" i="4"/>
  <c r="D12" i="4"/>
  <c r="D31" i="3"/>
  <c r="J34" i="4" l="1"/>
  <c r="J67" i="4"/>
  <c r="L2" i="4"/>
  <c r="J51" i="4" l="1"/>
  <c r="J17" i="4"/>
  <c r="J52" i="4"/>
  <c r="J18" i="4"/>
</calcChain>
</file>

<file path=xl/sharedStrings.xml><?xml version="1.0" encoding="utf-8"?>
<sst xmlns="http://schemas.openxmlformats.org/spreadsheetml/2006/main" count="412" uniqueCount="274">
  <si>
    <t>學生數合計-計</t>
  </si>
  <si>
    <t>學生數合計-男</t>
  </si>
  <si>
    <t>學生數合計-女</t>
  </si>
  <si>
    <t>學生數普通科-男</t>
  </si>
  <si>
    <t>學生數普通科-女</t>
  </si>
  <si>
    <t>學生數綜合高中-男</t>
  </si>
  <si>
    <t>學生數綜合高中-女</t>
  </si>
  <si>
    <t>學生數專業群(職業)科-男</t>
  </si>
  <si>
    <t>學生數專業群(職業)科-女</t>
  </si>
  <si>
    <t>學生數實用技能學程-男</t>
  </si>
  <si>
    <t>學生數實用技能學程-女</t>
  </si>
  <si>
    <t>學生數進修部(學校)-男</t>
  </si>
  <si>
    <t>學生數進修部(學校)-女</t>
  </si>
  <si>
    <t>總計</t>
  </si>
  <si>
    <t>板橋區</t>
  </si>
  <si>
    <t>三重區</t>
  </si>
  <si>
    <t>中和區</t>
  </si>
  <si>
    <t>永和區</t>
  </si>
  <si>
    <t>新莊區</t>
  </si>
  <si>
    <t>新店區</t>
  </si>
  <si>
    <t>樹林區</t>
  </si>
  <si>
    <t>鶯歌區</t>
  </si>
  <si>
    <t>三峽區</t>
  </si>
  <si>
    <t>淡水區</t>
  </si>
  <si>
    <t>汐止區</t>
  </si>
  <si>
    <t>瑞芳區</t>
  </si>
  <si>
    <t>土城區</t>
  </si>
  <si>
    <t>蘆洲區</t>
  </si>
  <si>
    <t>五股區</t>
  </si>
  <si>
    <t>泰山區</t>
  </si>
  <si>
    <t>林口區</t>
  </si>
  <si>
    <t>深坑區</t>
  </si>
  <si>
    <t>石碇區</t>
  </si>
  <si>
    <t>坪林區</t>
  </si>
  <si>
    <t>三芝區</t>
  </si>
  <si>
    <t>石門區</t>
  </si>
  <si>
    <t>八里區</t>
  </si>
  <si>
    <t>平溪區</t>
  </si>
  <si>
    <t>雙溪區</t>
  </si>
  <si>
    <t>貢寮區</t>
  </si>
  <si>
    <t>金山區</t>
  </si>
  <si>
    <t>萬里區</t>
  </si>
  <si>
    <t>烏來區</t>
  </si>
  <si>
    <t>板橋區</t>
    <phoneticPr fontId="4" type="noConversion"/>
  </si>
  <si>
    <t>區</t>
    <phoneticPr fontId="4" type="noConversion"/>
  </si>
  <si>
    <t>三重區</t>
    <phoneticPr fontId="4" type="noConversion"/>
  </si>
  <si>
    <t>中和區</t>
    <phoneticPr fontId="4" type="noConversion"/>
  </si>
  <si>
    <t>永和區</t>
    <phoneticPr fontId="4" type="noConversion"/>
  </si>
  <si>
    <t>新莊區</t>
    <phoneticPr fontId="4" type="noConversion"/>
  </si>
  <si>
    <t>新店區</t>
    <phoneticPr fontId="4" type="noConversion"/>
  </si>
  <si>
    <t>土城區</t>
    <phoneticPr fontId="4" type="noConversion"/>
  </si>
  <si>
    <t>蘆洲區</t>
    <phoneticPr fontId="4" type="noConversion"/>
  </si>
  <si>
    <t>樹林區</t>
    <phoneticPr fontId="4" type="noConversion"/>
  </si>
  <si>
    <t>鶯歌區</t>
    <phoneticPr fontId="4" type="noConversion"/>
  </si>
  <si>
    <t>三峽區</t>
    <phoneticPr fontId="4" type="noConversion"/>
  </si>
  <si>
    <t>淡水區</t>
    <phoneticPr fontId="4" type="noConversion"/>
  </si>
  <si>
    <t>瑞芳區</t>
    <phoneticPr fontId="4" type="noConversion"/>
  </si>
  <si>
    <t>汐止區</t>
    <phoneticPr fontId="4" type="noConversion"/>
  </si>
  <si>
    <t>五股區</t>
    <phoneticPr fontId="4" type="noConversion"/>
  </si>
  <si>
    <t>泰山區</t>
    <phoneticPr fontId="4" type="noConversion"/>
  </si>
  <si>
    <t>林口區</t>
    <phoneticPr fontId="4" type="noConversion"/>
  </si>
  <si>
    <t>八里區</t>
    <phoneticPr fontId="4" type="noConversion"/>
  </si>
  <si>
    <t>深坑區</t>
    <phoneticPr fontId="4" type="noConversion"/>
  </si>
  <si>
    <t>石碇區</t>
    <phoneticPr fontId="4" type="noConversion"/>
  </si>
  <si>
    <t>坪林區</t>
    <phoneticPr fontId="4" type="noConversion"/>
  </si>
  <si>
    <t>三芝區</t>
    <phoneticPr fontId="4" type="noConversion"/>
  </si>
  <si>
    <t>石門區</t>
    <phoneticPr fontId="4" type="noConversion"/>
  </si>
  <si>
    <t>金山區</t>
    <phoneticPr fontId="4" type="noConversion"/>
  </si>
  <si>
    <t>萬里區</t>
    <phoneticPr fontId="4" type="noConversion"/>
  </si>
  <si>
    <t>平溪區</t>
    <phoneticPr fontId="4" type="noConversion"/>
  </si>
  <si>
    <t>雙溪區</t>
    <phoneticPr fontId="4" type="noConversion"/>
  </si>
  <si>
    <t>貢寮區</t>
    <phoneticPr fontId="4" type="noConversion"/>
  </si>
  <si>
    <t>烏來區</t>
    <phoneticPr fontId="4" type="noConversion"/>
  </si>
  <si>
    <t>中正區</t>
    <phoneticPr fontId="4" type="noConversion"/>
  </si>
  <si>
    <t>大同區</t>
    <phoneticPr fontId="4" type="noConversion"/>
  </si>
  <si>
    <t>中山區</t>
    <phoneticPr fontId="4" type="noConversion"/>
  </si>
  <si>
    <t>松山區</t>
    <phoneticPr fontId="4" type="noConversion"/>
  </si>
  <si>
    <t>大安區</t>
    <phoneticPr fontId="4" type="noConversion"/>
  </si>
  <si>
    <t>萬華區</t>
    <phoneticPr fontId="4" type="noConversion"/>
  </si>
  <si>
    <t>信義區</t>
    <phoneticPr fontId="4" type="noConversion"/>
  </si>
  <si>
    <t>士林區</t>
    <phoneticPr fontId="4" type="noConversion"/>
  </si>
  <si>
    <t>北投區</t>
    <phoneticPr fontId="4" type="noConversion"/>
  </si>
  <si>
    <t>內湖區</t>
    <phoneticPr fontId="4" type="noConversion"/>
  </si>
  <si>
    <t>南港區</t>
    <phoneticPr fontId="4" type="noConversion"/>
  </si>
  <si>
    <t>文山區</t>
    <phoneticPr fontId="4" type="noConversion"/>
  </si>
  <si>
    <t>寺廟間數</t>
  </si>
  <si>
    <t>寺廟間數</t>
    <phoneticPr fontId="4" type="noConversion"/>
  </si>
  <si>
    <t>仁愛區</t>
    <phoneticPr fontId="4" type="noConversion"/>
  </si>
  <si>
    <t>安樂區</t>
    <phoneticPr fontId="4" type="noConversion"/>
  </si>
  <si>
    <t>暖暖區</t>
    <phoneticPr fontId="4" type="noConversion"/>
  </si>
  <si>
    <t>七堵區</t>
    <phoneticPr fontId="4" type="noConversion"/>
  </si>
  <si>
    <t>宜蘭市</t>
    <phoneticPr fontId="4" type="noConversion"/>
  </si>
  <si>
    <t>頭城鎮</t>
    <phoneticPr fontId="4" type="noConversion"/>
  </si>
  <si>
    <t>礁溪鄉</t>
    <phoneticPr fontId="4" type="noConversion"/>
  </si>
  <si>
    <t>壯圍鄉</t>
    <phoneticPr fontId="4" type="noConversion"/>
  </si>
  <si>
    <t>員山鄉</t>
    <phoneticPr fontId="4" type="noConversion"/>
  </si>
  <si>
    <t>羅東鎮</t>
    <phoneticPr fontId="4" type="noConversion"/>
  </si>
  <si>
    <t>三星鄉</t>
    <phoneticPr fontId="4" type="noConversion"/>
  </si>
  <si>
    <t>大同鄉</t>
    <phoneticPr fontId="4" type="noConversion"/>
  </si>
  <si>
    <t>五結鄉</t>
    <phoneticPr fontId="4" type="noConversion"/>
  </si>
  <si>
    <t>冬山鄉</t>
    <phoneticPr fontId="4" type="noConversion"/>
  </si>
  <si>
    <t>蘇澳鎮</t>
    <phoneticPr fontId="4" type="noConversion"/>
  </si>
  <si>
    <t>南澳鎮</t>
    <phoneticPr fontId="4" type="noConversion"/>
  </si>
  <si>
    <t>中壢區</t>
    <phoneticPr fontId="4" type="noConversion"/>
  </si>
  <si>
    <t>平鎮區</t>
    <phoneticPr fontId="4" type="noConversion"/>
  </si>
  <si>
    <t>龍潭區</t>
    <phoneticPr fontId="4" type="noConversion"/>
  </si>
  <si>
    <t>楊梅區</t>
    <phoneticPr fontId="4" type="noConversion"/>
  </si>
  <si>
    <t>新屋區</t>
    <phoneticPr fontId="4" type="noConversion"/>
  </si>
  <si>
    <t>觀音區</t>
    <phoneticPr fontId="4" type="noConversion"/>
  </si>
  <si>
    <t>桃園區</t>
    <phoneticPr fontId="4" type="noConversion"/>
  </si>
  <si>
    <t>龜山區</t>
    <phoneticPr fontId="4" type="noConversion"/>
  </si>
  <si>
    <t>八德區</t>
    <phoneticPr fontId="4" type="noConversion"/>
  </si>
  <si>
    <t>大溪區</t>
    <phoneticPr fontId="4" type="noConversion"/>
  </si>
  <si>
    <t>復興區</t>
    <phoneticPr fontId="4" type="noConversion"/>
  </si>
  <si>
    <t>大園區</t>
    <phoneticPr fontId="4" type="noConversion"/>
  </si>
  <si>
    <t>蘆竹區</t>
    <phoneticPr fontId="4" type="noConversion"/>
  </si>
  <si>
    <t>新竹市</t>
    <phoneticPr fontId="4" type="noConversion"/>
  </si>
  <si>
    <t>竹北市</t>
    <phoneticPr fontId="4" type="noConversion"/>
  </si>
  <si>
    <t>密集度</t>
    <phoneticPr fontId="4" type="noConversion"/>
  </si>
  <si>
    <t>面積(KM^2)</t>
    <phoneticPr fontId="4" type="noConversion"/>
  </si>
  <si>
    <t>湖口鄉</t>
    <phoneticPr fontId="4" type="noConversion"/>
  </si>
  <si>
    <t>新豐鄉</t>
    <phoneticPr fontId="4" type="noConversion"/>
  </si>
  <si>
    <t>板橋+海山分局</t>
    <phoneticPr fontId="4" type="noConversion"/>
  </si>
  <si>
    <t xml:space="preserve"> 中和分局</t>
  </si>
  <si>
    <t xml:space="preserve"> 永和分局</t>
  </si>
  <si>
    <t xml:space="preserve"> 三重分局</t>
  </si>
  <si>
    <t xml:space="preserve"> 新莊分局</t>
  </si>
  <si>
    <t xml:space="preserve"> 土城分局</t>
  </si>
  <si>
    <t xml:space="preserve"> 新店分局</t>
  </si>
  <si>
    <t xml:space="preserve"> 蘆洲分局</t>
  </si>
  <si>
    <t xml:space="preserve"> 三峽分局</t>
  </si>
  <si>
    <t xml:space="preserve"> 樹林分局</t>
  </si>
  <si>
    <t xml:space="preserve"> 汐止分局</t>
  </si>
  <si>
    <t xml:space="preserve"> 淡水分局</t>
  </si>
  <si>
    <t xml:space="preserve"> 瑞芳分局</t>
  </si>
  <si>
    <t xml:space="preserve"> 金山分局</t>
  </si>
  <si>
    <t>總人口</t>
    <phoneticPr fontId="4" type="noConversion"/>
  </si>
  <si>
    <t>分局</t>
    <phoneticPr fontId="4" type="noConversion"/>
  </si>
  <si>
    <t>廟宇數</t>
    <phoneticPr fontId="4" type="noConversion"/>
  </si>
  <si>
    <t>面積</t>
    <phoneticPr fontId="4" type="noConversion"/>
  </si>
  <si>
    <t>密度</t>
    <phoneticPr fontId="4" type="noConversion"/>
  </si>
  <si>
    <t>犯案件數</t>
    <phoneticPr fontId="4" type="noConversion"/>
  </si>
  <si>
    <t>犯罪率</t>
    <phoneticPr fontId="4" type="noConversion"/>
  </si>
  <si>
    <t>新北市</t>
    <phoneticPr fontId="4" type="noConversion"/>
  </si>
  <si>
    <t>covariance</t>
    <phoneticPr fontId="4" type="noConversion"/>
  </si>
  <si>
    <t>coefficient of correlation</t>
    <phoneticPr fontId="4" type="noConversion"/>
  </si>
  <si>
    <t xml:space="preserve"> 大同分局</t>
  </si>
  <si>
    <t xml:space="preserve"> 萬華分局</t>
  </si>
  <si>
    <t xml:space="preserve"> 大安分局</t>
  </si>
  <si>
    <t xml:space="preserve"> 松山分局</t>
  </si>
  <si>
    <t xml:space="preserve"> 信義分局</t>
  </si>
  <si>
    <t xml:space="preserve"> 士林分局</t>
  </si>
  <si>
    <t xml:space="preserve"> 北投分局</t>
  </si>
  <si>
    <t xml:space="preserve"> 南港分局</t>
  </si>
  <si>
    <t xml:space="preserve"> 內湖分局</t>
  </si>
  <si>
    <t xml:space="preserve"> 中山分局</t>
    <phoneticPr fontId="4" type="noConversion"/>
  </si>
  <si>
    <t xml:space="preserve"> 文山一分局+ 文山二分局</t>
    <phoneticPr fontId="4" type="noConversion"/>
  </si>
  <si>
    <t>台北市</t>
    <phoneticPr fontId="4" type="noConversion"/>
  </si>
  <si>
    <t>雙北</t>
    <phoneticPr fontId="4" type="noConversion"/>
  </si>
  <si>
    <t xml:space="preserve"> 桃園分局 </t>
  </si>
  <si>
    <t xml:space="preserve"> 大園分局 </t>
  </si>
  <si>
    <t xml:space="preserve"> 大溪分局 </t>
  </si>
  <si>
    <t xml:space="preserve"> 中壢分局 </t>
  </si>
  <si>
    <t xml:space="preserve"> 楊梅分局 </t>
  </si>
  <si>
    <t xml:space="preserve"> 平鎮分局 </t>
  </si>
  <si>
    <t xml:space="preserve"> 龜山分局 </t>
  </si>
  <si>
    <t xml:space="preserve"> 八德分局 </t>
  </si>
  <si>
    <t xml:space="preserve"> 龍潭分局 </t>
  </si>
  <si>
    <t xml:space="preserve"> 蘆竹分局 </t>
  </si>
  <si>
    <t>中區</t>
    <phoneticPr fontId="4" type="noConversion"/>
  </si>
  <si>
    <t>東區</t>
    <phoneticPr fontId="4" type="noConversion"/>
  </si>
  <si>
    <t>南區</t>
    <phoneticPr fontId="4" type="noConversion"/>
  </si>
  <si>
    <t>西區</t>
    <phoneticPr fontId="4" type="noConversion"/>
  </si>
  <si>
    <t>北區</t>
    <phoneticPr fontId="4" type="noConversion"/>
  </si>
  <si>
    <t>西屯區</t>
    <phoneticPr fontId="4" type="noConversion"/>
  </si>
  <si>
    <t>南屯區</t>
    <phoneticPr fontId="4" type="noConversion"/>
  </si>
  <si>
    <t>北屯區</t>
    <phoneticPr fontId="4" type="noConversion"/>
  </si>
  <si>
    <t>豐原區</t>
    <phoneticPr fontId="4" type="noConversion"/>
  </si>
  <si>
    <t>東勢區</t>
    <phoneticPr fontId="4" type="noConversion"/>
  </si>
  <si>
    <t>大甲區</t>
    <phoneticPr fontId="4" type="noConversion"/>
  </si>
  <si>
    <t>清水區</t>
    <phoneticPr fontId="4" type="noConversion"/>
  </si>
  <si>
    <t>沙鹿區</t>
    <phoneticPr fontId="4" type="noConversion"/>
  </si>
  <si>
    <t>梧棲區</t>
    <phoneticPr fontId="4" type="noConversion"/>
  </si>
  <si>
    <t>后里區</t>
    <phoneticPr fontId="4" type="noConversion"/>
  </si>
  <si>
    <t>神岡區</t>
    <phoneticPr fontId="4" type="noConversion"/>
  </si>
  <si>
    <t>潭子區</t>
    <phoneticPr fontId="4" type="noConversion"/>
  </si>
  <si>
    <t>大雅區</t>
    <phoneticPr fontId="4" type="noConversion"/>
  </si>
  <si>
    <t>新社區</t>
    <phoneticPr fontId="4" type="noConversion"/>
  </si>
  <si>
    <t>石岡區</t>
    <phoneticPr fontId="4" type="noConversion"/>
  </si>
  <si>
    <t>外埔區</t>
    <phoneticPr fontId="4" type="noConversion"/>
  </si>
  <si>
    <t>大安區</t>
    <phoneticPr fontId="4" type="noConversion"/>
  </si>
  <si>
    <t>烏日區</t>
    <phoneticPr fontId="4" type="noConversion"/>
  </si>
  <si>
    <t>大肚區</t>
    <phoneticPr fontId="4" type="noConversion"/>
  </si>
  <si>
    <t>龍井區</t>
    <phoneticPr fontId="4" type="noConversion"/>
  </si>
  <si>
    <t>霧峰區</t>
    <phoneticPr fontId="4" type="noConversion"/>
  </si>
  <si>
    <t>太平區</t>
    <phoneticPr fontId="4" type="noConversion"/>
  </si>
  <si>
    <t>大里區</t>
    <phoneticPr fontId="4" type="noConversion"/>
  </si>
  <si>
    <t>和平區</t>
    <phoneticPr fontId="4" type="noConversion"/>
  </si>
  <si>
    <t>第一分局</t>
  </si>
  <si>
    <t>第二分局</t>
    <phoneticPr fontId="4" type="noConversion"/>
  </si>
  <si>
    <t>第三分局</t>
    <phoneticPr fontId="4" type="noConversion"/>
  </si>
  <si>
    <t>第四分局</t>
    <phoneticPr fontId="4" type="noConversion"/>
  </si>
  <si>
    <t>第五分局</t>
    <phoneticPr fontId="4" type="noConversion"/>
  </si>
  <si>
    <t>第六分局</t>
    <phoneticPr fontId="4" type="noConversion"/>
  </si>
  <si>
    <t>豐原分局</t>
    <phoneticPr fontId="4" type="noConversion"/>
  </si>
  <si>
    <t>大甲分局</t>
    <phoneticPr fontId="4" type="noConversion"/>
  </si>
  <si>
    <t>清水分局</t>
    <phoneticPr fontId="4" type="noConversion"/>
  </si>
  <si>
    <t>烏日分局</t>
    <phoneticPr fontId="4" type="noConversion"/>
  </si>
  <si>
    <t>霧峰分局</t>
    <phoneticPr fontId="4" type="noConversion"/>
  </si>
  <si>
    <t>東勢分局</t>
    <phoneticPr fontId="4" type="noConversion"/>
  </si>
  <si>
    <t>和平分局</t>
    <phoneticPr fontId="4" type="noConversion"/>
  </si>
  <si>
    <t>太平分局</t>
    <phoneticPr fontId="4" type="noConversion"/>
  </si>
  <si>
    <t>新營分局</t>
    <phoneticPr fontId="4" type="noConversion"/>
  </si>
  <si>
    <t>白河分局</t>
    <phoneticPr fontId="4" type="noConversion"/>
  </si>
  <si>
    <t>佳里分局</t>
    <phoneticPr fontId="4" type="noConversion"/>
  </si>
  <si>
    <t>學甲分局</t>
    <phoneticPr fontId="4" type="noConversion"/>
  </si>
  <si>
    <t>麻豆分局</t>
    <phoneticPr fontId="4" type="noConversion"/>
  </si>
  <si>
    <t>善化分局</t>
    <phoneticPr fontId="4" type="noConversion"/>
  </si>
  <si>
    <t>新化分局</t>
    <phoneticPr fontId="4" type="noConversion"/>
  </si>
  <si>
    <t>玉井分局</t>
    <phoneticPr fontId="4" type="noConversion"/>
  </si>
  <si>
    <t>永康分局</t>
    <phoneticPr fontId="4" type="noConversion"/>
  </si>
  <si>
    <t>歸仁分局</t>
    <phoneticPr fontId="4" type="noConversion"/>
  </si>
  <si>
    <t xml:space="preserve"> 中正一分局+中正二分局</t>
    <phoneticPr fontId="4" type="noConversion"/>
  </si>
  <si>
    <t>新興分局</t>
  </si>
  <si>
    <t>苓雅分局</t>
  </si>
  <si>
    <t>三民一分局</t>
  </si>
  <si>
    <t>三民二分局</t>
  </si>
  <si>
    <t>左營分局</t>
  </si>
  <si>
    <t>前鎮分局</t>
  </si>
  <si>
    <t>鼓山分局</t>
  </si>
  <si>
    <t>鹽埕分局</t>
  </si>
  <si>
    <t>小港分局</t>
  </si>
  <si>
    <t>楠梓分局</t>
  </si>
  <si>
    <t>鳳山分局</t>
  </si>
  <si>
    <t>仁武分局</t>
  </si>
  <si>
    <t>岡山分局</t>
  </si>
  <si>
    <t>林園分局</t>
  </si>
  <si>
    <t>湖內分局</t>
  </si>
  <si>
    <t>旗山分局</t>
  </si>
  <si>
    <t>六龜分局</t>
  </si>
  <si>
    <t>中西區</t>
    <phoneticPr fontId="4" type="noConversion"/>
  </si>
  <si>
    <t>安平區</t>
    <phoneticPr fontId="4" type="noConversion"/>
  </si>
  <si>
    <t>安南區</t>
    <phoneticPr fontId="4" type="noConversion"/>
  </si>
  <si>
    <t>新營</t>
    <phoneticPr fontId="4" type="noConversion"/>
  </si>
  <si>
    <t>鹽水</t>
    <phoneticPr fontId="4" type="noConversion"/>
  </si>
  <si>
    <t>白河</t>
    <phoneticPr fontId="4" type="noConversion"/>
  </si>
  <si>
    <t>柳營</t>
    <phoneticPr fontId="4" type="noConversion"/>
  </si>
  <si>
    <t>後壁</t>
    <phoneticPr fontId="4" type="noConversion"/>
  </si>
  <si>
    <t>東山</t>
    <phoneticPr fontId="4" type="noConversion"/>
  </si>
  <si>
    <t>麻豆</t>
    <phoneticPr fontId="4" type="noConversion"/>
  </si>
  <si>
    <t>下營</t>
    <phoneticPr fontId="4" type="noConversion"/>
  </si>
  <si>
    <t>六甲</t>
    <phoneticPr fontId="4" type="noConversion"/>
  </si>
  <si>
    <t>官田</t>
    <phoneticPr fontId="4" type="noConversion"/>
  </si>
  <si>
    <t>大內</t>
    <phoneticPr fontId="4" type="noConversion"/>
  </si>
  <si>
    <t>佳里</t>
    <phoneticPr fontId="4" type="noConversion"/>
  </si>
  <si>
    <t>學甲</t>
    <phoneticPr fontId="4" type="noConversion"/>
  </si>
  <si>
    <t>西港</t>
    <phoneticPr fontId="4" type="noConversion"/>
  </si>
  <si>
    <t>七股</t>
    <phoneticPr fontId="4" type="noConversion"/>
  </si>
  <si>
    <t>將軍</t>
    <phoneticPr fontId="4" type="noConversion"/>
  </si>
  <si>
    <t>北門</t>
    <phoneticPr fontId="4" type="noConversion"/>
  </si>
  <si>
    <t>新化</t>
    <phoneticPr fontId="4" type="noConversion"/>
  </si>
  <si>
    <t>善化</t>
    <phoneticPr fontId="4" type="noConversion"/>
  </si>
  <si>
    <t>新市</t>
    <phoneticPr fontId="4" type="noConversion"/>
  </si>
  <si>
    <t>安定</t>
    <phoneticPr fontId="4" type="noConversion"/>
  </si>
  <si>
    <t>山上</t>
    <phoneticPr fontId="4" type="noConversion"/>
  </si>
  <si>
    <t>玉井</t>
    <phoneticPr fontId="4" type="noConversion"/>
  </si>
  <si>
    <t>楠西</t>
    <phoneticPr fontId="4" type="noConversion"/>
  </si>
  <si>
    <t>南化</t>
    <phoneticPr fontId="4" type="noConversion"/>
  </si>
  <si>
    <t>左鎮</t>
    <phoneticPr fontId="4" type="noConversion"/>
  </si>
  <si>
    <t>仁德</t>
    <phoneticPr fontId="4" type="noConversion"/>
  </si>
  <si>
    <t>歸人</t>
    <phoneticPr fontId="4" type="noConversion"/>
  </si>
  <si>
    <t>關廟</t>
    <phoneticPr fontId="4" type="noConversion"/>
  </si>
  <si>
    <t>龍崎</t>
    <phoneticPr fontId="4" type="noConversion"/>
  </si>
  <si>
    <t>永康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</si>
</sst>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4" formatCode="&quot; &quot;#,##0.00&quot; &quot;;&quot;-&quot;#,##0.00&quot; &quot;;&quot; -&quot;00&quot; &quot;;&quot; &quot;@&quot; &quot;"/>
    <numFmt numFmtId="185" formatCode="&quot; &quot;#,##0.00&quot; &quot;;&quot; (&quot;#,##0.00&quot;)&quot;;&quot; -&quot;00&quot; &quot;;&quot; &quot;@&quot; &quot;"/>
  </numFmts>
  <fonts count="17" x14ac:knownFonts="1">
    <font>
      <sz val="12"/>
      <color theme="1"/>
      <name val="新細明體"/>
      <family val="2"/>
      <charset val="136"/>
      <scheme val="minor"/>
    </font>
    <font>
      <b/>
      <sz val="8"/>
      <color theme="1"/>
      <name val="Verdana"/>
      <family val="2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9"/>
      <name val="新細明體"/>
      <family val="2"/>
      <charset val="136"/>
      <scheme val="minor"/>
    </font>
    <font>
      <sz val="10"/>
      <color rgb="FF4A4949"/>
      <name val="微軟正黑體"/>
      <family val="2"/>
      <charset val="136"/>
    </font>
    <font>
      <sz val="11"/>
      <color theme="1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0"/>
      <color rgb="FF222222"/>
      <name val="新細明體"/>
      <family val="1"/>
      <charset val="136"/>
      <scheme val="minor"/>
    </font>
    <font>
      <sz val="12"/>
      <color rgb="FF222222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  <font>
      <sz val="12"/>
      <color rgb="FF000000"/>
      <name val="Courier"/>
      <family val="3"/>
    </font>
    <font>
      <sz val="12"/>
      <color rgb="FF000000"/>
      <name val="Times New Roman"/>
      <family val="1"/>
    </font>
    <font>
      <sz val="12"/>
      <color rgb="FFFFFFFF"/>
      <name val="新細明體"/>
      <family val="1"/>
      <charset val="136"/>
    </font>
    <font>
      <sz val="12"/>
      <color rgb="FF000000"/>
      <name val="新細明體"/>
      <family val="1"/>
      <charset val="136"/>
      <scheme val="minor"/>
    </font>
    <font>
      <sz val="11"/>
      <color rgb="FFFF0000"/>
      <name val="標楷體"/>
      <family val="4"/>
      <charset val="136"/>
    </font>
    <font>
      <sz val="12"/>
      <color theme="1"/>
      <name val="新細明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C0504D"/>
        <bgColor rgb="FFC0504D"/>
      </patternFill>
    </fill>
    <fill>
      <patternFill patternType="solid">
        <fgColor rgb="FF9BBB59"/>
        <bgColor rgb="FF9BBB59"/>
      </patternFill>
    </fill>
    <fill>
      <patternFill patternType="solid">
        <fgColor rgb="FF8064A2"/>
        <bgColor rgb="FF8064A2"/>
      </patternFill>
    </fill>
    <fill>
      <patternFill patternType="solid">
        <fgColor rgb="FF4BACC6"/>
        <bgColor rgb="FF4BACC6"/>
      </patternFill>
    </fill>
    <fill>
      <patternFill patternType="solid">
        <fgColor rgb="FFF79646"/>
        <bgColor rgb="FFF7964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333333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rgb="FF000000"/>
      </bottom>
      <diagonal/>
    </border>
  </borders>
  <cellStyleXfs count="13">
    <xf numFmtId="0" fontId="0" fillId="0" borderId="0">
      <alignment vertical="center"/>
    </xf>
    <xf numFmtId="0" fontId="10" fillId="0" borderId="0"/>
    <xf numFmtId="0" fontId="10" fillId="0" borderId="0" applyNumberFormat="0" applyFont="0" applyBorder="0" applyProtection="0">
      <alignment vertical="center"/>
    </xf>
    <xf numFmtId="0" fontId="11" fillId="0" borderId="0" applyNumberFormat="0" applyBorder="0" applyProtection="0"/>
    <xf numFmtId="0" fontId="12" fillId="0" borderId="0" applyNumberFormat="0" applyBorder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</cellStyleXfs>
  <cellXfs count="26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left" vertical="top" wrapText="1"/>
    </xf>
    <xf numFmtId="3" fontId="3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center" vertical="center" wrapText="1"/>
    </xf>
    <xf numFmtId="0" fontId="0" fillId="2" borderId="3" xfId="0" applyFill="1" applyBorder="1">
      <alignment vertical="center"/>
    </xf>
    <xf numFmtId="0" fontId="5" fillId="0" borderId="0" xfId="0" applyFont="1">
      <alignment vertical="center"/>
    </xf>
    <xf numFmtId="3" fontId="0" fillId="0" borderId="0" xfId="0" applyNumberFormat="1">
      <alignment vertical="center"/>
    </xf>
    <xf numFmtId="0" fontId="0" fillId="0" borderId="0" xfId="0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3" fontId="7" fillId="0" borderId="0" xfId="0" applyNumberFormat="1" applyFont="1">
      <alignment vertical="center"/>
    </xf>
    <xf numFmtId="0" fontId="7" fillId="0" borderId="0" xfId="0" applyFont="1" applyAlignment="1" applyProtection="1">
      <alignment horizontal="left" vertical="center"/>
      <protection locked="0"/>
    </xf>
    <xf numFmtId="0" fontId="7" fillId="0" borderId="0" xfId="0" applyFont="1" applyAlignment="1" applyProtection="1">
      <alignment horizontal="right" vertical="center"/>
      <protection locked="0"/>
    </xf>
    <xf numFmtId="0" fontId="8" fillId="5" borderId="6" xfId="0" applyFont="1" applyFill="1" applyBorder="1" applyAlignment="1">
      <alignment horizontal="center" vertical="center" wrapText="1"/>
    </xf>
    <xf numFmtId="3" fontId="9" fillId="0" borderId="0" xfId="0" applyNumberFormat="1" applyFont="1">
      <alignment vertical="center"/>
    </xf>
    <xf numFmtId="4" fontId="7" fillId="0" borderId="0" xfId="0" applyNumberFormat="1" applyFont="1">
      <alignment vertical="center"/>
    </xf>
    <xf numFmtId="0" fontId="7" fillId="0" borderId="0" xfId="0" applyFont="1" applyFill="1" applyBorder="1">
      <alignment vertical="center"/>
    </xf>
    <xf numFmtId="3" fontId="9" fillId="5" borderId="6" xfId="0" applyNumberFormat="1" applyFont="1" applyFill="1" applyBorder="1" applyAlignment="1">
      <alignment horizontal="center" vertical="center" wrapText="1"/>
    </xf>
    <xf numFmtId="0" fontId="14" fillId="0" borderId="0" xfId="1" applyFont="1" applyAlignment="1">
      <alignment horizontal="right" vertical="center"/>
    </xf>
    <xf numFmtId="0" fontId="14" fillId="0" borderId="7" xfId="1" applyFont="1" applyBorder="1" applyAlignment="1">
      <alignment horizontal="right" vertical="center"/>
    </xf>
    <xf numFmtId="0" fontId="15" fillId="0" borderId="5" xfId="0" applyFont="1" applyBorder="1" applyAlignment="1">
      <alignment horizontal="center" vertical="center" wrapText="1"/>
    </xf>
    <xf numFmtId="0" fontId="16" fillId="0" borderId="0" xfId="0" applyFont="1">
      <alignment vertical="center"/>
    </xf>
  </cellXfs>
  <cellStyles count="13">
    <cellStyle name="一般" xfId="0" builtinId="0"/>
    <cellStyle name="一般 2" xfId="2" xr:uid="{2CFFB31F-B43A-40CB-98EF-8CEF2B3A04C8}"/>
    <cellStyle name="一般 3" xfId="3" xr:uid="{0DBBBB18-AD08-438B-A132-9EFFCC9DA105}"/>
    <cellStyle name="一般 4" xfId="4" xr:uid="{5A2F9414-AC14-4FB1-96E6-57C5C20FDB26}"/>
    <cellStyle name="一般 5" xfId="1" xr:uid="{E7D352E0-7016-4A09-ABD5-E9EBA6F0DDBC}"/>
    <cellStyle name="千分位 2" xfId="5" xr:uid="{B74E1018-9299-4984-980A-06F52C129480}"/>
    <cellStyle name="千分位 3" xfId="6" xr:uid="{13856F95-E300-4720-959B-0362FD155C87}"/>
    <cellStyle name="千分位 4" xfId="7" xr:uid="{6F548A5F-5F52-4CEC-95E1-45244839F85D}"/>
    <cellStyle name="輔色2 2" xfId="8" xr:uid="{0C23554F-4D66-4D5F-A9C2-24D34F18E166}"/>
    <cellStyle name="輔色3 2" xfId="9" xr:uid="{3F2A8B9A-13BE-4DFB-8630-D0A1909B04B2}"/>
    <cellStyle name="輔色4 2" xfId="10" xr:uid="{8A4A02C9-33A1-4357-87D9-BA8DDF9E9DCA}"/>
    <cellStyle name="輔色5 2" xfId="11" xr:uid="{FB2DE30E-2DD8-4445-AA90-F468A42F2A7F}"/>
    <cellStyle name="輔色6 2" xfId="12" xr:uid="{C11C123E-C1FA-4CD4-BFEB-E2C5013712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新北市各區廟宇密度犯罪率散佈圖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'廟宇(以分局計)'!$D$1</c:f>
              <c:strCache>
                <c:ptCount val="1"/>
                <c:pt idx="0">
                  <c:v>密度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'廟宇(以分局計)'!$G$2:$G$15</c:f>
              <c:numCache>
                <c:formatCode>General</c:formatCode>
                <c:ptCount val="14"/>
                <c:pt idx="0">
                  <c:v>1322.6194210208555</c:v>
                </c:pt>
                <c:pt idx="1">
                  <c:v>1001.0566709304264</c:v>
                </c:pt>
                <c:pt idx="2">
                  <c:v>956.56448579585162</c:v>
                </c:pt>
                <c:pt idx="3">
                  <c:v>1573.8383236467853</c:v>
                </c:pt>
                <c:pt idx="4">
                  <c:v>909.81065293467987</c:v>
                </c:pt>
                <c:pt idx="5">
                  <c:v>1452.2690917335283</c:v>
                </c:pt>
                <c:pt idx="6">
                  <c:v>1156.8089979810002</c:v>
                </c:pt>
                <c:pt idx="7">
                  <c:v>1213.4374566794511</c:v>
                </c:pt>
                <c:pt idx="8">
                  <c:v>1037.8974015337651</c:v>
                </c:pt>
                <c:pt idx="9">
                  <c:v>1074.5506868653961</c:v>
                </c:pt>
                <c:pt idx="10">
                  <c:v>744.40690897956517</c:v>
                </c:pt>
                <c:pt idx="11">
                  <c:v>956.22454915648643</c:v>
                </c:pt>
                <c:pt idx="12">
                  <c:v>1221.8214607754733</c:v>
                </c:pt>
                <c:pt idx="13">
                  <c:v>496.13333804159748</c:v>
                </c:pt>
              </c:numCache>
            </c:numRef>
          </c:xVal>
          <c:yVal>
            <c:numRef>
              <c:f>'廟宇(以分局計)'!$D$2:$D$15</c:f>
              <c:numCache>
                <c:formatCode>General</c:formatCode>
                <c:ptCount val="14"/>
                <c:pt idx="0">
                  <c:v>2.1607605877268798</c:v>
                </c:pt>
                <c:pt idx="1">
                  <c:v>1.9364448857994041</c:v>
                </c:pt>
                <c:pt idx="2">
                  <c:v>1.0507880910683012</c:v>
                </c:pt>
                <c:pt idx="3">
                  <c:v>2.0833333333333335</c:v>
                </c:pt>
                <c:pt idx="4">
                  <c:v>0.63406770553465885</c:v>
                </c:pt>
                <c:pt idx="5">
                  <c:v>0.94722598105548039</c:v>
                </c:pt>
                <c:pt idx="6">
                  <c:v>0.14283324540295703</c:v>
                </c:pt>
                <c:pt idx="7">
                  <c:v>0.77026531360802064</c:v>
                </c:pt>
                <c:pt idx="8">
                  <c:v>0.35282495178058992</c:v>
                </c:pt>
                <c:pt idx="9">
                  <c:v>0.87533957138545115</c:v>
                </c:pt>
                <c:pt idx="10">
                  <c:v>0.74396406513194835</c:v>
                </c:pt>
                <c:pt idx="11">
                  <c:v>0.48298572996706923</c:v>
                </c:pt>
                <c:pt idx="12">
                  <c:v>0.21375775837647121</c:v>
                </c:pt>
                <c:pt idx="13">
                  <c:v>0.35398230088495575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E1-4B58-91E3-60EA73CB3C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3089656"/>
        <c:axId val="763085392"/>
      </c:scatterChart>
      <c:valAx>
        <c:axId val="763089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犯罪率</a:t>
                </a:r>
                <a:r>
                  <a:rPr lang="en-US" altLang="zh-TW"/>
                  <a:t>(</a:t>
                </a:r>
                <a:r>
                  <a:rPr lang="zh-TW" altLang="en-US"/>
                  <a:t>每十萬人</a:t>
                </a:r>
                <a:r>
                  <a:rPr lang="en-US" altLang="zh-TW"/>
                  <a:t>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63085392"/>
        <c:crosses val="autoZero"/>
        <c:crossBetween val="midCat"/>
      </c:valAx>
      <c:valAx>
        <c:axId val="76308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廟宇密度</a:t>
                </a:r>
                <a:r>
                  <a:rPr lang="en-US" altLang="zh-TW"/>
                  <a:t>(</a:t>
                </a:r>
                <a:r>
                  <a:rPr lang="zh-TW" altLang="en-US"/>
                  <a:t>間數</a:t>
                </a:r>
                <a:r>
                  <a:rPr lang="en-US" altLang="zh-TW"/>
                  <a:t>/</a:t>
                </a:r>
                <a:r>
                  <a:rPr lang="zh-TW" altLang="en-US"/>
                  <a:t>平方公里</a:t>
                </a:r>
                <a:r>
                  <a:rPr lang="en-US" altLang="zh-TW"/>
                  <a:t>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63089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台北市各區廟宇密度犯罪率散佈圖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'廟宇(以分局計)'!$G$16:$G$27</c:f>
              <c:numCache>
                <c:formatCode>General</c:formatCode>
                <c:ptCount val="12"/>
                <c:pt idx="0">
                  <c:v>2239.4434482811694</c:v>
                </c:pt>
                <c:pt idx="1">
                  <c:v>2639.9193444148591</c:v>
                </c:pt>
                <c:pt idx="2">
                  <c:v>2202.8945411789118</c:v>
                </c:pt>
                <c:pt idx="3">
                  <c:v>1464.0145919769816</c:v>
                </c:pt>
                <c:pt idx="4">
                  <c:v>2240.7218165050722</c:v>
                </c:pt>
                <c:pt idx="5">
                  <c:v>1172.4094887392037</c:v>
                </c:pt>
                <c:pt idx="6">
                  <c:v>1737.1939595723561</c:v>
                </c:pt>
                <c:pt idx="7">
                  <c:v>1156.8868223899335</c:v>
                </c:pt>
                <c:pt idx="8">
                  <c:v>1158.9687004631214</c:v>
                </c:pt>
                <c:pt idx="9">
                  <c:v>1014.7765711233756</c:v>
                </c:pt>
                <c:pt idx="10">
                  <c:v>1274.8685113194604</c:v>
                </c:pt>
                <c:pt idx="11">
                  <c:v>943.51093062276584</c:v>
                </c:pt>
              </c:numCache>
            </c:numRef>
          </c:xVal>
          <c:yVal>
            <c:numRef>
              <c:f>'廟宇(以分局計)'!$D$16:$D$27</c:f>
              <c:numCache>
                <c:formatCode>General</c:formatCode>
                <c:ptCount val="12"/>
                <c:pt idx="0">
                  <c:v>5.1056338028169019</c:v>
                </c:pt>
                <c:pt idx="1">
                  <c:v>2.5988700564971752</c:v>
                </c:pt>
                <c:pt idx="2">
                  <c:v>2.192982456140351</c:v>
                </c:pt>
                <c:pt idx="3">
                  <c:v>1.3204225352112677</c:v>
                </c:pt>
                <c:pt idx="4">
                  <c:v>1.7105263157894737</c:v>
                </c:pt>
                <c:pt idx="5">
                  <c:v>1.3993541442411197</c:v>
                </c:pt>
                <c:pt idx="6">
                  <c:v>1.8750000000000002</c:v>
                </c:pt>
                <c:pt idx="7">
                  <c:v>0.54513387846721184</c:v>
                </c:pt>
                <c:pt idx="8">
                  <c:v>0.75677578317493843</c:v>
                </c:pt>
                <c:pt idx="9">
                  <c:v>0.57124722310377651</c:v>
                </c:pt>
                <c:pt idx="10">
                  <c:v>0.68681318681318682</c:v>
                </c:pt>
                <c:pt idx="11">
                  <c:v>0.47498416719442688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21-45E2-BF58-F27E8D5B7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923408"/>
        <c:axId val="704916520"/>
      </c:scatterChart>
      <c:valAx>
        <c:axId val="70492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犯罪率</a:t>
                </a:r>
                <a:r>
                  <a:rPr lang="en-US" altLang="zh-TW"/>
                  <a:t>(</a:t>
                </a:r>
                <a:r>
                  <a:rPr lang="zh-TW" altLang="en-US"/>
                  <a:t>每十萬人</a:t>
                </a:r>
                <a:r>
                  <a:rPr lang="en-US" altLang="zh-TW"/>
                  <a:t>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4916520"/>
        <c:crosses val="autoZero"/>
        <c:crossBetween val="midCat"/>
      </c:valAx>
      <c:valAx>
        <c:axId val="704916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zh-TW" sz="1000" b="0" i="0" u="none" strike="noStrike" baseline="0">
                    <a:effectLst/>
                  </a:rPr>
                  <a:t>廟宇密度</a:t>
                </a:r>
                <a:r>
                  <a:rPr lang="en-US" altLang="zh-TW" sz="1000" b="0" i="0" u="none" strike="noStrike" baseline="0">
                    <a:effectLst/>
                  </a:rPr>
                  <a:t>(</a:t>
                </a:r>
                <a:r>
                  <a:rPr lang="zh-TW" altLang="zh-TW" sz="1000" b="0" i="0" u="none" strike="noStrike" baseline="0">
                    <a:effectLst/>
                  </a:rPr>
                  <a:t>間數</a:t>
                </a:r>
                <a:r>
                  <a:rPr lang="en-US" altLang="zh-TW" sz="1000" b="0" i="0" u="none" strike="noStrike" baseline="0">
                    <a:effectLst/>
                  </a:rPr>
                  <a:t>/</a:t>
                </a:r>
                <a:r>
                  <a:rPr lang="zh-TW" altLang="zh-TW" sz="1000" b="0" i="0" u="none" strike="noStrike" baseline="0">
                    <a:effectLst/>
                  </a:rPr>
                  <a:t>平方公里</a:t>
                </a:r>
                <a:r>
                  <a:rPr lang="en-US" altLang="zh-TW" sz="1000" b="0" i="0" u="none" strike="noStrike" baseline="0">
                    <a:effectLst/>
                  </a:rPr>
                  <a:t>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4923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雙北各區廟宇密度犯罪率散佈圖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'廟宇(以分局計)'!$D$1</c:f>
              <c:strCache>
                <c:ptCount val="1"/>
                <c:pt idx="0">
                  <c:v>密度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'廟宇(以分局計)'!$G$2:$G$34</c:f>
              <c:numCache>
                <c:formatCode>General</c:formatCode>
                <c:ptCount val="33"/>
                <c:pt idx="0">
                  <c:v>1322.6194210208555</c:v>
                </c:pt>
                <c:pt idx="1">
                  <c:v>1001.0566709304264</c:v>
                </c:pt>
                <c:pt idx="2">
                  <c:v>956.56448579585162</c:v>
                </c:pt>
                <c:pt idx="3">
                  <c:v>1573.8383236467853</c:v>
                </c:pt>
                <c:pt idx="4">
                  <c:v>909.81065293467987</c:v>
                </c:pt>
                <c:pt idx="5">
                  <c:v>1452.2690917335283</c:v>
                </c:pt>
                <c:pt idx="6">
                  <c:v>1156.8089979810002</c:v>
                </c:pt>
                <c:pt idx="7">
                  <c:v>1213.4374566794511</c:v>
                </c:pt>
                <c:pt idx="8">
                  <c:v>1037.8974015337651</c:v>
                </c:pt>
                <c:pt idx="9">
                  <c:v>1074.5506868653961</c:v>
                </c:pt>
                <c:pt idx="10">
                  <c:v>744.40690897956517</c:v>
                </c:pt>
                <c:pt idx="11">
                  <c:v>956.22454915648643</c:v>
                </c:pt>
                <c:pt idx="12">
                  <c:v>1221.8214607754733</c:v>
                </c:pt>
                <c:pt idx="13">
                  <c:v>496.13333804159748</c:v>
                </c:pt>
                <c:pt idx="14">
                  <c:v>2239.4434482811694</c:v>
                </c:pt>
                <c:pt idx="15">
                  <c:v>2639.9193444148591</c:v>
                </c:pt>
                <c:pt idx="16">
                  <c:v>2202.8945411789118</c:v>
                </c:pt>
                <c:pt idx="17">
                  <c:v>1464.0145919769816</c:v>
                </c:pt>
                <c:pt idx="18">
                  <c:v>2240.7218165050722</c:v>
                </c:pt>
                <c:pt idx="19">
                  <c:v>1172.4094887392037</c:v>
                </c:pt>
                <c:pt idx="20">
                  <c:v>1737.1939595723561</c:v>
                </c:pt>
                <c:pt idx="21">
                  <c:v>1156.8868223899335</c:v>
                </c:pt>
                <c:pt idx="22">
                  <c:v>1158.9687004631214</c:v>
                </c:pt>
                <c:pt idx="23">
                  <c:v>1014.7765711233756</c:v>
                </c:pt>
                <c:pt idx="24">
                  <c:v>1274.8685113194604</c:v>
                </c:pt>
                <c:pt idx="25">
                  <c:v>943.51093062276584</c:v>
                </c:pt>
                <c:pt idx="26">
                  <c:v>1150.788516553816</c:v>
                </c:pt>
                <c:pt idx="27">
                  <c:v>688.57040632404664</c:v>
                </c:pt>
                <c:pt idx="28">
                  <c:v>1146.8871595330741</c:v>
                </c:pt>
                <c:pt idx="29">
                  <c:v>1244.4651840744111</c:v>
                </c:pt>
                <c:pt idx="30">
                  <c:v>552.96261290668326</c:v>
                </c:pt>
                <c:pt idx="31">
                  <c:v>770.03504012659653</c:v>
                </c:pt>
                <c:pt idx="32">
                  <c:v>1197.9041958337441</c:v>
                </c:pt>
              </c:numCache>
            </c:numRef>
          </c:xVal>
          <c:yVal>
            <c:numRef>
              <c:f>'廟宇(以分局計)'!$D$2:$D$34</c:f>
              <c:numCache>
                <c:formatCode>General</c:formatCode>
                <c:ptCount val="33"/>
                <c:pt idx="0">
                  <c:v>2.1607605877268798</c:v>
                </c:pt>
                <c:pt idx="1">
                  <c:v>1.9364448857994041</c:v>
                </c:pt>
                <c:pt idx="2">
                  <c:v>1.0507880910683012</c:v>
                </c:pt>
                <c:pt idx="3">
                  <c:v>2.0833333333333335</c:v>
                </c:pt>
                <c:pt idx="4">
                  <c:v>0.63406770553465885</c:v>
                </c:pt>
                <c:pt idx="5">
                  <c:v>0.94722598105548039</c:v>
                </c:pt>
                <c:pt idx="6">
                  <c:v>0.14283324540295703</c:v>
                </c:pt>
                <c:pt idx="7">
                  <c:v>0.77026531360802064</c:v>
                </c:pt>
                <c:pt idx="8">
                  <c:v>0.35282495178058992</c:v>
                </c:pt>
                <c:pt idx="9">
                  <c:v>0.87533957138545115</c:v>
                </c:pt>
                <c:pt idx="10">
                  <c:v>0.74396406513194835</c:v>
                </c:pt>
                <c:pt idx="11">
                  <c:v>0.48298572996706923</c:v>
                </c:pt>
                <c:pt idx="12">
                  <c:v>0.21375775837647121</c:v>
                </c:pt>
                <c:pt idx="13">
                  <c:v>0.35398230088495575</c:v>
                </c:pt>
                <c:pt idx="14">
                  <c:v>5.1056338028169019</c:v>
                </c:pt>
                <c:pt idx="15">
                  <c:v>2.5988700564971752</c:v>
                </c:pt>
                <c:pt idx="16">
                  <c:v>2.192982456140351</c:v>
                </c:pt>
                <c:pt idx="17">
                  <c:v>1.3204225352112677</c:v>
                </c:pt>
                <c:pt idx="18">
                  <c:v>1.7105263157894737</c:v>
                </c:pt>
                <c:pt idx="19">
                  <c:v>1.3993541442411197</c:v>
                </c:pt>
                <c:pt idx="20">
                  <c:v>1.8750000000000002</c:v>
                </c:pt>
                <c:pt idx="21">
                  <c:v>0.54513387846721184</c:v>
                </c:pt>
                <c:pt idx="22">
                  <c:v>0.75677578317493843</c:v>
                </c:pt>
                <c:pt idx="23">
                  <c:v>0.57124722310377651</c:v>
                </c:pt>
                <c:pt idx="24">
                  <c:v>0.68681318681318682</c:v>
                </c:pt>
                <c:pt idx="25">
                  <c:v>0.47498416719442688</c:v>
                </c:pt>
                <c:pt idx="26">
                  <c:v>1.0057471264367817</c:v>
                </c:pt>
                <c:pt idx="27">
                  <c:v>0.18817357586816444</c:v>
                </c:pt>
                <c:pt idx="28">
                  <c:v>8.7738539153323095E-2</c:v>
                </c:pt>
                <c:pt idx="29">
                  <c:v>0.45739675901725041</c:v>
                </c:pt>
                <c:pt idx="30">
                  <c:v>0.17227518088893995</c:v>
                </c:pt>
                <c:pt idx="31">
                  <c:v>0.27225130890052357</c:v>
                </c:pt>
                <c:pt idx="32">
                  <c:v>0.36101083032490977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CB-46FB-8802-6441E9D43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927016"/>
        <c:axId val="763090640"/>
      </c:scatterChart>
      <c:valAx>
        <c:axId val="704927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犯罪率</a:t>
                </a:r>
                <a:r>
                  <a:rPr lang="en-US" altLang="zh-TW"/>
                  <a:t>(</a:t>
                </a:r>
                <a:r>
                  <a:rPr lang="zh-TW" altLang="en-US"/>
                  <a:t>每十萬人</a:t>
                </a:r>
                <a:r>
                  <a:rPr lang="en-US" altLang="zh-TW"/>
                  <a:t>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63090640"/>
        <c:crosses val="autoZero"/>
        <c:crossBetween val="midCat"/>
      </c:valAx>
      <c:valAx>
        <c:axId val="76309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zh-TW" sz="1000" b="0" i="0" u="none" strike="noStrike" baseline="0">
                    <a:effectLst/>
                  </a:rPr>
                  <a:t>廟宇密度</a:t>
                </a:r>
                <a:r>
                  <a:rPr lang="en-US" altLang="zh-TW" sz="1000" b="0" i="0" u="none" strike="noStrike" baseline="0">
                    <a:effectLst/>
                  </a:rPr>
                  <a:t>(</a:t>
                </a:r>
                <a:r>
                  <a:rPr lang="zh-TW" altLang="zh-TW" sz="1000" b="0" i="0" u="none" strike="noStrike" baseline="0">
                    <a:effectLst/>
                  </a:rPr>
                  <a:t>間數</a:t>
                </a:r>
                <a:r>
                  <a:rPr lang="en-US" altLang="zh-TW" sz="1000" b="0" i="0" u="none" strike="noStrike" baseline="0">
                    <a:effectLst/>
                  </a:rPr>
                  <a:t>/</a:t>
                </a:r>
                <a:r>
                  <a:rPr lang="zh-TW" altLang="zh-TW" sz="1000" b="0" i="0" u="none" strike="noStrike" baseline="0">
                    <a:effectLst/>
                  </a:rPr>
                  <a:t>平方公里</a:t>
                </a:r>
                <a:r>
                  <a:rPr lang="en-US" altLang="zh-TW" sz="1000" b="0" i="0" u="none" strike="noStrike" baseline="0">
                    <a:effectLst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4927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sz="1800" b="0" i="0" baseline="0">
                <a:effectLst/>
              </a:rPr>
              <a:t>六都</a:t>
            </a:r>
            <a:r>
              <a:rPr lang="zh-TW" altLang="zh-TW" sz="1800" b="0" i="0" baseline="0">
                <a:effectLst/>
              </a:rPr>
              <a:t>各區廟宇密度犯罪率散佈圖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'廟宇(以分局計)'!$D$1</c:f>
              <c:strCache>
                <c:ptCount val="1"/>
                <c:pt idx="0">
                  <c:v>密度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'廟宇(以分局計)'!$G$2:$G$84</c:f>
              <c:numCache>
                <c:formatCode>General</c:formatCode>
                <c:ptCount val="83"/>
                <c:pt idx="0">
                  <c:v>1322.6194210208555</c:v>
                </c:pt>
                <c:pt idx="1">
                  <c:v>1001.0566709304264</c:v>
                </c:pt>
                <c:pt idx="2">
                  <c:v>956.56448579585162</c:v>
                </c:pt>
                <c:pt idx="3">
                  <c:v>1573.8383236467853</c:v>
                </c:pt>
                <c:pt idx="4">
                  <c:v>909.81065293467987</c:v>
                </c:pt>
                <c:pt idx="5">
                  <c:v>1452.2690917335283</c:v>
                </c:pt>
                <c:pt idx="6">
                  <c:v>1156.8089979810002</c:v>
                </c:pt>
                <c:pt idx="7">
                  <c:v>1213.4374566794511</c:v>
                </c:pt>
                <c:pt idx="8">
                  <c:v>1037.8974015337651</c:v>
                </c:pt>
                <c:pt idx="9">
                  <c:v>1074.5506868653961</c:v>
                </c:pt>
                <c:pt idx="10">
                  <c:v>744.40690897956517</c:v>
                </c:pt>
                <c:pt idx="11">
                  <c:v>956.22454915648643</c:v>
                </c:pt>
                <c:pt idx="12">
                  <c:v>1221.8214607754733</c:v>
                </c:pt>
                <c:pt idx="13">
                  <c:v>496.13333804159748</c:v>
                </c:pt>
                <c:pt idx="14">
                  <c:v>2239.4434482811694</c:v>
                </c:pt>
                <c:pt idx="15">
                  <c:v>2639.9193444148591</c:v>
                </c:pt>
                <c:pt idx="16">
                  <c:v>2202.8945411789118</c:v>
                </c:pt>
                <c:pt idx="17">
                  <c:v>1464.0145919769816</c:v>
                </c:pt>
                <c:pt idx="18">
                  <c:v>2240.7218165050722</c:v>
                </c:pt>
                <c:pt idx="19">
                  <c:v>1172.4094887392037</c:v>
                </c:pt>
                <c:pt idx="20">
                  <c:v>1737.1939595723561</c:v>
                </c:pt>
                <c:pt idx="21">
                  <c:v>1156.8868223899335</c:v>
                </c:pt>
                <c:pt idx="22">
                  <c:v>1158.9687004631214</c:v>
                </c:pt>
                <c:pt idx="23">
                  <c:v>1014.7765711233756</c:v>
                </c:pt>
                <c:pt idx="24">
                  <c:v>1274.8685113194604</c:v>
                </c:pt>
                <c:pt idx="25">
                  <c:v>943.51093062276584</c:v>
                </c:pt>
                <c:pt idx="26">
                  <c:v>1150.788516553816</c:v>
                </c:pt>
                <c:pt idx="27">
                  <c:v>688.57040632404664</c:v>
                </c:pt>
                <c:pt idx="28">
                  <c:v>1146.8871595330741</c:v>
                </c:pt>
                <c:pt idx="29">
                  <c:v>1244.4651840744111</c:v>
                </c:pt>
                <c:pt idx="30">
                  <c:v>552.96261290668326</c:v>
                </c:pt>
                <c:pt idx="31">
                  <c:v>770.03504012659653</c:v>
                </c:pt>
                <c:pt idx="32">
                  <c:v>1197.9041958337441</c:v>
                </c:pt>
                <c:pt idx="33">
                  <c:v>905.02725554067376</c:v>
                </c:pt>
                <c:pt idx="34">
                  <c:v>999.90534458872219</c:v>
                </c:pt>
                <c:pt idx="35">
                  <c:v>756.50461831203665</c:v>
                </c:pt>
                <c:pt idx="36" formatCode="#,##0.00">
                  <c:v>1813.56</c:v>
                </c:pt>
                <c:pt idx="37" formatCode="#,##0.00">
                  <c:v>1583.81</c:v>
                </c:pt>
                <c:pt idx="38">
                  <c:v>981.05</c:v>
                </c:pt>
                <c:pt idx="39" formatCode="#,##0.00">
                  <c:v>1134.6099999999999</c:v>
                </c:pt>
                <c:pt idx="40">
                  <c:v>837.97</c:v>
                </c:pt>
                <c:pt idx="41" formatCode="#,##0.00">
                  <c:v>1445.39</c:v>
                </c:pt>
                <c:pt idx="42">
                  <c:v>757.05</c:v>
                </c:pt>
                <c:pt idx="43">
                  <c:v>715.22</c:v>
                </c:pt>
                <c:pt idx="44">
                  <c:v>897.14</c:v>
                </c:pt>
                <c:pt idx="45">
                  <c:v>751.58</c:v>
                </c:pt>
                <c:pt idx="46">
                  <c:v>803.16</c:v>
                </c:pt>
                <c:pt idx="47">
                  <c:v>531.91999999999996</c:v>
                </c:pt>
                <c:pt idx="48">
                  <c:v>883</c:v>
                </c:pt>
                <c:pt idx="49">
                  <c:v>779.57</c:v>
                </c:pt>
                <c:pt idx="50">
                  <c:v>1280.7535788799603</c:v>
                </c:pt>
                <c:pt idx="51">
                  <c:v>3645.1649789726453</c:v>
                </c:pt>
                <c:pt idx="52">
                  <c:v>1407.7814734190083</c:v>
                </c:pt>
                <c:pt idx="53">
                  <c:v>1530.8595643539586</c:v>
                </c:pt>
                <c:pt idx="54">
                  <c:v>2243.1237125893613</c:v>
                </c:pt>
                <c:pt idx="55">
                  <c:v>1387.7214406927505</c:v>
                </c:pt>
                <c:pt idx="56">
                  <c:v>868.25128397845424</c:v>
                </c:pt>
                <c:pt idx="57">
                  <c:v>492.61709178167416</c:v>
                </c:pt>
                <c:pt idx="58">
                  <c:v>1067.5403318577962</c:v>
                </c:pt>
                <c:pt idx="59">
                  <c:v>4096.5004604657279</c:v>
                </c:pt>
                <c:pt idx="60">
                  <c:v>4216.7950984262106</c:v>
                </c:pt>
                <c:pt idx="61">
                  <c:v>462.92441676519076</c:v>
                </c:pt>
                <c:pt idx="62">
                  <c:v>2008.9834017615888</c:v>
                </c:pt>
                <c:pt idx="63">
                  <c:v>965.32415643500838</c:v>
                </c:pt>
                <c:pt idx="64">
                  <c:v>274.49656879289006</c:v>
                </c:pt>
                <c:pt idx="65">
                  <c:v>614.92334672172876</c:v>
                </c:pt>
                <c:pt idx="66">
                  <c:v>1621.3656838656839</c:v>
                </c:pt>
                <c:pt idx="67">
                  <c:v>1411.4235264539593</c:v>
                </c:pt>
                <c:pt idx="68">
                  <c:v>1352.5960507223519</c:v>
                </c:pt>
                <c:pt idx="69">
                  <c:v>1136.0364865069625</c:v>
                </c:pt>
                <c:pt idx="70">
                  <c:v>1525.8382723065681</c:v>
                </c:pt>
                <c:pt idx="71">
                  <c:v>1261.5953518507788</c:v>
                </c:pt>
                <c:pt idx="72">
                  <c:v>596.35047791360648</c:v>
                </c:pt>
                <c:pt idx="73">
                  <c:v>1953.0120979396343</c:v>
                </c:pt>
                <c:pt idx="74">
                  <c:v>762.02571836799484</c:v>
                </c:pt>
                <c:pt idx="75">
                  <c:v>1145.5719968870917</c:v>
                </c:pt>
                <c:pt idx="76">
                  <c:v>869.34729338382715</c:v>
                </c:pt>
                <c:pt idx="77">
                  <c:v>1073.6366308627162</c:v>
                </c:pt>
                <c:pt idx="78">
                  <c:v>793.82354070906376</c:v>
                </c:pt>
                <c:pt idx="79">
                  <c:v>850.93784096454249</c:v>
                </c:pt>
                <c:pt idx="80">
                  <c:v>1332.7063881238664</c:v>
                </c:pt>
                <c:pt idx="81">
                  <c:v>1312.9801638716035</c:v>
                </c:pt>
                <c:pt idx="82">
                  <c:v>1438.7521850208418</c:v>
                </c:pt>
              </c:numCache>
            </c:numRef>
          </c:xVal>
          <c:yVal>
            <c:numRef>
              <c:f>'廟宇(以分局計)'!$D$2:$D$84</c:f>
              <c:numCache>
                <c:formatCode>General</c:formatCode>
                <c:ptCount val="83"/>
                <c:pt idx="0">
                  <c:v>2.1607605877268798</c:v>
                </c:pt>
                <c:pt idx="1">
                  <c:v>1.9364448857994041</c:v>
                </c:pt>
                <c:pt idx="2">
                  <c:v>1.0507880910683012</c:v>
                </c:pt>
                <c:pt idx="3">
                  <c:v>2.0833333333333335</c:v>
                </c:pt>
                <c:pt idx="4">
                  <c:v>0.63406770553465885</c:v>
                </c:pt>
                <c:pt idx="5">
                  <c:v>0.94722598105548039</c:v>
                </c:pt>
                <c:pt idx="6">
                  <c:v>0.14283324540295703</c:v>
                </c:pt>
                <c:pt idx="7">
                  <c:v>0.77026531360802064</c:v>
                </c:pt>
                <c:pt idx="8">
                  <c:v>0.35282495178058992</c:v>
                </c:pt>
                <c:pt idx="9">
                  <c:v>0.87533957138545115</c:v>
                </c:pt>
                <c:pt idx="10">
                  <c:v>0.74396406513194835</c:v>
                </c:pt>
                <c:pt idx="11">
                  <c:v>0.48298572996706923</c:v>
                </c:pt>
                <c:pt idx="12">
                  <c:v>0.21375775837647121</c:v>
                </c:pt>
                <c:pt idx="13">
                  <c:v>0.35398230088495575</c:v>
                </c:pt>
                <c:pt idx="14">
                  <c:v>5.1056338028169019</c:v>
                </c:pt>
                <c:pt idx="15">
                  <c:v>2.5988700564971752</c:v>
                </c:pt>
                <c:pt idx="16">
                  <c:v>2.192982456140351</c:v>
                </c:pt>
                <c:pt idx="17">
                  <c:v>1.3204225352112677</c:v>
                </c:pt>
                <c:pt idx="18">
                  <c:v>1.7105263157894737</c:v>
                </c:pt>
                <c:pt idx="19">
                  <c:v>1.3993541442411197</c:v>
                </c:pt>
                <c:pt idx="20">
                  <c:v>1.8750000000000002</c:v>
                </c:pt>
                <c:pt idx="21">
                  <c:v>0.54513387846721184</c:v>
                </c:pt>
                <c:pt idx="22">
                  <c:v>0.75677578317493843</c:v>
                </c:pt>
                <c:pt idx="23">
                  <c:v>0.57124722310377651</c:v>
                </c:pt>
                <c:pt idx="24">
                  <c:v>0.68681318681318682</c:v>
                </c:pt>
                <c:pt idx="25">
                  <c:v>0.47498416719442688</c:v>
                </c:pt>
                <c:pt idx="26">
                  <c:v>1.0057471264367817</c:v>
                </c:pt>
                <c:pt idx="27">
                  <c:v>0.18817357586816444</c:v>
                </c:pt>
                <c:pt idx="28">
                  <c:v>8.7738539153323095E-2</c:v>
                </c:pt>
                <c:pt idx="29">
                  <c:v>0.45739675901725041</c:v>
                </c:pt>
                <c:pt idx="30">
                  <c:v>0.17227518088893995</c:v>
                </c:pt>
                <c:pt idx="31">
                  <c:v>0.27225130890052357</c:v>
                </c:pt>
                <c:pt idx="32">
                  <c:v>0.36101083032490977</c:v>
                </c:pt>
                <c:pt idx="33">
                  <c:v>0.38564224265796498</c:v>
                </c:pt>
                <c:pt idx="34">
                  <c:v>0.18609597235145553</c:v>
                </c:pt>
                <c:pt idx="35">
                  <c:v>0.23841059602649006</c:v>
                </c:pt>
                <c:pt idx="36">
                  <c:v>4.86322188449848</c:v>
                </c:pt>
                <c:pt idx="37">
                  <c:v>3.3141210374639769</c:v>
                </c:pt>
                <c:pt idx="38">
                  <c:v>2.5465838509316767</c:v>
                </c:pt>
                <c:pt idx="39">
                  <c:v>0.95969289827255277</c:v>
                </c:pt>
                <c:pt idx="40">
                  <c:v>0.82934609250398716</c:v>
                </c:pt>
                <c:pt idx="41">
                  <c:v>0.50188205771643657</c:v>
                </c:pt>
                <c:pt idx="42">
                  <c:v>1.2491672218520986</c:v>
                </c:pt>
                <c:pt idx="43">
                  <c:v>0.47921760391198043</c:v>
                </c:pt>
                <c:pt idx="44">
                  <c:v>0.14453384558697702</c:v>
                </c:pt>
                <c:pt idx="45">
                  <c:v>0.77210663198959684</c:v>
                </c:pt>
                <c:pt idx="46">
                  <c:v>0.38979068774028192</c:v>
                </c:pt>
                <c:pt idx="47">
                  <c:v>0.6376811594202898</c:v>
                </c:pt>
                <c:pt idx="48">
                  <c:v>0.35502958579881655</c:v>
                </c:pt>
                <c:pt idx="49">
                  <c:v>0.12664640324214793</c:v>
                </c:pt>
                <c:pt idx="50">
                  <c:v>3.773584905660377</c:v>
                </c:pt>
                <c:pt idx="51">
                  <c:v>14.263565891472869</c:v>
                </c:pt>
                <c:pt idx="52">
                  <c:v>0.55970149253731338</c:v>
                </c:pt>
                <c:pt idx="53">
                  <c:v>2.5846702317290551</c:v>
                </c:pt>
                <c:pt idx="54">
                  <c:v>5.5608820709491855</c:v>
                </c:pt>
                <c:pt idx="55">
                  <c:v>1.7118402282453637</c:v>
                </c:pt>
                <c:pt idx="56">
                  <c:v>0.67727511835875853</c:v>
                </c:pt>
                <c:pt idx="57">
                  <c:v>0.50536367582315367</c:v>
                </c:pt>
                <c:pt idx="58">
                  <c:v>0.77108170184840852</c:v>
                </c:pt>
                <c:pt idx="59">
                  <c:v>0.72106803740986658</c:v>
                </c:pt>
                <c:pt idx="60">
                  <c:v>0.71797172986313662</c:v>
                </c:pt>
                <c:pt idx="61">
                  <c:v>0.63996091841719593</c:v>
                </c:pt>
                <c:pt idx="62">
                  <c:v>0.26012530767509512</c:v>
                </c:pt>
                <c:pt idx="63">
                  <c:v>0.73404513467604948</c:v>
                </c:pt>
                <c:pt idx="64">
                  <c:v>1.8619662363455809</c:v>
                </c:pt>
                <c:pt idx="65">
                  <c:v>0.78919208132691276</c:v>
                </c:pt>
                <c:pt idx="66">
                  <c:v>5.7441253263707575</c:v>
                </c:pt>
                <c:pt idx="67">
                  <c:v>1.8404907975460121</c:v>
                </c:pt>
                <c:pt idx="68">
                  <c:v>1.7495395948434624</c:v>
                </c:pt>
                <c:pt idx="69">
                  <c:v>2.0156774916013438</c:v>
                </c:pt>
                <c:pt idx="70">
                  <c:v>1.3415892672858618</c:v>
                </c:pt>
                <c:pt idx="71">
                  <c:v>2.0397489539748954</c:v>
                </c:pt>
                <c:pt idx="72">
                  <c:v>3.3292231812577069</c:v>
                </c:pt>
                <c:pt idx="73">
                  <c:v>10.563380281690142</c:v>
                </c:pt>
                <c:pt idx="74">
                  <c:v>0.88028169014084512</c:v>
                </c:pt>
                <c:pt idx="75">
                  <c:v>1.1227255129694156</c:v>
                </c:pt>
                <c:pt idx="76">
                  <c:v>2.5037369207772793</c:v>
                </c:pt>
                <c:pt idx="77">
                  <c:v>1.0956950207468878</c:v>
                </c:pt>
                <c:pt idx="78">
                  <c:v>1.083607776479337</c:v>
                </c:pt>
                <c:pt idx="79">
                  <c:v>1.3645601471015194</c:v>
                </c:pt>
                <c:pt idx="80">
                  <c:v>0.82679769441557216</c:v>
                </c:pt>
                <c:pt idx="81">
                  <c:v>0.52758684748281637</c:v>
                </c:pt>
                <c:pt idx="82">
                  <c:v>4.4582295733474296E-2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62-4B74-84EB-F52E8BD24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386528"/>
        <c:axId val="569560328"/>
      </c:scatterChart>
      <c:valAx>
        <c:axId val="56638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zh-TW" sz="1000" b="0" i="0" u="none" strike="noStrike" baseline="0">
                    <a:effectLst/>
                  </a:rPr>
                  <a:t>犯罪率</a:t>
                </a:r>
                <a:r>
                  <a:rPr lang="en-US" altLang="zh-TW" sz="1000" b="0" i="0" u="none" strike="noStrike" baseline="0">
                    <a:effectLst/>
                  </a:rPr>
                  <a:t>(</a:t>
                </a:r>
                <a:r>
                  <a:rPr lang="zh-TW" altLang="zh-TW" sz="1000" b="0" i="0" u="none" strike="noStrike" baseline="0">
                    <a:effectLst/>
                  </a:rPr>
                  <a:t>每十萬人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9560328"/>
        <c:crosses val="autoZero"/>
        <c:crossBetween val="midCat"/>
      </c:valAx>
      <c:valAx>
        <c:axId val="56956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zh-TW" sz="1000" b="0" i="0" u="none" strike="noStrike" baseline="0">
                    <a:effectLst/>
                  </a:rPr>
                  <a:t>廟宇密度</a:t>
                </a:r>
                <a:r>
                  <a:rPr lang="en-US" altLang="zh-TW" sz="1000" b="0" i="0" u="none" strike="noStrike" baseline="0">
                    <a:effectLst/>
                  </a:rPr>
                  <a:t>(</a:t>
                </a:r>
                <a:r>
                  <a:rPr lang="zh-TW" altLang="zh-TW" sz="1000" b="0" i="0" u="none" strike="noStrike" baseline="0">
                    <a:effectLst/>
                  </a:rPr>
                  <a:t>間數</a:t>
                </a:r>
                <a:r>
                  <a:rPr lang="en-US" altLang="zh-TW" sz="1000" b="0" i="0" u="none" strike="noStrike" baseline="0">
                    <a:effectLst/>
                  </a:rPr>
                  <a:t>/</a:t>
                </a:r>
                <a:r>
                  <a:rPr lang="zh-TW" altLang="zh-TW" sz="1000" b="0" i="0" u="none" strike="noStrike" baseline="0">
                    <a:effectLst/>
                  </a:rPr>
                  <a:t>平方公里</a:t>
                </a:r>
                <a:r>
                  <a:rPr lang="en-US" altLang="zh-TW" sz="1000" b="0" i="0" u="none" strike="noStrike" baseline="0">
                    <a:effectLst/>
                  </a:rPr>
                  <a:t>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638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30480</xdr:rowOff>
    </xdr:from>
    <xdr:to>
      <xdr:col>15</xdr:col>
      <xdr:colOff>0</xdr:colOff>
      <xdr:row>15</xdr:row>
      <xdr:rowOff>99060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A894F46B-16EB-44A1-92E6-0F0DB790AB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45944</xdr:colOff>
      <xdr:row>19</xdr:row>
      <xdr:rowOff>9862</xdr:rowOff>
    </xdr:from>
    <xdr:to>
      <xdr:col>15</xdr:col>
      <xdr:colOff>45944</xdr:colOff>
      <xdr:row>32</xdr:row>
      <xdr:rowOff>78441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9B3A8CED-E0CE-430F-8A7A-75C442D5F0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591672</xdr:colOff>
      <xdr:row>36</xdr:row>
      <xdr:rowOff>17930</xdr:rowOff>
    </xdr:from>
    <xdr:to>
      <xdr:col>14</xdr:col>
      <xdr:colOff>591672</xdr:colOff>
      <xdr:row>49</xdr:row>
      <xdr:rowOff>80682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D766DB6E-635F-4A70-83BB-A4157C68AF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38100</xdr:colOff>
      <xdr:row>52</xdr:row>
      <xdr:rowOff>125186</xdr:rowOff>
    </xdr:from>
    <xdr:to>
      <xdr:col>14</xdr:col>
      <xdr:colOff>560614</xdr:colOff>
      <xdr:row>65</xdr:row>
      <xdr:rowOff>136071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57022882-6D22-46AE-94DB-39F78BFA4D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2379C-D1A6-4254-8AA3-C97DDFACC695}">
  <dimension ref="A1:N125"/>
  <sheetViews>
    <sheetView topLeftCell="A59" workbookViewId="0">
      <selection sqref="A1:N125"/>
    </sheetView>
  </sheetViews>
  <sheetFormatPr defaultRowHeight="16.2" x14ac:dyDescent="0.3"/>
  <sheetData>
    <row r="1" spans="1:14" ht="31.2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/>
    </row>
    <row r="2" spans="1:14" x14ac:dyDescent="0.3">
      <c r="A2" s="1">
        <v>2014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3" t="s">
        <v>13</v>
      </c>
      <c r="B3" s="4">
        <v>97119</v>
      </c>
      <c r="C3" s="4">
        <v>51839</v>
      </c>
      <c r="D3" s="4">
        <v>45280</v>
      </c>
      <c r="E3" s="4">
        <v>20146</v>
      </c>
      <c r="F3" s="4">
        <v>19417</v>
      </c>
      <c r="G3" s="4">
        <v>2779</v>
      </c>
      <c r="H3" s="4">
        <v>2903</v>
      </c>
      <c r="I3" s="4">
        <v>23548</v>
      </c>
      <c r="J3" s="4">
        <v>18880</v>
      </c>
      <c r="K3" s="4">
        <v>1022</v>
      </c>
      <c r="L3" s="5">
        <v>568</v>
      </c>
      <c r="M3" s="4">
        <v>4344</v>
      </c>
      <c r="N3" s="4">
        <v>3512</v>
      </c>
    </row>
    <row r="4" spans="1:14" x14ac:dyDescent="0.3">
      <c r="A4" s="3" t="s">
        <v>14</v>
      </c>
      <c r="B4" s="4">
        <v>9621</v>
      </c>
      <c r="C4" s="4">
        <v>5330</v>
      </c>
      <c r="D4" s="4">
        <v>4291</v>
      </c>
      <c r="E4" s="4">
        <v>2284</v>
      </c>
      <c r="F4" s="4">
        <v>1985</v>
      </c>
      <c r="G4" s="5">
        <v>942</v>
      </c>
      <c r="H4" s="4">
        <v>1063</v>
      </c>
      <c r="I4" s="4">
        <v>1317</v>
      </c>
      <c r="J4" s="5">
        <v>586</v>
      </c>
      <c r="K4" s="5">
        <v>0</v>
      </c>
      <c r="L4" s="5">
        <v>0</v>
      </c>
      <c r="M4" s="5">
        <v>787</v>
      </c>
      <c r="N4" s="5">
        <v>657</v>
      </c>
    </row>
    <row r="5" spans="1:14" x14ac:dyDescent="0.3">
      <c r="A5" s="3" t="s">
        <v>15</v>
      </c>
      <c r="B5" s="4">
        <v>14961</v>
      </c>
      <c r="C5" s="4">
        <v>8218</v>
      </c>
      <c r="D5" s="4">
        <v>6743</v>
      </c>
      <c r="E5" s="4">
        <v>2479</v>
      </c>
      <c r="F5" s="4">
        <v>3079</v>
      </c>
      <c r="G5" s="5">
        <v>0</v>
      </c>
      <c r="H5" s="5">
        <v>0</v>
      </c>
      <c r="I5" s="4">
        <v>4912</v>
      </c>
      <c r="J5" s="4">
        <v>3075</v>
      </c>
      <c r="K5" s="5">
        <v>99</v>
      </c>
      <c r="L5" s="5">
        <v>63</v>
      </c>
      <c r="M5" s="5">
        <v>728</v>
      </c>
      <c r="N5" s="5">
        <v>526</v>
      </c>
    </row>
    <row r="6" spans="1:14" x14ac:dyDescent="0.3">
      <c r="A6" s="3" t="s">
        <v>16</v>
      </c>
      <c r="B6" s="4">
        <v>6558</v>
      </c>
      <c r="C6" s="4">
        <v>3634</v>
      </c>
      <c r="D6" s="4">
        <v>2924</v>
      </c>
      <c r="E6" s="4">
        <v>3027</v>
      </c>
      <c r="F6" s="4">
        <v>2467</v>
      </c>
      <c r="G6" s="5">
        <v>0</v>
      </c>
      <c r="H6" s="5">
        <v>0</v>
      </c>
      <c r="I6" s="5">
        <v>594</v>
      </c>
      <c r="J6" s="5">
        <v>432</v>
      </c>
      <c r="K6" s="5">
        <v>0</v>
      </c>
      <c r="L6" s="5">
        <v>0</v>
      </c>
      <c r="M6" s="5">
        <v>13</v>
      </c>
      <c r="N6" s="5">
        <v>25</v>
      </c>
    </row>
    <row r="7" spans="1:14" x14ac:dyDescent="0.3">
      <c r="A7" s="3" t="s">
        <v>17</v>
      </c>
      <c r="B7" s="4">
        <v>9026</v>
      </c>
      <c r="C7" s="4">
        <v>4351</v>
      </c>
      <c r="D7" s="4">
        <v>4675</v>
      </c>
      <c r="E7" s="5">
        <v>505</v>
      </c>
      <c r="F7" s="5">
        <v>616</v>
      </c>
      <c r="G7" s="5">
        <v>0</v>
      </c>
      <c r="H7" s="5">
        <v>0</v>
      </c>
      <c r="I7" s="4">
        <v>3508</v>
      </c>
      <c r="J7" s="4">
        <v>3754</v>
      </c>
      <c r="K7" s="5">
        <v>0</v>
      </c>
      <c r="L7" s="5">
        <v>0</v>
      </c>
      <c r="M7" s="5">
        <v>338</v>
      </c>
      <c r="N7" s="5">
        <v>305</v>
      </c>
    </row>
    <row r="8" spans="1:14" x14ac:dyDescent="0.3">
      <c r="A8" s="3" t="s">
        <v>18</v>
      </c>
      <c r="B8" s="4">
        <v>4261</v>
      </c>
      <c r="C8" s="4">
        <v>2295</v>
      </c>
      <c r="D8" s="4">
        <v>1966</v>
      </c>
      <c r="E8" s="4">
        <v>2280</v>
      </c>
      <c r="F8" s="4">
        <v>1909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15</v>
      </c>
      <c r="N8" s="5">
        <v>57</v>
      </c>
    </row>
    <row r="9" spans="1:14" x14ac:dyDescent="0.3">
      <c r="A9" s="3" t="s">
        <v>19</v>
      </c>
      <c r="B9" s="4">
        <v>17944</v>
      </c>
      <c r="C9" s="4">
        <v>8759</v>
      </c>
      <c r="D9" s="4">
        <v>9185</v>
      </c>
      <c r="E9" s="4">
        <v>2397</v>
      </c>
      <c r="F9" s="4">
        <v>2899</v>
      </c>
      <c r="G9" s="5">
        <v>166</v>
      </c>
      <c r="H9" s="5">
        <v>224</v>
      </c>
      <c r="I9" s="4">
        <v>5365</v>
      </c>
      <c r="J9" s="4">
        <v>5063</v>
      </c>
      <c r="K9" s="5">
        <v>229</v>
      </c>
      <c r="L9" s="5">
        <v>183</v>
      </c>
      <c r="M9" s="5">
        <v>602</v>
      </c>
      <c r="N9" s="5">
        <v>816</v>
      </c>
    </row>
    <row r="10" spans="1:14" x14ac:dyDescent="0.3">
      <c r="A10" s="3" t="s">
        <v>20</v>
      </c>
      <c r="B10" s="4">
        <v>4929</v>
      </c>
      <c r="C10" s="4">
        <v>1487</v>
      </c>
      <c r="D10" s="4">
        <v>3442</v>
      </c>
      <c r="E10" s="5">
        <v>755</v>
      </c>
      <c r="F10" s="5">
        <v>842</v>
      </c>
      <c r="G10" s="5">
        <v>0</v>
      </c>
      <c r="H10" s="5">
        <v>0</v>
      </c>
      <c r="I10" s="5">
        <v>380</v>
      </c>
      <c r="J10" s="4">
        <v>2167</v>
      </c>
      <c r="K10" s="5">
        <v>0</v>
      </c>
      <c r="L10" s="5">
        <v>0</v>
      </c>
      <c r="M10" s="5">
        <v>352</v>
      </c>
      <c r="N10" s="5">
        <v>433</v>
      </c>
    </row>
    <row r="11" spans="1:14" x14ac:dyDescent="0.3">
      <c r="A11" s="3" t="s">
        <v>21</v>
      </c>
      <c r="B11" s="4">
        <v>2304</v>
      </c>
      <c r="C11" s="4">
        <v>1014</v>
      </c>
      <c r="D11" s="4">
        <v>1290</v>
      </c>
      <c r="E11" s="5">
        <v>55</v>
      </c>
      <c r="F11" s="5">
        <v>1</v>
      </c>
      <c r="G11" s="5">
        <v>0</v>
      </c>
      <c r="H11" s="5">
        <v>0</v>
      </c>
      <c r="I11" s="5">
        <v>920</v>
      </c>
      <c r="J11" s="4">
        <v>1245</v>
      </c>
      <c r="K11" s="5">
        <v>0</v>
      </c>
      <c r="L11" s="5">
        <v>0</v>
      </c>
      <c r="M11" s="5">
        <v>39</v>
      </c>
      <c r="N11" s="5">
        <v>44</v>
      </c>
    </row>
    <row r="12" spans="1:14" x14ac:dyDescent="0.3">
      <c r="A12" s="3" t="s">
        <v>22</v>
      </c>
      <c r="B12" s="4">
        <v>2086</v>
      </c>
      <c r="C12" s="4">
        <v>1116</v>
      </c>
      <c r="D12" s="5">
        <v>970</v>
      </c>
      <c r="E12" s="4">
        <v>1116</v>
      </c>
      <c r="F12" s="5">
        <v>970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</row>
    <row r="13" spans="1:14" x14ac:dyDescent="0.3">
      <c r="A13" s="3" t="s">
        <v>23</v>
      </c>
      <c r="B13" s="4">
        <v>5304</v>
      </c>
      <c r="C13" s="4">
        <v>2903</v>
      </c>
      <c r="D13" s="4">
        <v>2401</v>
      </c>
      <c r="E13" s="5">
        <v>537</v>
      </c>
      <c r="F13" s="5">
        <v>569</v>
      </c>
      <c r="G13" s="5">
        <v>749</v>
      </c>
      <c r="H13" s="5">
        <v>719</v>
      </c>
      <c r="I13" s="4">
        <v>1321</v>
      </c>
      <c r="J13" s="5">
        <v>912</v>
      </c>
      <c r="K13" s="5">
        <v>37</v>
      </c>
      <c r="L13" s="5">
        <v>60</v>
      </c>
      <c r="M13" s="5">
        <v>259</v>
      </c>
      <c r="N13" s="5">
        <v>141</v>
      </c>
    </row>
    <row r="14" spans="1:14" x14ac:dyDescent="0.3">
      <c r="A14" s="3" t="s">
        <v>24</v>
      </c>
      <c r="B14" s="4">
        <v>1121</v>
      </c>
      <c r="C14" s="5">
        <v>611</v>
      </c>
      <c r="D14" s="5">
        <v>510</v>
      </c>
      <c r="E14" s="5">
        <v>495</v>
      </c>
      <c r="F14" s="5">
        <v>432</v>
      </c>
      <c r="G14" s="5">
        <v>0</v>
      </c>
      <c r="H14" s="5">
        <v>0</v>
      </c>
      <c r="I14" s="5">
        <v>69</v>
      </c>
      <c r="J14" s="5">
        <v>15</v>
      </c>
      <c r="K14" s="5">
        <v>0</v>
      </c>
      <c r="L14" s="5">
        <v>0</v>
      </c>
      <c r="M14" s="5">
        <v>47</v>
      </c>
      <c r="N14" s="5">
        <v>63</v>
      </c>
    </row>
    <row r="15" spans="1:14" x14ac:dyDescent="0.3">
      <c r="A15" s="3" t="s">
        <v>25</v>
      </c>
      <c r="B15" s="4">
        <v>2160</v>
      </c>
      <c r="C15" s="4">
        <v>1648</v>
      </c>
      <c r="D15" s="5">
        <v>512</v>
      </c>
      <c r="E15" s="5">
        <v>339</v>
      </c>
      <c r="F15" s="5">
        <v>169</v>
      </c>
      <c r="G15" s="5">
        <v>214</v>
      </c>
      <c r="H15" s="5">
        <v>161</v>
      </c>
      <c r="I15" s="5">
        <v>703</v>
      </c>
      <c r="J15" s="5">
        <v>105</v>
      </c>
      <c r="K15" s="5">
        <v>221</v>
      </c>
      <c r="L15" s="5">
        <v>28</v>
      </c>
      <c r="M15" s="5">
        <v>171</v>
      </c>
      <c r="N15" s="5">
        <v>49</v>
      </c>
    </row>
    <row r="16" spans="1:14" x14ac:dyDescent="0.3">
      <c r="A16" s="3" t="s">
        <v>26</v>
      </c>
      <c r="B16" s="4">
        <v>5845</v>
      </c>
      <c r="C16" s="4">
        <v>4280</v>
      </c>
      <c r="D16" s="4">
        <v>1565</v>
      </c>
      <c r="E16" s="5">
        <v>784</v>
      </c>
      <c r="F16" s="5">
        <v>691</v>
      </c>
      <c r="G16" s="5">
        <v>0</v>
      </c>
      <c r="H16" s="5">
        <v>0</v>
      </c>
      <c r="I16" s="4">
        <v>2641</v>
      </c>
      <c r="J16" s="5">
        <v>604</v>
      </c>
      <c r="K16" s="5">
        <v>127</v>
      </c>
      <c r="L16" s="5">
        <v>8</v>
      </c>
      <c r="M16" s="5">
        <v>728</v>
      </c>
      <c r="N16" s="5">
        <v>262</v>
      </c>
    </row>
    <row r="17" spans="1:14" x14ac:dyDescent="0.3">
      <c r="A17" s="3" t="s">
        <v>27</v>
      </c>
      <c r="B17" s="4">
        <v>1909</v>
      </c>
      <c r="C17" s="4">
        <v>1257</v>
      </c>
      <c r="D17" s="5">
        <v>652</v>
      </c>
      <c r="E17" s="4">
        <v>1224</v>
      </c>
      <c r="F17" s="5">
        <v>528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33</v>
      </c>
      <c r="N17" s="5">
        <v>124</v>
      </c>
    </row>
    <row r="18" spans="1:14" x14ac:dyDescent="0.3">
      <c r="A18" s="3" t="s">
        <v>28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x14ac:dyDescent="0.3">
      <c r="A19" s="3" t="s">
        <v>29</v>
      </c>
      <c r="B19" s="4">
        <v>2622</v>
      </c>
      <c r="C19" s="4">
        <v>1946</v>
      </c>
      <c r="D19" s="5">
        <v>676</v>
      </c>
      <c r="E19" s="5">
        <v>742</v>
      </c>
      <c r="F19" s="5">
        <v>635</v>
      </c>
      <c r="G19" s="5">
        <v>0</v>
      </c>
      <c r="H19" s="5">
        <v>0</v>
      </c>
      <c r="I19" s="5">
        <v>972</v>
      </c>
      <c r="J19" s="5">
        <v>31</v>
      </c>
      <c r="K19" s="5">
        <v>0</v>
      </c>
      <c r="L19" s="5">
        <v>0</v>
      </c>
      <c r="M19" s="5">
        <v>232</v>
      </c>
      <c r="N19" s="5">
        <v>10</v>
      </c>
    </row>
    <row r="20" spans="1:14" x14ac:dyDescent="0.3">
      <c r="A20" s="3" t="s">
        <v>30</v>
      </c>
      <c r="B20" s="4">
        <v>4244</v>
      </c>
      <c r="C20" s="4">
        <v>2019</v>
      </c>
      <c r="D20" s="4">
        <v>2225</v>
      </c>
      <c r="E20" s="4">
        <v>1105</v>
      </c>
      <c r="F20" s="4">
        <v>1157</v>
      </c>
      <c r="G20" s="5">
        <v>0</v>
      </c>
      <c r="H20" s="5">
        <v>0</v>
      </c>
      <c r="I20" s="5">
        <v>605</v>
      </c>
      <c r="J20" s="5">
        <v>842</v>
      </c>
      <c r="K20" s="5">
        <v>309</v>
      </c>
      <c r="L20" s="5">
        <v>226</v>
      </c>
      <c r="M20" s="5">
        <v>0</v>
      </c>
      <c r="N20" s="5">
        <v>0</v>
      </c>
    </row>
    <row r="21" spans="1:14" x14ac:dyDescent="0.3">
      <c r="A21" s="3" t="s">
        <v>31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</row>
    <row r="22" spans="1:14" x14ac:dyDescent="0.3">
      <c r="A22" s="3" t="s">
        <v>32</v>
      </c>
      <c r="B22" s="5">
        <v>546</v>
      </c>
      <c r="C22" s="5">
        <v>246</v>
      </c>
      <c r="D22" s="5">
        <v>300</v>
      </c>
      <c r="E22" s="5">
        <v>0</v>
      </c>
      <c r="F22" s="5">
        <v>0</v>
      </c>
      <c r="G22" s="5">
        <v>246</v>
      </c>
      <c r="H22" s="5">
        <v>300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</row>
    <row r="23" spans="1:14" x14ac:dyDescent="0.3">
      <c r="A23" s="3" t="s">
        <v>33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</row>
    <row r="24" spans="1:14" x14ac:dyDescent="0.3">
      <c r="A24" s="3" t="s">
        <v>34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</row>
    <row r="25" spans="1:14" x14ac:dyDescent="0.3">
      <c r="A25" s="3" t="s">
        <v>35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</row>
    <row r="26" spans="1:14" x14ac:dyDescent="0.3">
      <c r="A26" s="3" t="s">
        <v>36</v>
      </c>
      <c r="B26" s="5">
        <v>447</v>
      </c>
      <c r="C26" s="5">
        <v>0</v>
      </c>
      <c r="D26" s="5">
        <v>447</v>
      </c>
      <c r="E26" s="5">
        <v>0</v>
      </c>
      <c r="F26" s="5">
        <v>447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</row>
    <row r="27" spans="1:14" x14ac:dyDescent="0.3">
      <c r="A27" s="3" t="s">
        <v>37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</row>
    <row r="28" spans="1:14" x14ac:dyDescent="0.3">
      <c r="A28" s="3" t="s">
        <v>38</v>
      </c>
      <c r="B28" s="5">
        <v>436</v>
      </c>
      <c r="C28" s="5">
        <v>223</v>
      </c>
      <c r="D28" s="5">
        <v>213</v>
      </c>
      <c r="E28" s="5">
        <v>0</v>
      </c>
      <c r="F28" s="5">
        <v>0</v>
      </c>
      <c r="G28" s="5">
        <v>223</v>
      </c>
      <c r="H28" s="5">
        <v>213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</row>
    <row r="29" spans="1:14" x14ac:dyDescent="0.3">
      <c r="A29" s="3" t="s">
        <v>39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</row>
    <row r="30" spans="1:14" x14ac:dyDescent="0.3">
      <c r="A30" s="3" t="s">
        <v>40</v>
      </c>
      <c r="B30" s="5">
        <v>505</v>
      </c>
      <c r="C30" s="5">
        <v>261</v>
      </c>
      <c r="D30" s="5">
        <v>244</v>
      </c>
      <c r="E30" s="5">
        <v>22</v>
      </c>
      <c r="F30" s="5">
        <v>21</v>
      </c>
      <c r="G30" s="5">
        <v>239</v>
      </c>
      <c r="H30" s="5">
        <v>223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</row>
    <row r="31" spans="1:14" x14ac:dyDescent="0.3">
      <c r="A31" s="3" t="s">
        <v>41</v>
      </c>
      <c r="B31" s="5">
        <v>290</v>
      </c>
      <c r="C31" s="5">
        <v>241</v>
      </c>
      <c r="D31" s="5">
        <v>49</v>
      </c>
      <c r="E31" s="5">
        <v>0</v>
      </c>
      <c r="F31" s="5">
        <v>0</v>
      </c>
      <c r="G31" s="5">
        <v>0</v>
      </c>
      <c r="H31" s="5">
        <v>0</v>
      </c>
      <c r="I31" s="5">
        <v>241</v>
      </c>
      <c r="J31" s="5">
        <v>49</v>
      </c>
      <c r="K31" s="5">
        <v>0</v>
      </c>
      <c r="L31" s="5">
        <v>0</v>
      </c>
      <c r="M31" s="5">
        <v>0</v>
      </c>
      <c r="N31" s="5">
        <v>0</v>
      </c>
    </row>
    <row r="32" spans="1:14" x14ac:dyDescent="0.3">
      <c r="A32" s="3" t="s">
        <v>42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</row>
    <row r="33" spans="1:14" x14ac:dyDescent="0.3">
      <c r="A33" s="1">
        <v>2015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3">
      <c r="A34" s="3" t="s">
        <v>13</v>
      </c>
      <c r="B34" s="4">
        <v>95947</v>
      </c>
      <c r="C34" s="4">
        <v>51080</v>
      </c>
      <c r="D34" s="4">
        <v>44867</v>
      </c>
      <c r="E34" s="4">
        <v>20557</v>
      </c>
      <c r="F34" s="4">
        <v>20009</v>
      </c>
      <c r="G34" s="4">
        <v>2726</v>
      </c>
      <c r="H34" s="4">
        <v>3047</v>
      </c>
      <c r="I34" s="4">
        <v>23079</v>
      </c>
      <c r="J34" s="4">
        <v>18279</v>
      </c>
      <c r="K34" s="5">
        <v>981</v>
      </c>
      <c r="L34" s="5">
        <v>453</v>
      </c>
      <c r="M34" s="4">
        <v>3737</v>
      </c>
      <c r="N34" s="4">
        <v>3079</v>
      </c>
    </row>
    <row r="35" spans="1:14" x14ac:dyDescent="0.3">
      <c r="A35" s="3" t="s">
        <v>14</v>
      </c>
      <c r="B35" s="4">
        <v>9445</v>
      </c>
      <c r="C35" s="4">
        <v>5241</v>
      </c>
      <c r="D35" s="4">
        <v>4204</v>
      </c>
      <c r="E35" s="4">
        <v>2278</v>
      </c>
      <c r="F35" s="4">
        <v>1981</v>
      </c>
      <c r="G35" s="4">
        <v>1003</v>
      </c>
      <c r="H35" s="4">
        <v>1173</v>
      </c>
      <c r="I35" s="4">
        <v>1297</v>
      </c>
      <c r="J35" s="5">
        <v>527</v>
      </c>
      <c r="K35" s="5">
        <v>0</v>
      </c>
      <c r="L35" s="5">
        <v>0</v>
      </c>
      <c r="M35" s="5">
        <v>663</v>
      </c>
      <c r="N35" s="5">
        <v>523</v>
      </c>
    </row>
    <row r="36" spans="1:14" x14ac:dyDescent="0.3">
      <c r="A36" s="3" t="s">
        <v>15</v>
      </c>
      <c r="B36" s="4">
        <v>14464</v>
      </c>
      <c r="C36" s="4">
        <v>8013</v>
      </c>
      <c r="D36" s="4">
        <v>6451</v>
      </c>
      <c r="E36" s="4">
        <v>2459</v>
      </c>
      <c r="F36" s="4">
        <v>3126</v>
      </c>
      <c r="G36" s="5">
        <v>0</v>
      </c>
      <c r="H36" s="5">
        <v>0</v>
      </c>
      <c r="I36" s="4">
        <v>4893</v>
      </c>
      <c r="J36" s="4">
        <v>2910</v>
      </c>
      <c r="K36" s="5">
        <v>134</v>
      </c>
      <c r="L36" s="5">
        <v>64</v>
      </c>
      <c r="M36" s="5">
        <v>527</v>
      </c>
      <c r="N36" s="5">
        <v>351</v>
      </c>
    </row>
    <row r="37" spans="1:14" x14ac:dyDescent="0.3">
      <c r="A37" s="3" t="s">
        <v>16</v>
      </c>
      <c r="B37" s="4">
        <v>6610</v>
      </c>
      <c r="C37" s="4">
        <v>3651</v>
      </c>
      <c r="D37" s="4">
        <v>2959</v>
      </c>
      <c r="E37" s="4">
        <v>3089</v>
      </c>
      <c r="F37" s="4">
        <v>2552</v>
      </c>
      <c r="G37" s="5">
        <v>0</v>
      </c>
      <c r="H37" s="5">
        <v>0</v>
      </c>
      <c r="I37" s="5">
        <v>550</v>
      </c>
      <c r="J37" s="5">
        <v>385</v>
      </c>
      <c r="K37" s="5">
        <v>0</v>
      </c>
      <c r="L37" s="5">
        <v>0</v>
      </c>
      <c r="M37" s="5">
        <v>12</v>
      </c>
      <c r="N37" s="5">
        <v>22</v>
      </c>
    </row>
    <row r="38" spans="1:14" x14ac:dyDescent="0.3">
      <c r="A38" s="3" t="s">
        <v>17</v>
      </c>
      <c r="B38" s="4">
        <v>8738</v>
      </c>
      <c r="C38" s="4">
        <v>4224</v>
      </c>
      <c r="D38" s="4">
        <v>4514</v>
      </c>
      <c r="E38" s="5">
        <v>565</v>
      </c>
      <c r="F38" s="5">
        <v>610</v>
      </c>
      <c r="G38" s="5">
        <v>0</v>
      </c>
      <c r="H38" s="5">
        <v>0</v>
      </c>
      <c r="I38" s="4">
        <v>3394</v>
      </c>
      <c r="J38" s="4">
        <v>3678</v>
      </c>
      <c r="K38" s="5">
        <v>0</v>
      </c>
      <c r="L38" s="5">
        <v>0</v>
      </c>
      <c r="M38" s="5">
        <v>265</v>
      </c>
      <c r="N38" s="5">
        <v>226</v>
      </c>
    </row>
    <row r="39" spans="1:14" x14ac:dyDescent="0.3">
      <c r="A39" s="3" t="s">
        <v>18</v>
      </c>
      <c r="B39" s="4">
        <v>4275</v>
      </c>
      <c r="C39" s="4">
        <v>2294</v>
      </c>
      <c r="D39" s="4">
        <v>1981</v>
      </c>
      <c r="E39" s="4">
        <v>2281</v>
      </c>
      <c r="F39" s="4">
        <v>1921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13</v>
      </c>
      <c r="N39" s="5">
        <v>60</v>
      </c>
    </row>
    <row r="40" spans="1:14" x14ac:dyDescent="0.3">
      <c r="A40" s="3" t="s">
        <v>19</v>
      </c>
      <c r="B40" s="4">
        <v>17879</v>
      </c>
      <c r="C40" s="4">
        <v>8543</v>
      </c>
      <c r="D40" s="4">
        <v>9336</v>
      </c>
      <c r="E40" s="4">
        <v>2386</v>
      </c>
      <c r="F40" s="4">
        <v>2970</v>
      </c>
      <c r="G40" s="5">
        <v>143</v>
      </c>
      <c r="H40" s="5">
        <v>197</v>
      </c>
      <c r="I40" s="4">
        <v>5270</v>
      </c>
      <c r="J40" s="4">
        <v>5127</v>
      </c>
      <c r="K40" s="5">
        <v>175</v>
      </c>
      <c r="L40" s="5">
        <v>115</v>
      </c>
      <c r="M40" s="5">
        <v>569</v>
      </c>
      <c r="N40" s="5">
        <v>927</v>
      </c>
    </row>
    <row r="41" spans="1:14" x14ac:dyDescent="0.3">
      <c r="A41" s="3" t="s">
        <v>20</v>
      </c>
      <c r="B41" s="4">
        <v>4864</v>
      </c>
      <c r="C41" s="4">
        <v>1544</v>
      </c>
      <c r="D41" s="4">
        <v>3320</v>
      </c>
      <c r="E41" s="5">
        <v>729</v>
      </c>
      <c r="F41" s="5">
        <v>849</v>
      </c>
      <c r="G41" s="5">
        <v>0</v>
      </c>
      <c r="H41" s="5">
        <v>0</v>
      </c>
      <c r="I41" s="5">
        <v>502</v>
      </c>
      <c r="J41" s="4">
        <v>2075</v>
      </c>
      <c r="K41" s="5">
        <v>0</v>
      </c>
      <c r="L41" s="5">
        <v>0</v>
      </c>
      <c r="M41" s="5">
        <v>313</v>
      </c>
      <c r="N41" s="5">
        <v>396</v>
      </c>
    </row>
    <row r="42" spans="1:14" x14ac:dyDescent="0.3">
      <c r="A42" s="3" t="s">
        <v>21</v>
      </c>
      <c r="B42" s="4">
        <v>2142</v>
      </c>
      <c r="C42" s="5">
        <v>929</v>
      </c>
      <c r="D42" s="4">
        <v>1213</v>
      </c>
      <c r="E42" s="5">
        <v>58</v>
      </c>
      <c r="F42" s="5">
        <v>0</v>
      </c>
      <c r="G42" s="5">
        <v>0</v>
      </c>
      <c r="H42" s="5">
        <v>0</v>
      </c>
      <c r="I42" s="5">
        <v>830</v>
      </c>
      <c r="J42" s="4">
        <v>1174</v>
      </c>
      <c r="K42" s="5">
        <v>0</v>
      </c>
      <c r="L42" s="5">
        <v>0</v>
      </c>
      <c r="M42" s="5">
        <v>41</v>
      </c>
      <c r="N42" s="5">
        <v>39</v>
      </c>
    </row>
    <row r="43" spans="1:14" x14ac:dyDescent="0.3">
      <c r="A43" s="3" t="s">
        <v>22</v>
      </c>
      <c r="B43" s="4">
        <v>2423</v>
      </c>
      <c r="C43" s="4">
        <v>1290</v>
      </c>
      <c r="D43" s="4">
        <v>1133</v>
      </c>
      <c r="E43" s="4">
        <v>1290</v>
      </c>
      <c r="F43" s="4">
        <v>1133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</row>
    <row r="44" spans="1:14" x14ac:dyDescent="0.3">
      <c r="A44" s="3" t="s">
        <v>23</v>
      </c>
      <c r="B44" s="4">
        <v>5088</v>
      </c>
      <c r="C44" s="4">
        <v>2756</v>
      </c>
      <c r="D44" s="4">
        <v>2332</v>
      </c>
      <c r="E44" s="5">
        <v>575</v>
      </c>
      <c r="F44" s="5">
        <v>583</v>
      </c>
      <c r="G44" s="5">
        <v>667</v>
      </c>
      <c r="H44" s="5">
        <v>753</v>
      </c>
      <c r="I44" s="4">
        <v>1265</v>
      </c>
      <c r="J44" s="5">
        <v>844</v>
      </c>
      <c r="K44" s="5">
        <v>39</v>
      </c>
      <c r="L44" s="5">
        <v>52</v>
      </c>
      <c r="M44" s="5">
        <v>210</v>
      </c>
      <c r="N44" s="5">
        <v>100</v>
      </c>
    </row>
    <row r="45" spans="1:14" x14ac:dyDescent="0.3">
      <c r="A45" s="3" t="s">
        <v>24</v>
      </c>
      <c r="B45" s="4">
        <v>1214</v>
      </c>
      <c r="C45" s="5">
        <v>651</v>
      </c>
      <c r="D45" s="5">
        <v>563</v>
      </c>
      <c r="E45" s="5">
        <v>521</v>
      </c>
      <c r="F45" s="5">
        <v>507</v>
      </c>
      <c r="G45" s="5">
        <v>0</v>
      </c>
      <c r="H45" s="5">
        <v>0</v>
      </c>
      <c r="I45" s="5">
        <v>87</v>
      </c>
      <c r="J45" s="5">
        <v>6</v>
      </c>
      <c r="K45" s="5">
        <v>0</v>
      </c>
      <c r="L45" s="5">
        <v>0</v>
      </c>
      <c r="M45" s="5">
        <v>43</v>
      </c>
      <c r="N45" s="5">
        <v>50</v>
      </c>
    </row>
    <row r="46" spans="1:14" x14ac:dyDescent="0.3">
      <c r="A46" s="3" t="s">
        <v>25</v>
      </c>
      <c r="B46" s="4">
        <v>2307</v>
      </c>
      <c r="C46" s="4">
        <v>1747</v>
      </c>
      <c r="D46" s="5">
        <v>560</v>
      </c>
      <c r="E46" s="5">
        <v>490</v>
      </c>
      <c r="F46" s="5">
        <v>249</v>
      </c>
      <c r="G46" s="5">
        <v>211</v>
      </c>
      <c r="H46" s="5">
        <v>140</v>
      </c>
      <c r="I46" s="5">
        <v>666</v>
      </c>
      <c r="J46" s="5">
        <v>98</v>
      </c>
      <c r="K46" s="5">
        <v>217</v>
      </c>
      <c r="L46" s="5">
        <v>28</v>
      </c>
      <c r="M46" s="5">
        <v>163</v>
      </c>
      <c r="N46" s="5">
        <v>45</v>
      </c>
    </row>
    <row r="47" spans="1:14" x14ac:dyDescent="0.3">
      <c r="A47" s="3" t="s">
        <v>26</v>
      </c>
      <c r="B47" s="4">
        <v>5747</v>
      </c>
      <c r="C47" s="4">
        <v>4187</v>
      </c>
      <c r="D47" s="4">
        <v>1560</v>
      </c>
      <c r="E47" s="5">
        <v>814</v>
      </c>
      <c r="F47" s="5">
        <v>765</v>
      </c>
      <c r="G47" s="5">
        <v>0</v>
      </c>
      <c r="H47" s="5">
        <v>0</v>
      </c>
      <c r="I47" s="4">
        <v>2552</v>
      </c>
      <c r="J47" s="5">
        <v>596</v>
      </c>
      <c r="K47" s="5">
        <v>151</v>
      </c>
      <c r="L47" s="5">
        <v>11</v>
      </c>
      <c r="M47" s="5">
        <v>670</v>
      </c>
      <c r="N47" s="5">
        <v>188</v>
      </c>
    </row>
    <row r="48" spans="1:14" x14ac:dyDescent="0.3">
      <c r="A48" s="3" t="s">
        <v>27</v>
      </c>
      <c r="B48" s="4">
        <v>2004</v>
      </c>
      <c r="C48" s="4">
        <v>1268</v>
      </c>
      <c r="D48" s="5">
        <v>736</v>
      </c>
      <c r="E48" s="4">
        <v>1225</v>
      </c>
      <c r="F48" s="5">
        <v>592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43</v>
      </c>
      <c r="N48" s="5">
        <v>144</v>
      </c>
    </row>
    <row r="49" spans="1:14" x14ac:dyDescent="0.3">
      <c r="A49" s="3" t="s">
        <v>28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</row>
    <row r="50" spans="1:14" x14ac:dyDescent="0.3">
      <c r="A50" s="3" t="s">
        <v>29</v>
      </c>
      <c r="B50" s="4">
        <v>2599</v>
      </c>
      <c r="C50" s="4">
        <v>1909</v>
      </c>
      <c r="D50" s="5">
        <v>690</v>
      </c>
      <c r="E50" s="5">
        <v>730</v>
      </c>
      <c r="F50" s="5">
        <v>645</v>
      </c>
      <c r="G50" s="5">
        <v>0</v>
      </c>
      <c r="H50" s="5">
        <v>0</v>
      </c>
      <c r="I50" s="5">
        <v>974</v>
      </c>
      <c r="J50" s="5">
        <v>37</v>
      </c>
      <c r="K50" s="5">
        <v>0</v>
      </c>
      <c r="L50" s="5">
        <v>0</v>
      </c>
      <c r="M50" s="5">
        <v>205</v>
      </c>
      <c r="N50" s="5">
        <v>8</v>
      </c>
    </row>
    <row r="51" spans="1:14" x14ac:dyDescent="0.3">
      <c r="A51" s="3" t="s">
        <v>30</v>
      </c>
      <c r="B51" s="4">
        <v>3912</v>
      </c>
      <c r="C51" s="4">
        <v>1837</v>
      </c>
      <c r="D51" s="4">
        <v>2075</v>
      </c>
      <c r="E51" s="4">
        <v>1034</v>
      </c>
      <c r="F51" s="4">
        <v>1109</v>
      </c>
      <c r="G51" s="5">
        <v>0</v>
      </c>
      <c r="H51" s="5">
        <v>0</v>
      </c>
      <c r="I51" s="5">
        <v>538</v>
      </c>
      <c r="J51" s="5">
        <v>783</v>
      </c>
      <c r="K51" s="5">
        <v>265</v>
      </c>
      <c r="L51" s="5">
        <v>183</v>
      </c>
      <c r="M51" s="5">
        <v>0</v>
      </c>
      <c r="N51" s="5">
        <v>0</v>
      </c>
    </row>
    <row r="52" spans="1:14" x14ac:dyDescent="0.3">
      <c r="A52" s="3" t="s">
        <v>31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</row>
    <row r="53" spans="1:14" x14ac:dyDescent="0.3">
      <c r="A53" s="3" t="s">
        <v>32</v>
      </c>
      <c r="B53" s="5">
        <v>558</v>
      </c>
      <c r="C53" s="5">
        <v>233</v>
      </c>
      <c r="D53" s="5">
        <v>325</v>
      </c>
      <c r="E53" s="5">
        <v>0</v>
      </c>
      <c r="F53" s="5">
        <v>0</v>
      </c>
      <c r="G53" s="5">
        <v>233</v>
      </c>
      <c r="H53" s="5">
        <v>325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</row>
    <row r="54" spans="1:14" x14ac:dyDescent="0.3">
      <c r="A54" s="3" t="s">
        <v>33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</row>
    <row r="55" spans="1:14" x14ac:dyDescent="0.3">
      <c r="A55" s="3" t="s">
        <v>34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</row>
    <row r="56" spans="1:14" x14ac:dyDescent="0.3">
      <c r="A56" s="3" t="s">
        <v>35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</row>
    <row r="57" spans="1:14" x14ac:dyDescent="0.3">
      <c r="A57" s="3" t="s">
        <v>36</v>
      </c>
      <c r="B57" s="5">
        <v>396</v>
      </c>
      <c r="C57" s="5">
        <v>0</v>
      </c>
      <c r="D57" s="5">
        <v>396</v>
      </c>
      <c r="E57" s="5">
        <v>0</v>
      </c>
      <c r="F57" s="5">
        <v>396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</row>
    <row r="58" spans="1:14" x14ac:dyDescent="0.3">
      <c r="A58" s="3" t="s">
        <v>37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</row>
    <row r="59" spans="1:14" x14ac:dyDescent="0.3">
      <c r="A59" s="3" t="s">
        <v>38</v>
      </c>
      <c r="B59" s="5">
        <v>453</v>
      </c>
      <c r="C59" s="5">
        <v>223</v>
      </c>
      <c r="D59" s="5">
        <v>230</v>
      </c>
      <c r="E59" s="5">
        <v>0</v>
      </c>
      <c r="F59" s="5">
        <v>0</v>
      </c>
      <c r="G59" s="5">
        <v>223</v>
      </c>
      <c r="H59" s="5">
        <v>230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</row>
    <row r="60" spans="1:14" x14ac:dyDescent="0.3">
      <c r="A60" s="3" t="s">
        <v>39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</row>
    <row r="61" spans="1:14" x14ac:dyDescent="0.3">
      <c r="A61" s="3" t="s">
        <v>40</v>
      </c>
      <c r="B61" s="5">
        <v>529</v>
      </c>
      <c r="C61" s="5">
        <v>279</v>
      </c>
      <c r="D61" s="5">
        <v>250</v>
      </c>
      <c r="E61" s="5">
        <v>33</v>
      </c>
      <c r="F61" s="5">
        <v>21</v>
      </c>
      <c r="G61" s="5">
        <v>246</v>
      </c>
      <c r="H61" s="5">
        <v>229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</row>
    <row r="62" spans="1:14" x14ac:dyDescent="0.3">
      <c r="A62" s="3" t="s">
        <v>41</v>
      </c>
      <c r="B62" s="5">
        <v>300</v>
      </c>
      <c r="C62" s="5">
        <v>261</v>
      </c>
      <c r="D62" s="5">
        <v>39</v>
      </c>
      <c r="E62" s="5">
        <v>0</v>
      </c>
      <c r="F62" s="5">
        <v>0</v>
      </c>
      <c r="G62" s="5">
        <v>0</v>
      </c>
      <c r="H62" s="5">
        <v>0</v>
      </c>
      <c r="I62" s="5">
        <v>261</v>
      </c>
      <c r="J62" s="5">
        <v>39</v>
      </c>
      <c r="K62" s="5">
        <v>0</v>
      </c>
      <c r="L62" s="5">
        <v>0</v>
      </c>
      <c r="M62" s="5">
        <v>0</v>
      </c>
      <c r="N62" s="5">
        <v>0</v>
      </c>
    </row>
    <row r="63" spans="1:14" x14ac:dyDescent="0.3">
      <c r="A63" s="3" t="s">
        <v>42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</row>
    <row r="64" spans="1:14" x14ac:dyDescent="0.3">
      <c r="A64" s="1">
        <v>2016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3">
      <c r="A65" s="3" t="s">
        <v>13</v>
      </c>
      <c r="B65" s="4">
        <v>94332</v>
      </c>
      <c r="C65" s="4">
        <v>49636</v>
      </c>
      <c r="D65" s="4">
        <v>44696</v>
      </c>
      <c r="E65" s="4">
        <v>20623</v>
      </c>
      <c r="F65" s="4">
        <v>20719</v>
      </c>
      <c r="G65" s="4">
        <v>2683</v>
      </c>
      <c r="H65" s="4">
        <v>3108</v>
      </c>
      <c r="I65" s="4">
        <v>22216</v>
      </c>
      <c r="J65" s="4">
        <v>17659</v>
      </c>
      <c r="K65" s="5">
        <v>824</v>
      </c>
      <c r="L65" s="5">
        <v>381</v>
      </c>
      <c r="M65" s="4">
        <v>3290</v>
      </c>
      <c r="N65" s="4">
        <v>2829</v>
      </c>
    </row>
    <row r="66" spans="1:14" x14ac:dyDescent="0.3">
      <c r="A66" s="3" t="s">
        <v>14</v>
      </c>
      <c r="B66" s="4">
        <v>9378</v>
      </c>
      <c r="C66" s="4">
        <v>5079</v>
      </c>
      <c r="D66" s="4">
        <v>4299</v>
      </c>
      <c r="E66" s="4">
        <v>2198</v>
      </c>
      <c r="F66" s="4">
        <v>2112</v>
      </c>
      <c r="G66" s="5">
        <v>992</v>
      </c>
      <c r="H66" s="4">
        <v>1238</v>
      </c>
      <c r="I66" s="4">
        <v>1284</v>
      </c>
      <c r="J66" s="5">
        <v>490</v>
      </c>
      <c r="K66" s="5">
        <v>0</v>
      </c>
      <c r="L66" s="5">
        <v>0</v>
      </c>
      <c r="M66" s="5">
        <v>605</v>
      </c>
      <c r="N66" s="5">
        <v>459</v>
      </c>
    </row>
    <row r="67" spans="1:14" x14ac:dyDescent="0.3">
      <c r="A67" s="3" t="s">
        <v>15</v>
      </c>
      <c r="B67" s="4">
        <v>14222</v>
      </c>
      <c r="C67" s="4">
        <v>7818</v>
      </c>
      <c r="D67" s="4">
        <v>6404</v>
      </c>
      <c r="E67" s="4">
        <v>2439</v>
      </c>
      <c r="F67" s="4">
        <v>3225</v>
      </c>
      <c r="G67" s="5">
        <v>0</v>
      </c>
      <c r="H67" s="5">
        <v>0</v>
      </c>
      <c r="I67" s="4">
        <v>4825</v>
      </c>
      <c r="J67" s="4">
        <v>2865</v>
      </c>
      <c r="K67" s="5">
        <v>134</v>
      </c>
      <c r="L67" s="5">
        <v>66</v>
      </c>
      <c r="M67" s="5">
        <v>420</v>
      </c>
      <c r="N67" s="5">
        <v>248</v>
      </c>
    </row>
    <row r="68" spans="1:14" x14ac:dyDescent="0.3">
      <c r="A68" s="3" t="s">
        <v>16</v>
      </c>
      <c r="B68" s="4">
        <v>6591</v>
      </c>
      <c r="C68" s="4">
        <v>3629</v>
      </c>
      <c r="D68" s="4">
        <v>2962</v>
      </c>
      <c r="E68" s="4">
        <v>3092</v>
      </c>
      <c r="F68" s="4">
        <v>2594</v>
      </c>
      <c r="G68" s="5">
        <v>0</v>
      </c>
      <c r="H68" s="5">
        <v>0</v>
      </c>
      <c r="I68" s="5">
        <v>528</v>
      </c>
      <c r="J68" s="5">
        <v>361</v>
      </c>
      <c r="K68" s="5">
        <v>0</v>
      </c>
      <c r="L68" s="5">
        <v>0</v>
      </c>
      <c r="M68" s="5">
        <v>9</v>
      </c>
      <c r="N68" s="5">
        <v>7</v>
      </c>
    </row>
    <row r="69" spans="1:14" x14ac:dyDescent="0.3">
      <c r="A69" s="3" t="s">
        <v>17</v>
      </c>
      <c r="B69" s="4">
        <v>8407</v>
      </c>
      <c r="C69" s="4">
        <v>3961</v>
      </c>
      <c r="D69" s="4">
        <v>4446</v>
      </c>
      <c r="E69" s="5">
        <v>568</v>
      </c>
      <c r="F69" s="5">
        <v>593</v>
      </c>
      <c r="G69" s="5">
        <v>0</v>
      </c>
      <c r="H69" s="5">
        <v>0</v>
      </c>
      <c r="I69" s="4">
        <v>3149</v>
      </c>
      <c r="J69" s="4">
        <v>3631</v>
      </c>
      <c r="K69" s="5">
        <v>0</v>
      </c>
      <c r="L69" s="5">
        <v>0</v>
      </c>
      <c r="M69" s="5">
        <v>244</v>
      </c>
      <c r="N69" s="5">
        <v>222</v>
      </c>
    </row>
    <row r="70" spans="1:14" x14ac:dyDescent="0.3">
      <c r="A70" s="3" t="s">
        <v>18</v>
      </c>
      <c r="B70" s="4">
        <v>4280</v>
      </c>
      <c r="C70" s="4">
        <v>2315</v>
      </c>
      <c r="D70" s="4">
        <v>1965</v>
      </c>
      <c r="E70" s="4">
        <v>2295</v>
      </c>
      <c r="F70" s="4">
        <v>1906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20</v>
      </c>
      <c r="N70" s="5">
        <v>59</v>
      </c>
    </row>
    <row r="71" spans="1:14" x14ac:dyDescent="0.3">
      <c r="A71" s="3" t="s">
        <v>19</v>
      </c>
      <c r="B71" s="4">
        <v>17243</v>
      </c>
      <c r="C71" s="4">
        <v>7988</v>
      </c>
      <c r="D71" s="4">
        <v>9255</v>
      </c>
      <c r="E71" s="4">
        <v>2339</v>
      </c>
      <c r="F71" s="4">
        <v>3025</v>
      </c>
      <c r="G71" s="5">
        <v>117</v>
      </c>
      <c r="H71" s="5">
        <v>215</v>
      </c>
      <c r="I71" s="4">
        <v>4933</v>
      </c>
      <c r="J71" s="4">
        <v>4956</v>
      </c>
      <c r="K71" s="5">
        <v>78</v>
      </c>
      <c r="L71" s="5">
        <v>78</v>
      </c>
      <c r="M71" s="5">
        <v>521</v>
      </c>
      <c r="N71" s="5">
        <v>981</v>
      </c>
    </row>
    <row r="72" spans="1:14" x14ac:dyDescent="0.3">
      <c r="A72" s="3" t="s">
        <v>20</v>
      </c>
      <c r="B72" s="4">
        <v>4749</v>
      </c>
      <c r="C72" s="4">
        <v>1543</v>
      </c>
      <c r="D72" s="4">
        <v>3206</v>
      </c>
      <c r="E72" s="5">
        <v>724</v>
      </c>
      <c r="F72" s="5">
        <v>847</v>
      </c>
      <c r="G72" s="5">
        <v>0</v>
      </c>
      <c r="H72" s="5">
        <v>0</v>
      </c>
      <c r="I72" s="5">
        <v>567</v>
      </c>
      <c r="J72" s="4">
        <v>2027</v>
      </c>
      <c r="K72" s="5">
        <v>0</v>
      </c>
      <c r="L72" s="5">
        <v>0</v>
      </c>
      <c r="M72" s="5">
        <v>252</v>
      </c>
      <c r="N72" s="5">
        <v>332</v>
      </c>
    </row>
    <row r="73" spans="1:14" x14ac:dyDescent="0.3">
      <c r="A73" s="3" t="s">
        <v>21</v>
      </c>
      <c r="B73" s="4">
        <v>2077</v>
      </c>
      <c r="C73" s="5">
        <v>914</v>
      </c>
      <c r="D73" s="4">
        <v>1163</v>
      </c>
      <c r="E73" s="5">
        <v>69</v>
      </c>
      <c r="F73" s="5">
        <v>7</v>
      </c>
      <c r="G73" s="5">
        <v>0</v>
      </c>
      <c r="H73" s="5">
        <v>0</v>
      </c>
      <c r="I73" s="5">
        <v>806</v>
      </c>
      <c r="J73" s="4">
        <v>1114</v>
      </c>
      <c r="K73" s="5">
        <v>0</v>
      </c>
      <c r="L73" s="5">
        <v>0</v>
      </c>
      <c r="M73" s="5">
        <v>39</v>
      </c>
      <c r="N73" s="5">
        <v>42</v>
      </c>
    </row>
    <row r="74" spans="1:14" x14ac:dyDescent="0.3">
      <c r="A74" s="3" t="s">
        <v>22</v>
      </c>
      <c r="B74" s="4">
        <v>2717</v>
      </c>
      <c r="C74" s="4">
        <v>1407</v>
      </c>
      <c r="D74" s="4">
        <v>1310</v>
      </c>
      <c r="E74" s="4">
        <v>1407</v>
      </c>
      <c r="F74" s="4">
        <v>1310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</row>
    <row r="75" spans="1:14" x14ac:dyDescent="0.3">
      <c r="A75" s="3" t="s">
        <v>23</v>
      </c>
      <c r="B75" s="4">
        <v>4930</v>
      </c>
      <c r="C75" s="4">
        <v>2681</v>
      </c>
      <c r="D75" s="4">
        <v>2249</v>
      </c>
      <c r="E75" s="5">
        <v>597</v>
      </c>
      <c r="F75" s="5">
        <v>622</v>
      </c>
      <c r="G75" s="5">
        <v>663</v>
      </c>
      <c r="H75" s="5">
        <v>720</v>
      </c>
      <c r="I75" s="4">
        <v>1219</v>
      </c>
      <c r="J75" s="5">
        <v>788</v>
      </c>
      <c r="K75" s="5">
        <v>28</v>
      </c>
      <c r="L75" s="5">
        <v>48</v>
      </c>
      <c r="M75" s="5">
        <v>174</v>
      </c>
      <c r="N75" s="5">
        <v>71</v>
      </c>
    </row>
    <row r="76" spans="1:14" x14ac:dyDescent="0.3">
      <c r="A76" s="3" t="s">
        <v>24</v>
      </c>
      <c r="B76" s="4">
        <v>1291</v>
      </c>
      <c r="C76" s="5">
        <v>687</v>
      </c>
      <c r="D76" s="5">
        <v>604</v>
      </c>
      <c r="E76" s="5">
        <v>549</v>
      </c>
      <c r="F76" s="5">
        <v>541</v>
      </c>
      <c r="G76" s="5">
        <v>0</v>
      </c>
      <c r="H76" s="5">
        <v>0</v>
      </c>
      <c r="I76" s="5">
        <v>107</v>
      </c>
      <c r="J76" s="5">
        <v>11</v>
      </c>
      <c r="K76" s="5">
        <v>0</v>
      </c>
      <c r="L76" s="5">
        <v>0</v>
      </c>
      <c r="M76" s="5">
        <v>31</v>
      </c>
      <c r="N76" s="5">
        <v>52</v>
      </c>
    </row>
    <row r="77" spans="1:14" x14ac:dyDescent="0.3">
      <c r="A77" s="3" t="s">
        <v>25</v>
      </c>
      <c r="B77" s="4">
        <v>2325</v>
      </c>
      <c r="C77" s="4">
        <v>1713</v>
      </c>
      <c r="D77" s="5">
        <v>612</v>
      </c>
      <c r="E77" s="5">
        <v>495</v>
      </c>
      <c r="F77" s="5">
        <v>263</v>
      </c>
      <c r="G77" s="5">
        <v>180</v>
      </c>
      <c r="H77" s="5">
        <v>155</v>
      </c>
      <c r="I77" s="5">
        <v>690</v>
      </c>
      <c r="J77" s="5">
        <v>125</v>
      </c>
      <c r="K77" s="5">
        <v>192</v>
      </c>
      <c r="L77" s="5">
        <v>16</v>
      </c>
      <c r="M77" s="5">
        <v>156</v>
      </c>
      <c r="N77" s="5">
        <v>53</v>
      </c>
    </row>
    <row r="78" spans="1:14" x14ac:dyDescent="0.3">
      <c r="A78" s="3" t="s">
        <v>26</v>
      </c>
      <c r="B78" s="4">
        <v>5656</v>
      </c>
      <c r="C78" s="4">
        <v>4067</v>
      </c>
      <c r="D78" s="4">
        <v>1589</v>
      </c>
      <c r="E78" s="5">
        <v>857</v>
      </c>
      <c r="F78" s="5">
        <v>852</v>
      </c>
      <c r="G78" s="5">
        <v>0</v>
      </c>
      <c r="H78" s="5">
        <v>0</v>
      </c>
      <c r="I78" s="4">
        <v>2475</v>
      </c>
      <c r="J78" s="5">
        <v>568</v>
      </c>
      <c r="K78" s="5">
        <v>152</v>
      </c>
      <c r="L78" s="5">
        <v>10</v>
      </c>
      <c r="M78" s="5">
        <v>583</v>
      </c>
      <c r="N78" s="5">
        <v>159</v>
      </c>
    </row>
    <row r="79" spans="1:14" x14ac:dyDescent="0.3">
      <c r="A79" s="3" t="s">
        <v>27</v>
      </c>
      <c r="B79" s="4">
        <v>2166</v>
      </c>
      <c r="C79" s="4">
        <v>1354</v>
      </c>
      <c r="D79" s="5">
        <v>812</v>
      </c>
      <c r="E79" s="4">
        <v>1316</v>
      </c>
      <c r="F79" s="5">
        <v>676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38</v>
      </c>
      <c r="N79" s="5">
        <v>136</v>
      </c>
    </row>
    <row r="80" spans="1:14" x14ac:dyDescent="0.3">
      <c r="A80" s="3" t="s">
        <v>28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</row>
    <row r="81" spans="1:14" x14ac:dyDescent="0.3">
      <c r="A81" s="3" t="s">
        <v>29</v>
      </c>
      <c r="B81" s="4">
        <v>2476</v>
      </c>
      <c r="C81" s="4">
        <v>1802</v>
      </c>
      <c r="D81" s="5">
        <v>674</v>
      </c>
      <c r="E81" s="5">
        <v>667</v>
      </c>
      <c r="F81" s="5">
        <v>628</v>
      </c>
      <c r="G81" s="5">
        <v>0</v>
      </c>
      <c r="H81" s="5">
        <v>0</v>
      </c>
      <c r="I81" s="5">
        <v>937</v>
      </c>
      <c r="J81" s="5">
        <v>38</v>
      </c>
      <c r="K81" s="5">
        <v>0</v>
      </c>
      <c r="L81" s="5">
        <v>0</v>
      </c>
      <c r="M81" s="5">
        <v>198</v>
      </c>
      <c r="N81" s="5">
        <v>8</v>
      </c>
    </row>
    <row r="82" spans="1:14" x14ac:dyDescent="0.3">
      <c r="A82" s="3" t="s">
        <v>30</v>
      </c>
      <c r="B82" s="4">
        <v>3603</v>
      </c>
      <c r="C82" s="4">
        <v>1687</v>
      </c>
      <c r="D82" s="4">
        <v>1916</v>
      </c>
      <c r="E82" s="5">
        <v>983</v>
      </c>
      <c r="F82" s="4">
        <v>1101</v>
      </c>
      <c r="G82" s="5">
        <v>0</v>
      </c>
      <c r="H82" s="5">
        <v>0</v>
      </c>
      <c r="I82" s="5">
        <v>464</v>
      </c>
      <c r="J82" s="5">
        <v>652</v>
      </c>
      <c r="K82" s="5">
        <v>240</v>
      </c>
      <c r="L82" s="5">
        <v>163</v>
      </c>
      <c r="M82" s="5">
        <v>0</v>
      </c>
      <c r="N82" s="5">
        <v>0</v>
      </c>
    </row>
    <row r="83" spans="1:14" x14ac:dyDescent="0.3">
      <c r="A83" s="3" t="s">
        <v>31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</row>
    <row r="84" spans="1:14" x14ac:dyDescent="0.3">
      <c r="A84" s="3" t="s">
        <v>32</v>
      </c>
      <c r="B84" s="5">
        <v>579</v>
      </c>
      <c r="C84" s="5">
        <v>252</v>
      </c>
      <c r="D84" s="5">
        <v>327</v>
      </c>
      <c r="E84" s="5">
        <v>0</v>
      </c>
      <c r="F84" s="5">
        <v>0</v>
      </c>
      <c r="G84" s="5">
        <v>252</v>
      </c>
      <c r="H84" s="5">
        <v>327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</row>
    <row r="85" spans="1:14" x14ac:dyDescent="0.3">
      <c r="A85" s="3" t="s">
        <v>33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</row>
    <row r="86" spans="1:14" x14ac:dyDescent="0.3">
      <c r="A86" s="3" t="s">
        <v>34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</row>
    <row r="87" spans="1:14" x14ac:dyDescent="0.3">
      <c r="A87" s="3" t="s">
        <v>35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</row>
    <row r="88" spans="1:14" x14ac:dyDescent="0.3">
      <c r="A88" s="3" t="s">
        <v>36</v>
      </c>
      <c r="B88" s="5">
        <v>390</v>
      </c>
      <c r="C88" s="5">
        <v>0</v>
      </c>
      <c r="D88" s="5">
        <v>390</v>
      </c>
      <c r="E88" s="5">
        <v>0</v>
      </c>
      <c r="F88" s="5">
        <v>390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</row>
    <row r="89" spans="1:14" x14ac:dyDescent="0.3">
      <c r="A89" s="3" t="s">
        <v>37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</row>
    <row r="90" spans="1:14" x14ac:dyDescent="0.3">
      <c r="A90" s="3" t="s">
        <v>38</v>
      </c>
      <c r="B90" s="5">
        <v>457</v>
      </c>
      <c r="C90" s="5">
        <v>227</v>
      </c>
      <c r="D90" s="5">
        <v>230</v>
      </c>
      <c r="E90" s="5">
        <v>0</v>
      </c>
      <c r="F90" s="5">
        <v>0</v>
      </c>
      <c r="G90" s="5">
        <v>227</v>
      </c>
      <c r="H90" s="5">
        <v>230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</row>
    <row r="91" spans="1:14" x14ac:dyDescent="0.3">
      <c r="A91" s="3" t="s">
        <v>39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</row>
    <row r="92" spans="1:14" x14ac:dyDescent="0.3">
      <c r="A92" s="3" t="s">
        <v>40</v>
      </c>
      <c r="B92" s="5">
        <v>530</v>
      </c>
      <c r="C92" s="5">
        <v>280</v>
      </c>
      <c r="D92" s="5">
        <v>250</v>
      </c>
      <c r="E92" s="5">
        <v>28</v>
      </c>
      <c r="F92" s="5">
        <v>27</v>
      </c>
      <c r="G92" s="5">
        <v>252</v>
      </c>
      <c r="H92" s="5">
        <v>223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</row>
    <row r="93" spans="1:14" x14ac:dyDescent="0.3">
      <c r="A93" s="3" t="s">
        <v>41</v>
      </c>
      <c r="B93" s="5">
        <v>265</v>
      </c>
      <c r="C93" s="5">
        <v>232</v>
      </c>
      <c r="D93" s="5">
        <v>33</v>
      </c>
      <c r="E93" s="5">
        <v>0</v>
      </c>
      <c r="F93" s="5">
        <v>0</v>
      </c>
      <c r="G93" s="5">
        <v>0</v>
      </c>
      <c r="H93" s="5">
        <v>0</v>
      </c>
      <c r="I93" s="5">
        <v>232</v>
      </c>
      <c r="J93" s="5">
        <v>33</v>
      </c>
      <c r="K93" s="5">
        <v>0</v>
      </c>
      <c r="L93" s="5">
        <v>0</v>
      </c>
      <c r="M93" s="5">
        <v>0</v>
      </c>
      <c r="N93" s="5">
        <v>0</v>
      </c>
    </row>
    <row r="94" spans="1:14" x14ac:dyDescent="0.3">
      <c r="A94" s="3" t="s">
        <v>42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</row>
    <row r="95" spans="1:14" x14ac:dyDescent="0.3">
      <c r="A95" s="1">
        <v>2017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3">
      <c r="A96" s="3" t="s">
        <v>13</v>
      </c>
      <c r="B96" s="4">
        <v>90161</v>
      </c>
      <c r="C96" s="4">
        <v>47467</v>
      </c>
      <c r="D96" s="4">
        <v>42694</v>
      </c>
      <c r="E96" s="4">
        <v>20528</v>
      </c>
      <c r="F96" s="4">
        <v>20471</v>
      </c>
      <c r="G96" s="4">
        <v>2590</v>
      </c>
      <c r="H96" s="4">
        <v>2991</v>
      </c>
      <c r="I96" s="4">
        <v>20848</v>
      </c>
      <c r="J96" s="4">
        <v>16480</v>
      </c>
      <c r="K96" s="5">
        <v>643</v>
      </c>
      <c r="L96" s="5">
        <v>274</v>
      </c>
      <c r="M96" s="4">
        <v>2858</v>
      </c>
      <c r="N96" s="4">
        <v>2478</v>
      </c>
    </row>
    <row r="97" spans="1:14" x14ac:dyDescent="0.3">
      <c r="A97" s="3" t="s">
        <v>14</v>
      </c>
      <c r="B97" s="4">
        <v>9136</v>
      </c>
      <c r="C97" s="4">
        <v>4934</v>
      </c>
      <c r="D97" s="4">
        <v>4202</v>
      </c>
      <c r="E97" s="4">
        <v>2279</v>
      </c>
      <c r="F97" s="4">
        <v>2132</v>
      </c>
      <c r="G97" s="5">
        <v>991</v>
      </c>
      <c r="H97" s="4">
        <v>1249</v>
      </c>
      <c r="I97" s="4">
        <v>1145</v>
      </c>
      <c r="J97" s="5">
        <v>437</v>
      </c>
      <c r="K97" s="5">
        <v>0</v>
      </c>
      <c r="L97" s="5">
        <v>0</v>
      </c>
      <c r="M97" s="5">
        <v>519</v>
      </c>
      <c r="N97" s="5">
        <v>384</v>
      </c>
    </row>
    <row r="98" spans="1:14" x14ac:dyDescent="0.3">
      <c r="A98" s="3" t="s">
        <v>15</v>
      </c>
      <c r="B98" s="4">
        <v>13372</v>
      </c>
      <c r="C98" s="4">
        <v>7275</v>
      </c>
      <c r="D98" s="4">
        <v>6097</v>
      </c>
      <c r="E98" s="4">
        <v>2433</v>
      </c>
      <c r="F98" s="4">
        <v>3138</v>
      </c>
      <c r="G98" s="5">
        <v>0</v>
      </c>
      <c r="H98" s="5">
        <v>0</v>
      </c>
      <c r="I98" s="4">
        <v>4371</v>
      </c>
      <c r="J98" s="4">
        <v>2722</v>
      </c>
      <c r="K98" s="5">
        <v>120</v>
      </c>
      <c r="L98" s="5">
        <v>60</v>
      </c>
      <c r="M98" s="5">
        <v>351</v>
      </c>
      <c r="N98" s="5">
        <v>177</v>
      </c>
    </row>
    <row r="99" spans="1:14" x14ac:dyDescent="0.3">
      <c r="A99" s="3" t="s">
        <v>16</v>
      </c>
      <c r="B99" s="4">
        <v>6575</v>
      </c>
      <c r="C99" s="4">
        <v>3618</v>
      </c>
      <c r="D99" s="4">
        <v>2957</v>
      </c>
      <c r="E99" s="4">
        <v>3095</v>
      </c>
      <c r="F99" s="4">
        <v>2627</v>
      </c>
      <c r="G99" s="5">
        <v>0</v>
      </c>
      <c r="H99" s="5">
        <v>0</v>
      </c>
      <c r="I99" s="5">
        <v>515</v>
      </c>
      <c r="J99" s="5">
        <v>313</v>
      </c>
      <c r="K99" s="5">
        <v>0</v>
      </c>
      <c r="L99" s="5">
        <v>0</v>
      </c>
      <c r="M99" s="5">
        <v>8</v>
      </c>
      <c r="N99" s="5">
        <v>17</v>
      </c>
    </row>
    <row r="100" spans="1:14" x14ac:dyDescent="0.3">
      <c r="A100" s="3" t="s">
        <v>17</v>
      </c>
      <c r="B100" s="4">
        <v>7782</v>
      </c>
      <c r="C100" s="4">
        <v>3562</v>
      </c>
      <c r="D100" s="4">
        <v>4220</v>
      </c>
      <c r="E100" s="5">
        <v>593</v>
      </c>
      <c r="F100" s="5">
        <v>639</v>
      </c>
      <c r="G100" s="5">
        <v>0</v>
      </c>
      <c r="H100" s="5">
        <v>0</v>
      </c>
      <c r="I100" s="4">
        <v>2725</v>
      </c>
      <c r="J100" s="4">
        <v>3357</v>
      </c>
      <c r="K100" s="5">
        <v>0</v>
      </c>
      <c r="L100" s="5">
        <v>0</v>
      </c>
      <c r="M100" s="5">
        <v>244</v>
      </c>
      <c r="N100" s="5">
        <v>224</v>
      </c>
    </row>
    <row r="101" spans="1:14" x14ac:dyDescent="0.3">
      <c r="A101" s="3" t="s">
        <v>18</v>
      </c>
      <c r="B101" s="4">
        <v>4312</v>
      </c>
      <c r="C101" s="4">
        <v>2339</v>
      </c>
      <c r="D101" s="4">
        <v>1973</v>
      </c>
      <c r="E101" s="4">
        <v>2317</v>
      </c>
      <c r="F101" s="4">
        <v>1918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22</v>
      </c>
      <c r="N101" s="5">
        <v>55</v>
      </c>
    </row>
    <row r="102" spans="1:14" x14ac:dyDescent="0.3">
      <c r="A102" s="3" t="s">
        <v>19</v>
      </c>
      <c r="B102" s="4">
        <v>16312</v>
      </c>
      <c r="C102" s="4">
        <v>7599</v>
      </c>
      <c r="D102" s="4">
        <v>8713</v>
      </c>
      <c r="E102" s="4">
        <v>2293</v>
      </c>
      <c r="F102" s="4">
        <v>2923</v>
      </c>
      <c r="G102" s="5">
        <v>90</v>
      </c>
      <c r="H102" s="5">
        <v>186</v>
      </c>
      <c r="I102" s="4">
        <v>4742</v>
      </c>
      <c r="J102" s="4">
        <v>4651</v>
      </c>
      <c r="K102" s="5">
        <v>32</v>
      </c>
      <c r="L102" s="5">
        <v>32</v>
      </c>
      <c r="M102" s="5">
        <v>442</v>
      </c>
      <c r="N102" s="5">
        <v>921</v>
      </c>
    </row>
    <row r="103" spans="1:14" x14ac:dyDescent="0.3">
      <c r="A103" s="3" t="s">
        <v>20</v>
      </c>
      <c r="B103" s="4">
        <v>4458</v>
      </c>
      <c r="C103" s="4">
        <v>1560</v>
      </c>
      <c r="D103" s="4">
        <v>2898</v>
      </c>
      <c r="E103" s="5">
        <v>698</v>
      </c>
      <c r="F103" s="5">
        <v>840</v>
      </c>
      <c r="G103" s="5">
        <v>0</v>
      </c>
      <c r="H103" s="5">
        <v>0</v>
      </c>
      <c r="I103" s="5">
        <v>656</v>
      </c>
      <c r="J103" s="4">
        <v>1811</v>
      </c>
      <c r="K103" s="5">
        <v>0</v>
      </c>
      <c r="L103" s="5">
        <v>0</v>
      </c>
      <c r="M103" s="5">
        <v>206</v>
      </c>
      <c r="N103" s="5">
        <v>247</v>
      </c>
    </row>
    <row r="104" spans="1:14" x14ac:dyDescent="0.3">
      <c r="A104" s="3" t="s">
        <v>21</v>
      </c>
      <c r="B104" s="4">
        <v>1943</v>
      </c>
      <c r="C104" s="5">
        <v>859</v>
      </c>
      <c r="D104" s="4">
        <v>1084</v>
      </c>
      <c r="E104" s="5">
        <v>65</v>
      </c>
      <c r="F104" s="5">
        <v>5</v>
      </c>
      <c r="G104" s="5">
        <v>0</v>
      </c>
      <c r="H104" s="5">
        <v>0</v>
      </c>
      <c r="I104" s="5">
        <v>752</v>
      </c>
      <c r="J104" s="4">
        <v>1048</v>
      </c>
      <c r="K104" s="5">
        <v>0</v>
      </c>
      <c r="L104" s="5">
        <v>0</v>
      </c>
      <c r="M104" s="5">
        <v>42</v>
      </c>
      <c r="N104" s="5">
        <v>31</v>
      </c>
    </row>
    <row r="105" spans="1:14" x14ac:dyDescent="0.3">
      <c r="A105" s="3" t="s">
        <v>22</v>
      </c>
      <c r="B105" s="4">
        <v>2676</v>
      </c>
      <c r="C105" s="4">
        <v>1399</v>
      </c>
      <c r="D105" s="4">
        <v>1277</v>
      </c>
      <c r="E105" s="4">
        <v>1399</v>
      </c>
      <c r="F105" s="4">
        <v>1277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</row>
    <row r="106" spans="1:14" x14ac:dyDescent="0.3">
      <c r="A106" s="3" t="s">
        <v>23</v>
      </c>
      <c r="B106" s="4">
        <v>4754</v>
      </c>
      <c r="C106" s="4">
        <v>2569</v>
      </c>
      <c r="D106" s="4">
        <v>2185</v>
      </c>
      <c r="E106" s="5">
        <v>629</v>
      </c>
      <c r="F106" s="5">
        <v>660</v>
      </c>
      <c r="G106" s="5">
        <v>642</v>
      </c>
      <c r="H106" s="5">
        <v>662</v>
      </c>
      <c r="I106" s="4">
        <v>1142</v>
      </c>
      <c r="J106" s="5">
        <v>767</v>
      </c>
      <c r="K106" s="5">
        <v>32</v>
      </c>
      <c r="L106" s="5">
        <v>37</v>
      </c>
      <c r="M106" s="5">
        <v>124</v>
      </c>
      <c r="N106" s="5">
        <v>59</v>
      </c>
    </row>
    <row r="107" spans="1:14" x14ac:dyDescent="0.3">
      <c r="A107" s="3" t="s">
        <v>24</v>
      </c>
      <c r="B107" s="4">
        <v>1401</v>
      </c>
      <c r="C107" s="5">
        <v>731</v>
      </c>
      <c r="D107" s="5">
        <v>670</v>
      </c>
      <c r="E107" s="5">
        <v>527</v>
      </c>
      <c r="F107" s="5">
        <v>537</v>
      </c>
      <c r="G107" s="5">
        <v>0</v>
      </c>
      <c r="H107" s="5">
        <v>0</v>
      </c>
      <c r="I107" s="5">
        <v>163</v>
      </c>
      <c r="J107" s="5">
        <v>84</v>
      </c>
      <c r="K107" s="5">
        <v>0</v>
      </c>
      <c r="L107" s="5">
        <v>0</v>
      </c>
      <c r="M107" s="5">
        <v>41</v>
      </c>
      <c r="N107" s="5">
        <v>49</v>
      </c>
    </row>
    <row r="108" spans="1:14" x14ac:dyDescent="0.3">
      <c r="A108" s="3" t="s">
        <v>25</v>
      </c>
      <c r="B108" s="4">
        <v>2090</v>
      </c>
      <c r="C108" s="4">
        <v>1517</v>
      </c>
      <c r="D108" s="5">
        <v>573</v>
      </c>
      <c r="E108" s="5">
        <v>469</v>
      </c>
      <c r="F108" s="5">
        <v>245</v>
      </c>
      <c r="G108" s="5">
        <v>145</v>
      </c>
      <c r="H108" s="5">
        <v>132</v>
      </c>
      <c r="I108" s="5">
        <v>666</v>
      </c>
      <c r="J108" s="5">
        <v>141</v>
      </c>
      <c r="K108" s="5">
        <v>93</v>
      </c>
      <c r="L108" s="5">
        <v>7</v>
      </c>
      <c r="M108" s="5">
        <v>144</v>
      </c>
      <c r="N108" s="5">
        <v>48</v>
      </c>
    </row>
    <row r="109" spans="1:14" x14ac:dyDescent="0.3">
      <c r="A109" s="3" t="s">
        <v>26</v>
      </c>
      <c r="B109" s="4">
        <v>5388</v>
      </c>
      <c r="C109" s="4">
        <v>3918</v>
      </c>
      <c r="D109" s="4">
        <v>1470</v>
      </c>
      <c r="E109" s="5">
        <v>873</v>
      </c>
      <c r="F109" s="5">
        <v>812</v>
      </c>
      <c r="G109" s="5">
        <v>0</v>
      </c>
      <c r="H109" s="5">
        <v>0</v>
      </c>
      <c r="I109" s="4">
        <v>2424</v>
      </c>
      <c r="J109" s="5">
        <v>521</v>
      </c>
      <c r="K109" s="5">
        <v>153</v>
      </c>
      <c r="L109" s="5">
        <v>7</v>
      </c>
      <c r="M109" s="5">
        <v>468</v>
      </c>
      <c r="N109" s="5">
        <v>130</v>
      </c>
    </row>
    <row r="110" spans="1:14" x14ac:dyDescent="0.3">
      <c r="A110" s="3" t="s">
        <v>27</v>
      </c>
      <c r="B110" s="4">
        <v>2122</v>
      </c>
      <c r="C110" s="4">
        <v>1302</v>
      </c>
      <c r="D110" s="5">
        <v>820</v>
      </c>
      <c r="E110" s="4">
        <v>1253</v>
      </c>
      <c r="F110" s="5">
        <v>693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49</v>
      </c>
      <c r="N110" s="5">
        <v>127</v>
      </c>
    </row>
    <row r="111" spans="1:14" x14ac:dyDescent="0.3">
      <c r="A111" s="3" t="s">
        <v>28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</row>
    <row r="112" spans="1:14" x14ac:dyDescent="0.3">
      <c r="A112" s="3" t="s">
        <v>29</v>
      </c>
      <c r="B112" s="4">
        <v>2455</v>
      </c>
      <c r="C112" s="4">
        <v>1809</v>
      </c>
      <c r="D112" s="5">
        <v>646</v>
      </c>
      <c r="E112" s="5">
        <v>635</v>
      </c>
      <c r="F112" s="5">
        <v>598</v>
      </c>
      <c r="G112" s="5">
        <v>0</v>
      </c>
      <c r="H112" s="5">
        <v>0</v>
      </c>
      <c r="I112" s="5">
        <v>976</v>
      </c>
      <c r="J112" s="5">
        <v>39</v>
      </c>
      <c r="K112" s="5">
        <v>0</v>
      </c>
      <c r="L112" s="5">
        <v>0</v>
      </c>
      <c r="M112" s="5">
        <v>198</v>
      </c>
      <c r="N112" s="5">
        <v>9</v>
      </c>
    </row>
    <row r="113" spans="1:14" x14ac:dyDescent="0.3">
      <c r="A113" s="3" t="s">
        <v>30</v>
      </c>
      <c r="B113" s="4">
        <v>3290</v>
      </c>
      <c r="C113" s="4">
        <v>1555</v>
      </c>
      <c r="D113" s="4">
        <v>1735</v>
      </c>
      <c r="E113" s="5">
        <v>940</v>
      </c>
      <c r="F113" s="4">
        <v>1041</v>
      </c>
      <c r="G113" s="5">
        <v>0</v>
      </c>
      <c r="H113" s="5">
        <v>0</v>
      </c>
      <c r="I113" s="5">
        <v>402</v>
      </c>
      <c r="J113" s="5">
        <v>563</v>
      </c>
      <c r="K113" s="5">
        <v>213</v>
      </c>
      <c r="L113" s="5">
        <v>131</v>
      </c>
      <c r="M113" s="5">
        <v>0</v>
      </c>
      <c r="N113" s="5">
        <v>0</v>
      </c>
    </row>
    <row r="114" spans="1:14" x14ac:dyDescent="0.3">
      <c r="A114" s="3" t="s">
        <v>31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</row>
    <row r="115" spans="1:14" x14ac:dyDescent="0.3">
      <c r="A115" s="3" t="s">
        <v>32</v>
      </c>
      <c r="B115" s="5">
        <v>590</v>
      </c>
      <c r="C115" s="5">
        <v>270</v>
      </c>
      <c r="D115" s="5">
        <v>320</v>
      </c>
      <c r="E115" s="5">
        <v>0</v>
      </c>
      <c r="F115" s="5">
        <v>0</v>
      </c>
      <c r="G115" s="5">
        <v>270</v>
      </c>
      <c r="H115" s="5">
        <v>320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</row>
    <row r="116" spans="1:14" x14ac:dyDescent="0.3">
      <c r="A116" s="3" t="s">
        <v>33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</row>
    <row r="117" spans="1:14" x14ac:dyDescent="0.3">
      <c r="A117" s="3" t="s">
        <v>34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</row>
    <row r="118" spans="1:14" x14ac:dyDescent="0.3">
      <c r="A118" s="3" t="s">
        <v>35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</row>
    <row r="119" spans="1:14" x14ac:dyDescent="0.3">
      <c r="A119" s="3" t="s">
        <v>36</v>
      </c>
      <c r="B119" s="5">
        <v>357</v>
      </c>
      <c r="C119" s="5">
        <v>0</v>
      </c>
      <c r="D119" s="5">
        <v>357</v>
      </c>
      <c r="E119" s="5">
        <v>0</v>
      </c>
      <c r="F119" s="5">
        <v>357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</row>
    <row r="120" spans="1:14" x14ac:dyDescent="0.3">
      <c r="A120" s="3" t="s">
        <v>37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</row>
    <row r="121" spans="1:14" x14ac:dyDescent="0.3">
      <c r="A121" s="3" t="s">
        <v>38</v>
      </c>
      <c r="B121" s="5">
        <v>435</v>
      </c>
      <c r="C121" s="5">
        <v>204</v>
      </c>
      <c r="D121" s="5">
        <v>231</v>
      </c>
      <c r="E121" s="5">
        <v>0</v>
      </c>
      <c r="F121" s="5">
        <v>0</v>
      </c>
      <c r="G121" s="5">
        <v>204</v>
      </c>
      <c r="H121" s="5">
        <v>231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</row>
    <row r="122" spans="1:14" x14ac:dyDescent="0.3">
      <c r="A122" s="3" t="s">
        <v>39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</row>
    <row r="123" spans="1:14" x14ac:dyDescent="0.3">
      <c r="A123" s="3" t="s">
        <v>40</v>
      </c>
      <c r="B123" s="5">
        <v>518</v>
      </c>
      <c r="C123" s="5">
        <v>278</v>
      </c>
      <c r="D123" s="5">
        <v>240</v>
      </c>
      <c r="E123" s="5">
        <v>30</v>
      </c>
      <c r="F123" s="5">
        <v>29</v>
      </c>
      <c r="G123" s="5">
        <v>248</v>
      </c>
      <c r="H123" s="5">
        <v>211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</row>
    <row r="124" spans="1:14" x14ac:dyDescent="0.3">
      <c r="A124" s="3" t="s">
        <v>41</v>
      </c>
      <c r="B124" s="5">
        <v>195</v>
      </c>
      <c r="C124" s="5">
        <v>169</v>
      </c>
      <c r="D124" s="5">
        <v>26</v>
      </c>
      <c r="E124" s="5">
        <v>0</v>
      </c>
      <c r="F124" s="5">
        <v>0</v>
      </c>
      <c r="G124" s="5">
        <v>0</v>
      </c>
      <c r="H124" s="5">
        <v>0</v>
      </c>
      <c r="I124" s="5">
        <v>169</v>
      </c>
      <c r="J124" s="5">
        <v>26</v>
      </c>
      <c r="K124" s="5">
        <v>0</v>
      </c>
      <c r="L124" s="5">
        <v>0</v>
      </c>
      <c r="M124" s="5">
        <v>0</v>
      </c>
      <c r="N124" s="5">
        <v>0</v>
      </c>
    </row>
    <row r="125" spans="1:14" x14ac:dyDescent="0.3">
      <c r="A125" s="3" t="s">
        <v>42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8785-E1FC-4887-86FB-EF7CBC67D6AD}">
  <dimension ref="A1:AD102"/>
  <sheetViews>
    <sheetView topLeftCell="S1" zoomScale="70" zoomScaleNormal="70" workbookViewId="0">
      <selection activeCell="W40" sqref="W40"/>
    </sheetView>
  </sheetViews>
  <sheetFormatPr defaultRowHeight="16.2" x14ac:dyDescent="0.3"/>
  <cols>
    <col min="2" max="4" width="9.33203125" customWidth="1"/>
    <col min="19" max="19" width="8.88671875" style="10"/>
    <col min="27" max="28" width="8.88671875" style="10"/>
  </cols>
  <sheetData>
    <row r="1" spans="1:30" ht="16.8" thickBot="1" x14ac:dyDescent="0.35">
      <c r="A1" t="s">
        <v>44</v>
      </c>
      <c r="B1" t="s">
        <v>86</v>
      </c>
      <c r="C1" t="s">
        <v>119</v>
      </c>
      <c r="D1" t="s">
        <v>118</v>
      </c>
      <c r="F1" t="s">
        <v>44</v>
      </c>
      <c r="G1" t="s">
        <v>85</v>
      </c>
      <c r="H1" t="s">
        <v>119</v>
      </c>
      <c r="I1" t="s">
        <v>118</v>
      </c>
      <c r="K1" t="s">
        <v>44</v>
      </c>
      <c r="L1" t="s">
        <v>85</v>
      </c>
      <c r="M1" t="s">
        <v>119</v>
      </c>
      <c r="N1" t="s">
        <v>118</v>
      </c>
      <c r="AC1" s="11"/>
    </row>
    <row r="2" spans="1:30" x14ac:dyDescent="0.3">
      <c r="A2" t="s">
        <v>43</v>
      </c>
      <c r="B2">
        <v>50</v>
      </c>
      <c r="C2">
        <v>23.14</v>
      </c>
      <c r="D2">
        <f>B2/C2</f>
        <v>2.1607605877268798</v>
      </c>
      <c r="F2" t="s">
        <v>73</v>
      </c>
      <c r="G2">
        <v>13</v>
      </c>
      <c r="H2">
        <v>7.6</v>
      </c>
      <c r="I2">
        <f>G2/H2</f>
        <v>1.7105263157894737</v>
      </c>
      <c r="K2" t="s">
        <v>87</v>
      </c>
      <c r="L2">
        <v>45</v>
      </c>
      <c r="O2" t="s">
        <v>91</v>
      </c>
      <c r="P2">
        <v>56</v>
      </c>
      <c r="Q2" t="s">
        <v>103</v>
      </c>
      <c r="R2">
        <v>35</v>
      </c>
      <c r="T2" t="s">
        <v>116</v>
      </c>
      <c r="U2">
        <v>153</v>
      </c>
      <c r="W2" t="s">
        <v>169</v>
      </c>
      <c r="X2">
        <v>8</v>
      </c>
      <c r="Z2" s="10" t="s">
        <v>170</v>
      </c>
      <c r="AA2" s="10">
        <v>48</v>
      </c>
      <c r="AC2" s="13" t="s">
        <v>198</v>
      </c>
      <c r="AD2">
        <f>AA2</f>
        <v>48</v>
      </c>
    </row>
    <row r="3" spans="1:30" x14ac:dyDescent="0.3">
      <c r="A3" t="s">
        <v>45</v>
      </c>
      <c r="B3">
        <v>34</v>
      </c>
      <c r="C3">
        <v>16.32</v>
      </c>
      <c r="D3">
        <f t="shared" ref="D3:D30" si="0">B3/C3</f>
        <v>2.0833333333333335</v>
      </c>
      <c r="F3" t="s">
        <v>74</v>
      </c>
      <c r="G3">
        <v>29</v>
      </c>
      <c r="H3">
        <v>5.68</v>
      </c>
      <c r="I3">
        <f t="shared" ref="I3:I13" si="1">G3/H3</f>
        <v>5.1056338028169019</v>
      </c>
      <c r="K3" t="s">
        <v>79</v>
      </c>
      <c r="L3">
        <v>26</v>
      </c>
      <c r="O3" t="s">
        <v>92</v>
      </c>
      <c r="P3">
        <v>69</v>
      </c>
      <c r="Q3" t="s">
        <v>104</v>
      </c>
      <c r="R3">
        <v>13</v>
      </c>
      <c r="T3" t="s">
        <v>117</v>
      </c>
      <c r="U3">
        <v>32</v>
      </c>
      <c r="W3" t="s">
        <v>170</v>
      </c>
      <c r="X3">
        <v>21</v>
      </c>
      <c r="Z3" s="10" t="s">
        <v>171</v>
      </c>
      <c r="AA3" s="10">
        <v>48</v>
      </c>
      <c r="AC3" s="13" t="s">
        <v>199</v>
      </c>
      <c r="AD3">
        <f>AA4</f>
        <v>92</v>
      </c>
    </row>
    <row r="4" spans="1:30" x14ac:dyDescent="0.3">
      <c r="A4" t="s">
        <v>46</v>
      </c>
      <c r="B4">
        <v>39</v>
      </c>
      <c r="C4">
        <v>20.14</v>
      </c>
      <c r="D4">
        <f t="shared" si="0"/>
        <v>1.9364448857994041</v>
      </c>
      <c r="F4" t="s">
        <v>75</v>
      </c>
      <c r="G4">
        <v>30</v>
      </c>
      <c r="H4">
        <v>13.68</v>
      </c>
      <c r="I4">
        <f t="shared" si="1"/>
        <v>2.192982456140351</v>
      </c>
      <c r="K4" t="s">
        <v>73</v>
      </c>
      <c r="L4">
        <v>36</v>
      </c>
      <c r="O4" t="s">
        <v>93</v>
      </c>
      <c r="P4">
        <v>51</v>
      </c>
      <c r="Q4" t="s">
        <v>105</v>
      </c>
      <c r="R4">
        <v>14</v>
      </c>
      <c r="T4" t="s">
        <v>120</v>
      </c>
      <c r="U4">
        <v>8</v>
      </c>
      <c r="W4" t="s">
        <v>171</v>
      </c>
      <c r="X4">
        <v>20</v>
      </c>
      <c r="Z4" s="10" t="s">
        <v>240</v>
      </c>
      <c r="AA4" s="10">
        <v>92</v>
      </c>
      <c r="AC4" s="13" t="s">
        <v>200</v>
      </c>
      <c r="AD4">
        <f>AA7</f>
        <v>60</v>
      </c>
    </row>
    <row r="5" spans="1:30" x14ac:dyDescent="0.3">
      <c r="A5" t="s">
        <v>47</v>
      </c>
      <c r="B5">
        <v>6</v>
      </c>
      <c r="C5">
        <v>5.71</v>
      </c>
      <c r="D5">
        <f t="shared" si="0"/>
        <v>1.0507880910683012</v>
      </c>
      <c r="F5" t="s">
        <v>76</v>
      </c>
      <c r="G5">
        <v>13</v>
      </c>
      <c r="H5">
        <v>9.2899999999999991</v>
      </c>
      <c r="I5">
        <f t="shared" si="1"/>
        <v>1.3993541442411197</v>
      </c>
      <c r="K5" t="s">
        <v>75</v>
      </c>
      <c r="L5">
        <v>34</v>
      </c>
      <c r="O5" t="s">
        <v>94</v>
      </c>
      <c r="P5">
        <v>34</v>
      </c>
      <c r="Q5" t="s">
        <v>106</v>
      </c>
      <c r="R5">
        <v>17</v>
      </c>
      <c r="T5" t="s">
        <v>121</v>
      </c>
      <c r="U5">
        <v>11</v>
      </c>
      <c r="W5" t="s">
        <v>172</v>
      </c>
      <c r="X5">
        <v>24</v>
      </c>
      <c r="Z5" s="10" t="s">
        <v>173</v>
      </c>
      <c r="AA5" s="10">
        <v>58</v>
      </c>
      <c r="AC5" s="13" t="s">
        <v>201</v>
      </c>
      <c r="AD5">
        <f>AA6</f>
        <v>29</v>
      </c>
    </row>
    <row r="6" spans="1:30" x14ac:dyDescent="0.3">
      <c r="A6" t="s">
        <v>48</v>
      </c>
      <c r="B6">
        <v>35</v>
      </c>
      <c r="C6">
        <v>19.739999999999998</v>
      </c>
      <c r="D6">
        <f t="shared" si="0"/>
        <v>1.773049645390071</v>
      </c>
      <c r="F6" t="s">
        <v>77</v>
      </c>
      <c r="G6">
        <v>15</v>
      </c>
      <c r="H6">
        <v>11.36</v>
      </c>
      <c r="I6">
        <f t="shared" si="1"/>
        <v>1.3204225352112677</v>
      </c>
      <c r="K6" t="s">
        <v>88</v>
      </c>
      <c r="L6">
        <v>31</v>
      </c>
      <c r="O6" t="s">
        <v>95</v>
      </c>
      <c r="P6">
        <v>36</v>
      </c>
      <c r="Q6" t="s">
        <v>107</v>
      </c>
      <c r="R6">
        <v>13</v>
      </c>
      <c r="W6" t="s">
        <v>173</v>
      </c>
      <c r="X6">
        <v>23</v>
      </c>
      <c r="Z6" s="10" t="s">
        <v>241</v>
      </c>
      <c r="AA6" s="10">
        <v>29</v>
      </c>
      <c r="AC6" s="13" t="s">
        <v>202</v>
      </c>
      <c r="AD6">
        <f>AA5</f>
        <v>58</v>
      </c>
    </row>
    <row r="7" spans="1:30" x14ac:dyDescent="0.3">
      <c r="A7" t="s">
        <v>49</v>
      </c>
      <c r="B7">
        <v>53</v>
      </c>
      <c r="C7">
        <v>120.23</v>
      </c>
      <c r="D7">
        <f t="shared" si="0"/>
        <v>0.4408217582965982</v>
      </c>
      <c r="F7" t="s">
        <v>78</v>
      </c>
      <c r="G7">
        <v>23</v>
      </c>
      <c r="H7">
        <v>8.85</v>
      </c>
      <c r="I7">
        <f t="shared" si="1"/>
        <v>2.5988700564971752</v>
      </c>
      <c r="K7" t="s">
        <v>89</v>
      </c>
      <c r="L7">
        <v>18</v>
      </c>
      <c r="O7" t="s">
        <v>96</v>
      </c>
      <c r="P7">
        <v>44</v>
      </c>
      <c r="Q7" t="s">
        <v>108</v>
      </c>
      <c r="R7">
        <v>14</v>
      </c>
      <c r="W7" t="s">
        <v>174</v>
      </c>
      <c r="X7">
        <v>20</v>
      </c>
      <c r="Z7" s="10" t="s">
        <v>242</v>
      </c>
      <c r="AA7" s="10">
        <v>60</v>
      </c>
      <c r="AC7" s="13" t="s">
        <v>203</v>
      </c>
      <c r="AD7">
        <f>AA3</f>
        <v>48</v>
      </c>
    </row>
    <row r="8" spans="1:30" x14ac:dyDescent="0.3">
      <c r="A8" t="s">
        <v>50</v>
      </c>
      <c r="B8">
        <v>28</v>
      </c>
      <c r="C8">
        <v>29.56</v>
      </c>
      <c r="D8">
        <f t="shared" si="0"/>
        <v>0.94722598105548039</v>
      </c>
      <c r="F8" t="s">
        <v>79</v>
      </c>
      <c r="G8">
        <v>21</v>
      </c>
      <c r="H8">
        <v>11.2</v>
      </c>
      <c r="I8">
        <f t="shared" si="1"/>
        <v>1.8750000000000002</v>
      </c>
      <c r="K8" t="s">
        <v>90</v>
      </c>
      <c r="L8">
        <v>46</v>
      </c>
      <c r="O8" t="s">
        <v>97</v>
      </c>
      <c r="P8">
        <v>59</v>
      </c>
      <c r="Q8" t="s">
        <v>109</v>
      </c>
      <c r="R8">
        <v>35</v>
      </c>
      <c r="W8" t="s">
        <v>175</v>
      </c>
      <c r="X8">
        <v>30</v>
      </c>
      <c r="Z8" s="25" t="s">
        <v>243</v>
      </c>
      <c r="AA8" s="10">
        <v>35</v>
      </c>
      <c r="AC8" s="13" t="s">
        <v>212</v>
      </c>
      <c r="AD8">
        <f>AA8+AA9+AA11</f>
        <v>103</v>
      </c>
    </row>
    <row r="9" spans="1:30" x14ac:dyDescent="0.3">
      <c r="A9" t="s">
        <v>51</v>
      </c>
      <c r="B9">
        <v>13</v>
      </c>
      <c r="C9">
        <v>7.44</v>
      </c>
      <c r="D9">
        <f t="shared" si="0"/>
        <v>1.7473118279569892</v>
      </c>
      <c r="F9" t="s">
        <v>80</v>
      </c>
      <c r="G9">
        <v>34</v>
      </c>
      <c r="H9">
        <v>62.37</v>
      </c>
      <c r="I9">
        <f t="shared" si="1"/>
        <v>0.54513387846721184</v>
      </c>
      <c r="L9">
        <f>SUM(L2:L8)</f>
        <v>236</v>
      </c>
      <c r="O9" t="s">
        <v>98</v>
      </c>
      <c r="P9">
        <v>5</v>
      </c>
      <c r="Q9" t="s">
        <v>110</v>
      </c>
      <c r="R9">
        <v>26</v>
      </c>
      <c r="W9" t="s">
        <v>176</v>
      </c>
      <c r="X9">
        <v>52</v>
      </c>
      <c r="Y9" s="8"/>
      <c r="Z9" s="10" t="s">
        <v>244</v>
      </c>
      <c r="AA9" s="10">
        <v>41</v>
      </c>
      <c r="AC9" s="13" t="s">
        <v>213</v>
      </c>
      <c r="AD9">
        <f>AA10+AA13+AA12</f>
        <v>163</v>
      </c>
    </row>
    <row r="10" spans="1:30" x14ac:dyDescent="0.3">
      <c r="A10" t="s">
        <v>52</v>
      </c>
      <c r="B10">
        <v>29</v>
      </c>
      <c r="C10">
        <v>33.130000000000003</v>
      </c>
      <c r="D10">
        <f t="shared" si="0"/>
        <v>0.87533957138545115</v>
      </c>
      <c r="F10" t="s">
        <v>81</v>
      </c>
      <c r="G10">
        <v>43</v>
      </c>
      <c r="H10">
        <v>56.82</v>
      </c>
      <c r="I10">
        <f t="shared" si="1"/>
        <v>0.75677578317493843</v>
      </c>
      <c r="O10" t="s">
        <v>99</v>
      </c>
      <c r="P10">
        <v>62</v>
      </c>
      <c r="Q10" t="s">
        <v>111</v>
      </c>
      <c r="R10">
        <v>13</v>
      </c>
      <c r="W10" t="s">
        <v>177</v>
      </c>
      <c r="X10">
        <v>102</v>
      </c>
      <c r="Z10" s="10" t="s">
        <v>245</v>
      </c>
      <c r="AA10" s="10">
        <v>76</v>
      </c>
      <c r="AC10" s="13" t="s">
        <v>214</v>
      </c>
      <c r="AD10">
        <f>AA19+AA22+AA21</f>
        <v>141</v>
      </c>
    </row>
    <row r="11" spans="1:30" x14ac:dyDescent="0.3">
      <c r="A11" t="s">
        <v>53</v>
      </c>
      <c r="B11">
        <v>23</v>
      </c>
      <c r="C11">
        <v>21.12</v>
      </c>
      <c r="D11">
        <f t="shared" si="0"/>
        <v>1.0890151515151514</v>
      </c>
      <c r="F11" t="s">
        <v>82</v>
      </c>
      <c r="G11">
        <v>15</v>
      </c>
      <c r="H11">
        <v>31.58</v>
      </c>
      <c r="I11">
        <f t="shared" si="1"/>
        <v>0.47498416719442688</v>
      </c>
      <c r="O11" t="s">
        <v>100</v>
      </c>
      <c r="P11">
        <v>130</v>
      </c>
      <c r="Q11" t="s">
        <v>112</v>
      </c>
      <c r="R11">
        <v>38</v>
      </c>
      <c r="W11" t="s">
        <v>178</v>
      </c>
      <c r="X11">
        <v>38</v>
      </c>
      <c r="Z11" s="10" t="s">
        <v>246</v>
      </c>
      <c r="AA11" s="10">
        <v>27</v>
      </c>
      <c r="AC11" s="13" t="s">
        <v>215</v>
      </c>
      <c r="AD11">
        <f>AA21+AA24+AA23</f>
        <v>101</v>
      </c>
    </row>
    <row r="12" spans="1:30" x14ac:dyDescent="0.3">
      <c r="A12" t="s">
        <v>54</v>
      </c>
      <c r="B12">
        <v>52</v>
      </c>
      <c r="C12">
        <v>191.45</v>
      </c>
      <c r="D12">
        <f t="shared" si="0"/>
        <v>0.27161138678506141</v>
      </c>
      <c r="F12" t="s">
        <v>83</v>
      </c>
      <c r="G12">
        <v>15</v>
      </c>
      <c r="H12">
        <v>21.84</v>
      </c>
      <c r="I12">
        <f t="shared" si="1"/>
        <v>0.68681318681318682</v>
      </c>
      <c r="O12" t="s">
        <v>101</v>
      </c>
      <c r="P12">
        <v>94</v>
      </c>
      <c r="Q12" t="s">
        <v>113</v>
      </c>
      <c r="R12">
        <v>2</v>
      </c>
      <c r="W12" t="s">
        <v>179</v>
      </c>
      <c r="X12">
        <v>21</v>
      </c>
      <c r="Z12" s="10" t="s">
        <v>247</v>
      </c>
      <c r="AA12" s="10">
        <v>41</v>
      </c>
      <c r="AC12" s="13" t="s">
        <v>216</v>
      </c>
      <c r="AD12">
        <f>AA14+AA15+AA16+AA17</f>
        <v>160</v>
      </c>
    </row>
    <row r="13" spans="1:30" x14ac:dyDescent="0.3">
      <c r="A13" t="s">
        <v>55</v>
      </c>
      <c r="B13">
        <v>44</v>
      </c>
      <c r="C13">
        <v>70.66</v>
      </c>
      <c r="D13">
        <f t="shared" si="0"/>
        <v>0.62270025474101331</v>
      </c>
      <c r="F13" t="s">
        <v>84</v>
      </c>
      <c r="G13">
        <v>18</v>
      </c>
      <c r="H13">
        <v>31.51</v>
      </c>
      <c r="I13">
        <f t="shared" si="1"/>
        <v>0.57124722310377651</v>
      </c>
      <c r="O13" t="s">
        <v>102</v>
      </c>
      <c r="P13">
        <v>2</v>
      </c>
      <c r="Q13" t="s">
        <v>114</v>
      </c>
      <c r="R13">
        <v>19</v>
      </c>
      <c r="W13" t="s">
        <v>180</v>
      </c>
      <c r="X13">
        <v>67</v>
      </c>
      <c r="Z13" s="10" t="s">
        <v>248</v>
      </c>
      <c r="AA13" s="10">
        <v>46</v>
      </c>
      <c r="AC13" s="13" t="s">
        <v>217</v>
      </c>
      <c r="AD13">
        <f>AA26+AA27+AA28+AA18</f>
        <v>131</v>
      </c>
    </row>
    <row r="14" spans="1:30" x14ac:dyDescent="0.3">
      <c r="A14" t="s">
        <v>56</v>
      </c>
      <c r="B14">
        <v>48</v>
      </c>
      <c r="C14">
        <v>70.73</v>
      </c>
      <c r="D14">
        <f t="shared" si="0"/>
        <v>0.67863707054997879</v>
      </c>
      <c r="Q14" t="s">
        <v>115</v>
      </c>
      <c r="R14">
        <v>18</v>
      </c>
      <c r="W14" t="s">
        <v>181</v>
      </c>
      <c r="X14">
        <v>47</v>
      </c>
      <c r="Z14" s="10" t="s">
        <v>249</v>
      </c>
      <c r="AA14" s="10">
        <v>70</v>
      </c>
      <c r="AC14" s="13" t="s">
        <v>218</v>
      </c>
      <c r="AD14">
        <f>AA25+AA33+AA29</f>
        <v>93</v>
      </c>
    </row>
    <row r="15" spans="1:30" x14ac:dyDescent="0.3">
      <c r="A15" t="s">
        <v>57</v>
      </c>
      <c r="B15">
        <v>53</v>
      </c>
      <c r="C15">
        <v>71.239999999999995</v>
      </c>
      <c r="D15">
        <f t="shared" si="0"/>
        <v>0.74396406513194835</v>
      </c>
      <c r="W15" t="s">
        <v>182</v>
      </c>
      <c r="X15">
        <v>36</v>
      </c>
      <c r="Z15" s="10" t="s">
        <v>250</v>
      </c>
      <c r="AA15" s="10">
        <v>34</v>
      </c>
      <c r="AC15" s="13" t="s">
        <v>219</v>
      </c>
      <c r="AD15">
        <f>AA30+AA31+AA32</f>
        <v>121</v>
      </c>
    </row>
    <row r="16" spans="1:30" x14ac:dyDescent="0.3">
      <c r="A16" t="s">
        <v>58</v>
      </c>
      <c r="B16">
        <v>34</v>
      </c>
      <c r="C16">
        <v>34.86</v>
      </c>
      <c r="D16">
        <f t="shared" si="0"/>
        <v>0.97532989099254164</v>
      </c>
      <c r="W16" t="s">
        <v>183</v>
      </c>
      <c r="X16">
        <v>44</v>
      </c>
      <c r="Z16" s="10" t="s">
        <v>251</v>
      </c>
      <c r="AA16" s="10">
        <v>24</v>
      </c>
      <c r="AC16" s="13" t="s">
        <v>220</v>
      </c>
      <c r="AD16">
        <f>AA38</f>
        <v>75</v>
      </c>
    </row>
    <row r="17" spans="1:30" x14ac:dyDescent="0.3">
      <c r="A17" t="s">
        <v>59</v>
      </c>
      <c r="B17">
        <v>13</v>
      </c>
      <c r="C17">
        <v>19.16</v>
      </c>
      <c r="D17">
        <f t="shared" si="0"/>
        <v>0.67849686847599167</v>
      </c>
      <c r="W17" t="s">
        <v>184</v>
      </c>
      <c r="X17">
        <v>25</v>
      </c>
      <c r="Z17" s="10" t="s">
        <v>252</v>
      </c>
      <c r="AA17" s="10">
        <v>32</v>
      </c>
      <c r="AC17" s="13" t="s">
        <v>221</v>
      </c>
      <c r="AD17">
        <f>AA34+AA35+AA36+AA37</f>
        <v>177</v>
      </c>
    </row>
    <row r="18" spans="1:30" ht="16.8" thickBot="1" x14ac:dyDescent="0.35">
      <c r="A18" t="s">
        <v>60</v>
      </c>
      <c r="B18">
        <v>11</v>
      </c>
      <c r="C18">
        <v>54.15</v>
      </c>
      <c r="D18">
        <f t="shared" si="0"/>
        <v>0.20313942751615882</v>
      </c>
      <c r="W18" t="s">
        <v>185</v>
      </c>
      <c r="X18">
        <v>19</v>
      </c>
      <c r="Z18" s="10" t="s">
        <v>253</v>
      </c>
      <c r="AA18" s="10">
        <v>29</v>
      </c>
      <c r="AC18" s="12"/>
    </row>
    <row r="19" spans="1:30" ht="16.8" thickBot="1" x14ac:dyDescent="0.35">
      <c r="A19" t="s">
        <v>61</v>
      </c>
      <c r="B19">
        <v>16</v>
      </c>
      <c r="C19">
        <v>39.49</v>
      </c>
      <c r="D19">
        <f t="shared" si="0"/>
        <v>0.40516586477589261</v>
      </c>
      <c r="W19" t="s">
        <v>186</v>
      </c>
      <c r="X19">
        <v>22</v>
      </c>
      <c r="Z19" s="10" t="s">
        <v>254</v>
      </c>
      <c r="AA19" s="10">
        <v>66</v>
      </c>
      <c r="AC19" s="12"/>
    </row>
    <row r="20" spans="1:30" ht="16.8" thickBot="1" x14ac:dyDescent="0.35">
      <c r="A20" t="s">
        <v>62</v>
      </c>
      <c r="B20">
        <v>9</v>
      </c>
      <c r="C20">
        <v>20.58</v>
      </c>
      <c r="D20">
        <f t="shared" si="0"/>
        <v>0.43731778425655982</v>
      </c>
      <c r="W20" t="s">
        <v>187</v>
      </c>
      <c r="X20">
        <v>22</v>
      </c>
      <c r="Z20" s="10" t="s">
        <v>255</v>
      </c>
      <c r="AA20" s="10">
        <v>38</v>
      </c>
      <c r="AC20" s="12"/>
    </row>
    <row r="21" spans="1:30" ht="16.8" thickBot="1" x14ac:dyDescent="0.35">
      <c r="A21" t="s">
        <v>63</v>
      </c>
      <c r="B21">
        <v>36</v>
      </c>
      <c r="C21">
        <v>144.35</v>
      </c>
      <c r="D21">
        <f t="shared" si="0"/>
        <v>0.24939383443020438</v>
      </c>
      <c r="W21" t="s">
        <v>188</v>
      </c>
      <c r="X21">
        <v>17</v>
      </c>
      <c r="Z21" s="10" t="s">
        <v>256</v>
      </c>
      <c r="AA21" s="10">
        <v>33</v>
      </c>
      <c r="AC21" s="12"/>
    </row>
    <row r="22" spans="1:30" ht="16.8" thickBot="1" x14ac:dyDescent="0.35">
      <c r="A22" t="s">
        <v>64</v>
      </c>
      <c r="B22">
        <v>10</v>
      </c>
      <c r="C22">
        <v>170.84</v>
      </c>
      <c r="D22">
        <f t="shared" si="0"/>
        <v>5.8534301100444858E-2</v>
      </c>
      <c r="W22" t="s">
        <v>189</v>
      </c>
      <c r="X22">
        <v>12</v>
      </c>
      <c r="Z22" s="10" t="s">
        <v>257</v>
      </c>
      <c r="AA22" s="10">
        <v>42</v>
      </c>
      <c r="AC22" s="12"/>
    </row>
    <row r="23" spans="1:30" ht="16.8" thickBot="1" x14ac:dyDescent="0.35">
      <c r="A23" t="s">
        <v>65</v>
      </c>
      <c r="B23">
        <v>22</v>
      </c>
      <c r="C23">
        <v>65.989999999999995</v>
      </c>
      <c r="D23">
        <f t="shared" si="0"/>
        <v>0.33338384603727839</v>
      </c>
      <c r="W23" t="s">
        <v>190</v>
      </c>
      <c r="X23">
        <v>21</v>
      </c>
      <c r="Z23" s="10" t="s">
        <v>258</v>
      </c>
      <c r="AA23" s="10">
        <v>39</v>
      </c>
      <c r="AC23" s="12"/>
    </row>
    <row r="24" spans="1:30" ht="16.8" thickBot="1" x14ac:dyDescent="0.35">
      <c r="A24" t="s">
        <v>66</v>
      </c>
      <c r="B24">
        <v>17</v>
      </c>
      <c r="C24">
        <v>51.26</v>
      </c>
      <c r="D24">
        <f t="shared" si="0"/>
        <v>0.3316426063207179</v>
      </c>
      <c r="W24" t="s">
        <v>191</v>
      </c>
      <c r="X24">
        <v>33</v>
      </c>
      <c r="Z24" s="10" t="s">
        <v>259</v>
      </c>
      <c r="AA24" s="10">
        <v>29</v>
      </c>
      <c r="AC24" s="12"/>
    </row>
    <row r="25" spans="1:30" ht="16.8" thickBot="1" x14ac:dyDescent="0.35">
      <c r="A25" t="s">
        <v>67</v>
      </c>
      <c r="B25">
        <v>17</v>
      </c>
      <c r="C25">
        <v>49.21</v>
      </c>
      <c r="D25">
        <f t="shared" si="0"/>
        <v>0.34545824019508231</v>
      </c>
      <c r="W25" t="s">
        <v>192</v>
      </c>
      <c r="X25">
        <v>26</v>
      </c>
      <c r="Z25" s="10" t="s">
        <v>260</v>
      </c>
      <c r="AA25" s="10">
        <v>49</v>
      </c>
      <c r="AC25" s="12"/>
    </row>
    <row r="26" spans="1:30" ht="16.8" thickBot="1" x14ac:dyDescent="0.35">
      <c r="A26" t="s">
        <v>68</v>
      </c>
      <c r="B26">
        <v>24</v>
      </c>
      <c r="C26">
        <v>63.38</v>
      </c>
      <c r="D26">
        <f t="shared" si="0"/>
        <v>0.37866834963710949</v>
      </c>
      <c r="W26" t="s">
        <v>193</v>
      </c>
      <c r="X26">
        <v>36</v>
      </c>
      <c r="Z26" s="10" t="s">
        <v>261</v>
      </c>
      <c r="AA26" s="10">
        <v>43</v>
      </c>
      <c r="AC26" s="12"/>
    </row>
    <row r="27" spans="1:30" ht="16.8" thickBot="1" x14ac:dyDescent="0.35">
      <c r="A27" t="s">
        <v>69</v>
      </c>
      <c r="B27">
        <v>9</v>
      </c>
      <c r="C27">
        <v>71.34</v>
      </c>
      <c r="D27">
        <f t="shared" si="0"/>
        <v>0.12615643397813289</v>
      </c>
      <c r="W27" t="s">
        <v>194</v>
      </c>
      <c r="X27">
        <v>38</v>
      </c>
      <c r="Z27" s="10" t="s">
        <v>262</v>
      </c>
      <c r="AA27" s="10">
        <v>33</v>
      </c>
      <c r="AC27" s="12"/>
    </row>
    <row r="28" spans="1:30" ht="16.8" thickBot="1" x14ac:dyDescent="0.35">
      <c r="A28" t="s">
        <v>70</v>
      </c>
      <c r="B28">
        <v>13</v>
      </c>
      <c r="C28">
        <v>146.25</v>
      </c>
      <c r="D28">
        <f t="shared" si="0"/>
        <v>8.8888888888888892E-2</v>
      </c>
      <c r="W28" t="s">
        <v>195</v>
      </c>
      <c r="X28">
        <v>45</v>
      </c>
      <c r="Z28" s="10" t="s">
        <v>263</v>
      </c>
      <c r="AA28" s="10">
        <v>26</v>
      </c>
      <c r="AC28" s="12"/>
    </row>
    <row r="29" spans="1:30" ht="16.8" thickBot="1" x14ac:dyDescent="0.35">
      <c r="A29" t="s">
        <v>71</v>
      </c>
      <c r="B29">
        <v>13</v>
      </c>
      <c r="C29">
        <v>99.97</v>
      </c>
      <c r="D29">
        <f>B29/C29</f>
        <v>0.13003901170351106</v>
      </c>
      <c r="W29" t="s">
        <v>196</v>
      </c>
      <c r="X29">
        <v>35</v>
      </c>
      <c r="Z29" s="10" t="s">
        <v>264</v>
      </c>
      <c r="AA29" s="10">
        <v>12</v>
      </c>
      <c r="AC29" s="12"/>
    </row>
    <row r="30" spans="1:30" ht="16.8" thickBot="1" x14ac:dyDescent="0.35">
      <c r="A30" t="s">
        <v>72</v>
      </c>
      <c r="B30">
        <v>3</v>
      </c>
      <c r="C30">
        <v>321.13</v>
      </c>
      <c r="D30">
        <f t="shared" si="0"/>
        <v>9.3420110235730072E-3</v>
      </c>
      <c r="W30" t="s">
        <v>197</v>
      </c>
      <c r="X30">
        <v>15</v>
      </c>
      <c r="Z30" s="10" t="s">
        <v>265</v>
      </c>
      <c r="AA30" s="10">
        <v>48</v>
      </c>
      <c r="AC30" s="12"/>
    </row>
    <row r="31" spans="1:30" ht="16.8" thickBot="1" x14ac:dyDescent="0.35">
      <c r="B31">
        <f>SUM(B2:B30)</f>
        <v>754</v>
      </c>
      <c r="C31">
        <f t="shared" ref="C31:E31" si="2">SUM(C2:C30)</f>
        <v>2052.5700000000002</v>
      </c>
      <c r="D31">
        <f t="shared" si="2"/>
        <v>21.171960970067747</v>
      </c>
      <c r="E31">
        <f t="shared" si="2"/>
        <v>0</v>
      </c>
      <c r="H31">
        <f>SUM(H14:H30)</f>
        <v>0</v>
      </c>
      <c r="Z31" s="10" t="s">
        <v>266</v>
      </c>
      <c r="AA31" s="10">
        <v>17</v>
      </c>
      <c r="AC31" s="12"/>
    </row>
    <row r="32" spans="1:30" ht="16.8" thickBot="1" x14ac:dyDescent="0.35">
      <c r="Z32" s="10" t="s">
        <v>267</v>
      </c>
      <c r="AA32" s="10">
        <v>56</v>
      </c>
      <c r="AC32" s="12"/>
    </row>
    <row r="33" spans="26:29" ht="16.8" thickBot="1" x14ac:dyDescent="0.35">
      <c r="Z33" s="10" t="s">
        <v>268</v>
      </c>
      <c r="AA33" s="10">
        <v>32</v>
      </c>
      <c r="AC33" s="12"/>
    </row>
    <row r="34" spans="26:29" ht="16.8" thickBot="1" x14ac:dyDescent="0.35">
      <c r="Z34" s="10" t="s">
        <v>269</v>
      </c>
      <c r="AA34" s="10">
        <v>55</v>
      </c>
      <c r="AC34" s="12"/>
    </row>
    <row r="35" spans="26:29" ht="16.8" thickBot="1" x14ac:dyDescent="0.35">
      <c r="Z35" s="10" t="s">
        <v>270</v>
      </c>
      <c r="AA35" s="10">
        <v>43</v>
      </c>
      <c r="AC35" s="12"/>
    </row>
    <row r="36" spans="26:29" ht="16.8" thickBot="1" x14ac:dyDescent="0.35">
      <c r="Z36" s="10" t="s">
        <v>271</v>
      </c>
      <c r="AA36" s="10">
        <v>50</v>
      </c>
      <c r="AC36" s="12"/>
    </row>
    <row r="37" spans="26:29" ht="16.8" thickBot="1" x14ac:dyDescent="0.35">
      <c r="Z37" s="10" t="s">
        <v>272</v>
      </c>
      <c r="AA37" s="10">
        <v>29</v>
      </c>
      <c r="AC37" s="12"/>
    </row>
    <row r="38" spans="26:29" ht="16.8" thickBot="1" x14ac:dyDescent="0.35">
      <c r="Z38" s="10" t="s">
        <v>273</v>
      </c>
      <c r="AA38" s="10">
        <v>75</v>
      </c>
      <c r="AC38" s="12"/>
    </row>
    <row r="39" spans="26:29" ht="16.8" thickBot="1" x14ac:dyDescent="0.35">
      <c r="AC39" s="12"/>
    </row>
    <row r="40" spans="26:29" ht="16.8" thickBot="1" x14ac:dyDescent="0.35">
      <c r="AC40" s="12"/>
    </row>
    <row r="41" spans="26:29" ht="16.8" thickBot="1" x14ac:dyDescent="0.35">
      <c r="AC41" s="12"/>
    </row>
    <row r="42" spans="26:29" ht="16.8" thickBot="1" x14ac:dyDescent="0.35">
      <c r="AC42" s="12"/>
    </row>
    <row r="43" spans="26:29" ht="16.8" thickBot="1" x14ac:dyDescent="0.35">
      <c r="AC43" s="11"/>
    </row>
    <row r="44" spans="26:29" ht="16.8" thickBot="1" x14ac:dyDescent="0.35">
      <c r="AC44" s="12"/>
    </row>
    <row r="45" spans="26:29" ht="16.8" thickBot="1" x14ac:dyDescent="0.35">
      <c r="AC45" s="12"/>
    </row>
    <row r="46" spans="26:29" ht="16.8" thickBot="1" x14ac:dyDescent="0.35">
      <c r="AC46" s="12"/>
    </row>
    <row r="47" spans="26:29" ht="16.8" thickBot="1" x14ac:dyDescent="0.35">
      <c r="AC47" s="12"/>
    </row>
    <row r="48" spans="26:29" ht="16.8" thickBot="1" x14ac:dyDescent="0.35">
      <c r="AC48" s="12"/>
    </row>
    <row r="49" spans="29:29" ht="16.8" thickBot="1" x14ac:dyDescent="0.35">
      <c r="AC49" s="12"/>
    </row>
    <row r="50" spans="29:29" ht="16.8" thickBot="1" x14ac:dyDescent="0.35">
      <c r="AC50" s="12"/>
    </row>
    <row r="51" spans="29:29" ht="16.8" thickBot="1" x14ac:dyDescent="0.35">
      <c r="AC51" s="12"/>
    </row>
    <row r="52" spans="29:29" ht="16.8" thickBot="1" x14ac:dyDescent="0.35">
      <c r="AC52" s="12"/>
    </row>
    <row r="53" spans="29:29" ht="16.8" thickBot="1" x14ac:dyDescent="0.35">
      <c r="AC53" s="12"/>
    </row>
    <row r="54" spans="29:29" ht="16.8" thickBot="1" x14ac:dyDescent="0.35">
      <c r="AC54" s="12"/>
    </row>
    <row r="55" spans="29:29" ht="16.8" thickBot="1" x14ac:dyDescent="0.35">
      <c r="AC55" s="12"/>
    </row>
    <row r="56" spans="29:29" ht="16.8" thickBot="1" x14ac:dyDescent="0.35">
      <c r="AC56" s="12"/>
    </row>
    <row r="57" spans="29:29" ht="16.8" thickBot="1" x14ac:dyDescent="0.35">
      <c r="AC57" s="12"/>
    </row>
    <row r="58" spans="29:29" ht="16.8" thickBot="1" x14ac:dyDescent="0.35">
      <c r="AC58" s="12"/>
    </row>
    <row r="59" spans="29:29" ht="16.8" thickBot="1" x14ac:dyDescent="0.35">
      <c r="AC59" s="12"/>
    </row>
    <row r="60" spans="29:29" ht="16.8" thickBot="1" x14ac:dyDescent="0.35">
      <c r="AC60" s="12"/>
    </row>
    <row r="61" spans="29:29" ht="16.8" thickBot="1" x14ac:dyDescent="0.35">
      <c r="AC61" s="12"/>
    </row>
    <row r="62" spans="29:29" ht="16.8" thickBot="1" x14ac:dyDescent="0.35">
      <c r="AC62" s="12"/>
    </row>
    <row r="63" spans="29:29" ht="16.8" thickBot="1" x14ac:dyDescent="0.35">
      <c r="AC63" s="12"/>
    </row>
    <row r="64" spans="29:29" ht="16.8" thickBot="1" x14ac:dyDescent="0.35">
      <c r="AC64" s="12"/>
    </row>
    <row r="65" spans="29:29" ht="16.8" thickBot="1" x14ac:dyDescent="0.35">
      <c r="AC65" s="12"/>
    </row>
    <row r="66" spans="29:29" ht="16.8" thickBot="1" x14ac:dyDescent="0.35">
      <c r="AC66" s="12"/>
    </row>
    <row r="67" spans="29:29" ht="16.8" thickBot="1" x14ac:dyDescent="0.35">
      <c r="AC67" s="12"/>
    </row>
    <row r="68" spans="29:29" ht="16.8" thickBot="1" x14ac:dyDescent="0.35">
      <c r="AC68" s="12"/>
    </row>
    <row r="69" spans="29:29" ht="16.8" thickBot="1" x14ac:dyDescent="0.35">
      <c r="AC69" s="12"/>
    </row>
    <row r="70" spans="29:29" ht="16.8" thickBot="1" x14ac:dyDescent="0.35">
      <c r="AC70" s="12"/>
    </row>
    <row r="71" spans="29:29" ht="16.8" thickBot="1" x14ac:dyDescent="0.35">
      <c r="AC71" s="12"/>
    </row>
    <row r="72" spans="29:29" ht="16.8" thickBot="1" x14ac:dyDescent="0.35">
      <c r="AC72" s="12"/>
    </row>
    <row r="73" spans="29:29" ht="16.8" thickBot="1" x14ac:dyDescent="0.35">
      <c r="AC73" s="12"/>
    </row>
    <row r="74" spans="29:29" ht="16.8" thickBot="1" x14ac:dyDescent="0.35">
      <c r="AC74" s="12"/>
    </row>
    <row r="75" spans="29:29" ht="16.8" thickBot="1" x14ac:dyDescent="0.35">
      <c r="AC75" s="12"/>
    </row>
    <row r="76" spans="29:29" ht="16.8" thickBot="1" x14ac:dyDescent="0.35">
      <c r="AC76" s="12"/>
    </row>
    <row r="77" spans="29:29" ht="16.8" thickBot="1" x14ac:dyDescent="0.35">
      <c r="AC77" s="12"/>
    </row>
    <row r="78" spans="29:29" ht="16.8" thickBot="1" x14ac:dyDescent="0.35">
      <c r="AC78" s="12"/>
    </row>
    <row r="79" spans="29:29" ht="16.8" thickBot="1" x14ac:dyDescent="0.35">
      <c r="AC79" s="12"/>
    </row>
    <row r="80" spans="29:29" ht="16.8" thickBot="1" x14ac:dyDescent="0.35">
      <c r="AC80" s="12"/>
    </row>
    <row r="81" spans="29:29" ht="16.8" thickBot="1" x14ac:dyDescent="0.35">
      <c r="AC81" s="12"/>
    </row>
    <row r="82" spans="29:29" ht="16.8" thickBot="1" x14ac:dyDescent="0.35">
      <c r="AC82" s="24"/>
    </row>
    <row r="83" spans="29:29" ht="16.8" thickBot="1" x14ac:dyDescent="0.35">
      <c r="AC83" s="12"/>
    </row>
    <row r="84" spans="29:29" ht="16.8" thickBot="1" x14ac:dyDescent="0.35">
      <c r="AC84" s="12"/>
    </row>
    <row r="85" spans="29:29" ht="16.8" thickBot="1" x14ac:dyDescent="0.35">
      <c r="AC85" s="11"/>
    </row>
    <row r="86" spans="29:29" ht="16.8" thickBot="1" x14ac:dyDescent="0.35">
      <c r="AC86" s="12"/>
    </row>
    <row r="87" spans="29:29" ht="16.8" thickBot="1" x14ac:dyDescent="0.35">
      <c r="AC87" s="12"/>
    </row>
    <row r="88" spans="29:29" ht="16.8" thickBot="1" x14ac:dyDescent="0.35">
      <c r="AC88" s="12"/>
    </row>
    <row r="89" spans="29:29" ht="16.8" thickBot="1" x14ac:dyDescent="0.35">
      <c r="AC89" s="12"/>
    </row>
    <row r="90" spans="29:29" ht="16.8" thickBot="1" x14ac:dyDescent="0.35">
      <c r="AC90" s="12"/>
    </row>
    <row r="91" spans="29:29" ht="16.8" thickBot="1" x14ac:dyDescent="0.35">
      <c r="AC91" s="12"/>
    </row>
    <row r="92" spans="29:29" ht="16.8" thickBot="1" x14ac:dyDescent="0.35">
      <c r="AC92" s="24"/>
    </row>
    <row r="93" spans="29:29" ht="16.8" thickBot="1" x14ac:dyDescent="0.35">
      <c r="AC93" s="12"/>
    </row>
    <row r="94" spans="29:29" ht="16.8" thickBot="1" x14ac:dyDescent="0.35">
      <c r="AC94" s="12"/>
    </row>
    <row r="95" spans="29:29" ht="16.8" thickBot="1" x14ac:dyDescent="0.35">
      <c r="AC95" s="12"/>
    </row>
    <row r="96" spans="29:29" ht="16.8" thickBot="1" x14ac:dyDescent="0.35">
      <c r="AC96" s="12"/>
    </row>
    <row r="97" spans="29:29" ht="16.8" thickBot="1" x14ac:dyDescent="0.35">
      <c r="AC97" s="12"/>
    </row>
    <row r="98" spans="29:29" ht="16.8" thickBot="1" x14ac:dyDescent="0.35">
      <c r="AC98" s="12"/>
    </row>
    <row r="99" spans="29:29" ht="16.8" thickBot="1" x14ac:dyDescent="0.35">
      <c r="AC99" s="12"/>
    </row>
    <row r="100" spans="29:29" ht="16.8" thickBot="1" x14ac:dyDescent="0.35">
      <c r="AC100" s="12"/>
    </row>
    <row r="101" spans="29:29" ht="16.8" thickBot="1" x14ac:dyDescent="0.35">
      <c r="AC101" s="12"/>
    </row>
    <row r="102" spans="29:29" ht="16.8" thickBot="1" x14ac:dyDescent="0.35">
      <c r="AC102" s="12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1E91-0837-4690-9681-000B56AF39D5}">
  <dimension ref="A1:O84"/>
  <sheetViews>
    <sheetView tabSelected="1" topLeftCell="A13" zoomScale="70" zoomScaleNormal="70" workbookViewId="0">
      <selection activeCell="J77" sqref="J77"/>
    </sheetView>
  </sheetViews>
  <sheetFormatPr defaultRowHeight="16.2" x14ac:dyDescent="0.3"/>
  <cols>
    <col min="5" max="5" width="9.88671875" customWidth="1"/>
    <col min="7" max="7" width="15.6640625" customWidth="1"/>
    <col min="10" max="10" width="13.33203125" bestFit="1" customWidth="1"/>
    <col min="13" max="13" width="10.21875" customWidth="1"/>
  </cols>
  <sheetData>
    <row r="1" spans="1:15" x14ac:dyDescent="0.3">
      <c r="A1" s="13" t="s">
        <v>137</v>
      </c>
      <c r="B1" s="13" t="s">
        <v>138</v>
      </c>
      <c r="C1" s="13" t="s">
        <v>139</v>
      </c>
      <c r="D1" s="13" t="s">
        <v>140</v>
      </c>
      <c r="E1" s="13" t="s">
        <v>136</v>
      </c>
      <c r="F1" s="13" t="s">
        <v>141</v>
      </c>
      <c r="G1" s="13" t="s">
        <v>142</v>
      </c>
      <c r="I1" t="s">
        <v>137</v>
      </c>
      <c r="J1" t="s">
        <v>138</v>
      </c>
      <c r="K1" t="s">
        <v>139</v>
      </c>
      <c r="L1" t="s">
        <v>140</v>
      </c>
      <c r="M1" t="s">
        <v>136</v>
      </c>
      <c r="N1" t="s">
        <v>141</v>
      </c>
      <c r="O1" t="s">
        <v>142</v>
      </c>
    </row>
    <row r="2" spans="1:15" x14ac:dyDescent="0.3">
      <c r="A2" s="13" t="s">
        <v>122</v>
      </c>
      <c r="B2" s="13">
        <v>50</v>
      </c>
      <c r="C2" s="13">
        <f>廟宇!C2</f>
        <v>23.14</v>
      </c>
      <c r="D2" s="13">
        <f>B2/C2</f>
        <v>2.1607605877268798</v>
      </c>
      <c r="E2" s="14">
        <v>551557</v>
      </c>
      <c r="F2" s="13">
        <v>7295</v>
      </c>
      <c r="G2" s="13">
        <f>F2/E2*100000</f>
        <v>1322.6194210208555</v>
      </c>
      <c r="I2" t="s">
        <v>143</v>
      </c>
      <c r="J2" s="9">
        <f>SUM(B2:B16)</f>
        <v>783</v>
      </c>
      <c r="K2" s="9">
        <f>SUM(C2:C16)</f>
        <v>2058.2499999999995</v>
      </c>
      <c r="L2">
        <f>J2/K2</f>
        <v>0.38042025992955186</v>
      </c>
      <c r="M2" s="9">
        <f>SUM(E2:E16)</f>
        <v>4115234</v>
      </c>
      <c r="N2">
        <f>SUM(F2:F15)</f>
        <v>45018</v>
      </c>
      <c r="O2">
        <f>N2/M2</f>
        <v>1.093935363092354E-2</v>
      </c>
    </row>
    <row r="3" spans="1:15" x14ac:dyDescent="0.3">
      <c r="A3" s="13" t="s">
        <v>123</v>
      </c>
      <c r="B3" s="13">
        <v>39</v>
      </c>
      <c r="C3" s="13">
        <f>廟宇!C4</f>
        <v>20.14</v>
      </c>
      <c r="D3" s="13">
        <f>B3/C3</f>
        <v>1.9364448857994041</v>
      </c>
      <c r="E3" s="14">
        <v>413563</v>
      </c>
      <c r="F3" s="13">
        <v>4140</v>
      </c>
      <c r="G3" s="13">
        <f>F3/E3*100000</f>
        <v>1001.0566709304264</v>
      </c>
    </row>
    <row r="4" spans="1:15" x14ac:dyDescent="0.3">
      <c r="A4" s="13" t="s">
        <v>124</v>
      </c>
      <c r="B4" s="13">
        <v>6</v>
      </c>
      <c r="C4" s="13">
        <f>廟宇!C5</f>
        <v>5.71</v>
      </c>
      <c r="D4" s="13">
        <f>B4/C4</f>
        <v>1.0507880910683012</v>
      </c>
      <c r="E4" s="14">
        <v>221731</v>
      </c>
      <c r="F4" s="13">
        <v>2121</v>
      </c>
      <c r="G4" s="13">
        <f>F4/E4*100000</f>
        <v>956.56448579585162</v>
      </c>
    </row>
    <row r="5" spans="1:15" x14ac:dyDescent="0.3">
      <c r="A5" s="13" t="s">
        <v>125</v>
      </c>
      <c r="B5" s="13">
        <v>34</v>
      </c>
      <c r="C5" s="13">
        <f>廟宇!C3</f>
        <v>16.32</v>
      </c>
      <c r="D5" s="13">
        <f>B5/C5</f>
        <v>2.0833333333333335</v>
      </c>
      <c r="E5" s="14">
        <v>387651</v>
      </c>
      <c r="F5" s="13">
        <v>6101</v>
      </c>
      <c r="G5" s="13">
        <f>F5/E5*100000</f>
        <v>1573.8383236467853</v>
      </c>
    </row>
    <row r="6" spans="1:15" x14ac:dyDescent="0.3">
      <c r="A6" s="13" t="s">
        <v>126</v>
      </c>
      <c r="B6" s="13">
        <v>59</v>
      </c>
      <c r="C6" s="13">
        <v>93.05</v>
      </c>
      <c r="D6" s="13">
        <f>B6/C6</f>
        <v>0.63406770553465885</v>
      </c>
      <c r="E6" s="14">
        <v>601224</v>
      </c>
      <c r="F6" s="13">
        <v>5470</v>
      </c>
      <c r="G6" s="13">
        <f>F6/E6*100000</f>
        <v>909.81065293467987</v>
      </c>
    </row>
    <row r="7" spans="1:15" x14ac:dyDescent="0.3">
      <c r="A7" s="13" t="s">
        <v>127</v>
      </c>
      <c r="B7" s="13">
        <v>28</v>
      </c>
      <c r="C7" s="13">
        <f>廟宇!C8</f>
        <v>29.56</v>
      </c>
      <c r="D7" s="13">
        <f>B7/C7</f>
        <v>0.94722598105548039</v>
      </c>
      <c r="E7" s="14">
        <v>238179</v>
      </c>
      <c r="F7" s="13">
        <v>3459</v>
      </c>
      <c r="G7" s="13">
        <f>F7/E7*100000</f>
        <v>1452.2690917335283</v>
      </c>
    </row>
    <row r="8" spans="1:15" x14ac:dyDescent="0.3">
      <c r="A8" s="13" t="s">
        <v>128</v>
      </c>
      <c r="B8" s="13">
        <v>111</v>
      </c>
      <c r="C8" s="13">
        <f>廟宇!C7+廟宇!C20+廟宇!C21+廟宇!C22+廟宇!C30</f>
        <v>777.13</v>
      </c>
      <c r="D8" s="13">
        <f>B8/C8</f>
        <v>0.14283324540295703</v>
      </c>
      <c r="E8" s="14">
        <v>346211</v>
      </c>
      <c r="F8" s="13">
        <v>4005</v>
      </c>
      <c r="G8" s="13">
        <f>F8/E8*100000</f>
        <v>1156.8089979810002</v>
      </c>
    </row>
    <row r="9" spans="1:15" x14ac:dyDescent="0.3">
      <c r="A9" s="13" t="s">
        <v>129</v>
      </c>
      <c r="B9" s="13">
        <v>63</v>
      </c>
      <c r="C9" s="13">
        <f>廟宇!C9+廟宇!C16+廟宇!C19</f>
        <v>81.789999999999992</v>
      </c>
      <c r="D9" s="13">
        <f>B9/C9</f>
        <v>0.77026531360802064</v>
      </c>
      <c r="E9" s="14">
        <v>324615</v>
      </c>
      <c r="F9" s="13">
        <v>3939</v>
      </c>
      <c r="G9" s="13">
        <f>F9/E9*100000</f>
        <v>1213.4374566794511</v>
      </c>
    </row>
    <row r="10" spans="1:15" x14ac:dyDescent="0.3">
      <c r="A10" s="13" t="s">
        <v>130</v>
      </c>
      <c r="B10" s="13">
        <v>75</v>
      </c>
      <c r="C10" s="13">
        <f>廟宇!C12+廟宇!C11</f>
        <v>212.57</v>
      </c>
      <c r="D10" s="13">
        <f>B10/C10</f>
        <v>0.35282495178058992</v>
      </c>
      <c r="E10" s="14">
        <v>201465</v>
      </c>
      <c r="F10" s="13">
        <v>2091</v>
      </c>
      <c r="G10" s="13">
        <f>F10/E10*100000</f>
        <v>1037.8974015337651</v>
      </c>
    </row>
    <row r="11" spans="1:15" x14ac:dyDescent="0.3">
      <c r="A11" s="13" t="s">
        <v>131</v>
      </c>
      <c r="B11" s="13">
        <v>29</v>
      </c>
      <c r="C11" s="13">
        <f>廟宇!C10</f>
        <v>33.130000000000003</v>
      </c>
      <c r="D11" s="13">
        <f>B11/C11</f>
        <v>0.87533957138545115</v>
      </c>
      <c r="E11" s="14">
        <v>184170</v>
      </c>
      <c r="F11" s="13">
        <v>1979</v>
      </c>
      <c r="G11" s="13">
        <f>F11/E11*100000</f>
        <v>1074.5506868653961</v>
      </c>
    </row>
    <row r="12" spans="1:15" x14ac:dyDescent="0.3">
      <c r="A12" s="13" t="s">
        <v>132</v>
      </c>
      <c r="B12" s="13">
        <v>53</v>
      </c>
      <c r="C12" s="13">
        <f>廟宇!C15</f>
        <v>71.239999999999995</v>
      </c>
      <c r="D12" s="13">
        <f>B12/C12</f>
        <v>0.74396406513194835</v>
      </c>
      <c r="E12" s="14">
        <v>199219</v>
      </c>
      <c r="F12" s="13">
        <v>1483</v>
      </c>
      <c r="G12" s="13">
        <f>F12/E12*100000</f>
        <v>744.40690897956517</v>
      </c>
    </row>
    <row r="13" spans="1:15" x14ac:dyDescent="0.3">
      <c r="A13" s="13" t="s">
        <v>133</v>
      </c>
      <c r="B13" s="13">
        <v>66</v>
      </c>
      <c r="C13" s="13">
        <f>廟宇!C13+廟宇!C23</f>
        <v>136.64999999999998</v>
      </c>
      <c r="D13" s="13">
        <f>B13/C13</f>
        <v>0.48298572996706923</v>
      </c>
      <c r="E13" s="14">
        <v>192528</v>
      </c>
      <c r="F13" s="13">
        <v>1841</v>
      </c>
      <c r="G13" s="13">
        <f>F13/E13*100000</f>
        <v>956.22454915648643</v>
      </c>
    </row>
    <row r="14" spans="1:15" x14ac:dyDescent="0.3">
      <c r="A14" s="13" t="s">
        <v>134</v>
      </c>
      <c r="B14" s="13">
        <v>83</v>
      </c>
      <c r="C14" s="13">
        <f>廟宇!C14+廟宇!C29+廟宇!C27+廟宇!C28</f>
        <v>388.28999999999996</v>
      </c>
      <c r="D14" s="13">
        <f>B14/C14</f>
        <v>0.21375775837647121</v>
      </c>
      <c r="E14" s="14">
        <v>66540</v>
      </c>
      <c r="F14" s="13">
        <v>813</v>
      </c>
      <c r="G14" s="13">
        <f>F14/E14*100000</f>
        <v>1221.8214607754733</v>
      </c>
    </row>
    <row r="15" spans="1:15" x14ac:dyDescent="0.3">
      <c r="A15" s="13" t="s">
        <v>135</v>
      </c>
      <c r="B15" s="13">
        <v>58</v>
      </c>
      <c r="C15" s="13">
        <f>廟宇!C25+廟宇!C26+廟宇!C24</f>
        <v>163.85</v>
      </c>
      <c r="D15" s="13">
        <f>B15/C15</f>
        <v>0.35398230088495575</v>
      </c>
      <c r="E15" s="14">
        <v>56638</v>
      </c>
      <c r="F15" s="13">
        <v>281</v>
      </c>
      <c r="G15" s="13">
        <f>F15/E15*100000</f>
        <v>496.13333804159748</v>
      </c>
    </row>
    <row r="16" spans="1:15" x14ac:dyDescent="0.3">
      <c r="A16" s="15" t="s">
        <v>146</v>
      </c>
      <c r="B16" s="13">
        <v>29</v>
      </c>
      <c r="C16" s="13">
        <v>5.68</v>
      </c>
      <c r="D16" s="13">
        <f>B16/C16</f>
        <v>5.1056338028169019</v>
      </c>
      <c r="E16" s="14">
        <v>129943</v>
      </c>
      <c r="F16" s="16">
        <v>2910</v>
      </c>
      <c r="G16" s="13">
        <f>F16/E16*100000</f>
        <v>2239.4434482811694</v>
      </c>
    </row>
    <row r="17" spans="1:15" x14ac:dyDescent="0.3">
      <c r="A17" s="15" t="s">
        <v>147</v>
      </c>
      <c r="B17" s="13">
        <v>23</v>
      </c>
      <c r="C17" s="13">
        <v>8.85</v>
      </c>
      <c r="D17" s="13">
        <f>B17/C17</f>
        <v>2.5988700564971752</v>
      </c>
      <c r="E17" s="14">
        <v>193415</v>
      </c>
      <c r="F17" s="16">
        <v>5106</v>
      </c>
      <c r="G17" s="13">
        <f>F17/E17*100000</f>
        <v>2639.9193444148591</v>
      </c>
      <c r="I17" t="s">
        <v>144</v>
      </c>
      <c r="J17">
        <f>COVAR(G2:G15,D2:D15)</f>
        <v>80.418262934798278</v>
      </c>
    </row>
    <row r="18" spans="1:15" x14ac:dyDescent="0.3">
      <c r="A18" s="15" t="s">
        <v>155</v>
      </c>
      <c r="B18" s="13">
        <v>30</v>
      </c>
      <c r="C18" s="13">
        <v>13.68</v>
      </c>
      <c r="D18" s="13">
        <f>B18/C18</f>
        <v>2.192982456140351</v>
      </c>
      <c r="E18" s="14">
        <v>231332</v>
      </c>
      <c r="F18" s="16">
        <v>5096</v>
      </c>
      <c r="G18" s="13">
        <f>F18/E18*100000</f>
        <v>2202.8945411789118</v>
      </c>
      <c r="I18" t="s">
        <v>145</v>
      </c>
      <c r="J18">
        <f>CORREL(G2:G15,D2:D15)</f>
        <v>0.45761193451299242</v>
      </c>
    </row>
    <row r="19" spans="1:15" x14ac:dyDescent="0.3">
      <c r="A19" s="15" t="s">
        <v>148</v>
      </c>
      <c r="B19" s="13">
        <v>15</v>
      </c>
      <c r="C19" s="13">
        <v>11.36</v>
      </c>
      <c r="D19" s="13">
        <f>B19/C19</f>
        <v>1.3204225352112677</v>
      </c>
      <c r="E19" s="14">
        <v>311404</v>
      </c>
      <c r="F19" s="16">
        <v>4559</v>
      </c>
      <c r="G19" s="13">
        <f>F19/E19*100000</f>
        <v>1464.0145919769816</v>
      </c>
      <c r="I19" t="s">
        <v>157</v>
      </c>
      <c r="J19">
        <f>SUM(B16:B27)</f>
        <v>269</v>
      </c>
      <c r="K19" s="10">
        <f>SUM(C16:C27)</f>
        <v>271.77999999999997</v>
      </c>
      <c r="L19" s="10">
        <f>J19/K19</f>
        <v>0.98977113842078157</v>
      </c>
      <c r="M19" s="9">
        <f>SUM(E16:E27)</f>
        <v>2695371</v>
      </c>
      <c r="N19" s="9">
        <f>SUM(F16:F27)</f>
        <v>41071</v>
      </c>
      <c r="O19" s="10">
        <f>N19/M19*100000</f>
        <v>1523.7605509594041</v>
      </c>
    </row>
    <row r="20" spans="1:15" x14ac:dyDescent="0.3">
      <c r="A20" s="15" t="s">
        <v>222</v>
      </c>
      <c r="B20" s="13">
        <v>13</v>
      </c>
      <c r="C20" s="13">
        <v>7.6</v>
      </c>
      <c r="D20" s="13">
        <f>B20/C20</f>
        <v>1.7105263157894737</v>
      </c>
      <c r="E20" s="14">
        <v>160484</v>
      </c>
      <c r="F20" s="16">
        <v>3596</v>
      </c>
      <c r="G20" s="13">
        <f>F20/E20*100000</f>
        <v>2240.7218165050722</v>
      </c>
    </row>
    <row r="21" spans="1:15" x14ac:dyDescent="0.3">
      <c r="A21" s="15" t="s">
        <v>149</v>
      </c>
      <c r="B21" s="13">
        <v>13</v>
      </c>
      <c r="C21" s="13">
        <v>9.2899999999999991</v>
      </c>
      <c r="D21" s="13">
        <f>B21/C21</f>
        <v>1.3993541442411197</v>
      </c>
      <c r="E21" s="14">
        <v>208289</v>
      </c>
      <c r="F21" s="16">
        <v>2442</v>
      </c>
      <c r="G21" s="13">
        <f>F21/E21*100000</f>
        <v>1172.4094887392037</v>
      </c>
      <c r="K21" s="10"/>
      <c r="L21" s="10"/>
      <c r="M21" s="10"/>
      <c r="N21" s="10"/>
    </row>
    <row r="22" spans="1:15" x14ac:dyDescent="0.3">
      <c r="A22" s="15" t="s">
        <v>150</v>
      </c>
      <c r="B22" s="13">
        <v>21</v>
      </c>
      <c r="C22" s="13">
        <v>11.2</v>
      </c>
      <c r="D22" s="13">
        <f>B22/C22</f>
        <v>1.8750000000000002</v>
      </c>
      <c r="E22" s="14">
        <v>227666</v>
      </c>
      <c r="F22" s="16">
        <v>3955</v>
      </c>
      <c r="G22" s="13">
        <f>F22/E22*100000</f>
        <v>1737.1939595723561</v>
      </c>
      <c r="K22" s="10"/>
      <c r="L22" s="10"/>
      <c r="M22" s="10"/>
      <c r="N22" s="10"/>
    </row>
    <row r="23" spans="1:15" x14ac:dyDescent="0.3">
      <c r="A23" s="15" t="s">
        <v>151</v>
      </c>
      <c r="B23" s="13">
        <v>34</v>
      </c>
      <c r="C23" s="13">
        <v>62.37</v>
      </c>
      <c r="D23" s="13">
        <f>B23/C23</f>
        <v>0.54513387846721184</v>
      </c>
      <c r="E23" s="14">
        <v>289916</v>
      </c>
      <c r="F23" s="16">
        <v>3354</v>
      </c>
      <c r="G23" s="13">
        <f>F23/E23*100000</f>
        <v>1156.8868223899335</v>
      </c>
      <c r="K23" s="10"/>
      <c r="L23" s="10"/>
      <c r="M23" s="10"/>
      <c r="N23" s="10"/>
    </row>
    <row r="24" spans="1:15" x14ac:dyDescent="0.3">
      <c r="A24" s="15" t="s">
        <v>152</v>
      </c>
      <c r="B24" s="13">
        <v>43</v>
      </c>
      <c r="C24" s="13">
        <v>56.82</v>
      </c>
      <c r="D24" s="13">
        <f>B24/C24</f>
        <v>0.75677578317493843</v>
      </c>
      <c r="E24" s="14">
        <v>257384</v>
      </c>
      <c r="F24" s="16">
        <v>2983</v>
      </c>
      <c r="G24" s="13">
        <f>F24/E24*100000</f>
        <v>1158.9687004631214</v>
      </c>
      <c r="K24" s="10"/>
      <c r="L24" s="10"/>
      <c r="M24" s="10"/>
      <c r="N24" s="10"/>
    </row>
    <row r="25" spans="1:15" x14ac:dyDescent="0.3">
      <c r="A25" s="13" t="s">
        <v>156</v>
      </c>
      <c r="B25" s="13">
        <v>18</v>
      </c>
      <c r="C25" s="13">
        <v>31.51</v>
      </c>
      <c r="D25" s="13">
        <f>B25/C25</f>
        <v>0.57124722310377651</v>
      </c>
      <c r="E25" s="14">
        <v>275233</v>
      </c>
      <c r="F25" s="13">
        <f>1357+1436</f>
        <v>2793</v>
      </c>
      <c r="G25" s="13">
        <f>F25/E25*100000</f>
        <v>1014.7765711233756</v>
      </c>
      <c r="K25" s="10"/>
      <c r="L25" s="10"/>
      <c r="M25" s="10"/>
      <c r="N25" s="10"/>
    </row>
    <row r="26" spans="1:15" x14ac:dyDescent="0.3">
      <c r="A26" s="15" t="s">
        <v>153</v>
      </c>
      <c r="B26" s="13">
        <v>15</v>
      </c>
      <c r="C26" s="13">
        <v>21.84</v>
      </c>
      <c r="D26" s="13">
        <f>B26/C26</f>
        <v>0.68681318681318682</v>
      </c>
      <c r="E26" s="14">
        <v>122444</v>
      </c>
      <c r="F26" s="16">
        <v>1561</v>
      </c>
      <c r="G26" s="13">
        <f>F26/E26*100000</f>
        <v>1274.8685113194604</v>
      </c>
      <c r="K26" s="10"/>
      <c r="L26" s="10"/>
      <c r="M26" s="10"/>
      <c r="N26" s="10"/>
    </row>
    <row r="27" spans="1:15" x14ac:dyDescent="0.3">
      <c r="A27" s="15" t="s">
        <v>154</v>
      </c>
      <c r="B27" s="13">
        <v>15</v>
      </c>
      <c r="C27" s="13">
        <v>31.58</v>
      </c>
      <c r="D27" s="13">
        <f>B27/C27</f>
        <v>0.47498416719442688</v>
      </c>
      <c r="E27" s="14">
        <v>287861</v>
      </c>
      <c r="F27" s="16">
        <v>2716</v>
      </c>
      <c r="G27" s="13">
        <f>F27/E27*100000</f>
        <v>943.51093062276584</v>
      </c>
      <c r="K27" s="10"/>
      <c r="L27" s="10"/>
      <c r="M27" s="10"/>
      <c r="N27" s="10"/>
    </row>
    <row r="28" spans="1:15" x14ac:dyDescent="0.3">
      <c r="A28" s="13" t="s">
        <v>159</v>
      </c>
      <c r="B28" s="13">
        <v>35</v>
      </c>
      <c r="C28" s="13">
        <v>34.799999999999997</v>
      </c>
      <c r="D28" s="13">
        <f>B28/C28</f>
        <v>1.0057471264367817</v>
      </c>
      <c r="E28" s="14">
        <v>417366</v>
      </c>
      <c r="F28" s="14">
        <v>4803</v>
      </c>
      <c r="G28" s="13">
        <f>F28/E28*100000</f>
        <v>1150.788516553816</v>
      </c>
      <c r="K28" s="10"/>
      <c r="L28" s="10"/>
      <c r="M28" s="10"/>
      <c r="N28" s="10"/>
    </row>
    <row r="29" spans="1:15" x14ac:dyDescent="0.3">
      <c r="A29" s="13" t="s">
        <v>160</v>
      </c>
      <c r="B29" s="13">
        <v>33</v>
      </c>
      <c r="C29" s="13">
        <v>175.37</v>
      </c>
      <c r="D29" s="13">
        <f>B29/C29</f>
        <v>0.18817357586816444</v>
      </c>
      <c r="E29" s="14">
        <v>148133</v>
      </c>
      <c r="F29" s="14">
        <v>1020</v>
      </c>
      <c r="G29" s="13">
        <f>F29/E29*100000</f>
        <v>688.57040632404664</v>
      </c>
      <c r="K29" s="10"/>
      <c r="L29" s="10"/>
      <c r="M29" s="10"/>
      <c r="N29" s="10"/>
    </row>
    <row r="30" spans="1:15" x14ac:dyDescent="0.3">
      <c r="A30" s="13" t="s">
        <v>161</v>
      </c>
      <c r="B30" s="13">
        <v>40</v>
      </c>
      <c r="C30" s="13">
        <v>455.9</v>
      </c>
      <c r="D30" s="13">
        <f>B30/C30</f>
        <v>8.7738539153323095E-2</v>
      </c>
      <c r="E30" s="14">
        <v>102800</v>
      </c>
      <c r="F30" s="14">
        <v>1179</v>
      </c>
      <c r="G30" s="13">
        <f>F30/E30*100000</f>
        <v>1146.8871595330741</v>
      </c>
      <c r="K30" s="10"/>
      <c r="L30" s="10"/>
      <c r="M30" s="10"/>
      <c r="N30" s="10"/>
    </row>
    <row r="31" spans="1:15" x14ac:dyDescent="0.3">
      <c r="A31" s="13" t="s">
        <v>162</v>
      </c>
      <c r="B31" s="13">
        <v>35</v>
      </c>
      <c r="C31" s="13">
        <v>76.52</v>
      </c>
      <c r="D31" s="13">
        <f>B31/C31</f>
        <v>0.45739675901725041</v>
      </c>
      <c r="E31" s="14">
        <v>381449</v>
      </c>
      <c r="F31" s="14">
        <v>4747</v>
      </c>
      <c r="G31" s="13">
        <f>F31/E31*100000</f>
        <v>1244.4651840744111</v>
      </c>
      <c r="K31" s="10"/>
      <c r="L31" s="10"/>
      <c r="M31" s="10"/>
      <c r="N31" s="10"/>
    </row>
    <row r="32" spans="1:15" x14ac:dyDescent="0.3">
      <c r="A32" s="13" t="s">
        <v>163</v>
      </c>
      <c r="B32" s="13">
        <v>30</v>
      </c>
      <c r="C32" s="13">
        <v>174.14</v>
      </c>
      <c r="D32" s="13">
        <f>B32/C32</f>
        <v>0.17227518088893995</v>
      </c>
      <c r="E32" s="14">
        <v>205258</v>
      </c>
      <c r="F32" s="14">
        <v>1135</v>
      </c>
      <c r="G32" s="13">
        <f>F32/E32*100000</f>
        <v>552.96261290668326</v>
      </c>
      <c r="K32" s="10"/>
      <c r="L32" s="10"/>
      <c r="M32" s="10"/>
      <c r="N32" s="10"/>
    </row>
    <row r="33" spans="1:15" x14ac:dyDescent="0.3">
      <c r="A33" s="13" t="s">
        <v>164</v>
      </c>
      <c r="B33" s="13">
        <v>13</v>
      </c>
      <c r="C33" s="13">
        <v>47.75</v>
      </c>
      <c r="D33" s="13">
        <f>B33/C33</f>
        <v>0.27225130890052357</v>
      </c>
      <c r="E33" s="14">
        <v>212328</v>
      </c>
      <c r="F33" s="14">
        <v>1635</v>
      </c>
      <c r="G33" s="13">
        <f>F33/E33*100000</f>
        <v>770.03504012659653</v>
      </c>
      <c r="K33" s="10"/>
      <c r="L33" s="10"/>
      <c r="M33" s="10"/>
      <c r="N33" s="10"/>
    </row>
    <row r="34" spans="1:15" x14ac:dyDescent="0.3">
      <c r="A34" s="13" t="s">
        <v>165</v>
      </c>
      <c r="B34" s="13">
        <v>26</v>
      </c>
      <c r="C34" s="13">
        <v>72.02</v>
      </c>
      <c r="D34" s="13">
        <f>B34/C34</f>
        <v>0.36101083032490977</v>
      </c>
      <c r="E34" s="14">
        <v>141998</v>
      </c>
      <c r="F34" s="14">
        <v>1701</v>
      </c>
      <c r="G34" s="13">
        <f>F34/E34*100000</f>
        <v>1197.9041958337441</v>
      </c>
      <c r="I34" s="10" t="s">
        <v>144</v>
      </c>
      <c r="J34">
        <f>COVAR(G16:G27,D16:D27)</f>
        <v>528.91241156312753</v>
      </c>
    </row>
    <row r="35" spans="1:15" x14ac:dyDescent="0.3">
      <c r="A35" s="13" t="s">
        <v>166</v>
      </c>
      <c r="B35" s="13">
        <v>13</v>
      </c>
      <c r="C35" s="13">
        <v>33.71</v>
      </c>
      <c r="D35" s="13">
        <f>B35/C35</f>
        <v>0.38564224265796498</v>
      </c>
      <c r="E35" s="14">
        <v>181431</v>
      </c>
      <c r="F35" s="14">
        <v>1642</v>
      </c>
      <c r="G35" s="13">
        <f>F35/E35*100000</f>
        <v>905.02725554067376</v>
      </c>
      <c r="I35" s="10" t="s">
        <v>145</v>
      </c>
      <c r="J35">
        <f>CORREL(G16:G27,D16:D27)</f>
        <v>0.75493921213199799</v>
      </c>
    </row>
    <row r="36" spans="1:15" x14ac:dyDescent="0.3">
      <c r="A36" s="13" t="s">
        <v>167</v>
      </c>
      <c r="B36" s="13">
        <v>14</v>
      </c>
      <c r="C36" s="13">
        <v>75.23</v>
      </c>
      <c r="D36" s="13">
        <f>B36/C36</f>
        <v>0.18609597235145553</v>
      </c>
      <c r="E36" s="14">
        <v>116211</v>
      </c>
      <c r="F36" s="14">
        <v>1162</v>
      </c>
      <c r="G36" s="13">
        <f>F36/E36*100000</f>
        <v>999.90534458872219</v>
      </c>
      <c r="I36" t="s">
        <v>158</v>
      </c>
      <c r="J36">
        <f>SUM(B2:B27)</f>
        <v>1023</v>
      </c>
      <c r="K36" s="10">
        <f>SUM(C2:C27)</f>
        <v>2324.3499999999995</v>
      </c>
      <c r="L36" s="10">
        <v>0.44012000000000001</v>
      </c>
      <c r="M36" s="10">
        <f>SUM(E2:E27)</f>
        <v>6680662</v>
      </c>
      <c r="N36" s="10">
        <f>SUM(F2:F27)</f>
        <v>86089</v>
      </c>
      <c r="O36" s="10">
        <f>N36/M36*100000</f>
        <v>1288.6297795038874</v>
      </c>
    </row>
    <row r="37" spans="1:15" ht="16.8" thickBot="1" x14ac:dyDescent="0.35">
      <c r="A37" s="13" t="s">
        <v>168</v>
      </c>
      <c r="B37" s="13">
        <v>18</v>
      </c>
      <c r="C37" s="13">
        <v>75.5</v>
      </c>
      <c r="D37" s="13">
        <f>B37/C37</f>
        <v>0.23841059602649006</v>
      </c>
      <c r="E37" s="14">
        <v>151354</v>
      </c>
      <c r="F37" s="14">
        <v>1145</v>
      </c>
      <c r="G37" s="13">
        <f>F37/E37*100000</f>
        <v>756.50461831203665</v>
      </c>
    </row>
    <row r="38" spans="1:15" ht="16.8" thickBot="1" x14ac:dyDescent="0.35">
      <c r="A38" s="13" t="s">
        <v>198</v>
      </c>
      <c r="B38" s="13">
        <v>32</v>
      </c>
      <c r="C38" s="17">
        <v>6.58</v>
      </c>
      <c r="D38" s="13">
        <f>B38/C38</f>
        <v>4.86322188449848</v>
      </c>
      <c r="E38" s="18"/>
      <c r="F38" s="14"/>
      <c r="G38" s="19">
        <v>1813.56</v>
      </c>
    </row>
    <row r="39" spans="1:15" ht="16.8" thickBot="1" x14ac:dyDescent="0.35">
      <c r="A39" s="13" t="s">
        <v>199</v>
      </c>
      <c r="B39" s="13">
        <v>23</v>
      </c>
      <c r="C39" s="17">
        <v>6.94</v>
      </c>
      <c r="D39" s="20">
        <f>B39/C39</f>
        <v>3.3141210374639769</v>
      </c>
      <c r="E39" s="18"/>
      <c r="F39" s="13"/>
      <c r="G39" s="19">
        <v>1583.81</v>
      </c>
    </row>
    <row r="40" spans="1:15" ht="16.8" thickBot="1" x14ac:dyDescent="0.35">
      <c r="A40" s="13" t="s">
        <v>200</v>
      </c>
      <c r="B40" s="13">
        <v>41</v>
      </c>
      <c r="C40" s="17">
        <v>16.100000000000001</v>
      </c>
      <c r="D40" s="20">
        <f>B40/C40</f>
        <v>2.5465838509316767</v>
      </c>
      <c r="E40" s="18"/>
      <c r="F40" s="13"/>
      <c r="G40" s="13">
        <v>981.05</v>
      </c>
    </row>
    <row r="41" spans="1:15" ht="16.8" thickBot="1" x14ac:dyDescent="0.35">
      <c r="A41" s="13" t="s">
        <v>201</v>
      </c>
      <c r="B41" s="13">
        <v>30</v>
      </c>
      <c r="C41" s="17">
        <v>31.26</v>
      </c>
      <c r="D41" s="20">
        <f>B41/C41</f>
        <v>0.95969289827255277</v>
      </c>
      <c r="E41" s="18"/>
      <c r="F41" s="13"/>
      <c r="G41" s="19">
        <v>1134.6099999999999</v>
      </c>
    </row>
    <row r="42" spans="1:15" ht="16.8" thickBot="1" x14ac:dyDescent="0.35">
      <c r="A42" s="13" t="s">
        <v>202</v>
      </c>
      <c r="B42" s="13">
        <v>52</v>
      </c>
      <c r="C42" s="17">
        <v>62.7</v>
      </c>
      <c r="D42" s="20">
        <f>B42/C42</f>
        <v>0.82934609250398716</v>
      </c>
      <c r="E42" s="18"/>
      <c r="F42" s="13"/>
      <c r="G42" s="13">
        <v>837.97</v>
      </c>
    </row>
    <row r="43" spans="1:15" ht="16.8" thickBot="1" x14ac:dyDescent="0.35">
      <c r="A43" s="13" t="s">
        <v>203</v>
      </c>
      <c r="B43" s="13">
        <v>20</v>
      </c>
      <c r="C43" s="17">
        <v>39.85</v>
      </c>
      <c r="D43" s="20">
        <f>B43/C43</f>
        <v>0.50188205771643657</v>
      </c>
      <c r="E43" s="18"/>
      <c r="F43" s="13"/>
      <c r="G43" s="19">
        <v>1445.39</v>
      </c>
    </row>
    <row r="44" spans="1:15" ht="16.8" thickBot="1" x14ac:dyDescent="0.35">
      <c r="A44" s="13" t="s">
        <v>204</v>
      </c>
      <c r="B44" s="13">
        <v>168</v>
      </c>
      <c r="C44" s="17">
        <v>134.4896</v>
      </c>
      <c r="D44" s="20">
        <f>B44/C44</f>
        <v>1.2491672218520986</v>
      </c>
      <c r="E44" s="21"/>
      <c r="F44" s="13"/>
      <c r="G44" s="13">
        <v>757.05</v>
      </c>
    </row>
    <row r="45" spans="1:15" ht="16.8" thickBot="1" x14ac:dyDescent="0.35">
      <c r="A45" s="13" t="s">
        <v>205</v>
      </c>
      <c r="B45" s="13">
        <v>98</v>
      </c>
      <c r="C45" s="17">
        <v>204.5</v>
      </c>
      <c r="D45" s="20">
        <f>B45/C45</f>
        <v>0.47921760391198043</v>
      </c>
      <c r="E45" s="18"/>
      <c r="F45" s="13"/>
      <c r="G45" s="13">
        <v>715.22</v>
      </c>
    </row>
    <row r="46" spans="1:15" ht="16.8" thickBot="1" x14ac:dyDescent="0.35">
      <c r="A46" s="13" t="s">
        <v>206</v>
      </c>
      <c r="B46" s="13">
        <v>150</v>
      </c>
      <c r="C46" s="17">
        <v>1037.8191999999999</v>
      </c>
      <c r="D46" s="20">
        <f>B46/C46</f>
        <v>0.14453384558697702</v>
      </c>
      <c r="E46" s="18"/>
      <c r="F46" s="13"/>
      <c r="G46" s="13">
        <v>897.14</v>
      </c>
    </row>
    <row r="47" spans="1:15" ht="16.8" thickBot="1" x14ac:dyDescent="0.35">
      <c r="A47" s="13" t="s">
        <v>207</v>
      </c>
      <c r="B47" s="13">
        <v>95</v>
      </c>
      <c r="C47" s="17">
        <v>123.04</v>
      </c>
      <c r="D47" s="20">
        <f>B47/C47</f>
        <v>0.77210663198959684</v>
      </c>
      <c r="E47" s="21"/>
      <c r="F47" s="13"/>
      <c r="G47" s="13">
        <v>751.58</v>
      </c>
    </row>
    <row r="48" spans="1:15" ht="16.8" thickBot="1" x14ac:dyDescent="0.35">
      <c r="A48" s="13" t="s">
        <v>208</v>
      </c>
      <c r="B48" s="13">
        <v>73</v>
      </c>
      <c r="C48" s="17">
        <v>187.28</v>
      </c>
      <c r="D48" s="20">
        <f>B48/C48</f>
        <v>0.38979068774028192</v>
      </c>
      <c r="E48" s="18"/>
      <c r="F48" s="13"/>
      <c r="G48" s="13">
        <v>803.16</v>
      </c>
    </row>
    <row r="49" spans="1:13" ht="16.8" thickBot="1" x14ac:dyDescent="0.35">
      <c r="A49" s="13" t="s">
        <v>209</v>
      </c>
      <c r="B49" s="13">
        <v>77</v>
      </c>
      <c r="C49" s="17">
        <v>120.75</v>
      </c>
      <c r="D49" s="20">
        <f>B49/C49</f>
        <v>0.6376811594202898</v>
      </c>
      <c r="E49" s="18"/>
      <c r="F49" s="13"/>
      <c r="G49" s="13">
        <v>531.91999999999996</v>
      </c>
    </row>
    <row r="50" spans="1:13" ht="16.8" thickBot="1" x14ac:dyDescent="0.35">
      <c r="A50" s="13" t="s">
        <v>210</v>
      </c>
      <c r="B50" s="13">
        <v>45</v>
      </c>
      <c r="C50" s="17">
        <v>126.75</v>
      </c>
      <c r="D50" s="20">
        <f>B50/C50</f>
        <v>0.35502958579881655</v>
      </c>
      <c r="E50" s="18"/>
      <c r="F50" s="13"/>
      <c r="G50" s="13">
        <v>883</v>
      </c>
    </row>
    <row r="51" spans="1:13" ht="16.8" thickBot="1" x14ac:dyDescent="0.35">
      <c r="A51" s="13" t="s">
        <v>211</v>
      </c>
      <c r="B51" s="13">
        <v>15</v>
      </c>
      <c r="C51" s="17">
        <v>118.44</v>
      </c>
      <c r="D51" s="20">
        <f>B51/C51</f>
        <v>0.12664640324214793</v>
      </c>
      <c r="E51" s="18"/>
      <c r="F51" s="13"/>
      <c r="G51" s="13">
        <v>779.57</v>
      </c>
      <c r="I51" s="10" t="s">
        <v>144</v>
      </c>
      <c r="J51">
        <f>COVAR(G2:G27,D2:D27)</f>
        <v>377.5977384780951</v>
      </c>
    </row>
    <row r="52" spans="1:13" x14ac:dyDescent="0.3">
      <c r="A52" s="13" t="s">
        <v>198</v>
      </c>
      <c r="B52" s="13">
        <v>48</v>
      </c>
      <c r="C52" s="13">
        <v>12.72</v>
      </c>
      <c r="D52" s="20">
        <f>B52/C52</f>
        <v>3.773584905660377</v>
      </c>
      <c r="E52" s="18">
        <v>193636</v>
      </c>
      <c r="F52" s="13">
        <v>2480</v>
      </c>
      <c r="G52" s="13">
        <f>F52/E52*100000</f>
        <v>1280.7535788799603</v>
      </c>
      <c r="I52" s="10" t="s">
        <v>145</v>
      </c>
      <c r="J52">
        <f>CORREL(G2:G27,D2:D27)</f>
        <v>0.72655719441039046</v>
      </c>
    </row>
    <row r="53" spans="1:13" x14ac:dyDescent="0.3">
      <c r="A53" s="13" t="s">
        <v>199</v>
      </c>
      <c r="B53" s="20">
        <v>92</v>
      </c>
      <c r="C53" s="13">
        <v>6.45</v>
      </c>
      <c r="D53" s="20">
        <f>B53/C53</f>
        <v>14.263565891472869</v>
      </c>
      <c r="E53" s="18">
        <v>78707</v>
      </c>
      <c r="F53" s="13">
        <v>2869</v>
      </c>
      <c r="G53" s="13">
        <f>F53/E53*100000</f>
        <v>3645.1649789726453</v>
      </c>
    </row>
    <row r="54" spans="1:13" x14ac:dyDescent="0.3">
      <c r="A54" s="13" t="s">
        <v>200</v>
      </c>
      <c r="B54" s="20">
        <v>60</v>
      </c>
      <c r="C54" s="13">
        <v>107.2</v>
      </c>
      <c r="D54" s="20">
        <f>B54/C54</f>
        <v>0.55970149253731338</v>
      </c>
      <c r="E54" s="18">
        <v>180994</v>
      </c>
      <c r="F54" s="13">
        <v>2548</v>
      </c>
      <c r="G54" s="13">
        <f>F54/E54*100000</f>
        <v>1407.7814734190083</v>
      </c>
    </row>
    <row r="55" spans="1:13" x14ac:dyDescent="0.3">
      <c r="A55" s="13" t="s">
        <v>201</v>
      </c>
      <c r="B55" s="20">
        <v>29</v>
      </c>
      <c r="C55" s="13">
        <v>11.22</v>
      </c>
      <c r="D55" s="20">
        <f>B55/C55</f>
        <v>2.5846702317290551</v>
      </c>
      <c r="E55" s="18">
        <v>63951</v>
      </c>
      <c r="F55" s="13">
        <v>979</v>
      </c>
      <c r="G55" s="13">
        <f>F55/E55*100000</f>
        <v>1530.8595643539586</v>
      </c>
    </row>
    <row r="56" spans="1:13" x14ac:dyDescent="0.3">
      <c r="A56" s="13" t="s">
        <v>202</v>
      </c>
      <c r="B56" s="20">
        <v>58</v>
      </c>
      <c r="C56" s="13">
        <v>10.43</v>
      </c>
      <c r="D56" s="20">
        <f>B56/C56</f>
        <v>5.5608820709491855</v>
      </c>
      <c r="E56" s="18">
        <v>132048</v>
      </c>
      <c r="F56" s="13">
        <v>2962</v>
      </c>
      <c r="G56" s="13">
        <f>F56/E56*100000</f>
        <v>2243.1237125893613</v>
      </c>
    </row>
    <row r="57" spans="1:13" ht="16.8" thickBot="1" x14ac:dyDescent="0.35">
      <c r="A57" s="13" t="s">
        <v>203</v>
      </c>
      <c r="B57" s="20">
        <v>48</v>
      </c>
      <c r="C57" s="13">
        <v>28.04</v>
      </c>
      <c r="D57" s="20">
        <f>B57/C57</f>
        <v>1.7118402282453637</v>
      </c>
      <c r="E57" s="18">
        <v>126106</v>
      </c>
      <c r="F57" s="13">
        <v>1750</v>
      </c>
      <c r="G57" s="13">
        <f>F57/E57*100000</f>
        <v>1387.7214406927505</v>
      </c>
    </row>
    <row r="58" spans="1:13" ht="16.8" thickBot="1" x14ac:dyDescent="0.35">
      <c r="A58" s="13" t="s">
        <v>212</v>
      </c>
      <c r="B58" s="20">
        <v>103</v>
      </c>
      <c r="C58" s="13">
        <v>152.08000000000001</v>
      </c>
      <c r="D58" s="20">
        <f>B58/C58</f>
        <v>0.67727511835875853</v>
      </c>
      <c r="E58" s="21">
        <v>127728</v>
      </c>
      <c r="F58" s="13">
        <v>1109</v>
      </c>
      <c r="G58" s="13">
        <f>F58/E58*100000</f>
        <v>868.25128397845424</v>
      </c>
      <c r="L58" s="10"/>
      <c r="M58" s="10"/>
    </row>
    <row r="59" spans="1:13" x14ac:dyDescent="0.3">
      <c r="A59" s="13" t="s">
        <v>213</v>
      </c>
      <c r="B59" s="20">
        <v>163</v>
      </c>
      <c r="C59" s="13">
        <v>322.54000000000002</v>
      </c>
      <c r="D59" s="20">
        <f>B59/C59</f>
        <v>0.50536367582315367</v>
      </c>
      <c r="E59" s="18">
        <v>78763</v>
      </c>
      <c r="F59" s="13">
        <v>388</v>
      </c>
      <c r="G59" s="13">
        <f>F59/E59*100000</f>
        <v>492.61709178167416</v>
      </c>
      <c r="L59" s="10"/>
      <c r="M59" s="10"/>
    </row>
    <row r="60" spans="1:13" ht="16.8" thickBot="1" x14ac:dyDescent="0.35">
      <c r="A60" s="13" t="s">
        <v>214</v>
      </c>
      <c r="B60" s="20">
        <v>141</v>
      </c>
      <c r="C60" s="13">
        <v>182.86</v>
      </c>
      <c r="D60" s="20">
        <f>B60/C60</f>
        <v>0.77108170184840852</v>
      </c>
      <c r="E60" s="18">
        <v>108661</v>
      </c>
      <c r="F60" s="13">
        <v>1160</v>
      </c>
      <c r="G60" s="13">
        <f>F60/E60*100000</f>
        <v>1067.5403318577962</v>
      </c>
      <c r="L60" s="10"/>
      <c r="M60" s="10"/>
    </row>
    <row r="61" spans="1:13" ht="16.8" thickBot="1" x14ac:dyDescent="0.35">
      <c r="A61" s="13" t="s">
        <v>215</v>
      </c>
      <c r="B61" s="20">
        <v>101</v>
      </c>
      <c r="C61" s="13">
        <v>140.07</v>
      </c>
      <c r="D61" s="20">
        <f>B61/C61</f>
        <v>0.72106803740986658</v>
      </c>
      <c r="E61" s="21">
        <v>60808</v>
      </c>
      <c r="F61" s="13">
        <v>2491</v>
      </c>
      <c r="G61" s="13">
        <f>F61/E61*100000</f>
        <v>4096.5004604657279</v>
      </c>
      <c r="L61" s="10"/>
      <c r="M61" s="10"/>
    </row>
    <row r="62" spans="1:13" x14ac:dyDescent="0.3">
      <c r="A62" s="13" t="s">
        <v>216</v>
      </c>
      <c r="B62" s="20">
        <v>160</v>
      </c>
      <c r="C62" s="13">
        <v>222.85</v>
      </c>
      <c r="D62" s="20">
        <f>B62/C62</f>
        <v>0.71797172986313662</v>
      </c>
      <c r="E62" s="18">
        <v>116534</v>
      </c>
      <c r="F62" s="13">
        <v>4914</v>
      </c>
      <c r="G62" s="13">
        <f>F62/E62*100000</f>
        <v>4216.7950984262106</v>
      </c>
      <c r="L62" s="10"/>
      <c r="M62" s="10"/>
    </row>
    <row r="63" spans="1:13" x14ac:dyDescent="0.3">
      <c r="A63" s="13" t="s">
        <v>217</v>
      </c>
      <c r="B63" s="20">
        <v>131</v>
      </c>
      <c r="C63" s="13">
        <v>204.7</v>
      </c>
      <c r="D63" s="20">
        <f>B63/C63</f>
        <v>0.63996091841719593</v>
      </c>
      <c r="E63" s="18">
        <v>120106</v>
      </c>
      <c r="F63" s="13">
        <v>556</v>
      </c>
      <c r="G63" s="13">
        <f>F63/E63*100000</f>
        <v>462.92441676519076</v>
      </c>
      <c r="L63" s="10"/>
      <c r="M63" s="10"/>
    </row>
    <row r="64" spans="1:13" x14ac:dyDescent="0.3">
      <c r="A64" s="13" t="s">
        <v>218</v>
      </c>
      <c r="B64" s="20">
        <v>93</v>
      </c>
      <c r="C64" s="13">
        <v>357.52</v>
      </c>
      <c r="D64" s="20">
        <f>B64/C64</f>
        <v>0.26012530767509512</v>
      </c>
      <c r="E64" s="18">
        <v>56994</v>
      </c>
      <c r="F64" s="13">
        <v>1145</v>
      </c>
      <c r="G64" s="13">
        <f>F64/E64*100000</f>
        <v>2008.9834017615888</v>
      </c>
      <c r="L64" s="10"/>
      <c r="M64" s="10"/>
    </row>
    <row r="65" spans="1:13" x14ac:dyDescent="0.3">
      <c r="A65" s="13" t="s">
        <v>219</v>
      </c>
      <c r="B65" s="20">
        <v>121</v>
      </c>
      <c r="C65" s="13">
        <v>164.84</v>
      </c>
      <c r="D65" s="20">
        <f>B65/C65</f>
        <v>0.73404513467604948</v>
      </c>
      <c r="E65" s="18">
        <v>34289</v>
      </c>
      <c r="F65" s="13">
        <v>331</v>
      </c>
      <c r="G65" s="13">
        <f>F65/E65*100000</f>
        <v>965.32415643500838</v>
      </c>
      <c r="L65" s="10"/>
      <c r="M65" s="10"/>
    </row>
    <row r="66" spans="1:13" x14ac:dyDescent="0.3">
      <c r="A66" s="13" t="s">
        <v>220</v>
      </c>
      <c r="B66" s="20">
        <v>75</v>
      </c>
      <c r="C66" s="13">
        <v>40.28</v>
      </c>
      <c r="D66" s="20">
        <f>B66/C66</f>
        <v>1.8619662363455809</v>
      </c>
      <c r="E66" s="18">
        <v>222225</v>
      </c>
      <c r="F66" s="13">
        <v>610</v>
      </c>
      <c r="G66" s="13">
        <f>F66/E66*100000</f>
        <v>274.49656879289006</v>
      </c>
      <c r="L66" s="10"/>
      <c r="M66" s="10"/>
    </row>
    <row r="67" spans="1:13" x14ac:dyDescent="0.3">
      <c r="A67" s="13" t="s">
        <v>221</v>
      </c>
      <c r="B67" s="20">
        <v>177</v>
      </c>
      <c r="C67" s="13">
        <v>224.28</v>
      </c>
      <c r="D67" s="20">
        <f>B67/C67</f>
        <v>0.78919208132691276</v>
      </c>
      <c r="E67" s="18">
        <v>176770</v>
      </c>
      <c r="F67" s="13">
        <v>1087</v>
      </c>
      <c r="G67" s="13">
        <f>F67/E67*100000</f>
        <v>614.92334672172876</v>
      </c>
      <c r="I67" s="10" t="s">
        <v>144</v>
      </c>
      <c r="J67">
        <f>COVAR(G2:G84,D2:D84)</f>
        <v>691.39860675302339</v>
      </c>
      <c r="L67" s="10"/>
      <c r="M67" s="10"/>
    </row>
    <row r="68" spans="1:13" x14ac:dyDescent="0.3">
      <c r="A68" s="22" t="s">
        <v>223</v>
      </c>
      <c r="B68" s="20">
        <v>22</v>
      </c>
      <c r="C68" s="13">
        <v>3.83</v>
      </c>
      <c r="D68" s="20">
        <f>B68/C68</f>
        <v>5.7441253263707575</v>
      </c>
      <c r="E68" s="18">
        <v>78144</v>
      </c>
      <c r="F68" s="13">
        <v>1267</v>
      </c>
      <c r="G68" s="13">
        <f>F68/E68*100000</f>
        <v>1621.3656838656839</v>
      </c>
      <c r="I68" s="10" t="s">
        <v>145</v>
      </c>
      <c r="J68">
        <f>CORREL(G2:G84,D2:D84)</f>
        <v>0.46967277505976696</v>
      </c>
      <c r="L68" s="10"/>
      <c r="M68" s="10"/>
    </row>
    <row r="69" spans="1:13" x14ac:dyDescent="0.3">
      <c r="A69" s="22" t="s">
        <v>224</v>
      </c>
      <c r="B69" s="20">
        <v>15</v>
      </c>
      <c r="C69" s="13">
        <v>8.15</v>
      </c>
      <c r="D69" s="20">
        <f>B69/C69</f>
        <v>1.8404907975460121</v>
      </c>
      <c r="E69" s="18">
        <v>171033</v>
      </c>
      <c r="F69" s="13">
        <v>2414</v>
      </c>
      <c r="G69" s="13">
        <f>F69/E69*100000</f>
        <v>1411.4235264539593</v>
      </c>
      <c r="L69" s="10"/>
      <c r="M69" s="10"/>
    </row>
    <row r="70" spans="1:13" x14ac:dyDescent="0.3">
      <c r="A70" s="22" t="s">
        <v>225</v>
      </c>
      <c r="B70" s="20">
        <v>19</v>
      </c>
      <c r="C70" s="13">
        <v>10.86</v>
      </c>
      <c r="D70" s="20">
        <f>B70/C70</f>
        <v>1.7495395948434624</v>
      </c>
      <c r="E70" s="18">
        <v>79255</v>
      </c>
      <c r="F70" s="13">
        <v>1072</v>
      </c>
      <c r="G70" s="13">
        <f>F70/E70*100000</f>
        <v>1352.5960507223519</v>
      </c>
      <c r="L70" s="10"/>
      <c r="M70" s="10"/>
    </row>
    <row r="71" spans="1:13" x14ac:dyDescent="0.3">
      <c r="A71" s="22" t="s">
        <v>226</v>
      </c>
      <c r="B71" s="20">
        <v>18</v>
      </c>
      <c r="C71" s="13">
        <v>8.93</v>
      </c>
      <c r="D71" s="20">
        <f>B71/C71</f>
        <v>2.0156774916013438</v>
      </c>
      <c r="E71" s="18">
        <v>263988</v>
      </c>
      <c r="F71" s="13">
        <v>2999</v>
      </c>
      <c r="G71" s="13">
        <f>F71/E71*100000</f>
        <v>1136.0364865069625</v>
      </c>
      <c r="L71" s="10"/>
      <c r="M71" s="10"/>
    </row>
    <row r="72" spans="1:13" x14ac:dyDescent="0.3">
      <c r="A72" s="22" t="s">
        <v>227</v>
      </c>
      <c r="B72" s="20">
        <v>26</v>
      </c>
      <c r="C72" s="13">
        <v>19.38</v>
      </c>
      <c r="D72" s="20">
        <f>B72/C72</f>
        <v>1.3415892672858618</v>
      </c>
      <c r="E72" s="18">
        <v>197072</v>
      </c>
      <c r="F72" s="13">
        <v>3007</v>
      </c>
      <c r="G72" s="13">
        <f>F72/E72*100000</f>
        <v>1525.8382723065681</v>
      </c>
      <c r="L72" s="13"/>
      <c r="M72" s="10"/>
    </row>
    <row r="73" spans="1:13" x14ac:dyDescent="0.3">
      <c r="A73" s="22" t="s">
        <v>228</v>
      </c>
      <c r="B73" s="20">
        <v>39</v>
      </c>
      <c r="C73" s="13">
        <v>19.12</v>
      </c>
      <c r="D73" s="20">
        <f>B73/C73</f>
        <v>2.0397489539748954</v>
      </c>
      <c r="E73" s="18">
        <v>189839</v>
      </c>
      <c r="F73" s="13">
        <v>2395</v>
      </c>
      <c r="G73" s="13">
        <f>F73/E73*100000</f>
        <v>1261.5953518507788</v>
      </c>
      <c r="L73" s="13"/>
      <c r="M73" s="10"/>
    </row>
    <row r="74" spans="1:13" x14ac:dyDescent="0.3">
      <c r="A74" s="22" t="s">
        <v>229</v>
      </c>
      <c r="B74" s="20">
        <v>54</v>
      </c>
      <c r="C74" s="13">
        <v>16.22</v>
      </c>
      <c r="D74" s="20">
        <f>B74/C74</f>
        <v>3.3292231812577069</v>
      </c>
      <c r="E74" s="18">
        <v>168022</v>
      </c>
      <c r="F74" s="13">
        <v>1002</v>
      </c>
      <c r="G74" s="13">
        <f>F74/E74*100000</f>
        <v>596.35047791360648</v>
      </c>
      <c r="L74" s="13"/>
      <c r="M74" s="10"/>
    </row>
    <row r="75" spans="1:13" x14ac:dyDescent="0.3">
      <c r="A75" s="22" t="s">
        <v>230</v>
      </c>
      <c r="B75" s="20">
        <v>15</v>
      </c>
      <c r="C75" s="13">
        <v>1.42</v>
      </c>
      <c r="D75" s="20">
        <f>B75/C75</f>
        <v>10.563380281690142</v>
      </c>
      <c r="E75" s="18">
        <v>24219</v>
      </c>
      <c r="F75" s="13">
        <v>473</v>
      </c>
      <c r="G75" s="13">
        <f>F75/E75*100000</f>
        <v>1953.0120979396343</v>
      </c>
      <c r="L75" s="13"/>
      <c r="M75" s="10"/>
    </row>
    <row r="76" spans="1:13" x14ac:dyDescent="0.3">
      <c r="A76" s="22" t="s">
        <v>231</v>
      </c>
      <c r="B76" s="20">
        <v>40</v>
      </c>
      <c r="C76" s="13">
        <v>45.44</v>
      </c>
      <c r="D76" s="20">
        <f>B76/C76</f>
        <v>0.88028169014084512</v>
      </c>
      <c r="E76" s="18">
        <v>157475</v>
      </c>
      <c r="F76" s="13">
        <v>1200</v>
      </c>
      <c r="G76" s="13">
        <f>F76/E76*100000</f>
        <v>762.02571836799484</v>
      </c>
      <c r="L76" s="13"/>
      <c r="M76" s="10"/>
    </row>
    <row r="77" spans="1:13" x14ac:dyDescent="0.3">
      <c r="A77" s="22" t="s">
        <v>232</v>
      </c>
      <c r="B77" s="20">
        <v>29</v>
      </c>
      <c r="C77" s="13">
        <v>25.83</v>
      </c>
      <c r="D77" s="20">
        <f>B77/C77</f>
        <v>1.1227255129694156</v>
      </c>
      <c r="E77" s="18">
        <v>183751</v>
      </c>
      <c r="F77" s="13">
        <v>2105</v>
      </c>
      <c r="G77" s="13">
        <f>F77/E77*100000</f>
        <v>1145.5719968870917</v>
      </c>
      <c r="L77" s="13"/>
      <c r="M77" s="10"/>
    </row>
    <row r="78" spans="1:13" x14ac:dyDescent="0.3">
      <c r="A78" s="22" t="s">
        <v>233</v>
      </c>
      <c r="B78">
        <v>67</v>
      </c>
      <c r="C78" s="13">
        <v>26.76</v>
      </c>
      <c r="D78" s="20">
        <f>B78/C78</f>
        <v>2.5037369207772793</v>
      </c>
      <c r="E78" s="18">
        <v>359120</v>
      </c>
      <c r="F78" s="13">
        <v>3122</v>
      </c>
      <c r="G78" s="13">
        <f>F78/E78*100000</f>
        <v>869.34729338382715</v>
      </c>
      <c r="L78" s="13"/>
      <c r="M78" s="10"/>
    </row>
    <row r="79" spans="1:13" x14ac:dyDescent="0.3">
      <c r="A79" s="22" t="s">
        <v>234</v>
      </c>
      <c r="B79">
        <v>169</v>
      </c>
      <c r="C79" s="13">
        <v>154.24</v>
      </c>
      <c r="D79" s="20">
        <f>B79/C79</f>
        <v>1.0956950207468878</v>
      </c>
      <c r="E79" s="18">
        <v>207519</v>
      </c>
      <c r="F79" s="13">
        <v>2228</v>
      </c>
      <c r="G79" s="13">
        <f>F79/E79*100000</f>
        <v>1073.6366308627162</v>
      </c>
      <c r="L79" s="13"/>
      <c r="M79" s="10"/>
    </row>
    <row r="80" spans="1:13" x14ac:dyDescent="0.3">
      <c r="A80" s="22" t="s">
        <v>235</v>
      </c>
      <c r="B80">
        <v>204</v>
      </c>
      <c r="C80" s="13">
        <v>188.26</v>
      </c>
      <c r="D80" s="20">
        <f>B80/C80</f>
        <v>1.083607776479337</v>
      </c>
      <c r="E80" s="18">
        <v>234309</v>
      </c>
      <c r="F80" s="13">
        <v>1860</v>
      </c>
      <c r="G80" s="13">
        <f>F80/E80*100000</f>
        <v>793.82354070906376</v>
      </c>
      <c r="L80" s="13"/>
      <c r="M80" s="10"/>
    </row>
    <row r="81" spans="1:13" x14ac:dyDescent="0.3">
      <c r="A81" s="22" t="s">
        <v>236</v>
      </c>
      <c r="B81">
        <v>141</v>
      </c>
      <c r="C81" s="13">
        <v>103.33</v>
      </c>
      <c r="D81" s="20">
        <f>B81/C81</f>
        <v>1.3645601471015194</v>
      </c>
      <c r="E81" s="18">
        <v>182387</v>
      </c>
      <c r="F81" s="13">
        <v>1552</v>
      </c>
      <c r="G81" s="13">
        <f>F81/E81*100000</f>
        <v>850.93784096454249</v>
      </c>
      <c r="L81" s="13"/>
      <c r="M81" s="10"/>
    </row>
    <row r="82" spans="1:13" x14ac:dyDescent="0.3">
      <c r="A82" s="22" t="s">
        <v>237</v>
      </c>
      <c r="B82">
        <v>175</v>
      </c>
      <c r="C82" s="13">
        <v>211.66</v>
      </c>
      <c r="D82" s="20">
        <f>B82/C82</f>
        <v>0.82679769441557216</v>
      </c>
      <c r="E82" s="18">
        <v>148870</v>
      </c>
      <c r="F82" s="13">
        <v>1984</v>
      </c>
      <c r="G82" s="13">
        <f>F82/E82*100000</f>
        <v>1332.7063881238664</v>
      </c>
      <c r="L82" s="13"/>
      <c r="M82" s="10"/>
    </row>
    <row r="83" spans="1:13" x14ac:dyDescent="0.3">
      <c r="A83" s="22" t="s">
        <v>238</v>
      </c>
      <c r="B83">
        <v>284</v>
      </c>
      <c r="C83" s="13">
        <v>538.29999999999995</v>
      </c>
      <c r="D83" s="20">
        <f>B83/C83</f>
        <v>0.52758684748281637</v>
      </c>
      <c r="E83" s="18">
        <v>109598</v>
      </c>
      <c r="F83" s="13">
        <v>1439</v>
      </c>
      <c r="G83" s="13">
        <f>F83/E83*100000</f>
        <v>1312.9801638716035</v>
      </c>
      <c r="L83" s="13"/>
      <c r="M83" s="10"/>
    </row>
    <row r="84" spans="1:13" ht="16.8" thickBot="1" x14ac:dyDescent="0.35">
      <c r="A84" s="23" t="s">
        <v>239</v>
      </c>
      <c r="B84">
        <v>70</v>
      </c>
      <c r="C84" s="13">
        <v>1570.13</v>
      </c>
      <c r="D84" s="20">
        <f>B84/C84</f>
        <v>4.4582295733474296E-2</v>
      </c>
      <c r="E84" s="18">
        <v>22311</v>
      </c>
      <c r="F84" s="13">
        <v>321</v>
      </c>
      <c r="G84" s="13">
        <f>F84/E84*100000</f>
        <v>1438.7521850208418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高中</vt:lpstr>
      <vt:lpstr>廟宇</vt:lpstr>
      <vt:lpstr>廟宇(以分局計)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黃勖哲</dc:creator>
  <cp:lastModifiedBy>黃勖哲</cp:lastModifiedBy>
  <dcterms:created xsi:type="dcterms:W3CDTF">2018-12-05T03:03:07Z</dcterms:created>
  <dcterms:modified xsi:type="dcterms:W3CDTF">2019-01-01T13:06:07Z</dcterms:modified>
</cp:coreProperties>
</file>