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ummary" sheetId="2" r:id="rId5"/>
    <sheet state="visible" name="Details" sheetId="3" r:id="rId6"/>
    <sheet state="visible" name="Configurations" sheetId="4" r:id="rId7"/>
    <sheet state="visible" name="Version" sheetId="5" r:id="rId8"/>
    <sheet state="visible" name="License" sheetId="6" r:id="rId9"/>
  </sheets>
  <definedNames/>
  <calcPr/>
</workbook>
</file>

<file path=xl/sharedStrings.xml><?xml version="1.0" encoding="utf-8"?>
<sst xmlns="http://schemas.openxmlformats.org/spreadsheetml/2006/main" count="361" uniqueCount="198">
  <si>
    <t>Hello, I'm an open source credit card model for people/companies getting into the space.</t>
  </si>
  <si>
    <t xml:space="preserve">
I'm made up of two primary pages, "Summary" and "Detail", you most likely want to work and adjust the Summary page, which has a set of assumptions by year that you can adjust to see how it impacts your portfolio.
The numbers in there by default are just plugs, they're not even best guesses for a lot of the entries, but over time hopefully the community will provide a set of numbers we can use by default.
The details page shows includes the nitty gritty month to month numbers.
The configs page also has a copy and pastable set of assumptions for a few different products that are supported by this model.</t>
  </si>
  <si>
    <t>Also you should know I'm part of a bigger vision, but currently it is just a few models/documents focusing on the non-technical side of running an early stage fintech company.
There currently is no homepage to visit, or email address to send questions to, but maybe one day soon there will be.</t>
  </si>
  <si>
    <t>I am released under an Open Source License - CC0 1.0 Universal.  You have no obligation to contribute back, but you can, if you see errors make a comment and they should be resolved quickly.</t>
  </si>
  <si>
    <t>Potential Todos</t>
  </si>
  <si>
    <t>Approximation hack until implemented</t>
  </si>
  <si>
    <t>CLTV Calc needs cost of funds and revolve revenue included on details</t>
  </si>
  <si>
    <t>Year</t>
  </si>
  <si>
    <t>Year 6 inherits 5 configs</t>
  </si>
  <si>
    <t>Assumptions</t>
  </si>
  <si>
    <t>Plug</t>
  </si>
  <si>
    <t>Annual Change</t>
  </si>
  <si>
    <t>Notes</t>
  </si>
  <si>
    <t>Year 1</t>
  </si>
  <si>
    <t>Year 2</t>
  </si>
  <si>
    <t>Year 3</t>
  </si>
  <si>
    <t>Year 4</t>
  </si>
  <si>
    <t>Year 5</t>
  </si>
  <si>
    <t>CARDHOLDER METRICS</t>
  </si>
  <si>
    <t>Month 1 Users</t>
  </si>
  <si>
    <t>N/A</t>
  </si>
  <si>
    <t>Fixed point for month 1 cardholder acquisitions</t>
  </si>
  <si>
    <t>Beginning Active Cardholders</t>
  </si>
  <si>
    <t>Share Organic vs. Paid Acquisition</t>
  </si>
  <si>
    <t>Denotes share of user acquisition that is organic (free)</t>
  </si>
  <si>
    <t>New Acquired Cardholders</t>
  </si>
  <si>
    <t>Affiliate Acquisition Payment</t>
  </si>
  <si>
    <t>Paid to Affiliates on Successful Acquisition of a Cardholder</t>
  </si>
  <si>
    <t>New Active Cardholders</t>
  </si>
  <si>
    <t>Cost of Acquisition</t>
  </si>
  <si>
    <t>Net cost of user acquisition (blended basis)</t>
  </si>
  <si>
    <t>Churned Cards</t>
  </si>
  <si>
    <t>Activation Rate</t>
  </si>
  <si>
    <t>Share of Cardholders Approved, Using Card at Least 1 Time</t>
  </si>
  <si>
    <t>Total Active Cards</t>
  </si>
  <si>
    <t>Signup Bonus Net Expense</t>
  </si>
  <si>
    <t>See Sub Model</t>
  </si>
  <si>
    <t>Transaction Count</t>
  </si>
  <si>
    <t>Transaction count per cardholder per month</t>
  </si>
  <si>
    <t>Transaction Amount</t>
  </si>
  <si>
    <t>Average value per transaction</t>
  </si>
  <si>
    <t>VOLUME METRICS</t>
  </si>
  <si>
    <t>Average Monthly Transactions</t>
  </si>
  <si>
    <t>Transaction count multipled by average value to get total monthly GDV</t>
  </si>
  <si>
    <t>Aggregate Credit Limits</t>
  </si>
  <si>
    <t>Card Fulfillment</t>
  </si>
  <si>
    <t>Cost of plastic/shipping/ new card</t>
  </si>
  <si>
    <t>Txn Count</t>
  </si>
  <si>
    <t>Interchange Income</t>
  </si>
  <si>
    <t>Standard Mastercard/Visa Product</t>
  </si>
  <si>
    <t>Txn Volume</t>
  </si>
  <si>
    <t>Rewards Fulfillment Cost</t>
  </si>
  <si>
    <t>Cost of Rewards as share of volume</t>
  </si>
  <si>
    <t>Total Revolving Balances</t>
  </si>
  <si>
    <t>Annual Fee 1st Year</t>
  </si>
  <si>
    <t>Annual Fee Paid by Consumers in Year 1</t>
  </si>
  <si>
    <t>Cards with Annual Renewal</t>
  </si>
  <si>
    <t>Annual Benefits</t>
  </si>
  <si>
    <t>Cost of included benefits</t>
  </si>
  <si>
    <t>FX Volume</t>
  </si>
  <si>
    <t>Annual Fee 2nd+</t>
  </si>
  <si>
    <t>Annual Fee Paid by Consumers in Year 2+</t>
  </si>
  <si>
    <t>Count of Balance Transfer Fee</t>
  </si>
  <si>
    <t>Monthly Churn Rate</t>
  </si>
  <si>
    <t>Monthly User Churn</t>
  </si>
  <si>
    <t>Balances Transfered</t>
  </si>
  <si>
    <t>Annual Churn Rate</t>
  </si>
  <si>
    <t>Annual User Churn (Calculated)</t>
  </si>
  <si>
    <t>Count of Late Fee</t>
  </si>
  <si>
    <t>Annual Growth</t>
  </si>
  <si>
    <t>Monthly Growth Rate of New Users</t>
  </si>
  <si>
    <t>Cost of Capital</t>
  </si>
  <si>
    <t>Average Credit Limit</t>
  </si>
  <si>
    <t>Useful Stat, but doesn't impact economics of model</t>
  </si>
  <si>
    <t>REVENUE</t>
  </si>
  <si>
    <t>Share of Cardholders Revolving</t>
  </si>
  <si>
    <t>% of cardholders revolve month to month, impacts new balance based on % of transact</t>
  </si>
  <si>
    <t>Interest Income</t>
  </si>
  <si>
    <t>Average Interest Rate</t>
  </si>
  <si>
    <t>Rewards card average rate is 17.58% as of April 2019</t>
  </si>
  <si>
    <t>Revolve Payback %</t>
  </si>
  <si>
    <t>Percent of revolvers who fully payback a month</t>
  </si>
  <si>
    <t>Annual Fee</t>
  </si>
  <si>
    <t>Share of FX Transactions</t>
  </si>
  <si>
    <t>Percentage of all transactions incurring FX Fee</t>
  </si>
  <si>
    <t>Foreign Exchange Fee</t>
  </si>
  <si>
    <t>FX Fee Rate</t>
  </si>
  <si>
    <t>Fee for FX transactions</t>
  </si>
  <si>
    <t>Balance Transfer Fee</t>
  </si>
  <si>
    <t>Balance Transfer Share</t>
  </si>
  <si>
    <t>Share of Users Doing a Balance Transfer</t>
  </si>
  <si>
    <t>Late Fee</t>
  </si>
  <si>
    <t>Cost of a Balance Transfer</t>
  </si>
  <si>
    <t>Fee Income (Sub-Total)</t>
  </si>
  <si>
    <t>Share of Users Paying late</t>
  </si>
  <si>
    <t>Percentage of users incurring a late fee</t>
  </si>
  <si>
    <t>Cost of a Late Fee</t>
  </si>
  <si>
    <t>Gross Revenue</t>
  </si>
  <si>
    <t>Fraud Rate</t>
  </si>
  <si>
    <t>Cost of actual fraud write-offs</t>
  </si>
  <si>
    <t>Charge Off Rate</t>
  </si>
  <si>
    <t>Annual Total Loss Rate</t>
  </si>
  <si>
    <t>Network Fees</t>
  </si>
  <si>
    <t>Network Access Processing</t>
  </si>
  <si>
    <t>Network FX Fee</t>
  </si>
  <si>
    <t>Network Charges 1% for FX Processing</t>
  </si>
  <si>
    <t>EXPENSES</t>
  </si>
  <si>
    <t>Processing Costs</t>
  </si>
  <si>
    <t>Processor Fee Per Account</t>
  </si>
  <si>
    <t>OPERATIONAL COSTS</t>
  </si>
  <si>
    <t>Processor Minimums</t>
  </si>
  <si>
    <t>Monthly Minumums for maintaining the processor contract</t>
  </si>
  <si>
    <t>Cost of Funds (transact)</t>
  </si>
  <si>
    <t>Issuing Bank Costs</t>
  </si>
  <si>
    <t>Bank Fee Per Account</t>
  </si>
  <si>
    <t>Cost of Funds (revolve)</t>
  </si>
  <si>
    <t>Issuing Bank Minimums</t>
  </si>
  <si>
    <t>Monthly Minumums for maintaining the bank contract</t>
  </si>
  <si>
    <t>Fraud Expenses</t>
  </si>
  <si>
    <t>Customer Care Costs</t>
  </si>
  <si>
    <t>Annual Cost ($6) + Variable Cost at 3 calls @ 4.5 min @ 1.25/min, on a monthly basis</t>
  </si>
  <si>
    <t>Bad Debt Cost</t>
  </si>
  <si>
    <t>Fraud Monitoring/Investigation</t>
  </si>
  <si>
    <t>$7 per account fraud monitoring/investigation cost per account, on a monthly basis</t>
  </si>
  <si>
    <t>Collections Cost</t>
  </si>
  <si>
    <t>Net cost of collections: $40 per account in collections at 2.5% of cardholders</t>
  </si>
  <si>
    <t>Chargeback/Disputes Cost</t>
  </si>
  <si>
    <t>Signup Bonus</t>
  </si>
  <si>
    <t>Sub-Total Operational Costs</t>
  </si>
  <si>
    <t>Number of Points</t>
  </si>
  <si>
    <t>Minimum Spend</t>
  </si>
  <si>
    <t>Card Materials</t>
  </si>
  <si>
    <t>Days to Spend</t>
  </si>
  <si>
    <t>Rewards Fulfillment</t>
  </si>
  <si>
    <t>Cost Per Points</t>
  </si>
  <si>
    <t>Activated Cardholders</t>
  </si>
  <si>
    <t>Total COGS</t>
  </si>
  <si>
    <t>Achievers</t>
  </si>
  <si>
    <t>GROSS PROFIT</t>
  </si>
  <si>
    <t>Points Cost</t>
  </si>
  <si>
    <t>Gross Margin</t>
  </si>
  <si>
    <t>Income</t>
  </si>
  <si>
    <t>Expenses</t>
  </si>
  <si>
    <t>MARKETING EXPENSES</t>
  </si>
  <si>
    <t>Net</t>
  </si>
  <si>
    <t>Blended Acquistion Cost</t>
  </si>
  <si>
    <t>Signup Bonus Cost</t>
  </si>
  <si>
    <t>Net Profit (includes Marketing)</t>
  </si>
  <si>
    <t>Net Margin</t>
  </si>
  <si>
    <t>Scenario</t>
  </si>
  <si>
    <t>Month</t>
  </si>
  <si>
    <t>New Revolve Balances</t>
  </si>
  <si>
    <t>Revolve Balances</t>
  </si>
  <si>
    <t>Charged Off Debt</t>
  </si>
  <si>
    <t>Revolve Paybacks</t>
  </si>
  <si>
    <t>Balances Transfered Over</t>
  </si>
  <si>
    <t>Total Marketing Expenses</t>
  </si>
  <si>
    <t>Net Profit (Excluding GA)</t>
  </si>
  <si>
    <t>CUSTOMER LIFETIME VALUE (ACTIVE)</t>
  </si>
  <si>
    <t>Active Cardholder</t>
  </si>
  <si>
    <t>Activation Commission</t>
  </si>
  <si>
    <t>Gross Profit Less Acquisition Cost</t>
  </si>
  <si>
    <t>36-Month Revenue</t>
  </si>
  <si>
    <t>36-Month COGS</t>
  </si>
  <si>
    <t>36 Month Gross Profit</t>
  </si>
  <si>
    <t>NPV of Gross Profit</t>
  </si>
  <si>
    <t>36 Month Gross Margin</t>
  </si>
  <si>
    <t>NPV of Gross Profit Less Acquisition Cost</t>
  </si>
  <si>
    <t>Credit Card</t>
  </si>
  <si>
    <t>Charge Card WIP</t>
  </si>
  <si>
    <t>Version Number</t>
  </si>
  <si>
    <t>Description</t>
  </si>
  <si>
    <t>Date</t>
  </si>
  <si>
    <t>Matt Goldman provided the template for this</t>
  </si>
  <si>
    <t>Initial Release</t>
  </si>
  <si>
    <t>1.0.1</t>
  </si>
  <si>
    <t>Added in bank &amp; processor minimums as cost line item</t>
  </si>
  <si>
    <t>CC0 1.0 Universal</t>
  </si>
  <si>
    <t>Statement of Purpose</t>
  </si>
  <si>
    <t>The laws of most jurisdictions throughout the world automatically confer exclusive Copyright and Related Rights (defined below) upon the creator and subsequent owner(s) (each and all, an "owner") of an original work of authorship and/or a database (each, a "Work").</t>
  </si>
  <si>
    <t>Certain owners wish to permanently relinquish those rights to a Work for the purpose of contributing to a commons of creative, cultural and scientific works ("Commons") that the public can reliably and without fear of later claims of infringement build upon, modify, incorporate in other works, reuse and redistribute as freely as possible in any form whatsoever and for any purposes, including without limitation commercial purposes. These owners may contribute to the Commons to promote the ideal of a free culture and the further production of creative, cultural and scientific works, or to gain reputation or greater distribution for their Work in part through the use and efforts of others.</t>
  </si>
  <si>
    <t>For these and/or other purposes and motivations, and without any expectation of additional consideration or compensation, the person associating CC0 with a Work (the "Affirmer"), to the extent that he or she is an owner of Copyright and Related Rights in the Work, voluntarily elects to apply CC0 to the Work and publicly distribute the Work under its terms, with knowledge of his or her Copyright and Related Rights in the Work and the meaning and intended legal effect of CC0 on those rights.</t>
  </si>
  <si>
    <t>Copyright and Related Rights. A Work made available under CC0 may be protected by copyright and related or neighboring rights ("Copyright and Related Rights"). Copyright and Related Rights include, but are not limited to, the following:</t>
  </si>
  <si>
    <t>i. the right to reproduce, adapt, distribute, perform, display, communicate, and translate a Work;</t>
  </si>
  <si>
    <t>ii. moral rights retained by the original author(s) and/or performer(s);</t>
  </si>
  <si>
    <t>iii. publicity and privacy rights pertaining to a person's image or likeness depicted in a Work;</t>
  </si>
  <si>
    <t>iv. rights protecting against unfair competition in regards to a Work, subject to the limitations in paragraph 4(a), below;</t>
  </si>
  <si>
    <t>v. rights protecting the extraction, dissemination, use and reuse of data in a Work;</t>
  </si>
  <si>
    <t>vi. database rights (such as those arising under Directive 96/9/EC of the European Parliament and of the Council of 11 March 1996 on the legal protection of databases, and under any national implementation thereof, including any amended or successor version of such directive); and</t>
  </si>
  <si>
    <t>vii. other similar, equivalent or corresponding rights throughout the world based on applicable law or treaty, and any national implementations thereof.</t>
  </si>
  <si>
    <t>Waiver. To the greatest extent permitted by, but not in contravention of, applicable law, Affirmer hereby overtly, fully, permanently, irrevocably and unconditionally waives, abandons, and surrenders all of Affirmer's Copyright and Related Rights and associated claims and causes of action, whether now known or unknown (including existing as well as future claims and causes of action),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"Waiver"). Affirmer makes the Waiver for the benefit of each member of the public at large and to the detriment of Affirmer's heirs and successors, fully intending that such Waiver shall not be subject to revocation, rescission, cancellation, termination, or any other legal or equitable action to disrupt the quiet enjoyment of the Work by the public as contemplated by Affirmer's express Statement of Purpose.</t>
  </si>
  <si>
    <t>Public License Fallback. Should any part of the Waiver for any reason be judged legally invalid or ineffective under applicable law, then the Waiver shall be preserved to the maximum extent permitted taking into account Affirmer's express Statement of Purpose. In addition, to the extent the Waiver is so judged Affirmer hereby grants to each affected person a royalty-free, non transferable, non sublicensable, non exclusive, irrevocable and unconditional license to exercise Affirmer's Copyright and Related Rights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"License"). The License shall be deemed effective as of the date CC0 was applied by Affirmer to the Work. Should any part of the License for any reason be judged legally invalid or ineffective under applicable law, such partial invalidity or ineffectiveness shall not invalidate the remainder of the License, and in such case Affirmer hereby affirms that he or she will not (i) exercise any of his or her remaining Copyright and Related Rights in the Work or (ii) assert any associated claims and causes of action with respect to the Work, in either case contrary to Affirmer's express Statement of Purpose.</t>
  </si>
  <si>
    <t>Limitations and Disclaimers.</t>
  </si>
  <si>
    <t>a. No trademark or patent rights held by Affirmer are waived, abandoned, surrendered, licensed or otherwise affected by this document.</t>
  </si>
  <si>
    <t>b. Affirmer offers the Work as-is and makes no representations or warranties of any kind concerning the Work, express, implied, statutory or otherwise, including without limitation warranties of title, merchantability, fitness for a particular purpose, non infringement, or the absence of latent or other defects, accuracy, or the present or absence of errors, whether or not discoverable, all to the greatest extent permissible under applicable law.</t>
  </si>
  <si>
    <t>c. Affirmer disclaims responsibility for clearing rights of other persons that may apply to the Work or any use thereof, including without limitation any person's Copyright and Related Rights in the Work. Further, Affirmer disclaims responsibility for obtaining any necessary consents, permissions or other rights required for any use of the Work.</t>
  </si>
  <si>
    <t>d. Affirmer understands and acknowledges that Creative Commons is not a party to this document and has no duty or obligation with respect to this CC0 or use of the Work.</t>
  </si>
  <si>
    <t>For more information, please see https://creativecommons.org/publicdomain/zero/1.0</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</si>
</sst>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quot;$&quot;#,##0.00"/>
    <numFmt numFmtId="165" formatCode="&quot;$&quot;#,##0"/>
    <numFmt numFmtId="166" formatCode="0.0%"/>
    <numFmt numFmtId="167" formatCode="&quot;$&quot;#,##0.00_);[Red]\(&quot;$&quot;#,##0.00\)"/>
    <numFmt numFmtId="168" formatCode="&quot;$&quot;#,##0_);[Red]\(&quot;$&quot;#,##0\)"/>
    <numFmt numFmtId="169" formatCode="0.00%;[Red]\(0.00%\)"/>
    <numFmt numFmtId="170" formatCode="#,##0.000"/>
    <numFmt numFmtId="171" formatCode="0.0"/>
    <numFmt numFmtId="172" formatCode="m/d/yy"/>
    <numFmt numFmtId="173" formatCode="M/d/yyyy"/>
  </numFmts>
  <fonts count="28">
    <font>
      <sz val="12.0"/>
      <color theme="1"/>
      <name val="Arial"/>
    </font>
    <font>
      <b/>
      <sz val="14.0"/>
      <color rgb="FFFFFFFF"/>
      <name val="Proxima Nova"/>
    </font>
    <font>
      <color theme="1"/>
      <name val="Arial"/>
    </font>
    <font>
      <color theme="1"/>
      <name val="Proxima Nova"/>
    </font>
    <font>
      <b/>
      <color theme="1"/>
      <name val="Arial"/>
    </font>
    <font>
      <b/>
      <sz val="12.0"/>
      <color theme="1"/>
      <name val="Calibri"/>
    </font>
    <font>
      <color theme="1"/>
      <name val="Calibri"/>
    </font>
    <font>
      <sz val="12.0"/>
      <color theme="1"/>
      <name val="Calibri"/>
    </font>
    <font>
      <b/>
      <u/>
      <sz val="12.0"/>
      <color theme="1"/>
      <name val="Calibri"/>
    </font>
    <font>
      <sz val="12.0"/>
      <color theme="1"/>
    </font>
    <font>
      <b/>
      <u/>
      <sz val="12.0"/>
      <color theme="1"/>
      <name val="Calibri"/>
    </font>
    <font>
      <sz val="12.0"/>
      <color rgb="FF000000"/>
      <name val="Calibri"/>
    </font>
    <font>
      <b/>
      <u/>
      <sz val="12.0"/>
      <color theme="1"/>
      <name val="Calibri"/>
    </font>
    <font>
      <b/>
      <u/>
      <sz val="12.0"/>
      <color rgb="FF000000"/>
      <name val="Calibri"/>
    </font>
    <font>
      <b/>
      <u/>
      <sz val="12.0"/>
      <color theme="1"/>
      <name val="Calibri"/>
    </font>
    <font>
      <i/>
      <sz val="12.0"/>
      <color theme="1"/>
      <name val="Calibri"/>
    </font>
    <font>
      <b/>
      <color theme="1"/>
      <name val="Calibri"/>
    </font>
    <font>
      <sz val="12.0"/>
      <color theme="1"/>
      <name val="Times New Roman"/>
    </font>
    <font>
      <b/>
      <sz val="12.0"/>
      <color theme="1"/>
      <name val="Times New Roman"/>
    </font>
    <font>
      <b/>
      <u/>
      <sz val="12.0"/>
      <color theme="1"/>
      <name val="Times New Roman"/>
    </font>
    <font>
      <b/>
      <u/>
      <sz val="12.0"/>
      <color theme="1"/>
      <name val="Times New Roman"/>
    </font>
    <font>
      <i/>
      <sz val="12.0"/>
      <color theme="1"/>
      <name val="Times New Roman"/>
    </font>
    <font>
      <b/>
      <u/>
      <sz val="12.0"/>
      <color rgb="FF7F7F7F"/>
      <name val="Times New Roman"/>
    </font>
    <font>
      <sz val="12.0"/>
      <color rgb="FF7F7F7F"/>
      <name val="Times New Roman"/>
    </font>
    <font>
      <b/>
      <sz val="12.0"/>
      <color rgb="FF7F7F7F"/>
      <name val="Times New Roman"/>
    </font>
    <font>
      <i/>
      <sz val="12.0"/>
      <color rgb="FF7F7F7F"/>
      <name val="Times New Roman"/>
    </font>
    <font>
      <b/>
      <sz val="12.0"/>
      <color rgb="FF000000"/>
      <name val="Times New Roman"/>
    </font>
    <font>
      <sz val="12.0"/>
      <color rgb="FF000000"/>
      <name val="Times New Roman"/>
    </font>
  </fonts>
  <fills count="6">
    <fill>
      <patternFill patternType="none"/>
    </fill>
    <fill>
      <patternFill patternType="lightGray"/>
    </fill>
    <fill>
      <patternFill patternType="solid">
        <fgColor rgb="FF4A86E8"/>
        <bgColor rgb="FF4A86E8"/>
      </patternFill>
    </fill>
    <fill>
      <patternFill patternType="solid">
        <fgColor rgb="FFE7E6E6"/>
        <bgColor rgb="FFE7E6E6"/>
      </patternFill>
    </fill>
    <fill>
      <patternFill patternType="solid">
        <fgColor rgb="FFD9D9D9"/>
        <bgColor rgb="FFD9D9D9"/>
      </patternFill>
    </fill>
    <fill>
      <patternFill patternType="solid">
        <fgColor rgb="FFD8D8D8"/>
        <bgColor rgb="FFD8D8D8"/>
      </patternFill>
    </fill>
  </fills>
  <borders count="12">
    <border/>
    <border>
      <bottom style="thin">
        <color rgb="FF000000"/>
      </bottom>
    </border>
    <border>
      <left/>
      <right/>
      <top style="thin">
        <color rgb="FF000000"/>
      </top>
      <bottom style="thin">
        <color rgb="FF000000"/>
      </bottom>
    </border>
    <border>
      <left/>
      <right/>
      <bottom/>
    </border>
    <border>
      <bottom style="double">
        <color rgb="FF000000"/>
      </bottom>
    </border>
    <border>
      <top style="double">
        <color rgb="FF000000"/>
      </top>
      <bottom style="thin">
        <color rgb="FF000000"/>
      </bottom>
    </border>
    <border>
      <left/>
      <right/>
      <top/>
      <bottom/>
    </border>
    <border>
      <left style="thin">
        <color rgb="FF000000"/>
      </left>
    </border>
    <border>
      <top style="thin">
        <color rgb="FF000000"/>
      </top>
    </border>
    <border>
      <left/>
      <right/>
      <top/>
      <bottom style="thin">
        <color rgb="FF000000"/>
      </bottom>
    </border>
    <border>
      <left/>
      <right/>
      <top style="double">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Alignment="1" applyFont="1">
      <alignment vertical="bottom"/>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readingOrder="0" shrinkToFit="0" vertical="bottom" wrapText="0"/>
    </xf>
    <xf borderId="1" fillId="0" fontId="5" numFmtId="0" xfId="0" applyAlignment="1" applyBorder="1" applyFont="1">
      <alignment readingOrder="0"/>
    </xf>
    <xf borderId="1" fillId="0" fontId="6" numFmtId="0" xfId="0" applyAlignment="1" applyBorder="1" applyFont="1">
      <alignment readingOrder="0"/>
    </xf>
    <xf borderId="1" fillId="0" fontId="7" numFmtId="0" xfId="0" applyAlignment="1" applyBorder="1" applyFont="1">
      <alignment readingOrder="0"/>
    </xf>
    <xf borderId="0" fillId="0" fontId="7" numFmtId="0" xfId="0" applyAlignment="1" applyFont="1">
      <alignment readingOrder="0"/>
    </xf>
    <xf borderId="2" fillId="3" fontId="5" numFmtId="0" xfId="0" applyBorder="1" applyFill="1" applyFont="1"/>
    <xf borderId="2" fillId="3" fontId="5" numFmtId="0" xfId="0" applyAlignment="1" applyBorder="1" applyFont="1">
      <alignment readingOrder="0"/>
    </xf>
    <xf borderId="0" fillId="3" fontId="5" numFmtId="0" xfId="0" applyAlignment="1" applyFont="1">
      <alignment readingOrder="0"/>
    </xf>
    <xf borderId="3" fillId="3" fontId="8" numFmtId="0" xfId="0" applyBorder="1" applyFont="1"/>
    <xf borderId="0" fillId="0" fontId="7" numFmtId="0" xfId="0" applyFont="1"/>
    <xf borderId="0" fillId="0" fontId="6" numFmtId="0" xfId="0" applyFont="1"/>
    <xf borderId="0" fillId="0" fontId="6" numFmtId="3" xfId="0" applyFont="1" applyNumberFormat="1"/>
    <xf borderId="0" fillId="0" fontId="7" numFmtId="9" xfId="0" applyFont="1" applyNumberFormat="1"/>
    <xf borderId="0" fillId="0" fontId="7" numFmtId="9" xfId="0" applyAlignment="1" applyFont="1" applyNumberFormat="1">
      <alignment readingOrder="0"/>
    </xf>
    <xf borderId="0" fillId="0" fontId="7" numFmtId="164" xfId="0" applyFont="1" applyNumberFormat="1"/>
    <xf borderId="4" fillId="0" fontId="7" numFmtId="0" xfId="0" applyBorder="1" applyFont="1"/>
    <xf borderId="4" fillId="0" fontId="6" numFmtId="3" xfId="0" applyBorder="1" applyFont="1" applyNumberFormat="1"/>
    <xf borderId="0" fillId="0" fontId="9" numFmtId="9" xfId="0" applyFont="1" applyNumberFormat="1"/>
    <xf borderId="5" fillId="0" fontId="5" numFmtId="0" xfId="0" applyBorder="1" applyFont="1"/>
    <xf borderId="1" fillId="0" fontId="6" numFmtId="3" xfId="0" applyBorder="1" applyFont="1" applyNumberFormat="1"/>
    <xf borderId="0" fillId="0" fontId="5" numFmtId="0" xfId="0" applyFont="1"/>
    <xf borderId="0" fillId="0" fontId="7" numFmtId="164" xfId="0" applyAlignment="1" applyFont="1" applyNumberFormat="1">
      <alignment readingOrder="0"/>
    </xf>
    <xf borderId="0" fillId="0" fontId="7" numFmtId="164" xfId="0" applyFont="1" applyNumberFormat="1"/>
    <xf borderId="6" fillId="3" fontId="10" numFmtId="0" xfId="0" applyBorder="1" applyFont="1"/>
    <xf borderId="0" fillId="0" fontId="6" numFmtId="165" xfId="0" applyFont="1" applyNumberFormat="1"/>
    <xf borderId="0" fillId="0" fontId="7" numFmtId="10" xfId="0" applyAlignment="1" applyFont="1" applyNumberFormat="1">
      <alignment readingOrder="0"/>
    </xf>
    <xf borderId="0" fillId="0" fontId="7" numFmtId="10" xfId="0" applyFont="1" applyNumberFormat="1"/>
    <xf borderId="0" fillId="0" fontId="6" numFmtId="165" xfId="0" applyFont="1" applyNumberFormat="1"/>
    <xf borderId="7" fillId="0" fontId="7" numFmtId="0" xfId="0" applyBorder="1" applyFont="1"/>
    <xf borderId="0" fillId="0" fontId="5" numFmtId="0" xfId="0" applyAlignment="1" applyFont="1">
      <alignment readingOrder="0"/>
    </xf>
    <xf borderId="0" fillId="0" fontId="7" numFmtId="166" xfId="0" applyFont="1" applyNumberFormat="1"/>
    <xf borderId="8" fillId="0" fontId="7" numFmtId="0" xfId="0" applyAlignment="1" applyBorder="1" applyFont="1">
      <alignment horizontal="left"/>
    </xf>
    <xf borderId="8" fillId="0" fontId="6" numFmtId="165" xfId="0" applyBorder="1" applyFont="1" applyNumberFormat="1"/>
    <xf borderId="0" fillId="0" fontId="7" numFmtId="0" xfId="0" applyAlignment="1" applyFont="1">
      <alignment horizontal="left"/>
    </xf>
    <xf borderId="4" fillId="0" fontId="6" numFmtId="0" xfId="0" applyBorder="1" applyFont="1"/>
    <xf borderId="1" fillId="0" fontId="6" numFmtId="165" xfId="0" applyBorder="1" applyFont="1" applyNumberFormat="1"/>
    <xf borderId="0" fillId="0" fontId="11" numFmtId="0" xfId="0" applyFont="1"/>
    <xf borderId="0" fillId="0" fontId="11" numFmtId="0" xfId="0" applyAlignment="1" applyFont="1">
      <alignment readingOrder="0"/>
    </xf>
    <xf borderId="0" fillId="0" fontId="12" numFmtId="0" xfId="0" applyFont="1"/>
    <xf borderId="0" fillId="0" fontId="13" numFmtId="0" xfId="0" applyFont="1"/>
    <xf borderId="0" fillId="0" fontId="7" numFmtId="3" xfId="0" applyFont="1" applyNumberFormat="1"/>
    <xf borderId="0" fillId="0" fontId="7" numFmtId="167" xfId="0" applyFont="1" applyNumberFormat="1"/>
    <xf borderId="4" fillId="0" fontId="6" numFmtId="165" xfId="0" applyBorder="1" applyFont="1" applyNumberFormat="1"/>
    <xf borderId="0" fillId="0" fontId="7" numFmtId="165" xfId="0" applyFont="1" applyNumberFormat="1"/>
    <xf borderId="6" fillId="4" fontId="14" numFmtId="0" xfId="0" applyBorder="1" applyFill="1" applyFont="1"/>
    <xf borderId="0" fillId="0" fontId="6" numFmtId="168" xfId="0" applyFont="1" applyNumberFormat="1"/>
    <xf borderId="0" fillId="0" fontId="15" numFmtId="0" xfId="0" applyFont="1"/>
    <xf borderId="0" fillId="0" fontId="15" numFmtId="169" xfId="0" applyFont="1" applyNumberFormat="1"/>
    <xf borderId="0" fillId="4" fontId="16" numFmtId="0" xfId="0" applyAlignment="1" applyFont="1">
      <alignment readingOrder="0"/>
    </xf>
    <xf borderId="0" fillId="0" fontId="6" numFmtId="10" xfId="0" applyFont="1" applyNumberFormat="1"/>
    <xf borderId="6" fillId="3" fontId="17" numFmtId="0" xfId="0" applyBorder="1" applyFont="1"/>
    <xf borderId="0" fillId="0" fontId="17" numFmtId="0" xfId="0" applyFont="1"/>
    <xf borderId="1" fillId="0" fontId="18" numFmtId="0" xfId="0" applyBorder="1" applyFont="1"/>
    <xf borderId="0" fillId="0" fontId="18" numFmtId="0" xfId="0" applyFont="1"/>
    <xf borderId="6" fillId="3" fontId="19" numFmtId="0" xfId="0" applyBorder="1" applyFont="1"/>
    <xf borderId="6" fillId="3" fontId="18" numFmtId="0" xfId="0" applyBorder="1" applyFont="1"/>
    <xf borderId="0" fillId="3" fontId="18" numFmtId="0" xfId="0" applyFont="1"/>
    <xf borderId="0" fillId="0" fontId="17" numFmtId="3" xfId="0" applyFont="1" applyNumberFormat="1"/>
    <xf borderId="5" fillId="0" fontId="18" numFmtId="0" xfId="0" applyBorder="1" applyFont="1"/>
    <xf borderId="5" fillId="0" fontId="18" numFmtId="3" xfId="0" applyBorder="1" applyFont="1" applyNumberFormat="1"/>
    <xf borderId="0" fillId="0" fontId="17" numFmtId="170" xfId="0" applyFont="1" applyNumberFormat="1"/>
    <xf borderId="6" fillId="3" fontId="17" numFmtId="3" xfId="0" applyBorder="1" applyFont="1" applyNumberFormat="1"/>
    <xf borderId="0" fillId="3" fontId="17" numFmtId="3" xfId="0" applyFont="1" applyNumberFormat="1"/>
    <xf borderId="0" fillId="0" fontId="17" numFmtId="165" xfId="0" applyFont="1" applyNumberFormat="1"/>
    <xf borderId="0" fillId="0" fontId="17" numFmtId="0" xfId="0" applyAlignment="1" applyFont="1">
      <alignment readingOrder="0"/>
    </xf>
    <xf borderId="0" fillId="0" fontId="17" numFmtId="165" xfId="0" applyFont="1" applyNumberFormat="1"/>
    <xf borderId="0" fillId="0" fontId="17" numFmtId="165" xfId="0" applyAlignment="1" applyFont="1" applyNumberFormat="1">
      <alignment readingOrder="0"/>
    </xf>
    <xf borderId="0" fillId="0" fontId="17" numFmtId="3" xfId="0" applyAlignment="1" applyFont="1" applyNumberFormat="1">
      <alignment readingOrder="0"/>
    </xf>
    <xf borderId="7" fillId="0" fontId="17" numFmtId="0" xfId="0" applyBorder="1" applyFont="1"/>
    <xf borderId="0" fillId="0" fontId="17" numFmtId="165" xfId="0" applyAlignment="1" applyFont="1" applyNumberFormat="1">
      <alignment readingOrder="0"/>
    </xf>
    <xf borderId="0" fillId="0" fontId="17" numFmtId="0" xfId="0" applyAlignment="1" applyFont="1">
      <alignment horizontal="left"/>
    </xf>
    <xf borderId="5" fillId="0" fontId="17" numFmtId="165" xfId="0" applyBorder="1" applyFont="1" applyNumberFormat="1"/>
    <xf borderId="0" fillId="0" fontId="20" numFmtId="0" xfId="0" applyFont="1"/>
    <xf borderId="0" fillId="0" fontId="17" numFmtId="164" xfId="0" applyFont="1" applyNumberFormat="1"/>
    <xf borderId="6" fillId="3" fontId="18" numFmtId="168" xfId="0" applyBorder="1" applyFont="1" applyNumberFormat="1"/>
    <xf borderId="0" fillId="0" fontId="21" numFmtId="0" xfId="0" applyFont="1"/>
    <xf borderId="0" fillId="0" fontId="21" numFmtId="169" xfId="0" applyFont="1" applyNumberFormat="1"/>
    <xf borderId="5" fillId="0" fontId="18" numFmtId="0" xfId="0" applyAlignment="1" applyBorder="1" applyFont="1">
      <alignment readingOrder="0"/>
    </xf>
    <xf borderId="0" fillId="0" fontId="18" numFmtId="0" xfId="0" applyAlignment="1" applyFont="1">
      <alignment readingOrder="0"/>
    </xf>
    <xf borderId="0" fillId="0" fontId="17" numFmtId="165" xfId="0" applyAlignment="1" applyFont="1" applyNumberFormat="1">
      <alignment horizontal="right"/>
    </xf>
    <xf borderId="0" fillId="0" fontId="17" numFmtId="2" xfId="0" applyFont="1" applyNumberFormat="1"/>
    <xf borderId="6" fillId="5" fontId="22" numFmtId="0" xfId="0" applyBorder="1" applyFill="1" applyFont="1"/>
    <xf borderId="6" fillId="5" fontId="23" numFmtId="0" xfId="0" applyBorder="1" applyFont="1"/>
    <xf borderId="6" fillId="5" fontId="23" numFmtId="3" xfId="0" applyBorder="1" applyFont="1" applyNumberFormat="1"/>
    <xf borderId="6" fillId="5" fontId="23" numFmtId="2" xfId="0" applyBorder="1" applyFont="1" applyNumberFormat="1"/>
    <xf borderId="0" fillId="5" fontId="23" numFmtId="0" xfId="0" applyFont="1"/>
    <xf borderId="9" fillId="5" fontId="24" numFmtId="0" xfId="0" applyBorder="1" applyFont="1"/>
    <xf borderId="6" fillId="5" fontId="23" numFmtId="165" xfId="0" applyBorder="1" applyFont="1" applyNumberFormat="1"/>
    <xf borderId="6" fillId="5" fontId="23" numFmtId="165" xfId="0" applyAlignment="1" applyBorder="1" applyFont="1" applyNumberFormat="1">
      <alignment horizontal="right"/>
    </xf>
    <xf borderId="6" fillId="5" fontId="23" numFmtId="164" xfId="0" applyBorder="1" applyFont="1" applyNumberFormat="1"/>
    <xf borderId="10" fillId="5" fontId="24" numFmtId="0" xfId="0" applyBorder="1" applyFont="1"/>
    <xf borderId="10" fillId="5" fontId="23" numFmtId="164" xfId="0" applyBorder="1" applyFont="1" applyNumberFormat="1"/>
    <xf borderId="6" fillId="5" fontId="24" numFmtId="0" xfId="0" applyBorder="1" applyFont="1"/>
    <xf borderId="6" fillId="5" fontId="24" numFmtId="167" xfId="0" applyBorder="1" applyFont="1" applyNumberFormat="1"/>
    <xf borderId="6" fillId="5" fontId="24" numFmtId="167" xfId="0" applyAlignment="1" applyBorder="1" applyFont="1" applyNumberFormat="1">
      <alignment horizontal="right"/>
    </xf>
    <xf borderId="6" fillId="5" fontId="25" numFmtId="0" xfId="0" applyBorder="1" applyFont="1"/>
    <xf borderId="6" fillId="5" fontId="25" numFmtId="169" xfId="0" applyBorder="1" applyFont="1" applyNumberFormat="1"/>
    <xf borderId="6" fillId="5" fontId="25" numFmtId="169" xfId="0" applyAlignment="1" applyBorder="1" applyFont="1" applyNumberFormat="1">
      <alignment horizontal="right"/>
    </xf>
    <xf borderId="0" fillId="0" fontId="17" numFmtId="9" xfId="0" applyFont="1" applyNumberFormat="1"/>
    <xf borderId="0" fillId="0" fontId="26" numFmtId="0" xfId="0" applyFont="1"/>
    <xf borderId="0" fillId="0" fontId="27" numFmtId="0" xfId="0" applyFont="1"/>
    <xf borderId="0" fillId="0" fontId="17" numFmtId="4" xfId="0" applyFont="1" applyNumberFormat="1"/>
    <xf borderId="0" fillId="0" fontId="6" numFmtId="0" xfId="0" applyAlignment="1" applyFont="1">
      <alignment readingOrder="0"/>
    </xf>
    <xf borderId="0" fillId="0" fontId="5" numFmtId="0" xfId="0" applyAlignment="1" applyFont="1">
      <alignment vertical="bottom"/>
    </xf>
    <xf borderId="0" fillId="0" fontId="7" numFmtId="0" xfId="0" applyFont="1"/>
    <xf borderId="0" fillId="0" fontId="7" numFmtId="171" xfId="0" applyAlignment="1" applyFont="1" applyNumberFormat="1">
      <alignment horizontal="right" readingOrder="0" vertical="bottom"/>
    </xf>
    <xf borderId="0" fillId="0" fontId="7" numFmtId="0" xfId="0" applyAlignment="1" applyFont="1">
      <alignment readingOrder="0" vertical="bottom"/>
    </xf>
    <xf borderId="0" fillId="0" fontId="7" numFmtId="172" xfId="0" applyAlignment="1" applyFont="1" applyNumberFormat="1">
      <alignment horizontal="right" readingOrder="0" vertical="bottom"/>
    </xf>
    <xf borderId="0" fillId="0" fontId="7" numFmtId="171" xfId="0" applyAlignment="1" applyFont="1" applyNumberFormat="1">
      <alignment horizontal="right" vertical="bottom"/>
    </xf>
    <xf borderId="0" fillId="0" fontId="7" numFmtId="0" xfId="0" applyAlignment="1" applyFont="1">
      <alignment vertical="bottom"/>
    </xf>
    <xf borderId="0" fillId="0" fontId="7" numFmtId="0" xfId="0" applyAlignment="1" applyFont="1">
      <alignment horizontal="right" readingOrder="0"/>
    </xf>
    <xf borderId="0" fillId="0" fontId="7" numFmtId="173" xfId="0" applyAlignment="1" applyFont="1" applyNumberFormat="1">
      <alignment readingOrder="0"/>
    </xf>
    <xf borderId="11" fillId="0" fontId="4" numFmtId="0" xfId="0" applyAlignment="1" applyBorder="1" applyFont="1">
      <alignment shrinkToFit="0" vertical="bottom" wrapText="0"/>
    </xf>
    <xf borderId="1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Summary!$A$2</c:f>
            </c:strRef>
          </c:tx>
          <c:spPr>
            <a:ln cmpd="sng">
              <a:solidFill>
                <a:srgbClr val="4472C4"/>
              </a:solidFill>
            </a:ln>
          </c:spPr>
          <c:marker>
            <c:symbol val="none"/>
          </c:marker>
          <c:cat>
            <c:strRef>
              <c:f>Summary!$B$1:$F$1</c:f>
            </c:strRef>
          </c:cat>
          <c:val>
            <c:numRef>
              <c:f>Summary!$B$2:$F$2</c:f>
              <c:numCache/>
            </c:numRef>
          </c:val>
          <c:smooth val="0"/>
        </c:ser>
        <c:ser>
          <c:idx val="1"/>
          <c:order val="1"/>
          <c:tx>
            <c:strRef>
              <c:f>Summary!$A$3</c:f>
            </c:strRef>
          </c:tx>
          <c:spPr>
            <a:ln cmpd="sng">
              <a:solidFill>
                <a:srgbClr val="ED7D31"/>
              </a:solidFill>
            </a:ln>
          </c:spPr>
          <c:marker>
            <c:symbol val="none"/>
          </c:marker>
          <c:cat>
            <c:strRef>
              <c:f>Summary!$B$1:$F$1</c:f>
            </c:strRef>
          </c:cat>
          <c:val>
            <c:numRef>
              <c:f>Summary!$B$3:$F$3</c:f>
              <c:numCache/>
            </c:numRef>
          </c:val>
          <c:smooth val="0"/>
        </c:ser>
        <c:ser>
          <c:idx val="2"/>
          <c:order val="2"/>
          <c:tx>
            <c:strRef>
              <c:f>Summary!$A$4</c:f>
            </c:strRef>
          </c:tx>
          <c:spPr>
            <a:ln cmpd="sng">
              <a:solidFill>
                <a:srgbClr val="A5A5A5"/>
              </a:solidFill>
            </a:ln>
          </c:spPr>
          <c:marker>
            <c:symbol val="none"/>
          </c:marker>
          <c:cat>
            <c:strRef>
              <c:f>Summary!$B$1:$F$1</c:f>
            </c:strRef>
          </c:cat>
          <c:val>
            <c:numRef>
              <c:f>Summary!$B$4:$F$4</c:f>
              <c:numCache/>
            </c:numRef>
          </c:val>
          <c:smooth val="0"/>
        </c:ser>
        <c:ser>
          <c:idx val="3"/>
          <c:order val="3"/>
          <c:tx>
            <c:strRef>
              <c:f>Summary!$A$5</c:f>
            </c:strRef>
          </c:tx>
          <c:spPr>
            <a:ln cmpd="sng">
              <a:solidFill>
                <a:srgbClr val="FFC000"/>
              </a:solidFill>
            </a:ln>
          </c:spPr>
          <c:marker>
            <c:symbol val="none"/>
          </c:marker>
          <c:cat>
            <c:strRef>
              <c:f>Summary!$B$1:$F$1</c:f>
            </c:strRef>
          </c:cat>
          <c:val>
            <c:numRef>
              <c:f>Summary!$B$5:$F$5</c:f>
              <c:numCache/>
            </c:numRef>
          </c:val>
          <c:smooth val="0"/>
        </c:ser>
        <c:ser>
          <c:idx val="4"/>
          <c:order val="4"/>
          <c:tx>
            <c:strRef>
              <c:f>Summary!$A$6</c:f>
            </c:strRef>
          </c:tx>
          <c:spPr>
            <a:ln cmpd="sng">
              <a:solidFill>
                <a:srgbClr val="5B9BD5"/>
              </a:solidFill>
            </a:ln>
          </c:spPr>
          <c:marker>
            <c:symbol val="none"/>
          </c:marker>
          <c:cat>
            <c:strRef>
              <c:f>Summary!$B$1:$F$1</c:f>
            </c:strRef>
          </c:cat>
          <c:val>
            <c:numRef>
              <c:f>Summary!$B$6:$F$6</c:f>
              <c:numCache/>
            </c:numRef>
          </c:val>
          <c:smooth val="0"/>
        </c:ser>
        <c:axId val="282468487"/>
        <c:axId val="799853847"/>
      </c:lineChart>
      <c:catAx>
        <c:axId val="2824684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799853847"/>
      </c:catAx>
      <c:valAx>
        <c:axId val="7998538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2468487"/>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Operational Cost Breakdown</a:t>
            </a:r>
          </a:p>
        </c:rich>
      </c:tx>
      <c:overlay val="0"/>
    </c:title>
    <c:plotArea>
      <c:layout/>
      <c:areaChart>
        <c:grouping val="percentStacked"/>
        <c:ser>
          <c:idx val="0"/>
          <c:order val="0"/>
          <c:tx>
            <c:strRef>
              <c:f>Summary!$A$39</c:f>
            </c:strRef>
          </c:tx>
          <c:spPr>
            <a:solidFill>
              <a:srgbClr val="4472C4">
                <a:alpha val="30000"/>
              </a:srgbClr>
            </a:solidFill>
            <a:ln cmpd="sng">
              <a:solidFill>
                <a:srgbClr val="4472C4"/>
              </a:solidFill>
            </a:ln>
          </c:spPr>
          <c:cat>
            <c:strRef>
              <c:f>Summary!$B$1:$G$1</c:f>
            </c:strRef>
          </c:cat>
          <c:val>
            <c:numRef>
              <c:f>Summary!$B$39:$G$39</c:f>
              <c:numCache/>
            </c:numRef>
          </c:val>
        </c:ser>
        <c:ser>
          <c:idx val="1"/>
          <c:order val="1"/>
          <c:tx>
            <c:strRef>
              <c:f>Summary!$A$41</c:f>
            </c:strRef>
          </c:tx>
          <c:spPr>
            <a:solidFill>
              <a:srgbClr val="ED7D31">
                <a:alpha val="30000"/>
              </a:srgbClr>
            </a:solidFill>
            <a:ln cmpd="sng">
              <a:solidFill>
                <a:srgbClr val="ED7D31"/>
              </a:solidFill>
            </a:ln>
          </c:spPr>
          <c:cat>
            <c:strRef>
              <c:f>Summary!$B$1:$G$1</c:f>
            </c:strRef>
          </c:cat>
          <c:val>
            <c:numRef>
              <c:f>Summary!$B$41:$G$41</c:f>
              <c:numCache/>
            </c:numRef>
          </c:val>
        </c:ser>
        <c:ser>
          <c:idx val="2"/>
          <c:order val="2"/>
          <c:tx>
            <c:strRef>
              <c:f>Summary!$A$42</c:f>
            </c:strRef>
          </c:tx>
          <c:spPr>
            <a:solidFill>
              <a:srgbClr val="A5A5A5">
                <a:alpha val="30000"/>
              </a:srgbClr>
            </a:solidFill>
            <a:ln cmpd="sng">
              <a:solidFill>
                <a:srgbClr val="A5A5A5"/>
              </a:solidFill>
            </a:ln>
          </c:spPr>
          <c:cat>
            <c:strRef>
              <c:f>Summary!$B$1:$G$1</c:f>
            </c:strRef>
          </c:cat>
          <c:val>
            <c:numRef>
              <c:f>Summary!$B$42:$G$42</c:f>
              <c:numCache/>
            </c:numRef>
          </c:val>
        </c:ser>
        <c:ser>
          <c:idx val="3"/>
          <c:order val="3"/>
          <c:tx>
            <c:strRef>
              <c:f>Summary!$A$43</c:f>
            </c:strRef>
          </c:tx>
          <c:spPr>
            <a:solidFill>
              <a:srgbClr val="FFC000">
                <a:alpha val="30000"/>
              </a:srgbClr>
            </a:solidFill>
            <a:ln cmpd="sng">
              <a:solidFill>
                <a:srgbClr val="FFC000"/>
              </a:solidFill>
            </a:ln>
          </c:spPr>
          <c:cat>
            <c:strRef>
              <c:f>Summary!$B$1:$G$1</c:f>
            </c:strRef>
          </c:cat>
          <c:val>
            <c:numRef>
              <c:f>Summary!$B$43:$G$43</c:f>
              <c:numCache/>
            </c:numRef>
          </c:val>
        </c:ser>
        <c:ser>
          <c:idx val="4"/>
          <c:order val="4"/>
          <c:tx>
            <c:strRef>
              <c:f>Summary!$A$44</c:f>
            </c:strRef>
          </c:tx>
          <c:spPr>
            <a:solidFill>
              <a:srgbClr val="5B9BD5">
                <a:alpha val="30000"/>
              </a:srgbClr>
            </a:solidFill>
            <a:ln cmpd="sng">
              <a:solidFill>
                <a:srgbClr val="5B9BD5"/>
              </a:solidFill>
            </a:ln>
          </c:spPr>
          <c:cat>
            <c:strRef>
              <c:f>Summary!$B$1:$G$1</c:f>
            </c:strRef>
          </c:cat>
          <c:val>
            <c:numRef>
              <c:f>Summary!$B$44:$G$44</c:f>
              <c:numCache/>
            </c:numRef>
          </c:val>
        </c:ser>
        <c:ser>
          <c:idx val="5"/>
          <c:order val="5"/>
          <c:tx>
            <c:strRef>
              <c:f>Summary!$A$45</c:f>
            </c:strRef>
          </c:tx>
          <c:spPr>
            <a:solidFill>
              <a:srgbClr val="70AD47">
                <a:alpha val="30000"/>
              </a:srgbClr>
            </a:solidFill>
            <a:ln cmpd="sng">
              <a:solidFill>
                <a:srgbClr val="70AD47"/>
              </a:solidFill>
            </a:ln>
          </c:spPr>
          <c:cat>
            <c:strRef>
              <c:f>Summary!$B$1:$G$1</c:f>
            </c:strRef>
          </c:cat>
          <c:val>
            <c:numRef>
              <c:f>Summary!$B$45:$G$45</c:f>
              <c:numCache/>
            </c:numRef>
          </c:val>
        </c:ser>
        <c:ser>
          <c:idx val="6"/>
          <c:order val="6"/>
          <c:tx>
            <c:strRef>
              <c:f>Summary!$A$46</c:f>
            </c:strRef>
          </c:tx>
          <c:spPr>
            <a:solidFill>
              <a:srgbClr val="7C9CD6">
                <a:alpha val="30000"/>
              </a:srgbClr>
            </a:solidFill>
            <a:ln cmpd="sng">
              <a:solidFill>
                <a:srgbClr val="7C9CD6"/>
              </a:solidFill>
            </a:ln>
          </c:spPr>
          <c:cat>
            <c:strRef>
              <c:f>Summary!$B$1:$G$1</c:f>
            </c:strRef>
          </c:cat>
          <c:val>
            <c:numRef>
              <c:f>Summary!$B$46:$G$46</c:f>
              <c:numCache/>
            </c:numRef>
          </c:val>
        </c:ser>
        <c:ser>
          <c:idx val="7"/>
          <c:order val="7"/>
          <c:tx>
            <c:strRef>
              <c:f>Summary!$A$37</c:f>
            </c:strRef>
          </c:tx>
          <c:spPr>
            <a:solidFill>
              <a:srgbClr val="F2A46F">
                <a:alpha val="30000"/>
              </a:srgbClr>
            </a:solidFill>
            <a:ln cmpd="sng">
              <a:solidFill>
                <a:srgbClr val="F2A46F"/>
              </a:solidFill>
            </a:ln>
          </c:spPr>
          <c:cat>
            <c:strRef>
              <c:f>Summary!$B$1:$G$1</c:f>
            </c:strRef>
          </c:cat>
          <c:val>
            <c:numRef>
              <c:f>Summary!$B$37:$G$37</c:f>
              <c:numCache/>
            </c:numRef>
          </c:val>
        </c:ser>
        <c:ser>
          <c:idx val="8"/>
          <c:order val="8"/>
          <c:tx>
            <c:strRef>
              <c:f>Summary!$A$38</c:f>
            </c:strRef>
          </c:tx>
          <c:spPr>
            <a:solidFill>
              <a:srgbClr val="C0C0C0">
                <a:alpha val="30000"/>
              </a:srgbClr>
            </a:solidFill>
            <a:ln cmpd="sng">
              <a:solidFill>
                <a:srgbClr val="C0C0C0"/>
              </a:solidFill>
            </a:ln>
          </c:spPr>
          <c:cat>
            <c:strRef>
              <c:f>Summary!$B$1:$G$1</c:f>
            </c:strRef>
          </c:cat>
          <c:val>
            <c:numRef>
              <c:f>Summary!$B$38:$G$38</c:f>
              <c:numCache/>
            </c:numRef>
          </c:val>
        </c:ser>
        <c:ser>
          <c:idx val="9"/>
          <c:order val="9"/>
          <c:tx>
            <c:strRef>
              <c:f>Summary!$A$40</c:f>
            </c:strRef>
          </c:tx>
          <c:spPr>
            <a:solidFill>
              <a:srgbClr val="FFD34D">
                <a:alpha val="30000"/>
              </a:srgbClr>
            </a:solidFill>
            <a:ln cmpd="sng">
              <a:solidFill>
                <a:srgbClr val="FFD34D"/>
              </a:solidFill>
            </a:ln>
          </c:spPr>
          <c:cat>
            <c:strRef>
              <c:f>Summary!$B$1:$G$1</c:f>
            </c:strRef>
          </c:cat>
          <c:val>
            <c:numRef>
              <c:f>Summary!$B$40:$G$40</c:f>
              <c:numCache/>
            </c:numRef>
          </c:val>
        </c:ser>
        <c:axId val="1456266434"/>
        <c:axId val="57372425"/>
      </c:areaChart>
      <c:catAx>
        <c:axId val="14562664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57372425"/>
      </c:catAx>
      <c:valAx>
        <c:axId val="573724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626643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Operational + Marketing Cost Breakdown</a:t>
            </a:r>
          </a:p>
        </c:rich>
      </c:tx>
      <c:overlay val="0"/>
    </c:title>
    <c:plotArea>
      <c:layout/>
      <c:areaChart>
        <c:grouping val="percentStacked"/>
        <c:ser>
          <c:idx val="0"/>
          <c:order val="0"/>
          <c:tx>
            <c:strRef>
              <c:f>Summary!$A$38</c:f>
            </c:strRef>
          </c:tx>
          <c:spPr>
            <a:solidFill>
              <a:srgbClr val="4472C4">
                <a:alpha val="30000"/>
              </a:srgbClr>
            </a:solidFill>
            <a:ln cmpd="sng">
              <a:solidFill>
                <a:srgbClr val="4472C4"/>
              </a:solidFill>
            </a:ln>
          </c:spPr>
          <c:cat>
            <c:strRef>
              <c:f>Summary!$B$1:$G$1</c:f>
            </c:strRef>
          </c:cat>
          <c:val>
            <c:numRef>
              <c:f>Summary!$B$38:$G$38</c:f>
              <c:numCache/>
            </c:numRef>
          </c:val>
        </c:ser>
        <c:ser>
          <c:idx val="1"/>
          <c:order val="1"/>
          <c:tx>
            <c:strRef>
              <c:f>Summary!$A$39</c:f>
            </c:strRef>
          </c:tx>
          <c:spPr>
            <a:solidFill>
              <a:srgbClr val="ED7D31">
                <a:alpha val="30000"/>
              </a:srgbClr>
            </a:solidFill>
            <a:ln cmpd="sng">
              <a:solidFill>
                <a:srgbClr val="ED7D31"/>
              </a:solidFill>
            </a:ln>
          </c:spPr>
          <c:cat>
            <c:strRef>
              <c:f>Summary!$B$1:$G$1</c:f>
            </c:strRef>
          </c:cat>
          <c:val>
            <c:numRef>
              <c:f>Summary!$B$39:$G$39</c:f>
              <c:numCache/>
            </c:numRef>
          </c:val>
        </c:ser>
        <c:ser>
          <c:idx val="2"/>
          <c:order val="2"/>
          <c:tx>
            <c:strRef>
              <c:f>Summary!$A$40</c:f>
            </c:strRef>
          </c:tx>
          <c:spPr>
            <a:solidFill>
              <a:srgbClr val="A5A5A5">
                <a:alpha val="30000"/>
              </a:srgbClr>
            </a:solidFill>
            <a:ln cmpd="sng">
              <a:solidFill>
                <a:srgbClr val="A5A5A5"/>
              </a:solidFill>
            </a:ln>
          </c:spPr>
          <c:cat>
            <c:strRef>
              <c:f>Summary!$B$1:$G$1</c:f>
            </c:strRef>
          </c:cat>
          <c:val>
            <c:numRef>
              <c:f>Summary!$B$40:$G$40</c:f>
              <c:numCache/>
            </c:numRef>
          </c:val>
        </c:ser>
        <c:ser>
          <c:idx val="3"/>
          <c:order val="3"/>
          <c:tx>
            <c:strRef>
              <c:f>Summary!$A$41</c:f>
            </c:strRef>
          </c:tx>
          <c:spPr>
            <a:solidFill>
              <a:srgbClr val="FFC000">
                <a:alpha val="30000"/>
              </a:srgbClr>
            </a:solidFill>
            <a:ln cmpd="sng">
              <a:solidFill>
                <a:srgbClr val="FFC000"/>
              </a:solidFill>
            </a:ln>
          </c:spPr>
          <c:cat>
            <c:strRef>
              <c:f>Summary!$B$1:$G$1</c:f>
            </c:strRef>
          </c:cat>
          <c:val>
            <c:numRef>
              <c:f>Summary!$B$41:$G$41</c:f>
              <c:numCache/>
            </c:numRef>
          </c:val>
        </c:ser>
        <c:ser>
          <c:idx val="4"/>
          <c:order val="4"/>
          <c:tx>
            <c:strRef>
              <c:f>Summary!$A$42</c:f>
            </c:strRef>
          </c:tx>
          <c:spPr>
            <a:solidFill>
              <a:srgbClr val="5B9BD5">
                <a:alpha val="30000"/>
              </a:srgbClr>
            </a:solidFill>
            <a:ln cmpd="sng">
              <a:solidFill>
                <a:srgbClr val="5B9BD5"/>
              </a:solidFill>
            </a:ln>
          </c:spPr>
          <c:cat>
            <c:strRef>
              <c:f>Summary!$B$1:$G$1</c:f>
            </c:strRef>
          </c:cat>
          <c:val>
            <c:numRef>
              <c:f>Summary!$B$42:$G$42</c:f>
              <c:numCache/>
            </c:numRef>
          </c:val>
        </c:ser>
        <c:ser>
          <c:idx val="5"/>
          <c:order val="5"/>
          <c:tx>
            <c:strRef>
              <c:f>Summary!$A$43</c:f>
            </c:strRef>
          </c:tx>
          <c:spPr>
            <a:solidFill>
              <a:srgbClr val="70AD47">
                <a:alpha val="30000"/>
              </a:srgbClr>
            </a:solidFill>
            <a:ln cmpd="sng">
              <a:solidFill>
                <a:srgbClr val="70AD47"/>
              </a:solidFill>
            </a:ln>
          </c:spPr>
          <c:cat>
            <c:strRef>
              <c:f>Summary!$B$1:$G$1</c:f>
            </c:strRef>
          </c:cat>
          <c:val>
            <c:numRef>
              <c:f>Summary!$B$43:$G$43</c:f>
              <c:numCache/>
            </c:numRef>
          </c:val>
        </c:ser>
        <c:ser>
          <c:idx val="6"/>
          <c:order val="6"/>
          <c:tx>
            <c:strRef>
              <c:f>Summary!$A$44</c:f>
            </c:strRef>
          </c:tx>
          <c:spPr>
            <a:solidFill>
              <a:srgbClr val="7C9CD6">
                <a:alpha val="30000"/>
              </a:srgbClr>
            </a:solidFill>
            <a:ln cmpd="sng">
              <a:solidFill>
                <a:srgbClr val="7C9CD6"/>
              </a:solidFill>
            </a:ln>
          </c:spPr>
          <c:cat>
            <c:strRef>
              <c:f>Summary!$B$1:$G$1</c:f>
            </c:strRef>
          </c:cat>
          <c:val>
            <c:numRef>
              <c:f>Summary!$B$44:$G$44</c:f>
              <c:numCache/>
            </c:numRef>
          </c:val>
        </c:ser>
        <c:ser>
          <c:idx val="7"/>
          <c:order val="7"/>
          <c:tx>
            <c:strRef>
              <c:f>Summary!$A$45</c:f>
            </c:strRef>
          </c:tx>
          <c:spPr>
            <a:solidFill>
              <a:srgbClr val="F2A46F">
                <a:alpha val="30000"/>
              </a:srgbClr>
            </a:solidFill>
            <a:ln cmpd="sng">
              <a:solidFill>
                <a:srgbClr val="F2A46F"/>
              </a:solidFill>
            </a:ln>
          </c:spPr>
          <c:cat>
            <c:strRef>
              <c:f>Summary!$B$1:$G$1</c:f>
            </c:strRef>
          </c:cat>
          <c:val>
            <c:numRef>
              <c:f>Summary!$B$45:$G$45</c:f>
              <c:numCache/>
            </c:numRef>
          </c:val>
        </c:ser>
        <c:ser>
          <c:idx val="8"/>
          <c:order val="8"/>
          <c:tx>
            <c:strRef>
              <c:f>Summary!$A$46</c:f>
            </c:strRef>
          </c:tx>
          <c:spPr>
            <a:solidFill>
              <a:srgbClr val="C0C0C0">
                <a:alpha val="30000"/>
              </a:srgbClr>
            </a:solidFill>
            <a:ln cmpd="sng">
              <a:solidFill>
                <a:srgbClr val="C0C0C0"/>
              </a:solidFill>
            </a:ln>
          </c:spPr>
          <c:cat>
            <c:strRef>
              <c:f>Summary!$B$1:$G$1</c:f>
            </c:strRef>
          </c:cat>
          <c:val>
            <c:numRef>
              <c:f>Summary!$B$46:$G$46</c:f>
              <c:numCache/>
            </c:numRef>
          </c:val>
        </c:ser>
        <c:ser>
          <c:idx val="9"/>
          <c:order val="9"/>
          <c:tx>
            <c:strRef>
              <c:f>Summary!$A$37</c:f>
            </c:strRef>
          </c:tx>
          <c:spPr>
            <a:solidFill>
              <a:srgbClr val="FFD34D">
                <a:alpha val="30000"/>
              </a:srgbClr>
            </a:solidFill>
            <a:ln cmpd="sng">
              <a:solidFill>
                <a:srgbClr val="FFD34D"/>
              </a:solidFill>
            </a:ln>
          </c:spPr>
          <c:cat>
            <c:strRef>
              <c:f>Summary!$B$1:$G$1</c:f>
            </c:strRef>
          </c:cat>
          <c:val>
            <c:numRef>
              <c:f>Summary!$B$37:$G$37</c:f>
              <c:numCache/>
            </c:numRef>
          </c:val>
        </c:ser>
        <c:ser>
          <c:idx val="10"/>
          <c:order val="10"/>
          <c:tx>
            <c:strRef>
              <c:f>Summary!$A$59</c:f>
            </c:strRef>
          </c:tx>
          <c:spPr>
            <a:solidFill>
              <a:srgbClr val="8CB9E2">
                <a:alpha val="30000"/>
              </a:srgbClr>
            </a:solidFill>
            <a:ln cmpd="sng">
              <a:solidFill>
                <a:srgbClr val="8CB9E2"/>
              </a:solidFill>
            </a:ln>
          </c:spPr>
          <c:cat>
            <c:strRef>
              <c:f>Summary!$B$1:$G$1</c:f>
            </c:strRef>
          </c:cat>
          <c:val>
            <c:numRef>
              <c:f>Summary!$B$59:$G$59</c:f>
              <c:numCache/>
            </c:numRef>
          </c:val>
        </c:ser>
        <c:ser>
          <c:idx val="11"/>
          <c:order val="11"/>
          <c:tx>
            <c:strRef>
              <c:f>Summary!$A$60</c:f>
            </c:strRef>
          </c:tx>
          <c:spPr>
            <a:solidFill>
              <a:srgbClr val="9BC67E">
                <a:alpha val="30000"/>
              </a:srgbClr>
            </a:solidFill>
            <a:ln cmpd="sng">
              <a:solidFill>
                <a:srgbClr val="9BC67E"/>
              </a:solidFill>
            </a:ln>
          </c:spPr>
          <c:cat>
            <c:strRef>
              <c:f>Summary!$B$1:$G$1</c:f>
            </c:strRef>
          </c:cat>
          <c:val>
            <c:numRef>
              <c:f>Summary!$B$60:$G$60</c:f>
              <c:numCache/>
            </c:numRef>
          </c:val>
        </c:ser>
        <c:axId val="1627658686"/>
        <c:axId val="37704752"/>
      </c:areaChart>
      <c:catAx>
        <c:axId val="16276586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Year</a:t>
                </a:r>
              </a:p>
            </c:rich>
          </c:tx>
          <c:overlay val="0"/>
        </c:title>
        <c:numFmt formatCode="General" sourceLinked="1"/>
        <c:majorTickMark val="none"/>
        <c:minorTickMark val="none"/>
        <c:spPr/>
        <c:txPr>
          <a:bodyPr/>
          <a:lstStyle/>
          <a:p>
            <a:pPr lvl="0">
              <a:defRPr b="0">
                <a:solidFill>
                  <a:srgbClr val="000000"/>
                </a:solidFill>
                <a:latin typeface="+mn-lt"/>
              </a:defRPr>
            </a:pPr>
          </a:p>
        </c:txPr>
        <c:crossAx val="37704752"/>
      </c:catAx>
      <c:valAx>
        <c:axId val="377047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2765868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Cost of Funds (transact), Cost of Funds (revolve), Fraud Expenses, Bad Debt Cost, Collections Cost…</a:t>
            </a:r>
          </a:p>
        </c:rich>
      </c:tx>
      <c:overlay val="0"/>
    </c:title>
    <c:plotArea>
      <c:layout/>
      <c:areaChart>
        <c:grouping val="percentStacked"/>
        <c:ser>
          <c:idx val="0"/>
          <c:order val="0"/>
          <c:tx>
            <c:strRef>
              <c:f>Details!$A$42</c:f>
            </c:strRef>
          </c:tx>
          <c:spPr>
            <a:solidFill>
              <a:srgbClr val="4472C4">
                <a:alpha val="30000"/>
              </a:srgbClr>
            </a:solidFill>
            <a:ln cmpd="sng">
              <a:solidFill>
                <a:srgbClr val="4472C4"/>
              </a:solidFill>
            </a:ln>
          </c:spPr>
          <c:cat>
            <c:strRef>
              <c:f>Details!$B$2:$BU$2</c:f>
            </c:strRef>
          </c:cat>
          <c:val>
            <c:numRef>
              <c:f>Details!$B$42:$BU$42</c:f>
              <c:numCache/>
            </c:numRef>
          </c:val>
        </c:ser>
        <c:ser>
          <c:idx val="1"/>
          <c:order val="1"/>
          <c:tx>
            <c:strRef>
              <c:f>Details!$A$43</c:f>
            </c:strRef>
          </c:tx>
          <c:spPr>
            <a:solidFill>
              <a:srgbClr val="ED7D31">
                <a:alpha val="30000"/>
              </a:srgbClr>
            </a:solidFill>
            <a:ln cmpd="sng">
              <a:solidFill>
                <a:srgbClr val="ED7D31"/>
              </a:solidFill>
            </a:ln>
          </c:spPr>
          <c:cat>
            <c:strRef>
              <c:f>Details!$B$2:$BU$2</c:f>
            </c:strRef>
          </c:cat>
          <c:val>
            <c:numRef>
              <c:f>Details!$B$43:$BU$43</c:f>
              <c:numCache/>
            </c:numRef>
          </c:val>
        </c:ser>
        <c:ser>
          <c:idx val="2"/>
          <c:order val="2"/>
          <c:tx>
            <c:strRef>
              <c:f>Details!$A$44</c:f>
            </c:strRef>
          </c:tx>
          <c:spPr>
            <a:solidFill>
              <a:srgbClr val="A5A5A5">
                <a:alpha val="30000"/>
              </a:srgbClr>
            </a:solidFill>
            <a:ln cmpd="sng">
              <a:solidFill>
                <a:srgbClr val="A5A5A5"/>
              </a:solidFill>
            </a:ln>
          </c:spPr>
          <c:cat>
            <c:strRef>
              <c:f>Details!$B$2:$BU$2</c:f>
            </c:strRef>
          </c:cat>
          <c:val>
            <c:numRef>
              <c:f>Details!$B$44:$BU$44</c:f>
              <c:numCache/>
            </c:numRef>
          </c:val>
        </c:ser>
        <c:ser>
          <c:idx val="3"/>
          <c:order val="3"/>
          <c:tx>
            <c:strRef>
              <c:f>Details!$A$45</c:f>
            </c:strRef>
          </c:tx>
          <c:spPr>
            <a:solidFill>
              <a:srgbClr val="FFC000">
                <a:alpha val="30000"/>
              </a:srgbClr>
            </a:solidFill>
            <a:ln cmpd="sng">
              <a:solidFill>
                <a:srgbClr val="FFC000"/>
              </a:solidFill>
            </a:ln>
          </c:spPr>
          <c:cat>
            <c:strRef>
              <c:f>Details!$B$2:$BU$2</c:f>
            </c:strRef>
          </c:cat>
          <c:val>
            <c:numRef>
              <c:f>Details!$B$45:$BU$45</c:f>
              <c:numCache/>
            </c:numRef>
          </c:val>
        </c:ser>
        <c:ser>
          <c:idx val="4"/>
          <c:order val="4"/>
          <c:tx>
            <c:strRef>
              <c:f>Details!$A$46</c:f>
            </c:strRef>
          </c:tx>
          <c:spPr>
            <a:solidFill>
              <a:srgbClr val="5B9BD5">
                <a:alpha val="30000"/>
              </a:srgbClr>
            </a:solidFill>
            <a:ln cmpd="sng">
              <a:solidFill>
                <a:srgbClr val="5B9BD5"/>
              </a:solidFill>
            </a:ln>
          </c:spPr>
          <c:cat>
            <c:strRef>
              <c:f>Details!$B$2:$BU$2</c:f>
            </c:strRef>
          </c:cat>
          <c:val>
            <c:numRef>
              <c:f>Details!$B$46:$BU$46</c:f>
              <c:numCache/>
            </c:numRef>
          </c:val>
        </c:ser>
        <c:ser>
          <c:idx val="5"/>
          <c:order val="5"/>
          <c:tx>
            <c:strRef>
              <c:f>Details!$A$47</c:f>
            </c:strRef>
          </c:tx>
          <c:spPr>
            <a:solidFill>
              <a:srgbClr val="70AD47">
                <a:alpha val="30000"/>
              </a:srgbClr>
            </a:solidFill>
            <a:ln cmpd="sng">
              <a:solidFill>
                <a:srgbClr val="70AD47"/>
              </a:solidFill>
            </a:ln>
          </c:spPr>
          <c:cat>
            <c:strRef>
              <c:f>Details!$B$2:$BU$2</c:f>
            </c:strRef>
          </c:cat>
          <c:val>
            <c:numRef>
              <c:f>Details!$B$47:$BU$47</c:f>
              <c:numCache/>
            </c:numRef>
          </c:val>
        </c:ser>
        <c:ser>
          <c:idx val="6"/>
          <c:order val="6"/>
          <c:tx>
            <c:strRef>
              <c:f>Details!$A$48</c:f>
            </c:strRef>
          </c:tx>
          <c:spPr>
            <a:solidFill>
              <a:srgbClr val="7C9CD6">
                <a:alpha val="30000"/>
              </a:srgbClr>
            </a:solidFill>
            <a:ln cmpd="sng">
              <a:solidFill>
                <a:srgbClr val="7C9CD6"/>
              </a:solidFill>
            </a:ln>
          </c:spPr>
          <c:cat>
            <c:strRef>
              <c:f>Details!$B$2:$BU$2</c:f>
            </c:strRef>
          </c:cat>
          <c:val>
            <c:numRef>
              <c:f>Details!$B$48:$BU$48</c:f>
              <c:numCache/>
            </c:numRef>
          </c:val>
        </c:ser>
        <c:ser>
          <c:idx val="7"/>
          <c:order val="7"/>
          <c:tx>
            <c:strRef>
              <c:f>Details!$A$49</c:f>
            </c:strRef>
          </c:tx>
          <c:spPr>
            <a:solidFill>
              <a:srgbClr val="F2A46F">
                <a:alpha val="30000"/>
              </a:srgbClr>
            </a:solidFill>
            <a:ln cmpd="sng">
              <a:solidFill>
                <a:srgbClr val="F2A46F"/>
              </a:solidFill>
            </a:ln>
          </c:spPr>
          <c:cat>
            <c:strRef>
              <c:f>Details!$B$2:$BU$2</c:f>
            </c:strRef>
          </c:cat>
          <c:val>
            <c:numRef>
              <c:f>Details!$B$49:$BU$49</c:f>
              <c:numCache/>
            </c:numRef>
          </c:val>
        </c:ser>
        <c:ser>
          <c:idx val="8"/>
          <c:order val="8"/>
          <c:tx>
            <c:strRef>
              <c:f>Details!$A$50</c:f>
            </c:strRef>
          </c:tx>
          <c:spPr>
            <a:solidFill>
              <a:srgbClr val="C0C0C0">
                <a:alpha val="30000"/>
              </a:srgbClr>
            </a:solidFill>
            <a:ln cmpd="sng">
              <a:solidFill>
                <a:srgbClr val="C0C0C0"/>
              </a:solidFill>
            </a:ln>
          </c:spPr>
          <c:cat>
            <c:strRef>
              <c:f>Details!$B$2:$BU$2</c:f>
            </c:strRef>
          </c:cat>
          <c:val>
            <c:numRef>
              <c:f>Details!$B$50:$BU$50</c:f>
              <c:numCache/>
            </c:numRef>
          </c:val>
        </c:ser>
        <c:ser>
          <c:idx val="9"/>
          <c:order val="9"/>
          <c:tx>
            <c:strRef>
              <c:f>Details!$A$51</c:f>
            </c:strRef>
          </c:tx>
          <c:spPr>
            <a:solidFill>
              <a:srgbClr val="FFD34D">
                <a:alpha val="30000"/>
              </a:srgbClr>
            </a:solidFill>
            <a:ln cmpd="sng">
              <a:solidFill>
                <a:srgbClr val="FFD34D"/>
              </a:solidFill>
            </a:ln>
          </c:spPr>
          <c:cat>
            <c:strRef>
              <c:f>Details!$B$2:$BU$2</c:f>
            </c:strRef>
          </c:cat>
          <c:val>
            <c:numRef>
              <c:f>Details!$B$51:$BU$51</c:f>
              <c:numCache/>
            </c:numRef>
          </c:val>
        </c:ser>
        <c:ser>
          <c:idx val="10"/>
          <c:order val="10"/>
          <c:tx>
            <c:strRef>
              <c:f>Details!$A$52</c:f>
            </c:strRef>
          </c:tx>
          <c:spPr>
            <a:solidFill>
              <a:srgbClr val="8CB9E2">
                <a:alpha val="30000"/>
              </a:srgbClr>
            </a:solidFill>
            <a:ln cmpd="sng">
              <a:solidFill>
                <a:srgbClr val="8CB9E2"/>
              </a:solidFill>
            </a:ln>
          </c:spPr>
          <c:cat>
            <c:strRef>
              <c:f>Details!$B$2:$BU$2</c:f>
            </c:strRef>
          </c:cat>
          <c:val>
            <c:numRef>
              <c:f>Details!$B$52:$BU$52</c:f>
              <c:numCache/>
            </c:numRef>
          </c:val>
        </c:ser>
        <c:ser>
          <c:idx val="11"/>
          <c:order val="11"/>
          <c:tx>
            <c:strRef>
              <c:f>Details!$A$55</c:f>
            </c:strRef>
          </c:tx>
          <c:spPr>
            <a:solidFill>
              <a:srgbClr val="9BC67E">
                <a:alpha val="30000"/>
              </a:srgbClr>
            </a:solidFill>
            <a:ln cmpd="sng">
              <a:solidFill>
                <a:srgbClr val="9BC67E"/>
              </a:solidFill>
            </a:ln>
          </c:spPr>
          <c:cat>
            <c:strRef>
              <c:f>Details!$B$2:$BU$2</c:f>
            </c:strRef>
          </c:cat>
          <c:val>
            <c:numRef>
              <c:f>Details!$B$55:$BU$55</c:f>
              <c:numCache/>
            </c:numRef>
          </c:val>
        </c:ser>
        <c:ser>
          <c:idx val="12"/>
          <c:order val="12"/>
          <c:tx>
            <c:strRef>
              <c:f>Details!$A$56</c:f>
            </c:strRef>
          </c:tx>
          <c:spPr>
            <a:solidFill>
              <a:srgbClr val="B4C7E7">
                <a:alpha val="30000"/>
              </a:srgbClr>
            </a:solidFill>
            <a:ln cmpd="sng">
              <a:solidFill>
                <a:srgbClr val="B4C7E7"/>
              </a:solidFill>
            </a:ln>
          </c:spPr>
          <c:cat>
            <c:strRef>
              <c:f>Details!$B$2:$BU$2</c:f>
            </c:strRef>
          </c:cat>
          <c:val>
            <c:numRef>
              <c:f>Details!$B$56:$BU$56</c:f>
              <c:numCache/>
            </c:numRef>
          </c:val>
        </c:ser>
        <c:ser>
          <c:idx val="13"/>
          <c:order val="13"/>
          <c:tx>
            <c:strRef>
              <c:f>Details!$A$57</c:f>
            </c:strRef>
          </c:tx>
          <c:spPr>
            <a:solidFill>
              <a:srgbClr val="F8CBAD">
                <a:alpha val="30000"/>
              </a:srgbClr>
            </a:solidFill>
            <a:ln cmpd="sng">
              <a:solidFill>
                <a:srgbClr val="F8CBAD"/>
              </a:solidFill>
            </a:ln>
          </c:spPr>
          <c:cat>
            <c:strRef>
              <c:f>Details!$B$2:$BU$2</c:f>
            </c:strRef>
          </c:cat>
          <c:val>
            <c:numRef>
              <c:f>Details!$B$57:$BU$57</c:f>
              <c:numCache/>
            </c:numRef>
          </c:val>
        </c:ser>
        <c:axId val="1908634311"/>
        <c:axId val="129269739"/>
      </c:areaChart>
      <c:catAx>
        <c:axId val="19086343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9269739"/>
      </c:catAx>
      <c:valAx>
        <c:axId val="1292697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863431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65</xdr:row>
      <xdr:rowOff>180975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581025</xdr:colOff>
      <xdr:row>61</xdr:row>
      <xdr:rowOff>95250</xdr:rowOff>
    </xdr:from>
    <xdr:ext cx="6038850" cy="37242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581025</xdr:colOff>
      <xdr:row>84</xdr:row>
      <xdr:rowOff>95250</xdr:rowOff>
    </xdr:from>
    <xdr:ext cx="6038850" cy="37242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93</xdr:row>
      <xdr:rowOff>180975</xdr:rowOff>
    </xdr:from>
    <xdr:ext cx="8829675" cy="54673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6.0"/>
  </cols>
  <sheetData>
    <row r="1">
      <c r="A1" s="1" t="s">
        <v>0</v>
      </c>
      <c r="F1" s="2"/>
      <c r="G1" s="2"/>
      <c r="H1" s="2"/>
      <c r="I1" s="2"/>
      <c r="J1" s="2"/>
      <c r="K1" s="2"/>
      <c r="L1" s="2"/>
      <c r="M1" s="2"/>
      <c r="N1" s="2"/>
      <c r="O1" s="2"/>
      <c r="P1" s="2"/>
      <c r="Q1" s="2"/>
      <c r="R1" s="2"/>
      <c r="S1" s="2"/>
      <c r="T1" s="2"/>
      <c r="U1" s="2"/>
      <c r="V1" s="2"/>
      <c r="W1" s="2"/>
      <c r="X1" s="2"/>
      <c r="Y1" s="2"/>
      <c r="Z1" s="2"/>
    </row>
    <row r="2">
      <c r="A2" s="3" t="s">
        <v>1</v>
      </c>
      <c r="F2" s="2"/>
      <c r="G2" s="2"/>
      <c r="H2" s="2"/>
      <c r="I2" s="2"/>
      <c r="J2" s="2"/>
      <c r="K2" s="2"/>
      <c r="L2" s="2"/>
      <c r="M2" s="2"/>
      <c r="N2" s="2"/>
      <c r="O2" s="2"/>
      <c r="P2" s="2"/>
      <c r="Q2" s="2"/>
      <c r="R2" s="2"/>
      <c r="S2" s="2"/>
      <c r="T2" s="2"/>
      <c r="U2" s="2"/>
      <c r="V2" s="2"/>
      <c r="W2" s="2"/>
      <c r="X2" s="2"/>
      <c r="Y2" s="2"/>
      <c r="Z2" s="2"/>
    </row>
    <row r="3">
      <c r="A3" s="4"/>
      <c r="B3" s="4"/>
      <c r="C3" s="4"/>
      <c r="D3" s="4"/>
      <c r="E3" s="4"/>
      <c r="F3" s="2"/>
      <c r="G3" s="2"/>
      <c r="H3" s="2"/>
      <c r="I3" s="2"/>
      <c r="J3" s="2"/>
      <c r="K3" s="2"/>
      <c r="L3" s="2"/>
      <c r="M3" s="2"/>
      <c r="N3" s="2"/>
      <c r="O3" s="2"/>
      <c r="P3" s="2"/>
      <c r="Q3" s="2"/>
      <c r="R3" s="2"/>
      <c r="S3" s="2"/>
      <c r="T3" s="2"/>
      <c r="U3" s="2"/>
      <c r="V3" s="2"/>
      <c r="W3" s="2"/>
      <c r="X3" s="2"/>
      <c r="Y3" s="2"/>
      <c r="Z3" s="2"/>
    </row>
    <row r="4">
      <c r="A4" s="3" t="s">
        <v>2</v>
      </c>
      <c r="F4" s="2"/>
      <c r="G4" s="2"/>
      <c r="H4" s="2"/>
      <c r="I4" s="2"/>
      <c r="J4" s="2"/>
      <c r="K4" s="2"/>
      <c r="L4" s="2"/>
      <c r="M4" s="2"/>
      <c r="N4" s="2"/>
      <c r="O4" s="2"/>
      <c r="P4" s="2"/>
      <c r="Q4" s="2"/>
      <c r="R4" s="2"/>
      <c r="S4" s="2"/>
      <c r="T4" s="2"/>
      <c r="U4" s="2"/>
      <c r="V4" s="2"/>
      <c r="W4" s="2"/>
      <c r="X4" s="2"/>
      <c r="Y4" s="2"/>
      <c r="Z4" s="2"/>
    </row>
    <row r="5">
      <c r="A5" s="4"/>
      <c r="B5" s="4"/>
      <c r="C5" s="4"/>
      <c r="D5" s="4"/>
      <c r="E5" s="4"/>
      <c r="F5" s="2"/>
      <c r="G5" s="2"/>
      <c r="H5" s="2"/>
      <c r="I5" s="2"/>
      <c r="J5" s="2"/>
      <c r="K5" s="2"/>
      <c r="L5" s="2"/>
      <c r="M5" s="2"/>
      <c r="N5" s="2"/>
      <c r="O5" s="2"/>
      <c r="P5" s="2"/>
      <c r="Q5" s="2"/>
      <c r="R5" s="2"/>
      <c r="S5" s="2"/>
      <c r="T5" s="2"/>
      <c r="U5" s="2"/>
      <c r="V5" s="2"/>
      <c r="W5" s="2"/>
      <c r="X5" s="2"/>
      <c r="Y5" s="2"/>
      <c r="Z5" s="2"/>
    </row>
    <row r="6">
      <c r="A6" s="3" t="s">
        <v>3</v>
      </c>
      <c r="F6" s="2"/>
      <c r="G6" s="2"/>
      <c r="H6" s="2"/>
      <c r="I6" s="2"/>
      <c r="J6" s="2"/>
      <c r="K6" s="2"/>
      <c r="L6" s="2"/>
      <c r="M6" s="2"/>
      <c r="N6" s="2"/>
      <c r="O6" s="2"/>
      <c r="P6" s="2"/>
      <c r="Q6" s="2"/>
      <c r="R6" s="2"/>
      <c r="S6" s="2"/>
      <c r="T6" s="2"/>
      <c r="U6" s="2"/>
      <c r="V6" s="2"/>
      <c r="W6" s="2"/>
      <c r="X6" s="2"/>
      <c r="Y6" s="2"/>
      <c r="Z6" s="2"/>
    </row>
    <row r="7">
      <c r="A7" s="5"/>
      <c r="B7" s="2"/>
      <c r="C7" s="2"/>
      <c r="D7" s="2"/>
      <c r="E7" s="2"/>
      <c r="F7" s="2"/>
      <c r="G7" s="2"/>
      <c r="H7" s="2"/>
      <c r="I7" s="2"/>
      <c r="J7" s="2"/>
      <c r="K7" s="2"/>
      <c r="L7" s="2"/>
      <c r="M7" s="2"/>
      <c r="N7" s="2"/>
      <c r="O7" s="2"/>
      <c r="P7" s="2"/>
      <c r="Q7" s="2"/>
      <c r="R7" s="2"/>
      <c r="S7" s="2"/>
      <c r="T7" s="2"/>
      <c r="U7" s="2"/>
      <c r="V7" s="2"/>
      <c r="W7" s="2"/>
      <c r="X7" s="2"/>
      <c r="Y7" s="2"/>
      <c r="Z7" s="2"/>
    </row>
    <row r="8">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6" t="s">
        <v>4</v>
      </c>
      <c r="B14" s="7" t="s">
        <v>5</v>
      </c>
      <c r="C14" s="2"/>
      <c r="D14" s="2"/>
      <c r="E14" s="2"/>
      <c r="F14" s="2"/>
      <c r="G14" s="2"/>
      <c r="H14" s="2"/>
      <c r="I14" s="2"/>
      <c r="J14" s="2"/>
      <c r="K14" s="2"/>
      <c r="L14" s="2"/>
      <c r="M14" s="2"/>
      <c r="N14" s="2"/>
      <c r="O14" s="2"/>
      <c r="P14" s="2"/>
      <c r="Q14" s="2"/>
      <c r="R14" s="2"/>
      <c r="S14" s="2"/>
      <c r="T14" s="2"/>
      <c r="U14" s="2"/>
      <c r="V14" s="2"/>
      <c r="W14" s="2"/>
      <c r="X14" s="2"/>
      <c r="Y14" s="2"/>
      <c r="Z14" s="2"/>
    </row>
    <row r="15">
      <c r="A15" s="8" t="s">
        <v>6</v>
      </c>
      <c r="B15" s="9"/>
      <c r="C15" s="2"/>
      <c r="D15" s="2"/>
      <c r="E15" s="2"/>
      <c r="F15" s="2"/>
      <c r="G15" s="2"/>
      <c r="H15" s="2"/>
      <c r="I15" s="2"/>
      <c r="J15" s="2"/>
      <c r="K15" s="2"/>
      <c r="L15" s="2"/>
      <c r="M15" s="2"/>
      <c r="N15" s="2"/>
      <c r="O15" s="2"/>
      <c r="P15" s="2"/>
      <c r="Q15" s="2"/>
      <c r="R15" s="2"/>
      <c r="S15" s="2"/>
      <c r="T15" s="2"/>
      <c r="U15" s="2"/>
      <c r="V15" s="2"/>
      <c r="W15" s="2"/>
      <c r="X15" s="2"/>
      <c r="Y15" s="2"/>
      <c r="Z15" s="2"/>
    </row>
    <row r="16">
      <c r="A16" s="8"/>
      <c r="B16" s="5"/>
      <c r="C16" s="2"/>
      <c r="D16" s="2"/>
      <c r="E16" s="2"/>
      <c r="F16" s="2"/>
      <c r="G16" s="2"/>
      <c r="H16" s="2"/>
      <c r="I16" s="2"/>
      <c r="J16" s="2"/>
      <c r="K16" s="2"/>
      <c r="L16" s="2"/>
      <c r="M16" s="2"/>
      <c r="N16" s="2"/>
      <c r="O16" s="2"/>
      <c r="P16" s="2"/>
      <c r="Q16" s="2"/>
      <c r="R16" s="2"/>
      <c r="S16" s="2"/>
      <c r="T16" s="2"/>
      <c r="U16" s="2"/>
      <c r="V16" s="2"/>
      <c r="W16" s="2"/>
      <c r="X16" s="2"/>
      <c r="Y16" s="2"/>
      <c r="Z16" s="2"/>
    </row>
    <row r="17">
      <c r="A17" s="2"/>
      <c r="B17" s="5"/>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4">
    <mergeCell ref="A1:E1"/>
    <mergeCell ref="A2:E2"/>
    <mergeCell ref="A4:E4"/>
    <mergeCell ref="A6:E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22.78"/>
    <col customWidth="1" min="2" max="2" width="9.89"/>
    <col customWidth="1" min="3" max="4" width="10.78"/>
    <col customWidth="1" min="5" max="6" width="12.11"/>
    <col customWidth="1" min="7" max="7" width="14.44"/>
    <col customWidth="1" min="8" max="9" width="25.89"/>
    <col customWidth="1" min="10" max="10" width="9.33"/>
    <col customWidth="1" min="11" max="11" width="12.78"/>
    <col customWidth="1" min="12" max="12" width="62.67"/>
  </cols>
  <sheetData>
    <row r="1">
      <c r="A1" s="10" t="s">
        <v>7</v>
      </c>
      <c r="B1" s="11">
        <v>1.0</v>
      </c>
      <c r="C1" s="11">
        <v>2.0</v>
      </c>
      <c r="D1" s="11">
        <f t="shared" ref="D1:F1" si="1">C1+1</f>
        <v>3</v>
      </c>
      <c r="E1" s="11">
        <f t="shared" si="1"/>
        <v>4</v>
      </c>
      <c r="F1" s="11">
        <f t="shared" si="1"/>
        <v>5</v>
      </c>
      <c r="G1" s="12">
        <v>6.0</v>
      </c>
      <c r="H1" s="13" t="s">
        <v>8</v>
      </c>
      <c r="I1" s="14" t="s">
        <v>9</v>
      </c>
      <c r="J1" s="15" t="s">
        <v>10</v>
      </c>
      <c r="K1" s="15" t="s">
        <v>11</v>
      </c>
      <c r="L1" s="14" t="s">
        <v>12</v>
      </c>
      <c r="M1" s="16" t="s">
        <v>13</v>
      </c>
      <c r="N1" s="16" t="s">
        <v>14</v>
      </c>
      <c r="O1" s="16" t="s">
        <v>15</v>
      </c>
      <c r="P1" s="16" t="s">
        <v>16</v>
      </c>
      <c r="Q1" s="16" t="s">
        <v>17</v>
      </c>
    </row>
    <row r="2">
      <c r="A2" s="17" t="s">
        <v>18</v>
      </c>
      <c r="H2" s="18"/>
      <c r="I2" s="18" t="s">
        <v>19</v>
      </c>
      <c r="J2" s="18">
        <v>100.0</v>
      </c>
      <c r="K2" s="13" t="s">
        <v>20</v>
      </c>
      <c r="L2" s="18" t="s">
        <v>21</v>
      </c>
      <c r="M2" s="18">
        <f t="shared" ref="M2:M9" si="2">J2</f>
        <v>100</v>
      </c>
      <c r="N2" s="13" t="s">
        <v>20</v>
      </c>
      <c r="O2" s="13" t="s">
        <v>20</v>
      </c>
      <c r="P2" s="13" t="s">
        <v>20</v>
      </c>
      <c r="Q2" s="13" t="s">
        <v>20</v>
      </c>
    </row>
    <row r="3">
      <c r="A3" s="18" t="s">
        <v>22</v>
      </c>
      <c r="B3" s="19">
        <f>Details!B5</f>
        <v>0</v>
      </c>
      <c r="C3" s="20">
        <f>Details!N5</f>
        <v>1270.6</v>
      </c>
      <c r="D3" s="20">
        <f>Details!Z5</f>
        <v>9368.616</v>
      </c>
      <c r="E3" s="20">
        <f>Details!AL5</f>
        <v>48136.74096</v>
      </c>
      <c r="F3" s="20">
        <f>Details!AX5</f>
        <v>181865.878</v>
      </c>
      <c r="G3" s="20">
        <f>Details!BJ5</f>
        <v>530252.944</v>
      </c>
      <c r="H3" s="18"/>
      <c r="I3" s="18" t="s">
        <v>23</v>
      </c>
      <c r="J3" s="21">
        <v>0.1</v>
      </c>
      <c r="K3" s="22">
        <v>0.05</v>
      </c>
      <c r="L3" s="18" t="s">
        <v>24</v>
      </c>
      <c r="M3" s="21">
        <f t="shared" si="2"/>
        <v>0.1</v>
      </c>
      <c r="N3" s="21">
        <f t="shared" ref="N3:Q3" si="3">M3*(1+$K3)</f>
        <v>0.105</v>
      </c>
      <c r="O3" s="21">
        <f t="shared" si="3"/>
        <v>0.11025</v>
      </c>
      <c r="P3" s="21">
        <f t="shared" si="3"/>
        <v>0.1157625</v>
      </c>
      <c r="Q3" s="21">
        <f t="shared" si="3"/>
        <v>0.121550625</v>
      </c>
    </row>
    <row r="4">
      <c r="A4" s="18" t="s">
        <v>25</v>
      </c>
      <c r="B4" s="20">
        <f>sum(Details!B6:M6)</f>
        <v>1617</v>
      </c>
      <c r="C4" s="20">
        <f>sum(Details!N6:Y6)</f>
        <v>10302</v>
      </c>
      <c r="D4" s="20">
        <f>sum(Details!Z6:AK6)</f>
        <v>49162</v>
      </c>
      <c r="E4" s="20">
        <f>sum(Details!AL6:AW6)</f>
        <v>169373</v>
      </c>
      <c r="F4" s="20">
        <f>sum(Details!AX6:BI6)</f>
        <v>441818</v>
      </c>
      <c r="G4" s="20">
        <f>sum(Details!BJ6:BU6)</f>
        <v>1291584</v>
      </c>
      <c r="H4" s="18"/>
      <c r="I4" s="18" t="s">
        <v>26</v>
      </c>
      <c r="J4" s="23">
        <v>150.0</v>
      </c>
      <c r="K4" s="22">
        <v>0.01</v>
      </c>
      <c r="L4" s="18" t="s">
        <v>27</v>
      </c>
      <c r="M4" s="23">
        <f t="shared" si="2"/>
        <v>150</v>
      </c>
      <c r="N4" s="18">
        <f t="shared" ref="N4:Q4" si="4">M4*(1+$K4)</f>
        <v>151.5</v>
      </c>
      <c r="O4" s="18">
        <f t="shared" si="4"/>
        <v>153.015</v>
      </c>
      <c r="P4" s="18">
        <f t="shared" si="4"/>
        <v>154.54515</v>
      </c>
      <c r="Q4" s="18">
        <f t="shared" si="4"/>
        <v>156.0906015</v>
      </c>
    </row>
    <row r="5">
      <c r="A5" s="18" t="s">
        <v>28</v>
      </c>
      <c r="B5" s="20">
        <f>sum(Details!B7:M7)</f>
        <v>1293.6</v>
      </c>
      <c r="C5" s="20">
        <f>sum(Details!N7:Y7)</f>
        <v>8324.016</v>
      </c>
      <c r="D5" s="20">
        <f>sum(Details!Z7:AK7)</f>
        <v>40120.12496</v>
      </c>
      <c r="E5" s="20">
        <f>sum(Details!AL7:AW7)</f>
        <v>139604.137</v>
      </c>
      <c r="F5" s="20">
        <f>sum(Details!AX7:BI7)</f>
        <v>367806.066</v>
      </c>
      <c r="G5" s="20">
        <f>sum(Details!BJ7:BU7)</f>
        <v>1075221.992</v>
      </c>
      <c r="H5" s="18"/>
      <c r="I5" s="18" t="s">
        <v>29</v>
      </c>
      <c r="J5" s="23">
        <f>(1-J3)*J4</f>
        <v>135</v>
      </c>
      <c r="K5" s="22">
        <v>0.01</v>
      </c>
      <c r="L5" s="18" t="s">
        <v>30</v>
      </c>
      <c r="M5" s="23">
        <f t="shared" si="2"/>
        <v>135</v>
      </c>
      <c r="N5" s="18">
        <f t="shared" ref="N5:Q5" si="5">M5*(1+$K5)</f>
        <v>136.35</v>
      </c>
      <c r="O5" s="18">
        <f t="shared" si="5"/>
        <v>137.7135</v>
      </c>
      <c r="P5" s="18">
        <f t="shared" si="5"/>
        <v>139.090635</v>
      </c>
      <c r="Q5" s="18">
        <f t="shared" si="5"/>
        <v>140.4815414</v>
      </c>
    </row>
    <row r="6">
      <c r="A6" s="24" t="s">
        <v>31</v>
      </c>
      <c r="B6" s="25">
        <f>sum(Details!B8:M8)</f>
        <v>23</v>
      </c>
      <c r="C6" s="25">
        <f>sum(Details!N8:Y8)</f>
        <v>226</v>
      </c>
      <c r="D6" s="25">
        <f>sum(Details!Z8:AK8)</f>
        <v>1352</v>
      </c>
      <c r="E6" s="25">
        <f>sum(Details!AL8:AW8)</f>
        <v>5875</v>
      </c>
      <c r="F6" s="25">
        <f>sum(Details!AX8:BI8)</f>
        <v>19419</v>
      </c>
      <c r="G6" s="25">
        <f>sum(Details!BJ8:BU8)</f>
        <v>56720</v>
      </c>
      <c r="H6" s="18"/>
      <c r="I6" s="18" t="s">
        <v>32</v>
      </c>
      <c r="J6" s="26">
        <v>0.8</v>
      </c>
      <c r="K6" s="22">
        <v>0.01</v>
      </c>
      <c r="L6" s="18" t="s">
        <v>33</v>
      </c>
      <c r="M6" s="21">
        <f t="shared" si="2"/>
        <v>0.8</v>
      </c>
      <c r="N6" s="21">
        <f t="shared" ref="N6:Q6" si="6">M6*(1+$K6)</f>
        <v>0.808</v>
      </c>
      <c r="O6" s="21">
        <f t="shared" si="6"/>
        <v>0.81608</v>
      </c>
      <c r="P6" s="21">
        <f t="shared" si="6"/>
        <v>0.8242408</v>
      </c>
      <c r="Q6" s="21">
        <f t="shared" si="6"/>
        <v>0.832483208</v>
      </c>
    </row>
    <row r="7">
      <c r="A7" s="27" t="s">
        <v>34</v>
      </c>
      <c r="B7" s="28">
        <f>Details!M9</f>
        <v>1270.6</v>
      </c>
      <c r="C7" s="28">
        <f>Details!Y9</f>
        <v>9368.616</v>
      </c>
      <c r="D7" s="28">
        <f>Details!AK9</f>
        <v>48136.74096</v>
      </c>
      <c r="E7" s="28">
        <f>Details!AW9</f>
        <v>181865.878</v>
      </c>
      <c r="F7" s="28">
        <f>Details!BI9</f>
        <v>530252.944</v>
      </c>
      <c r="G7" s="28">
        <f>Details!BU9</f>
        <v>1548754.936</v>
      </c>
      <c r="H7" s="18"/>
      <c r="I7" s="18" t="s">
        <v>35</v>
      </c>
      <c r="J7" s="23">
        <f>-Summary!J58</f>
        <v>33.28</v>
      </c>
      <c r="K7" s="22">
        <v>0.01</v>
      </c>
      <c r="L7" s="18" t="s">
        <v>36</v>
      </c>
      <c r="M7" s="23">
        <f t="shared" si="2"/>
        <v>33.28</v>
      </c>
      <c r="N7" s="18">
        <f t="shared" ref="N7:Q7" si="7">M7*(1+$K7)</f>
        <v>33.6128</v>
      </c>
      <c r="O7" s="18">
        <f t="shared" si="7"/>
        <v>33.948928</v>
      </c>
      <c r="P7" s="18">
        <f t="shared" si="7"/>
        <v>34.28841728</v>
      </c>
      <c r="Q7" s="18">
        <f t="shared" si="7"/>
        <v>34.63130145</v>
      </c>
    </row>
    <row r="8">
      <c r="A8" s="29"/>
      <c r="H8" s="18"/>
      <c r="I8" s="18" t="s">
        <v>37</v>
      </c>
      <c r="J8" s="13">
        <v>20.0</v>
      </c>
      <c r="K8" s="22">
        <v>0.05</v>
      </c>
      <c r="L8" s="18" t="s">
        <v>38</v>
      </c>
      <c r="M8" s="18">
        <f t="shared" si="2"/>
        <v>20</v>
      </c>
      <c r="N8" s="18">
        <f t="shared" ref="N8:Q8" si="8">int(M8*(1+$K8))</f>
        <v>21</v>
      </c>
      <c r="O8" s="18">
        <f t="shared" si="8"/>
        <v>22</v>
      </c>
      <c r="P8" s="18">
        <f t="shared" si="8"/>
        <v>23</v>
      </c>
      <c r="Q8" s="18">
        <f t="shared" si="8"/>
        <v>24</v>
      </c>
    </row>
    <row r="9">
      <c r="A9" s="18"/>
      <c r="H9" s="18"/>
      <c r="I9" s="18" t="s">
        <v>39</v>
      </c>
      <c r="J9" s="30">
        <v>75.0</v>
      </c>
      <c r="K9" s="22">
        <v>0.01</v>
      </c>
      <c r="L9" s="18" t="s">
        <v>40</v>
      </c>
      <c r="M9" s="23">
        <f t="shared" si="2"/>
        <v>75</v>
      </c>
      <c r="N9" s="31">
        <f t="shared" ref="N9:Q9" si="9">M9*(1+$K9)</f>
        <v>75.75</v>
      </c>
      <c r="O9" s="31">
        <f t="shared" si="9"/>
        <v>76.5075</v>
      </c>
      <c r="P9" s="31">
        <f t="shared" si="9"/>
        <v>77.272575</v>
      </c>
      <c r="Q9" s="31">
        <f t="shared" si="9"/>
        <v>78.04530075</v>
      </c>
    </row>
    <row r="10">
      <c r="A10" s="32" t="s">
        <v>41</v>
      </c>
      <c r="H10" s="18"/>
      <c r="I10" s="18" t="s">
        <v>42</v>
      </c>
      <c r="J10" s="23">
        <f>J9*J8</f>
        <v>1500</v>
      </c>
      <c r="K10" s="22">
        <v>0.01</v>
      </c>
      <c r="L10" s="18" t="s">
        <v>43</v>
      </c>
      <c r="M10" s="23">
        <f t="shared" ref="M10:Q10" si="10">M9*M8</f>
        <v>1500</v>
      </c>
      <c r="N10" s="23">
        <f t="shared" si="10"/>
        <v>1590.75</v>
      </c>
      <c r="O10" s="23">
        <f t="shared" si="10"/>
        <v>1683.165</v>
      </c>
      <c r="P10" s="23">
        <f t="shared" si="10"/>
        <v>1777.269225</v>
      </c>
      <c r="Q10" s="23">
        <f t="shared" si="10"/>
        <v>1873.087218</v>
      </c>
    </row>
    <row r="11">
      <c r="A11" s="18" t="s">
        <v>44</v>
      </c>
      <c r="B11" s="33">
        <f>Details!M13</f>
        <v>9847150</v>
      </c>
      <c r="C11" s="33">
        <f>Details!Y13</f>
        <v>72606774</v>
      </c>
      <c r="D11" s="33">
        <f>Details!AK13</f>
        <v>373059742.4</v>
      </c>
      <c r="E11" s="33">
        <f>Details!AW13</f>
        <v>1409460554</v>
      </c>
      <c r="F11" s="33">
        <f>Details!BI13</f>
        <v>4109460316</v>
      </c>
      <c r="G11" s="33">
        <f>Details!BU13</f>
        <v>12002850752</v>
      </c>
      <c r="H11" s="18"/>
      <c r="I11" s="18" t="s">
        <v>45</v>
      </c>
      <c r="J11" s="23">
        <v>5.0</v>
      </c>
      <c r="K11" s="22">
        <v>-0.1</v>
      </c>
      <c r="L11" s="18" t="s">
        <v>46</v>
      </c>
      <c r="M11" s="31">
        <f t="shared" ref="M11:M17" si="12">J11</f>
        <v>5</v>
      </c>
      <c r="N11" s="31">
        <f t="shared" ref="N11:Q11" si="11">M11*(1+$K11)</f>
        <v>4.5</v>
      </c>
      <c r="O11" s="31">
        <f t="shared" si="11"/>
        <v>4.05</v>
      </c>
      <c r="P11" s="31">
        <f t="shared" si="11"/>
        <v>3.645</v>
      </c>
      <c r="Q11" s="31">
        <f t="shared" si="11"/>
        <v>3.2805</v>
      </c>
    </row>
    <row r="12">
      <c r="A12" s="18" t="s">
        <v>47</v>
      </c>
      <c r="B12" s="20">
        <f>sum(Details!B14:M14)</f>
        <v>118216</v>
      </c>
      <c r="C12" s="20">
        <f>sum(Details!N14:Y14)</f>
        <v>1107217.44</v>
      </c>
      <c r="D12" s="20">
        <f>sum(Details!Z14:AK14)</f>
        <v>6681607.309</v>
      </c>
      <c r="E12" s="20">
        <f>sum(Details!AL14:AW14)</f>
        <v>29307592.57</v>
      </c>
      <c r="F12" s="20">
        <f>sum(Details!AX14:BI14)</f>
        <v>97941566.37</v>
      </c>
      <c r="G12" s="20">
        <f>sum(Details!BJ14:BU14)</f>
        <v>286068945.6</v>
      </c>
      <c r="H12" s="18"/>
      <c r="I12" s="18" t="s">
        <v>48</v>
      </c>
      <c r="J12" s="34">
        <v>0.016</v>
      </c>
      <c r="K12" s="22">
        <v>0.03</v>
      </c>
      <c r="L12" s="18" t="s">
        <v>49</v>
      </c>
      <c r="M12" s="35">
        <f t="shared" si="12"/>
        <v>0.016</v>
      </c>
      <c r="N12" s="35">
        <f t="shared" ref="N12:Q12" si="13">M12*(1+$K12)</f>
        <v>0.01648</v>
      </c>
      <c r="O12" s="35">
        <f t="shared" si="13"/>
        <v>0.0169744</v>
      </c>
      <c r="P12" s="35">
        <f t="shared" si="13"/>
        <v>0.017483632</v>
      </c>
      <c r="Q12" s="35">
        <f t="shared" si="13"/>
        <v>0.01800814096</v>
      </c>
    </row>
    <row r="13">
      <c r="A13" s="18" t="s">
        <v>50</v>
      </c>
      <c r="B13" s="33">
        <f>sum(Details!B15:M15)</f>
        <v>8866200</v>
      </c>
      <c r="C13" s="33">
        <f>sum(Details!N15:Y15)</f>
        <v>83871721.08</v>
      </c>
      <c r="D13" s="33">
        <f>sum(Details!Z15:AK15)</f>
        <v>511193071.2</v>
      </c>
      <c r="E13" s="33">
        <f>sum(Details!AL15:AW15)</f>
        <v>2264673145</v>
      </c>
      <c r="F13" s="33">
        <f>sum(Details!AX15:BI15)</f>
        <v>7643879003</v>
      </c>
      <c r="G13" s="33">
        <f>sum(Details!BJ15:BU15)</f>
        <v>22326336896</v>
      </c>
      <c r="H13" s="18"/>
      <c r="I13" s="18" t="s">
        <v>51</v>
      </c>
      <c r="J13" s="34">
        <v>0.01</v>
      </c>
      <c r="K13" s="22">
        <v>-0.01</v>
      </c>
      <c r="L13" s="18" t="s">
        <v>52</v>
      </c>
      <c r="M13" s="35">
        <f t="shared" si="12"/>
        <v>0.01</v>
      </c>
      <c r="N13" s="35">
        <f t="shared" ref="N13:Q13" si="14">M13*(1+$K13)</f>
        <v>0.0099</v>
      </c>
      <c r="O13" s="35">
        <f t="shared" si="14"/>
        <v>0.009801</v>
      </c>
      <c r="P13" s="35">
        <f t="shared" si="14"/>
        <v>0.00970299</v>
      </c>
      <c r="Q13" s="35">
        <f t="shared" si="14"/>
        <v>0.0096059601</v>
      </c>
    </row>
    <row r="14">
      <c r="A14" s="18" t="s">
        <v>53</v>
      </c>
      <c r="B14" s="36">
        <f>Details!M17</f>
        <v>1470828.429</v>
      </c>
      <c r="C14" s="36">
        <f>Details!Y17</f>
        <v>13706388.71</v>
      </c>
      <c r="D14" s="36">
        <f>Details!AK17</f>
        <v>86928349.63</v>
      </c>
      <c r="E14" s="36">
        <f>Details!AW17</f>
        <v>402478869.6</v>
      </c>
      <c r="F14" s="36">
        <f>Details!BI17</f>
        <v>1427432678</v>
      </c>
      <c r="G14" s="36">
        <f>Details!BU17</f>
        <v>4174941415</v>
      </c>
      <c r="H14" s="18"/>
      <c r="I14" s="18" t="s">
        <v>54</v>
      </c>
      <c r="J14" s="30">
        <v>0.0</v>
      </c>
      <c r="K14" s="13">
        <v>0.0</v>
      </c>
      <c r="L14" s="18" t="s">
        <v>55</v>
      </c>
      <c r="M14" s="23">
        <f t="shared" si="12"/>
        <v>0</v>
      </c>
      <c r="N14" s="18">
        <f t="shared" ref="N14:Q14" si="15">M14*(1+$K14)</f>
        <v>0</v>
      </c>
      <c r="O14" s="18">
        <f t="shared" si="15"/>
        <v>0</v>
      </c>
      <c r="P14" s="18">
        <f t="shared" si="15"/>
        <v>0</v>
      </c>
      <c r="Q14" s="18">
        <f t="shared" si="15"/>
        <v>0</v>
      </c>
    </row>
    <row r="15">
      <c r="A15" s="18" t="s">
        <v>56</v>
      </c>
      <c r="B15" s="20">
        <f>Details!M22</f>
        <v>0</v>
      </c>
      <c r="C15" s="20">
        <f>Details!Y22</f>
        <v>223.7295789</v>
      </c>
      <c r="D15" s="20">
        <f>Details!AK22</f>
        <v>1393.002534</v>
      </c>
      <c r="E15" s="20">
        <f>Details!AW22</f>
        <v>5985.03255</v>
      </c>
      <c r="F15" s="20">
        <f>Details!BI22</f>
        <v>18743.26097</v>
      </c>
      <c r="G15" s="20">
        <f>Details!BU22</f>
        <v>44929.53526</v>
      </c>
      <c r="H15" s="18"/>
      <c r="I15" s="18" t="s">
        <v>57</v>
      </c>
      <c r="J15" s="23">
        <v>20.0</v>
      </c>
      <c r="K15" s="13">
        <v>0.0</v>
      </c>
      <c r="L15" s="18" t="s">
        <v>58</v>
      </c>
      <c r="M15" s="23">
        <f t="shared" si="12"/>
        <v>20</v>
      </c>
      <c r="N15" s="18">
        <f t="shared" ref="N15:Q15" si="16">M15*(1+$K15)</f>
        <v>20</v>
      </c>
      <c r="O15" s="18">
        <f t="shared" si="16"/>
        <v>20</v>
      </c>
      <c r="P15" s="18">
        <f t="shared" si="16"/>
        <v>20</v>
      </c>
      <c r="Q15" s="18">
        <f t="shared" si="16"/>
        <v>20</v>
      </c>
    </row>
    <row r="16">
      <c r="A16" s="37" t="s">
        <v>59</v>
      </c>
      <c r="B16" s="33">
        <f>sum(Details!B23:M23)</f>
        <v>177324</v>
      </c>
      <c r="C16" s="33">
        <f>sum(Details!N23:Y23)</f>
        <v>1694208.766</v>
      </c>
      <c r="D16" s="33">
        <f>sum(Details!Z23:AK23)</f>
        <v>10429361.04</v>
      </c>
      <c r="E16" s="33">
        <f>sum(Details!AL23:AW23)</f>
        <v>46665900.12</v>
      </c>
      <c r="F16" s="33">
        <f>sum(Details!AX23:BI23)</f>
        <v>159085022.9</v>
      </c>
      <c r="G16" s="33">
        <f>sum(Details!BJ23:BU23)</f>
        <v>464657514.1</v>
      </c>
      <c r="H16" s="18"/>
      <c r="I16" s="18" t="s">
        <v>60</v>
      </c>
      <c r="J16" s="30">
        <v>0.0</v>
      </c>
      <c r="K16" s="13">
        <v>0.0</v>
      </c>
      <c r="L16" s="18" t="s">
        <v>61</v>
      </c>
      <c r="M16" s="23">
        <f t="shared" si="12"/>
        <v>0</v>
      </c>
      <c r="N16" s="18">
        <f t="shared" ref="N16:Q16" si="17">M16*(1+$K16)</f>
        <v>0</v>
      </c>
      <c r="O16" s="18">
        <f t="shared" si="17"/>
        <v>0</v>
      </c>
      <c r="P16" s="18">
        <f t="shared" si="17"/>
        <v>0</v>
      </c>
      <c r="Q16" s="18">
        <f t="shared" si="17"/>
        <v>0</v>
      </c>
    </row>
    <row r="17">
      <c r="A17" s="18" t="s">
        <v>62</v>
      </c>
      <c r="B17" s="20">
        <f>sum(Details!B20:M20)</f>
        <v>52</v>
      </c>
      <c r="C17" s="20">
        <f>sum(Details!N20:Y20)</f>
        <v>527</v>
      </c>
      <c r="D17" s="20">
        <f>sum(Details!Z20:AK20)</f>
        <v>3093</v>
      </c>
      <c r="E17" s="20">
        <f>sum(Details!AL20:AW20)</f>
        <v>13122</v>
      </c>
      <c r="F17" s="20">
        <f>sum(Details!AX20:BI20)</f>
        <v>42460</v>
      </c>
      <c r="G17" s="20">
        <f>sum(Details!BJ20:BU20)</f>
        <v>124031</v>
      </c>
      <c r="H17" s="18"/>
      <c r="I17" s="18" t="s">
        <v>63</v>
      </c>
      <c r="J17" s="35">
        <v>0.005</v>
      </c>
      <c r="K17" s="22">
        <v>0.01</v>
      </c>
      <c r="L17" s="18" t="s">
        <v>64</v>
      </c>
      <c r="M17" s="35">
        <f t="shared" si="12"/>
        <v>0.005</v>
      </c>
      <c r="N17" s="35">
        <f t="shared" ref="N17:Q17" si="18">M17*(1+$K17)</f>
        <v>0.00505</v>
      </c>
      <c r="O17" s="35">
        <f t="shared" si="18"/>
        <v>0.0051005</v>
      </c>
      <c r="P17" s="35">
        <f t="shared" si="18"/>
        <v>0.005151505</v>
      </c>
      <c r="Q17" s="35">
        <f t="shared" si="18"/>
        <v>0.00520302005</v>
      </c>
    </row>
    <row r="18">
      <c r="A18" s="13" t="s">
        <v>65</v>
      </c>
      <c r="B18" s="36">
        <f>sum(Details!B21:M21)</f>
        <v>19500</v>
      </c>
      <c r="C18" s="36">
        <f>sum(Details!N21:Y21)</f>
        <v>230539.4438</v>
      </c>
      <c r="D18" s="36">
        <f>sum(Details!Z21:AK21)</f>
        <v>1574823.877</v>
      </c>
      <c r="E18" s="36">
        <f>sum(Details!AL21:AW21)</f>
        <v>7760171.483</v>
      </c>
      <c r="F18" s="36">
        <f>sum(Details!AX21:BI21)</f>
        <v>29110437.96</v>
      </c>
      <c r="G18" s="36">
        <f>sum(Details!BJ21:BU21)</f>
        <v>85035250.37</v>
      </c>
      <c r="H18" s="18"/>
      <c r="I18" s="18" t="s">
        <v>66</v>
      </c>
      <c r="J18" s="35">
        <f>1-(1-J17)^12</f>
        <v>0.05837719309</v>
      </c>
      <c r="K18" s="13" t="s">
        <v>20</v>
      </c>
      <c r="L18" s="18" t="s">
        <v>67</v>
      </c>
      <c r="M18" s="35">
        <f t="shared" ref="M18:Q18" si="19">1-(1-M17)^12</f>
        <v>0.05837719309</v>
      </c>
      <c r="N18" s="35">
        <f t="shared" si="19"/>
        <v>0.05894484893</v>
      </c>
      <c r="O18" s="35">
        <f t="shared" si="19"/>
        <v>0.0595178629</v>
      </c>
      <c r="P18" s="35">
        <f t="shared" si="19"/>
        <v>0.06009628234</v>
      </c>
      <c r="Q18" s="35">
        <f t="shared" si="19"/>
        <v>0.06068015496</v>
      </c>
    </row>
    <row r="19">
      <c r="A19" s="18" t="s">
        <v>68</v>
      </c>
      <c r="B19" s="20">
        <f>sum(Details!B24:M24)</f>
        <v>141</v>
      </c>
      <c r="C19" s="20">
        <f>sum(Details!N24:Y24)</f>
        <v>1325</v>
      </c>
      <c r="D19" s="20">
        <f>sum(Details!Z24:AK24)</f>
        <v>7737</v>
      </c>
      <c r="E19" s="20">
        <f>sum(Details!AL24:AW24)</f>
        <v>32815</v>
      </c>
      <c r="F19" s="20">
        <f>sum(Details!AX24:BI24)</f>
        <v>106158</v>
      </c>
      <c r="G19" s="20">
        <f>sum(Details!BJ24:BU24)</f>
        <v>310083</v>
      </c>
      <c r="H19" s="38"/>
      <c r="I19" s="38" t="s">
        <v>69</v>
      </c>
      <c r="J19" s="22">
        <v>0.35</v>
      </c>
      <c r="K19" s="22">
        <v>-0.22</v>
      </c>
      <c r="L19" s="13" t="s">
        <v>70</v>
      </c>
      <c r="M19" s="21">
        <f t="shared" ref="M19:M41" si="21">J19</f>
        <v>0.35</v>
      </c>
      <c r="N19" s="35">
        <f t="shared" ref="N19:Q19" si="20">M19*(1+$K19)</f>
        <v>0.273</v>
      </c>
      <c r="O19" s="35">
        <f t="shared" si="20"/>
        <v>0.21294</v>
      </c>
      <c r="P19" s="35">
        <f t="shared" si="20"/>
        <v>0.1660932</v>
      </c>
      <c r="Q19" s="35">
        <f t="shared" si="20"/>
        <v>0.129552696</v>
      </c>
    </row>
    <row r="20">
      <c r="A20" s="18"/>
      <c r="H20" s="29"/>
      <c r="I20" s="29" t="s">
        <v>71</v>
      </c>
      <c r="J20" s="22">
        <v>0.1</v>
      </c>
      <c r="K20" s="22">
        <v>-0.1</v>
      </c>
      <c r="L20" s="18" t="s">
        <v>71</v>
      </c>
      <c r="M20" s="21">
        <f t="shared" si="21"/>
        <v>0.1</v>
      </c>
      <c r="N20" s="35">
        <f t="shared" ref="N20:Q20" si="22">M20*(1+$K20)</f>
        <v>0.09</v>
      </c>
      <c r="O20" s="35">
        <f t="shared" si="22"/>
        <v>0.081</v>
      </c>
      <c r="P20" s="35">
        <f t="shared" si="22"/>
        <v>0.0729</v>
      </c>
      <c r="Q20" s="35">
        <f t="shared" si="22"/>
        <v>0.06561</v>
      </c>
    </row>
    <row r="21">
      <c r="A21" s="18"/>
      <c r="H21" s="18"/>
      <c r="I21" s="18" t="s">
        <v>72</v>
      </c>
      <c r="J21" s="23">
        <v>7750.0</v>
      </c>
      <c r="K21" s="34">
        <v>0.0</v>
      </c>
      <c r="L21" s="13" t="s">
        <v>73</v>
      </c>
      <c r="M21" s="23">
        <f t="shared" si="21"/>
        <v>7750</v>
      </c>
      <c r="N21" s="31">
        <f t="shared" ref="N21:Q21" si="23">M21*(1+$K21)</f>
        <v>7750</v>
      </c>
      <c r="O21" s="31">
        <f t="shared" si="23"/>
        <v>7750</v>
      </c>
      <c r="P21" s="31">
        <f t="shared" si="23"/>
        <v>7750</v>
      </c>
      <c r="Q21" s="31">
        <f t="shared" si="23"/>
        <v>7750</v>
      </c>
    </row>
    <row r="22">
      <c r="A22" s="32" t="s">
        <v>74</v>
      </c>
      <c r="H22" s="29"/>
      <c r="I22" s="29" t="s">
        <v>75</v>
      </c>
      <c r="J22" s="22">
        <v>0.25</v>
      </c>
      <c r="K22" s="22">
        <v>0.1</v>
      </c>
      <c r="L22" s="13" t="s">
        <v>76</v>
      </c>
      <c r="M22" s="21">
        <f t="shared" si="21"/>
        <v>0.25</v>
      </c>
      <c r="N22" s="21">
        <f t="shared" ref="N22:Q22" si="24">M22*(1+$K22)</f>
        <v>0.275</v>
      </c>
      <c r="O22" s="21">
        <f t="shared" si="24"/>
        <v>0.3025</v>
      </c>
      <c r="P22" s="21">
        <f t="shared" si="24"/>
        <v>0.33275</v>
      </c>
      <c r="Q22" s="21">
        <f t="shared" si="24"/>
        <v>0.366025</v>
      </c>
    </row>
    <row r="23">
      <c r="A23" s="18" t="s">
        <v>77</v>
      </c>
      <c r="B23" s="33">
        <f>sum(Details!B28:M28)</f>
        <v>72890.08239</v>
      </c>
      <c r="C23" s="33">
        <f>sum(Details!N28:Y28)</f>
        <v>928481.0922</v>
      </c>
      <c r="D23" s="33">
        <f>sum(Details!Z28:AK28)</f>
        <v>6579937.356</v>
      </c>
      <c r="E23" s="33">
        <f>sum(Details!AL28:AW28)</f>
        <v>33536694.21</v>
      </c>
      <c r="F23" s="33">
        <f>sum(Details!AX28:BI28)</f>
        <v>129059852.9</v>
      </c>
      <c r="G23" s="33">
        <f>sum(Details!BJ28:BU28)</f>
        <v>389919194.1</v>
      </c>
      <c r="H23" s="29"/>
      <c r="I23" s="29" t="s">
        <v>78</v>
      </c>
      <c r="J23" s="35">
        <v>0.1799</v>
      </c>
      <c r="K23" s="22">
        <v>-0.03</v>
      </c>
      <c r="L23" s="18" t="s">
        <v>79</v>
      </c>
      <c r="M23" s="35">
        <f t="shared" si="21"/>
        <v>0.1799</v>
      </c>
      <c r="N23" s="39">
        <f t="shared" ref="N23:Q23" si="25">M23*(1+$K23)</f>
        <v>0.174503</v>
      </c>
      <c r="O23" s="39">
        <f t="shared" si="25"/>
        <v>0.16926791</v>
      </c>
      <c r="P23" s="39">
        <f t="shared" si="25"/>
        <v>0.1641898727</v>
      </c>
      <c r="Q23" s="39">
        <f t="shared" si="25"/>
        <v>0.1592641765</v>
      </c>
    </row>
    <row r="24">
      <c r="A24" s="18" t="s">
        <v>48</v>
      </c>
      <c r="B24" s="33">
        <f>sum(Details!B29:M29)</f>
        <v>141859.2</v>
      </c>
      <c r="C24" s="33">
        <f>sum(Details!N29:Y29)</f>
        <v>1382205.963</v>
      </c>
      <c r="D24" s="33">
        <f>sum(Details!Z29:AK29)</f>
        <v>8677195.667</v>
      </c>
      <c r="E24" s="33">
        <f>sum(Details!AL29:AW29)</f>
        <v>39594711.87</v>
      </c>
      <c r="F24" s="33">
        <f>sum(Details!AX29:BI29)</f>
        <v>137652050.6</v>
      </c>
      <c r="G24" s="33">
        <f>sum(Details!BJ29:BU29)</f>
        <v>402055821.9</v>
      </c>
      <c r="H24" s="13"/>
      <c r="I24" s="13" t="s">
        <v>80</v>
      </c>
      <c r="J24" s="22">
        <v>0.2</v>
      </c>
      <c r="K24" s="22">
        <v>-0.05</v>
      </c>
      <c r="L24" s="13" t="s">
        <v>81</v>
      </c>
      <c r="M24" s="35">
        <f t="shared" si="21"/>
        <v>0.2</v>
      </c>
      <c r="N24" s="35">
        <f t="shared" ref="N24:Q24" si="26">M24*(1+$K24)</f>
        <v>0.19</v>
      </c>
      <c r="O24" s="35">
        <f t="shared" si="26"/>
        <v>0.1805</v>
      </c>
      <c r="P24" s="35">
        <f t="shared" si="26"/>
        <v>0.171475</v>
      </c>
      <c r="Q24" s="35">
        <f t="shared" si="26"/>
        <v>0.16290125</v>
      </c>
    </row>
    <row r="25">
      <c r="A25" s="40" t="s">
        <v>82</v>
      </c>
      <c r="B25" s="41">
        <f>sum(Details!B30:M30)</f>
        <v>0</v>
      </c>
      <c r="C25" s="41">
        <f>sum(Details!N30:Y30)</f>
        <v>0</v>
      </c>
      <c r="D25" s="41">
        <f>sum(Details!Z30:AK30)</f>
        <v>0</v>
      </c>
      <c r="E25" s="41">
        <f>sum(Details!AL30:AW30)</f>
        <v>0</v>
      </c>
      <c r="F25" s="41">
        <f>sum(Details!AX30:BI30)</f>
        <v>0</v>
      </c>
      <c r="G25" s="41">
        <f>sum(Details!BJ30:BU30)</f>
        <v>0</v>
      </c>
      <c r="H25" s="18"/>
      <c r="I25" s="18" t="s">
        <v>83</v>
      </c>
      <c r="J25" s="21">
        <v>0.02</v>
      </c>
      <c r="K25" s="22">
        <v>0.01</v>
      </c>
      <c r="L25" s="18" t="s">
        <v>84</v>
      </c>
      <c r="M25" s="21">
        <f t="shared" si="21"/>
        <v>0.02</v>
      </c>
      <c r="N25" s="21">
        <f t="shared" ref="N25:Q25" si="27">M25*(1+$K25)</f>
        <v>0.0202</v>
      </c>
      <c r="O25" s="21">
        <f t="shared" si="27"/>
        <v>0.020402</v>
      </c>
      <c r="P25" s="21">
        <f t="shared" si="27"/>
        <v>0.02060602</v>
      </c>
      <c r="Q25" s="21">
        <f t="shared" si="27"/>
        <v>0.0208120802</v>
      </c>
    </row>
    <row r="26">
      <c r="A26" s="42" t="s">
        <v>85</v>
      </c>
      <c r="B26" s="33">
        <f>sum(Details!B31:M31)</f>
        <v>1773.24</v>
      </c>
      <c r="C26" s="33">
        <f>sum(Details!N31:Y31)</f>
        <v>17111.50853</v>
      </c>
      <c r="D26" s="33">
        <f>sum(Details!Z31:AK31)</f>
        <v>106389.9119</v>
      </c>
      <c r="E26" s="33">
        <f>sum(Details!AL31:AW31)</f>
        <v>480799.2356</v>
      </c>
      <c r="F26" s="33">
        <f>sum(Details!AX31:BI31)</f>
        <v>1655445.127</v>
      </c>
      <c r="G26" s="33">
        <f>sum(Details!BJ31:BU31)</f>
        <v>4835244.724</v>
      </c>
      <c r="H26" s="18"/>
      <c r="I26" s="18" t="s">
        <v>86</v>
      </c>
      <c r="J26" s="21">
        <v>0.01</v>
      </c>
      <c r="K26" s="22">
        <v>0.01</v>
      </c>
      <c r="L26" s="18" t="s">
        <v>87</v>
      </c>
      <c r="M26" s="21">
        <f t="shared" si="21"/>
        <v>0.01</v>
      </c>
      <c r="N26" s="21">
        <f t="shared" ref="N26:Q26" si="28">M26*(1+$K26)</f>
        <v>0.0101</v>
      </c>
      <c r="O26" s="21">
        <f t="shared" si="28"/>
        <v>0.010201</v>
      </c>
      <c r="P26" s="21">
        <f t="shared" si="28"/>
        <v>0.01030301</v>
      </c>
      <c r="Q26" s="21">
        <f t="shared" si="28"/>
        <v>0.0104060401</v>
      </c>
    </row>
    <row r="27">
      <c r="A27" s="42" t="s">
        <v>88</v>
      </c>
      <c r="B27" s="33">
        <f>sum(Details!B32:M32)</f>
        <v>975</v>
      </c>
      <c r="C27" s="33">
        <f>sum(Details!N32:Y32)</f>
        <v>11642.24191</v>
      </c>
      <c r="D27" s="33">
        <f>sum(Details!Z32:AK32)</f>
        <v>80323.89184</v>
      </c>
      <c r="E27" s="33">
        <f>sum(Details!AL32:AW32)</f>
        <v>399765.6219</v>
      </c>
      <c r="F27" s="33">
        <f>sum(Details!AX32:BI32)</f>
        <v>1514621.924</v>
      </c>
      <c r="G27" s="33">
        <f>sum(Details!BJ32:BU32)</f>
        <v>4424401.126</v>
      </c>
      <c r="H27" s="18"/>
      <c r="I27" s="18" t="s">
        <v>89</v>
      </c>
      <c r="J27" s="22">
        <v>0.01</v>
      </c>
      <c r="K27" s="22">
        <v>0.01</v>
      </c>
      <c r="L27" s="18" t="s">
        <v>90</v>
      </c>
      <c r="M27" s="21">
        <f t="shared" si="21"/>
        <v>0.01</v>
      </c>
      <c r="N27" s="21">
        <f t="shared" ref="N27:Q27" si="29">M27*(1+$K27)</f>
        <v>0.0101</v>
      </c>
      <c r="O27" s="21">
        <f t="shared" si="29"/>
        <v>0.010201</v>
      </c>
      <c r="P27" s="21">
        <f t="shared" si="29"/>
        <v>0.01030301</v>
      </c>
      <c r="Q27" s="21">
        <f t="shared" si="29"/>
        <v>0.0104060401</v>
      </c>
    </row>
    <row r="28">
      <c r="A28" s="42" t="s">
        <v>91</v>
      </c>
      <c r="B28" s="33">
        <f>sum(Details!B33:M33)</f>
        <v>3525</v>
      </c>
      <c r="C28" s="33">
        <f>sum(Details!N33:Y33)</f>
        <v>33456.25</v>
      </c>
      <c r="D28" s="33">
        <f>sum(Details!Z33:AK33)</f>
        <v>197312.8425</v>
      </c>
      <c r="E28" s="33">
        <f>sum(Details!AL33:AW33)</f>
        <v>845233.1829</v>
      </c>
      <c r="F28" s="33">
        <f>sum(Details!AX33:BI33)</f>
        <v>2761711.012</v>
      </c>
      <c r="G28" s="33">
        <f>sum(Details!BJ33:BU33)</f>
        <v>8066840.331</v>
      </c>
      <c r="H28" s="18"/>
      <c r="I28" s="18" t="s">
        <v>88</v>
      </c>
      <c r="J28" s="21">
        <v>0.05</v>
      </c>
      <c r="K28" s="22">
        <v>0.01</v>
      </c>
      <c r="L28" s="18" t="s">
        <v>92</v>
      </c>
      <c r="M28" s="21">
        <f t="shared" si="21"/>
        <v>0.05</v>
      </c>
      <c r="N28" s="21">
        <f t="shared" ref="N28:Q28" si="30">M28*(1+$K28)</f>
        <v>0.0505</v>
      </c>
      <c r="O28" s="21">
        <f t="shared" si="30"/>
        <v>0.051005</v>
      </c>
      <c r="P28" s="21">
        <f t="shared" si="30"/>
        <v>0.05151505</v>
      </c>
      <c r="Q28" s="21">
        <f t="shared" si="30"/>
        <v>0.0520302005</v>
      </c>
    </row>
    <row r="29">
      <c r="A29" s="40" t="s">
        <v>93</v>
      </c>
      <c r="B29" s="41">
        <f>sum(Details!B34:M34)</f>
        <v>6273.24</v>
      </c>
      <c r="C29" s="41">
        <f>sum(Details!N34:Y34)</f>
        <v>62210.00044</v>
      </c>
      <c r="D29" s="41">
        <f>sum(Details!Z34:AK34)</f>
        <v>384026.6463</v>
      </c>
      <c r="E29" s="41">
        <f>sum(Details!AL34:AW34)</f>
        <v>1725798.04</v>
      </c>
      <c r="F29" s="41">
        <f>sum(Details!AX34:BI34)</f>
        <v>5931778.063</v>
      </c>
      <c r="G29" s="41">
        <f>sum(Details!BJ34:BU34)</f>
        <v>17326486.18</v>
      </c>
      <c r="H29" s="18"/>
      <c r="I29" s="18" t="s">
        <v>94</v>
      </c>
      <c r="J29" s="21">
        <v>0.025</v>
      </c>
      <c r="K29" s="22">
        <v>0.01</v>
      </c>
      <c r="L29" s="18" t="s">
        <v>95</v>
      </c>
      <c r="M29" s="21">
        <f t="shared" si="21"/>
        <v>0.025</v>
      </c>
      <c r="N29" s="21">
        <f t="shared" ref="N29:Q29" si="31">M29*(1+$K29)</f>
        <v>0.02525</v>
      </c>
      <c r="O29" s="21">
        <f t="shared" si="31"/>
        <v>0.0255025</v>
      </c>
      <c r="P29" s="21">
        <f t="shared" si="31"/>
        <v>0.025757525</v>
      </c>
      <c r="Q29" s="21">
        <f t="shared" si="31"/>
        <v>0.02601510025</v>
      </c>
    </row>
    <row r="30">
      <c r="A30" s="42"/>
      <c r="B30" s="43"/>
      <c r="C30" s="43"/>
      <c r="D30" s="43"/>
      <c r="E30" s="43"/>
      <c r="F30" s="43"/>
      <c r="G30" s="43"/>
      <c r="H30" s="18"/>
      <c r="I30" s="18" t="s">
        <v>91</v>
      </c>
      <c r="J30" s="23">
        <v>25.0</v>
      </c>
      <c r="K30" s="22">
        <v>0.01</v>
      </c>
      <c r="L30" s="18" t="s">
        <v>96</v>
      </c>
      <c r="M30" s="31">
        <f t="shared" si="21"/>
        <v>25</v>
      </c>
      <c r="N30" s="31">
        <f t="shared" ref="N30:Q30" si="32">M30*(1+$K30)</f>
        <v>25.25</v>
      </c>
      <c r="O30" s="31">
        <f t="shared" si="32"/>
        <v>25.5025</v>
      </c>
      <c r="P30" s="31">
        <f t="shared" si="32"/>
        <v>25.757525</v>
      </c>
      <c r="Q30" s="31">
        <f t="shared" si="32"/>
        <v>26.01510025</v>
      </c>
    </row>
    <row r="31">
      <c r="A31" s="27" t="s">
        <v>97</v>
      </c>
      <c r="B31" s="44">
        <f>sum(Details!B36:M36)</f>
        <v>221022.5224</v>
      </c>
      <c r="C31" s="44">
        <f>sum(Details!N36:Y36)</f>
        <v>2372897.056</v>
      </c>
      <c r="D31" s="44">
        <f>sum(Details!Z36:AK36)</f>
        <v>15641159.67</v>
      </c>
      <c r="E31" s="44">
        <f>sum(Details!AL36:AW36)</f>
        <v>74857204.12</v>
      </c>
      <c r="F31" s="44">
        <f>sum(Details!AX36:BI36)</f>
        <v>272643681.5</v>
      </c>
      <c r="G31" s="44">
        <f>sum(Details!BJ36:BU36)</f>
        <v>809301502.3</v>
      </c>
      <c r="H31" s="18"/>
      <c r="I31" s="18" t="s">
        <v>98</v>
      </c>
      <c r="J31" s="34">
        <v>0.001</v>
      </c>
      <c r="K31" s="22">
        <v>-0.15</v>
      </c>
      <c r="L31" s="18" t="s">
        <v>99</v>
      </c>
      <c r="M31" s="35">
        <f t="shared" si="21"/>
        <v>0.001</v>
      </c>
      <c r="N31" s="35">
        <f t="shared" ref="N31:Q31" si="33">M31*(1+$K31)</f>
        <v>0.00085</v>
      </c>
      <c r="O31" s="35">
        <f t="shared" si="33"/>
        <v>0.0007225</v>
      </c>
      <c r="P31" s="35">
        <f t="shared" si="33"/>
        <v>0.000614125</v>
      </c>
      <c r="Q31" s="35">
        <f t="shared" si="33"/>
        <v>0.00052200625</v>
      </c>
    </row>
    <row r="32">
      <c r="A32" s="29"/>
      <c r="H32" s="18"/>
      <c r="I32" s="18" t="s">
        <v>100</v>
      </c>
      <c r="J32" s="35">
        <v>0.035</v>
      </c>
      <c r="K32" s="22">
        <v>-0.1</v>
      </c>
      <c r="L32" s="13" t="s">
        <v>101</v>
      </c>
      <c r="M32" s="35">
        <f t="shared" si="21"/>
        <v>0.035</v>
      </c>
      <c r="N32" s="35">
        <f t="shared" ref="N32:Q32" si="34">M32*(1+$K32)</f>
        <v>0.0315</v>
      </c>
      <c r="O32" s="35">
        <f t="shared" si="34"/>
        <v>0.02835</v>
      </c>
      <c r="P32" s="35">
        <f t="shared" si="34"/>
        <v>0.025515</v>
      </c>
      <c r="Q32" s="35">
        <f t="shared" si="34"/>
        <v>0.0229635</v>
      </c>
    </row>
    <row r="33">
      <c r="A33" s="29"/>
      <c r="H33" s="18"/>
      <c r="I33" s="18" t="s">
        <v>102</v>
      </c>
      <c r="J33" s="35">
        <v>0.0011</v>
      </c>
      <c r="K33" s="22">
        <v>0.1</v>
      </c>
      <c r="L33" s="13" t="s">
        <v>103</v>
      </c>
      <c r="M33" s="35">
        <f t="shared" si="21"/>
        <v>0.0011</v>
      </c>
      <c r="N33" s="35">
        <f t="shared" ref="N33:Q33" si="35">M33*(1+$K33)</f>
        <v>0.00121</v>
      </c>
      <c r="O33" s="35">
        <f t="shared" si="35"/>
        <v>0.001331</v>
      </c>
      <c r="P33" s="35">
        <f t="shared" si="35"/>
        <v>0.0014641</v>
      </c>
      <c r="Q33" s="35">
        <f t="shared" si="35"/>
        <v>0.00161051</v>
      </c>
    </row>
    <row r="34">
      <c r="A34" s="29"/>
      <c r="H34" s="45"/>
      <c r="I34" s="46" t="s">
        <v>104</v>
      </c>
      <c r="J34" s="22">
        <v>0.01</v>
      </c>
      <c r="K34" s="22">
        <v>0.0</v>
      </c>
      <c r="L34" s="13" t="s">
        <v>105</v>
      </c>
      <c r="M34" s="21">
        <f t="shared" si="21"/>
        <v>0.01</v>
      </c>
      <c r="N34" s="35">
        <f t="shared" ref="N34:Q34" si="36">M34*(1+$K34)</f>
        <v>0.01</v>
      </c>
      <c r="O34" s="35">
        <f t="shared" si="36"/>
        <v>0.01</v>
      </c>
      <c r="P34" s="35">
        <f t="shared" si="36"/>
        <v>0.01</v>
      </c>
      <c r="Q34" s="35">
        <f t="shared" si="36"/>
        <v>0.01</v>
      </c>
    </row>
    <row r="35">
      <c r="A35" s="32" t="s">
        <v>106</v>
      </c>
      <c r="H35" s="45"/>
      <c r="I35" s="45" t="s">
        <v>107</v>
      </c>
      <c r="J35" s="23">
        <v>1.6</v>
      </c>
      <c r="K35" s="22">
        <v>-0.1</v>
      </c>
      <c r="L35" s="18" t="s">
        <v>108</v>
      </c>
      <c r="M35" s="23">
        <f t="shared" si="21"/>
        <v>1.6</v>
      </c>
      <c r="N35" s="31">
        <f t="shared" ref="N35:Q35" si="37">M35*(1+$K35)</f>
        <v>1.44</v>
      </c>
      <c r="O35" s="31">
        <f t="shared" si="37"/>
        <v>1.296</v>
      </c>
      <c r="P35" s="31">
        <f t="shared" si="37"/>
        <v>1.1664</v>
      </c>
      <c r="Q35" s="31">
        <f t="shared" si="37"/>
        <v>1.04976</v>
      </c>
    </row>
    <row r="36">
      <c r="A36" s="47" t="s">
        <v>109</v>
      </c>
      <c r="H36" s="45"/>
      <c r="I36" s="46" t="s">
        <v>110</v>
      </c>
      <c r="J36" s="30">
        <v>5000.0</v>
      </c>
      <c r="K36" s="22">
        <v>0.5</v>
      </c>
      <c r="L36" s="13" t="s">
        <v>111</v>
      </c>
      <c r="M36" s="23">
        <f t="shared" si="21"/>
        <v>5000</v>
      </c>
      <c r="N36" s="31">
        <f t="shared" ref="N36:Q36" si="38">M36*(1+$K36)</f>
        <v>7500</v>
      </c>
      <c r="O36" s="31">
        <f t="shared" si="38"/>
        <v>11250</v>
      </c>
      <c r="P36" s="31">
        <f t="shared" si="38"/>
        <v>16875</v>
      </c>
      <c r="Q36" s="31">
        <f t="shared" si="38"/>
        <v>25312.5</v>
      </c>
    </row>
    <row r="37">
      <c r="A37" s="13" t="s">
        <v>112</v>
      </c>
      <c r="B37" s="33">
        <f>sum(Details!B42:M42)</f>
        <v>77164.6875</v>
      </c>
      <c r="C37" s="33">
        <f>sum(Details!N42:Y42)</f>
        <v>648921.1953</v>
      </c>
      <c r="D37" s="33">
        <f>sum(Details!Z42:AK42)</f>
        <v>3455876.369</v>
      </c>
      <c r="E37" s="33">
        <f>sum(Details!AL42:AW42)</f>
        <v>13286482.86</v>
      </c>
      <c r="F37" s="33">
        <f>sum(Details!AX42:BI42)</f>
        <v>38611719.8</v>
      </c>
      <c r="G37" s="33">
        <f>sum(Details!BJ42:BU42)</f>
        <v>112776911.2</v>
      </c>
      <c r="H37" s="45"/>
      <c r="I37" s="45" t="s">
        <v>113</v>
      </c>
      <c r="J37" s="23">
        <v>1.4</v>
      </c>
      <c r="K37" s="22">
        <v>-0.15</v>
      </c>
      <c r="L37" s="18" t="s">
        <v>114</v>
      </c>
      <c r="M37" s="23">
        <f t="shared" si="21"/>
        <v>1.4</v>
      </c>
      <c r="N37" s="31">
        <f t="shared" ref="N37:Q37" si="39">M37*(1+$K37)</f>
        <v>1.19</v>
      </c>
      <c r="O37" s="31">
        <f t="shared" si="39"/>
        <v>1.0115</v>
      </c>
      <c r="P37" s="31">
        <f t="shared" si="39"/>
        <v>0.859775</v>
      </c>
      <c r="Q37" s="31">
        <f t="shared" si="39"/>
        <v>0.73080875</v>
      </c>
    </row>
    <row r="38">
      <c r="A38" s="13" t="s">
        <v>115</v>
      </c>
      <c r="B38" s="33">
        <f>sum(Details!B43:M43)</f>
        <v>40516.99966</v>
      </c>
      <c r="C38" s="33">
        <f>sum(Details!N43:Y43)</f>
        <v>478864.537</v>
      </c>
      <c r="D38" s="33">
        <f>sum(Details!Z43:AK43)</f>
        <v>3148706.248</v>
      </c>
      <c r="E38" s="33">
        <f>sum(Details!AL43:AW43)</f>
        <v>14890230.24</v>
      </c>
      <c r="F38" s="33">
        <f>sum(Details!AX43:BI43)</f>
        <v>53167115.99</v>
      </c>
      <c r="G38" s="33">
        <f>sum(Details!BJ43:BU43)</f>
        <v>160629960.2</v>
      </c>
      <c r="H38" s="45"/>
      <c r="I38" s="46" t="s">
        <v>116</v>
      </c>
      <c r="J38" s="30">
        <v>5000.0</v>
      </c>
      <c r="K38" s="22">
        <v>0.75</v>
      </c>
      <c r="L38" s="13" t="s">
        <v>117</v>
      </c>
      <c r="M38" s="23">
        <f t="shared" si="21"/>
        <v>5000</v>
      </c>
      <c r="N38" s="31">
        <f t="shared" ref="N38:Q38" si="40">M38*(1+$K38)</f>
        <v>8750</v>
      </c>
      <c r="O38" s="31">
        <f t="shared" si="40"/>
        <v>15312.5</v>
      </c>
      <c r="P38" s="31">
        <f t="shared" si="40"/>
        <v>26796.875</v>
      </c>
      <c r="Q38" s="31">
        <f t="shared" si="40"/>
        <v>46894.53125</v>
      </c>
    </row>
    <row r="39">
      <c r="A39" s="18" t="s">
        <v>118</v>
      </c>
      <c r="B39" s="33">
        <f>sum(Details!B44:M44)</f>
        <v>12314.16667</v>
      </c>
      <c r="C39" s="33">
        <f>sum(Details!N44:Y44)</f>
        <v>102354.5633</v>
      </c>
      <c r="D39" s="33">
        <f>sum(Details!Z44:AK44)</f>
        <v>550061.8171</v>
      </c>
      <c r="E39" s="33">
        <f>sum(Details!AL44:AW44)</f>
        <v>2156623.894</v>
      </c>
      <c r="F39" s="33">
        <f>sum(Details!AX44:BI44)</f>
        <v>6467335.624</v>
      </c>
      <c r="G39" s="33">
        <f>sum(Details!BJ44:BU44)</f>
        <v>18889874.36</v>
      </c>
      <c r="I39" s="45" t="s">
        <v>119</v>
      </c>
      <c r="J39" s="23">
        <f>(6+3*4.5*1.25)/12</f>
        <v>1.90625</v>
      </c>
      <c r="K39" s="22">
        <v>0.05</v>
      </c>
      <c r="L39" s="18" t="s">
        <v>120</v>
      </c>
      <c r="M39" s="23">
        <f t="shared" si="21"/>
        <v>1.90625</v>
      </c>
      <c r="N39" s="31">
        <f t="shared" ref="N39:Q39" si="41">M39*(1+$K39)</f>
        <v>2.0015625</v>
      </c>
      <c r="O39" s="31">
        <f t="shared" si="41"/>
        <v>2.101640625</v>
      </c>
      <c r="P39" s="31">
        <f t="shared" si="41"/>
        <v>2.206722656</v>
      </c>
      <c r="Q39" s="31">
        <f t="shared" si="41"/>
        <v>2.317058789</v>
      </c>
    </row>
    <row r="40">
      <c r="A40" s="13" t="s">
        <v>121</v>
      </c>
      <c r="B40" s="33">
        <f>sum(Details!B45:M45)</f>
        <v>14180.94988</v>
      </c>
      <c r="C40" s="33">
        <f>sum(Details!N45:Y45)</f>
        <v>168031.5796</v>
      </c>
      <c r="D40" s="33">
        <f>sum(Details!Z45:AK45)</f>
        <v>1105645.114</v>
      </c>
      <c r="E40" s="33">
        <f>sum(Details!AL45:AW45)</f>
        <v>5232117.407</v>
      </c>
      <c r="F40" s="33">
        <f>sum(Details!AX45:BI45)</f>
        <v>18694067.67</v>
      </c>
      <c r="G40" s="33">
        <f>sum(Details!BJ45:BU45)</f>
        <v>56220486.05</v>
      </c>
      <c r="I40" s="45" t="s">
        <v>122</v>
      </c>
      <c r="J40" s="23">
        <f>7/12</f>
        <v>0.5833333333</v>
      </c>
      <c r="K40" s="22">
        <v>0.01</v>
      </c>
      <c r="L40" s="18" t="s">
        <v>123</v>
      </c>
      <c r="M40" s="23">
        <f t="shared" si="21"/>
        <v>0.5833333333</v>
      </c>
      <c r="N40" s="31">
        <f t="shared" ref="N40:Q40" si="42">M40*(1+$K40)</f>
        <v>0.5891666667</v>
      </c>
      <c r="O40" s="31">
        <f t="shared" si="42"/>
        <v>0.5950583333</v>
      </c>
      <c r="P40" s="31">
        <f t="shared" si="42"/>
        <v>0.6010089167</v>
      </c>
      <c r="Q40" s="31">
        <f t="shared" si="42"/>
        <v>0.6070190058</v>
      </c>
    </row>
    <row r="41">
      <c r="A41" s="13" t="s">
        <v>124</v>
      </c>
      <c r="B41" s="33">
        <f>sum(Details!B46:M46)</f>
        <v>5910.8</v>
      </c>
      <c r="C41" s="33">
        <f>sum(Details!N46:Y46)</f>
        <v>53251.8864</v>
      </c>
      <c r="D41" s="33">
        <f>sum(Details!Z46:AK46)</f>
        <v>309813.9825</v>
      </c>
      <c r="E41" s="33">
        <f>sum(Details!AL46:AW46)</f>
        <v>1312853.997</v>
      </c>
      <c r="F41" s="33">
        <f>sum(Details!AX46:BI46)</f>
        <v>4246599.446</v>
      </c>
      <c r="G41" s="33">
        <f>sum(Details!BJ46:BU46)</f>
        <v>12403520.5</v>
      </c>
      <c r="I41" s="45" t="s">
        <v>124</v>
      </c>
      <c r="J41" s="23">
        <f>40*0.025</f>
        <v>1</v>
      </c>
      <c r="K41" s="22">
        <v>0.01</v>
      </c>
      <c r="L41" s="18" t="s">
        <v>125</v>
      </c>
      <c r="M41" s="23">
        <f t="shared" si="21"/>
        <v>1</v>
      </c>
      <c r="N41" s="31">
        <f t="shared" ref="N41:Q41" si="43">M41*(1+$K41)</f>
        <v>1.01</v>
      </c>
      <c r="O41" s="31">
        <f t="shared" si="43"/>
        <v>1.0201</v>
      </c>
      <c r="P41" s="31">
        <f t="shared" si="43"/>
        <v>1.030301</v>
      </c>
      <c r="Q41" s="31">
        <f t="shared" si="43"/>
        <v>1.04060401</v>
      </c>
    </row>
    <row r="42">
      <c r="A42" s="18" t="s">
        <v>102</v>
      </c>
      <c r="B42" s="33">
        <f>sum(Details!B47:M47)</f>
        <v>9752.82</v>
      </c>
      <c r="C42" s="33">
        <f>sum(Details!N47:Y47)</f>
        <v>101484.7825</v>
      </c>
      <c r="D42" s="33">
        <f>sum(Details!Z47:AK47)</f>
        <v>680397.9777</v>
      </c>
      <c r="E42" s="33">
        <f>sum(Details!AL47:AW47)</f>
        <v>3315707.952</v>
      </c>
      <c r="F42" s="33">
        <f>sum(Details!AX47:BI47)</f>
        <v>12310543.57</v>
      </c>
      <c r="G42" s="33">
        <f>sum(Details!BJ47:BU47)</f>
        <v>35956788.83</v>
      </c>
    </row>
    <row r="43">
      <c r="A43" s="13" t="s">
        <v>104</v>
      </c>
      <c r="B43" s="33">
        <f>sum(Details!B48:M48)</f>
        <v>1773.24</v>
      </c>
      <c r="C43" s="33">
        <f>sum(Details!N48:Y48)</f>
        <v>16942.08766</v>
      </c>
      <c r="D43" s="33">
        <f>sum(Details!Z48:AK48)</f>
        <v>104293.6104</v>
      </c>
      <c r="E43" s="33">
        <f>sum(Details!AL48:AW48)</f>
        <v>466659.0012</v>
      </c>
      <c r="F43" s="33">
        <f>sum(Details!AX48:BI48)</f>
        <v>1590850.229</v>
      </c>
      <c r="G43" s="33">
        <f>sum(Details!BJ48:BU48)</f>
        <v>4646575.141</v>
      </c>
    </row>
    <row r="44">
      <c r="A44" s="18" t="s">
        <v>107</v>
      </c>
      <c r="B44" s="33">
        <f>sum(Details!B49:M49)</f>
        <v>60000</v>
      </c>
      <c r="C44" s="33">
        <f>sum(Details!N49:Y49)</f>
        <v>102747.552</v>
      </c>
      <c r="D44" s="33">
        <f>sum(Details!Z49:AK49)</f>
        <v>393607.4124</v>
      </c>
      <c r="E44" s="33">
        <f>sum(Details!AL49:AW49)</f>
        <v>1486277.216</v>
      </c>
      <c r="F44" s="33">
        <f>sum(Details!AX49:BI49)</f>
        <v>4283964.113</v>
      </c>
      <c r="G44" s="33">
        <f>sum(Details!BJ49:BU49)</f>
        <v>12512655.68</v>
      </c>
      <c r="H44" s="48"/>
    </row>
    <row r="45">
      <c r="A45" s="18" t="s">
        <v>113</v>
      </c>
      <c r="B45" s="33">
        <f>sum(Details!B50:M50)</f>
        <v>60000</v>
      </c>
      <c r="C45" s="33">
        <f>sum(Details!N50:Y50)</f>
        <v>108083.4014</v>
      </c>
      <c r="D45" s="33">
        <f>sum(Details!Z50:AK50)</f>
        <v>315676.9933</v>
      </c>
      <c r="E45" s="33">
        <f>sum(Details!AL50:AW50)</f>
        <v>1095562.409</v>
      </c>
      <c r="F45" s="33">
        <f>sum(Details!AX50:BI50)</f>
        <v>2982356.404</v>
      </c>
      <c r="G45" s="33">
        <f>sum(Details!BJ50:BU50)</f>
        <v>8710903.69</v>
      </c>
      <c r="H45" s="18"/>
    </row>
    <row r="46">
      <c r="A46" s="18" t="s">
        <v>119</v>
      </c>
      <c r="B46" s="33">
        <f>sum(Details!B51:M51)</f>
        <v>11267.4625</v>
      </c>
      <c r="C46" s="33">
        <f>sum(Details!N51:Y51)</f>
        <v>105531.6623</v>
      </c>
      <c r="D46" s="33">
        <f>sum(Details!Z51:AK51)</f>
        <v>638288.0618</v>
      </c>
      <c r="E46" s="33">
        <f>sum(Details!AL51:AW51)</f>
        <v>2811901.241</v>
      </c>
      <c r="F46" s="33">
        <f>sum(Details!AX51:BI51)</f>
        <v>9455681.966</v>
      </c>
      <c r="G46" s="33">
        <f>sum(Details!BJ51:BU51)</f>
        <v>27618273.53</v>
      </c>
      <c r="H46" s="18"/>
    </row>
    <row r="47">
      <c r="A47" s="18" t="s">
        <v>126</v>
      </c>
      <c r="B47" s="33">
        <f>sum(Details!B52:M52)</f>
        <v>3447.966667</v>
      </c>
      <c r="C47" s="33">
        <f>sum(Details!N52:Y52)</f>
        <v>31063.6004</v>
      </c>
      <c r="D47" s="33">
        <f>sum(Details!Z52:AK52)</f>
        <v>180724.8231</v>
      </c>
      <c r="E47" s="33">
        <f>sum(Details!AL52:AW52)</f>
        <v>765831.4984</v>
      </c>
      <c r="F47" s="33">
        <f>sum(Details!AX52:BI52)</f>
        <v>2477183.01</v>
      </c>
      <c r="G47" s="33">
        <f>sum(Details!BJ52:BU52)</f>
        <v>7235386.957</v>
      </c>
      <c r="H47" s="18"/>
      <c r="I47" s="48" t="s">
        <v>127</v>
      </c>
    </row>
    <row r="48">
      <c r="A48" s="29" t="s">
        <v>128</v>
      </c>
      <c r="B48" s="33">
        <f>sum(Details!B53:M53)</f>
        <v>296329.0929</v>
      </c>
      <c r="C48" s="33">
        <f>sum(Details!N53:Y53)</f>
        <v>1917276.848</v>
      </c>
      <c r="D48" s="33">
        <f>sum(Details!Z53:AK53)</f>
        <v>10883092.41</v>
      </c>
      <c r="E48" s="33">
        <f>sum(Details!AL53:AW53)</f>
        <v>46820247.71</v>
      </c>
      <c r="F48" s="33">
        <f>sum(Details!AX53:BI53)</f>
        <v>154287417.8</v>
      </c>
      <c r="G48" s="33">
        <f>sum(Details!BJ53:BU53)</f>
        <v>457601336.1</v>
      </c>
      <c r="H48" s="18"/>
      <c r="I48" s="18" t="s">
        <v>129</v>
      </c>
      <c r="J48" s="49">
        <v>10000.0</v>
      </c>
    </row>
    <row r="49">
      <c r="A49" s="47"/>
      <c r="H49" s="18"/>
      <c r="I49" s="18" t="s">
        <v>130</v>
      </c>
      <c r="J49" s="49">
        <v>3000.0</v>
      </c>
    </row>
    <row r="50">
      <c r="A50" s="18" t="s">
        <v>131</v>
      </c>
      <c r="B50" s="33">
        <f>sum(Details!B55:M55)</f>
        <v>8085</v>
      </c>
      <c r="C50" s="33">
        <f>sum(Details!N55:Y55)</f>
        <v>46359</v>
      </c>
      <c r="D50" s="33">
        <f>sum(Details!Z55:AK55)</f>
        <v>199106.1</v>
      </c>
      <c r="E50" s="33">
        <f>sum(Details!AL55:AW55)</f>
        <v>617364.585</v>
      </c>
      <c r="F50" s="33">
        <f>sum(Details!AX55:BI55)</f>
        <v>1449383.949</v>
      </c>
      <c r="G50" s="33">
        <f>sum(Details!BJ55:BU55)</f>
        <v>4237041.312</v>
      </c>
      <c r="H50" s="18"/>
      <c r="I50" s="18" t="s">
        <v>132</v>
      </c>
      <c r="J50" s="18">
        <v>90.0</v>
      </c>
    </row>
    <row r="51">
      <c r="A51" s="18" t="s">
        <v>133</v>
      </c>
      <c r="B51" s="33">
        <f>sum(Details!B56:M56)</f>
        <v>69603</v>
      </c>
      <c r="C51" s="33">
        <f>sum(Details!N56:Y56)</f>
        <v>701657.5023</v>
      </c>
      <c r="D51" s="33">
        <f>sum(Details!Z56:AK56)</f>
        <v>4362171.445</v>
      </c>
      <c r="E51" s="33">
        <f>sum(Details!AL56:AW56)</f>
        <v>19624011.96</v>
      </c>
      <c r="F51" s="33">
        <f>sum(Details!AX56:BI56)</f>
        <v>66990943.85</v>
      </c>
      <c r="G51" s="33">
        <f>sum(Details!BJ56:BU56)</f>
        <v>196140197.7</v>
      </c>
      <c r="H51" s="18"/>
      <c r="I51" s="18" t="s">
        <v>134</v>
      </c>
      <c r="J51" s="50">
        <v>0.01</v>
      </c>
    </row>
    <row r="52">
      <c r="A52" s="24" t="s">
        <v>57</v>
      </c>
      <c r="B52" s="51">
        <f>sum(Details!B57:M57)</f>
        <v>32340</v>
      </c>
      <c r="C52" s="51">
        <f>sum(Details!N57:Y57)</f>
        <v>230401.6653</v>
      </c>
      <c r="D52" s="51">
        <f>sum(Details!Z57:AK57)</f>
        <v>1139907.163</v>
      </c>
      <c r="E52" s="51">
        <f>sum(Details!AL57:AW57)</f>
        <v>4142105.217</v>
      </c>
      <c r="F52" s="51">
        <f>sum(Details!AX57:BI57)</f>
        <v>11460648.95</v>
      </c>
      <c r="G52" s="51">
        <f>sum(Details!BJ57:BU57)</f>
        <v>32741430.74</v>
      </c>
      <c r="H52" s="18"/>
      <c r="I52" s="18" t="s">
        <v>135</v>
      </c>
      <c r="J52" s="21">
        <f>Summary!J6</f>
        <v>0.8</v>
      </c>
    </row>
    <row r="53">
      <c r="A53" s="27" t="s">
        <v>136</v>
      </c>
      <c r="B53" s="44">
        <f>sum(Details!B58:M58)</f>
        <v>406357.0929</v>
      </c>
      <c r="C53" s="44">
        <f>sum(Details!N58:Y58)</f>
        <v>2895695.015</v>
      </c>
      <c r="D53" s="44">
        <f>sum(Details!Z58:AK58)</f>
        <v>16584277.12</v>
      </c>
      <c r="E53" s="44">
        <f>sum(Details!AL58:AW58)</f>
        <v>71203729.47</v>
      </c>
      <c r="F53" s="44">
        <f>sum(Details!AX58:BI58)</f>
        <v>234188394.6</v>
      </c>
      <c r="G53" s="44">
        <f>sum(Details!BJ58:BU58)</f>
        <v>690720005.8</v>
      </c>
      <c r="H53" s="18"/>
      <c r="I53" s="18" t="s">
        <v>137</v>
      </c>
      <c r="J53" s="21">
        <v>0.8</v>
      </c>
    </row>
    <row r="54">
      <c r="A54" s="18" t="str">
        <f t="shared" ref="A54:G54" si="44">A31</f>
        <v>Gross Revenue</v>
      </c>
      <c r="B54" s="52">
        <f t="shared" si="44"/>
        <v>221022.5224</v>
      </c>
      <c r="C54" s="52">
        <f t="shared" si="44"/>
        <v>2372897.056</v>
      </c>
      <c r="D54" s="52">
        <f t="shared" si="44"/>
        <v>15641159.67</v>
      </c>
      <c r="E54" s="52">
        <f t="shared" si="44"/>
        <v>74857204.12</v>
      </c>
      <c r="F54" s="52">
        <f t="shared" si="44"/>
        <v>272643681.5</v>
      </c>
      <c r="G54" s="52">
        <f t="shared" si="44"/>
        <v>809301502.3</v>
      </c>
      <c r="H54" s="18"/>
      <c r="I54" s="18" t="s">
        <v>48</v>
      </c>
      <c r="J54" s="50">
        <f>J49*Summary!J12</f>
        <v>48</v>
      </c>
    </row>
    <row r="55">
      <c r="A55" s="53" t="s">
        <v>138</v>
      </c>
      <c r="B55" s="54">
        <f>sum(Details!B60:M60)</f>
        <v>-185334.5705</v>
      </c>
      <c r="C55" s="54">
        <f>sum(Details!N60:Y60)</f>
        <v>-522797.9593</v>
      </c>
      <c r="D55" s="54">
        <f>sum(Details!Z60:AK60)</f>
        <v>-943117.4473</v>
      </c>
      <c r="E55" s="54">
        <f>sum(Details!AL60:AW60)</f>
        <v>3653474.649</v>
      </c>
      <c r="F55" s="54">
        <f>sum(Details!AX60:BI60)</f>
        <v>38455286.92</v>
      </c>
      <c r="G55" s="54">
        <f>sum(Details!BJ60:BU60)</f>
        <v>118581496.5</v>
      </c>
      <c r="H55" s="18"/>
      <c r="I55" s="18" t="s">
        <v>139</v>
      </c>
      <c r="J55" s="50">
        <f>J48*J51</f>
        <v>100</v>
      </c>
    </row>
    <row r="56">
      <c r="A56" s="55" t="s">
        <v>140</v>
      </c>
      <c r="B56" s="56">
        <f t="shared" ref="B56:G56" si="45">(B31-B53)/B31</f>
        <v>-0.8385325101</v>
      </c>
      <c r="C56" s="56">
        <f t="shared" si="45"/>
        <v>-0.2203205394</v>
      </c>
      <c r="D56" s="56">
        <f t="shared" si="45"/>
        <v>-0.06029715617</v>
      </c>
      <c r="E56" s="56">
        <f t="shared" si="45"/>
        <v>0.04880591911</v>
      </c>
      <c r="F56" s="56">
        <f t="shared" si="45"/>
        <v>0.1410459495</v>
      </c>
      <c r="G56" s="56">
        <f t="shared" si="45"/>
        <v>0.1465232626</v>
      </c>
      <c r="I56" s="18" t="s">
        <v>141</v>
      </c>
      <c r="J56" s="50">
        <f>J54*J52*J53</f>
        <v>30.72</v>
      </c>
    </row>
    <row r="57">
      <c r="A57" s="55"/>
      <c r="I57" s="18" t="s">
        <v>142</v>
      </c>
      <c r="J57" s="50">
        <f>J55*J52*J53</f>
        <v>64</v>
      </c>
    </row>
    <row r="58">
      <c r="A58" s="47" t="s">
        <v>143</v>
      </c>
      <c r="I58" s="18" t="s">
        <v>144</v>
      </c>
      <c r="J58" s="50">
        <f>Summary!J56-Summary!J57</f>
        <v>-33.28</v>
      </c>
    </row>
    <row r="59">
      <c r="A59" s="18" t="s">
        <v>145</v>
      </c>
      <c r="B59" s="33">
        <f>sum(Details!B64:M64)</f>
        <v>218295</v>
      </c>
      <c r="C59" s="33">
        <f>sum(Details!N64:Y64)</f>
        <v>1404677.7</v>
      </c>
      <c r="D59" s="33">
        <f>sum(Details!Z64:AK64)</f>
        <v>6790377.258</v>
      </c>
      <c r="E59" s="33">
        <f>sum(Details!AL64:AW64)</f>
        <v>23558198.12</v>
      </c>
      <c r="F59" s="33">
        <f>sum(Details!AX64:BI64)</f>
        <v>62067273.64</v>
      </c>
      <c r="G59" s="33">
        <f>sum(Details!BJ64:BU64)</f>
        <v>181443711.1</v>
      </c>
    </row>
    <row r="60">
      <c r="A60" s="18" t="s">
        <v>146</v>
      </c>
      <c r="B60" s="33">
        <f>sum(Details!B65:M65)</f>
        <v>53813.76</v>
      </c>
      <c r="C60" s="33">
        <f>sum(Details!N65:Y65)</f>
        <v>346279.0656</v>
      </c>
      <c r="D60" s="33">
        <f>sum(Details!Z65:AK65)</f>
        <v>1668997.198</v>
      </c>
      <c r="E60" s="33">
        <f>sum(Details!AL65:AW65)</f>
        <v>5807532.1</v>
      </c>
      <c r="F60" s="33">
        <f>sum(Details!AX65:BI65)</f>
        <v>15300732.35</v>
      </c>
      <c r="G60" s="33">
        <f>sum(Details!BJ65:BU65)</f>
        <v>44729234.86</v>
      </c>
    </row>
    <row r="62">
      <c r="A62" s="57" t="s">
        <v>147</v>
      </c>
      <c r="B62" s="54">
        <f>sum(Details!B68:M68)</f>
        <v>-457443.3305</v>
      </c>
      <c r="C62" s="54">
        <f>sum(Details!N68:Y68)</f>
        <v>-2273754.725</v>
      </c>
      <c r="D62" s="54">
        <f>sum(Details!Z68:AK68)</f>
        <v>-9402491.904</v>
      </c>
      <c r="E62" s="54">
        <f>sum(Details!AL68:AW68)</f>
        <v>-25712255.57</v>
      </c>
      <c r="F62" s="54">
        <f>sum(Details!AX68:BI68)</f>
        <v>-38912719.06</v>
      </c>
      <c r="G62" s="54">
        <f>sum(Details!BJ68:BU68)</f>
        <v>-107591449.5</v>
      </c>
    </row>
    <row r="63">
      <c r="A63" s="57" t="s">
        <v>148</v>
      </c>
      <c r="B63" s="58">
        <f t="shared" ref="B63:G63" si="46">B62/B31</f>
        <v>-2.069668401</v>
      </c>
      <c r="C63" s="58">
        <f t="shared" si="46"/>
        <v>-0.9582188654</v>
      </c>
      <c r="D63" s="58">
        <f t="shared" si="46"/>
        <v>-0.6011377738</v>
      </c>
      <c r="E63" s="58">
        <f t="shared" si="46"/>
        <v>-0.3434840491</v>
      </c>
      <c r="F63" s="58">
        <f t="shared" si="46"/>
        <v>-0.1427237149</v>
      </c>
      <c r="G63" s="58">
        <f t="shared" si="46"/>
        <v>-0.1329435929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outlineLevelRow="1"/>
  <cols>
    <col customWidth="1" min="1" max="1" width="35.44"/>
    <col customWidth="1" min="2" max="2" width="12.0"/>
    <col customWidth="1" min="3" max="4" width="11.44"/>
    <col customWidth="1" min="5" max="5" width="12.11"/>
    <col customWidth="1" min="6" max="8" width="11.0"/>
    <col customWidth="1" min="9" max="10" width="12.0"/>
    <col customWidth="1" min="11" max="12" width="12.44"/>
    <col customWidth="1" min="13" max="13" width="12.67"/>
    <col customWidth="1" min="14" max="15" width="13.0"/>
    <col customWidth="1" min="16" max="25" width="13.44"/>
    <col customWidth="1" min="26" max="33" width="14.0"/>
    <col customWidth="1" min="34" max="36" width="14.11"/>
    <col customWidth="1" min="37" max="37" width="14.44"/>
    <col customWidth="1" min="38" max="73" width="11.67"/>
  </cols>
  <sheetData>
    <row r="1" ht="31.5" hidden="1" customHeight="1">
      <c r="A1" s="59" t="s">
        <v>149</v>
      </c>
      <c r="B1" s="59" t="str">
        <f>#REF!</f>
        <v>#REF!</v>
      </c>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row>
    <row r="2" ht="15.75" customHeight="1">
      <c r="A2" s="61" t="s">
        <v>150</v>
      </c>
      <c r="B2" s="61">
        <v>1.0</v>
      </c>
      <c r="C2" s="61">
        <f t="shared" ref="C2:BU2" si="1">B2+1</f>
        <v>2</v>
      </c>
      <c r="D2" s="61">
        <f t="shared" si="1"/>
        <v>3</v>
      </c>
      <c r="E2" s="61">
        <f t="shared" si="1"/>
        <v>4</v>
      </c>
      <c r="F2" s="61">
        <f t="shared" si="1"/>
        <v>5</v>
      </c>
      <c r="G2" s="61">
        <f t="shared" si="1"/>
        <v>6</v>
      </c>
      <c r="H2" s="61">
        <f t="shared" si="1"/>
        <v>7</v>
      </c>
      <c r="I2" s="61">
        <f t="shared" si="1"/>
        <v>8</v>
      </c>
      <c r="J2" s="61">
        <f t="shared" si="1"/>
        <v>9</v>
      </c>
      <c r="K2" s="61">
        <f t="shared" si="1"/>
        <v>10</v>
      </c>
      <c r="L2" s="61">
        <f t="shared" si="1"/>
        <v>11</v>
      </c>
      <c r="M2" s="61">
        <f t="shared" si="1"/>
        <v>12</v>
      </c>
      <c r="N2" s="61">
        <f t="shared" si="1"/>
        <v>13</v>
      </c>
      <c r="O2" s="61">
        <f t="shared" si="1"/>
        <v>14</v>
      </c>
      <c r="P2" s="61">
        <f t="shared" si="1"/>
        <v>15</v>
      </c>
      <c r="Q2" s="61">
        <f t="shared" si="1"/>
        <v>16</v>
      </c>
      <c r="R2" s="61">
        <f t="shared" si="1"/>
        <v>17</v>
      </c>
      <c r="S2" s="61">
        <f t="shared" si="1"/>
        <v>18</v>
      </c>
      <c r="T2" s="61">
        <f t="shared" si="1"/>
        <v>19</v>
      </c>
      <c r="U2" s="61">
        <f t="shared" si="1"/>
        <v>20</v>
      </c>
      <c r="V2" s="61">
        <f t="shared" si="1"/>
        <v>21</v>
      </c>
      <c r="W2" s="61">
        <f t="shared" si="1"/>
        <v>22</v>
      </c>
      <c r="X2" s="61">
        <f t="shared" si="1"/>
        <v>23</v>
      </c>
      <c r="Y2" s="61">
        <f t="shared" si="1"/>
        <v>24</v>
      </c>
      <c r="Z2" s="61">
        <f t="shared" si="1"/>
        <v>25</v>
      </c>
      <c r="AA2" s="61">
        <f t="shared" si="1"/>
        <v>26</v>
      </c>
      <c r="AB2" s="61">
        <f t="shared" si="1"/>
        <v>27</v>
      </c>
      <c r="AC2" s="61">
        <f t="shared" si="1"/>
        <v>28</v>
      </c>
      <c r="AD2" s="61">
        <f t="shared" si="1"/>
        <v>29</v>
      </c>
      <c r="AE2" s="61">
        <f t="shared" si="1"/>
        <v>30</v>
      </c>
      <c r="AF2" s="61">
        <f t="shared" si="1"/>
        <v>31</v>
      </c>
      <c r="AG2" s="61">
        <f t="shared" si="1"/>
        <v>32</v>
      </c>
      <c r="AH2" s="61">
        <f t="shared" si="1"/>
        <v>33</v>
      </c>
      <c r="AI2" s="61">
        <f t="shared" si="1"/>
        <v>34</v>
      </c>
      <c r="AJ2" s="61">
        <f t="shared" si="1"/>
        <v>35</v>
      </c>
      <c r="AK2" s="61">
        <f t="shared" si="1"/>
        <v>36</v>
      </c>
      <c r="AL2" s="61">
        <f t="shared" si="1"/>
        <v>37</v>
      </c>
      <c r="AM2" s="61">
        <f t="shared" si="1"/>
        <v>38</v>
      </c>
      <c r="AN2" s="61">
        <f t="shared" si="1"/>
        <v>39</v>
      </c>
      <c r="AO2" s="61">
        <f t="shared" si="1"/>
        <v>40</v>
      </c>
      <c r="AP2" s="61">
        <f t="shared" si="1"/>
        <v>41</v>
      </c>
      <c r="AQ2" s="61">
        <f t="shared" si="1"/>
        <v>42</v>
      </c>
      <c r="AR2" s="61">
        <f t="shared" si="1"/>
        <v>43</v>
      </c>
      <c r="AS2" s="61">
        <f t="shared" si="1"/>
        <v>44</v>
      </c>
      <c r="AT2" s="61">
        <f t="shared" si="1"/>
        <v>45</v>
      </c>
      <c r="AU2" s="61">
        <f t="shared" si="1"/>
        <v>46</v>
      </c>
      <c r="AV2" s="61">
        <f t="shared" si="1"/>
        <v>47</v>
      </c>
      <c r="AW2" s="61">
        <f t="shared" si="1"/>
        <v>48</v>
      </c>
      <c r="AX2" s="61">
        <f t="shared" si="1"/>
        <v>49</v>
      </c>
      <c r="AY2" s="61">
        <f t="shared" si="1"/>
        <v>50</v>
      </c>
      <c r="AZ2" s="61">
        <f t="shared" si="1"/>
        <v>51</v>
      </c>
      <c r="BA2" s="61">
        <f t="shared" si="1"/>
        <v>52</v>
      </c>
      <c r="BB2" s="61">
        <f t="shared" si="1"/>
        <v>53</v>
      </c>
      <c r="BC2" s="61">
        <f t="shared" si="1"/>
        <v>54</v>
      </c>
      <c r="BD2" s="61">
        <f t="shared" si="1"/>
        <v>55</v>
      </c>
      <c r="BE2" s="61">
        <f t="shared" si="1"/>
        <v>56</v>
      </c>
      <c r="BF2" s="61">
        <f t="shared" si="1"/>
        <v>57</v>
      </c>
      <c r="BG2" s="61">
        <f t="shared" si="1"/>
        <v>58</v>
      </c>
      <c r="BH2" s="61">
        <f t="shared" si="1"/>
        <v>59</v>
      </c>
      <c r="BI2" s="61">
        <f t="shared" si="1"/>
        <v>60</v>
      </c>
      <c r="BJ2" s="61">
        <f t="shared" si="1"/>
        <v>61</v>
      </c>
      <c r="BK2" s="61">
        <f t="shared" si="1"/>
        <v>62</v>
      </c>
      <c r="BL2" s="61">
        <f t="shared" si="1"/>
        <v>63</v>
      </c>
      <c r="BM2" s="61">
        <f t="shared" si="1"/>
        <v>64</v>
      </c>
      <c r="BN2" s="61">
        <f t="shared" si="1"/>
        <v>65</v>
      </c>
      <c r="BO2" s="61">
        <f t="shared" si="1"/>
        <v>66</v>
      </c>
      <c r="BP2" s="61">
        <f t="shared" si="1"/>
        <v>67</v>
      </c>
      <c r="BQ2" s="61">
        <f t="shared" si="1"/>
        <v>68</v>
      </c>
      <c r="BR2" s="61">
        <f t="shared" si="1"/>
        <v>69</v>
      </c>
      <c r="BS2" s="61">
        <f t="shared" si="1"/>
        <v>70</v>
      </c>
      <c r="BT2" s="61">
        <f t="shared" si="1"/>
        <v>71</v>
      </c>
      <c r="BU2" s="61">
        <f t="shared" si="1"/>
        <v>72</v>
      </c>
    </row>
    <row r="3" ht="3.75" customHeight="1">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row>
    <row r="4" ht="15.75" customHeight="1">
      <c r="A4" s="63" t="s">
        <v>18</v>
      </c>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row>
    <row r="5" ht="15.75" customHeight="1">
      <c r="A5" s="60" t="s">
        <v>22</v>
      </c>
      <c r="B5" s="60">
        <v>0.0</v>
      </c>
      <c r="C5" s="66">
        <f t="shared" ref="C5:BU5" si="2">B9</f>
        <v>80</v>
      </c>
      <c r="D5" s="66">
        <f t="shared" si="2"/>
        <v>112</v>
      </c>
      <c r="E5" s="66">
        <f t="shared" si="2"/>
        <v>143</v>
      </c>
      <c r="F5" s="66">
        <f t="shared" si="2"/>
        <v>198</v>
      </c>
      <c r="G5" s="66">
        <f t="shared" si="2"/>
        <v>253</v>
      </c>
      <c r="H5" s="66">
        <f t="shared" si="2"/>
        <v>308</v>
      </c>
      <c r="I5" s="66">
        <f t="shared" si="2"/>
        <v>386</v>
      </c>
      <c r="J5" s="66">
        <f t="shared" si="2"/>
        <v>584</v>
      </c>
      <c r="K5" s="66">
        <f t="shared" si="2"/>
        <v>689</v>
      </c>
      <c r="L5" s="66">
        <f t="shared" si="2"/>
        <v>849.2</v>
      </c>
      <c r="M5" s="66">
        <f t="shared" si="2"/>
        <v>1038</v>
      </c>
      <c r="N5" s="66">
        <f t="shared" si="2"/>
        <v>1270.6</v>
      </c>
      <c r="O5" s="66">
        <f t="shared" si="2"/>
        <v>1493.264</v>
      </c>
      <c r="P5" s="66">
        <f t="shared" si="2"/>
        <v>1765.64</v>
      </c>
      <c r="Q5" s="66">
        <f t="shared" si="2"/>
        <v>2086.304</v>
      </c>
      <c r="R5" s="66">
        <f t="shared" si="2"/>
        <v>2464.76</v>
      </c>
      <c r="S5" s="66">
        <f t="shared" si="2"/>
        <v>2913.32</v>
      </c>
      <c r="T5" s="66">
        <f t="shared" si="2"/>
        <v>3442.104</v>
      </c>
      <c r="U5" s="66">
        <f t="shared" si="2"/>
        <v>4067.464</v>
      </c>
      <c r="V5" s="66">
        <f t="shared" si="2"/>
        <v>4805.984</v>
      </c>
      <c r="W5" s="66">
        <f t="shared" si="2"/>
        <v>5678.864</v>
      </c>
      <c r="X5" s="66">
        <f t="shared" si="2"/>
        <v>6709.96</v>
      </c>
      <c r="Y5" s="66">
        <f t="shared" si="2"/>
        <v>7928.36</v>
      </c>
      <c r="Z5" s="66">
        <f t="shared" si="2"/>
        <v>9368.616</v>
      </c>
      <c r="AA5" s="66">
        <f t="shared" si="2"/>
        <v>10698.15904</v>
      </c>
      <c r="AB5" s="66">
        <f t="shared" si="2"/>
        <v>12271.23864</v>
      </c>
      <c r="AC5" s="66">
        <f t="shared" si="2"/>
        <v>14067.26888</v>
      </c>
      <c r="AD5" s="66">
        <f t="shared" si="2"/>
        <v>16127.68592</v>
      </c>
      <c r="AE5" s="66">
        <f t="shared" si="2"/>
        <v>18489.84552</v>
      </c>
      <c r="AF5" s="66">
        <f t="shared" si="2"/>
        <v>21198.26424</v>
      </c>
      <c r="AG5" s="66">
        <f t="shared" si="2"/>
        <v>24303.1712</v>
      </c>
      <c r="AH5" s="66">
        <f t="shared" si="2"/>
        <v>27862.95632</v>
      </c>
      <c r="AI5" s="66">
        <f t="shared" si="2"/>
        <v>31944.17032</v>
      </c>
      <c r="AJ5" s="66">
        <f t="shared" si="2"/>
        <v>36622.97296</v>
      </c>
      <c r="AK5" s="66">
        <f t="shared" si="2"/>
        <v>41986.94912</v>
      </c>
      <c r="AL5" s="66">
        <f t="shared" si="2"/>
        <v>48136.74096</v>
      </c>
      <c r="AM5" s="66">
        <f t="shared" si="2"/>
        <v>53636.9963</v>
      </c>
      <c r="AN5" s="66">
        <f t="shared" si="2"/>
        <v>59950.8015</v>
      </c>
      <c r="AO5" s="66">
        <f t="shared" si="2"/>
        <v>66984.96278</v>
      </c>
      <c r="AP5" s="66">
        <f t="shared" si="2"/>
        <v>74846.92843</v>
      </c>
      <c r="AQ5" s="66">
        <f t="shared" si="2"/>
        <v>83631.43157</v>
      </c>
      <c r="AR5" s="66">
        <f t="shared" si="2"/>
        <v>93447.39319</v>
      </c>
      <c r="AS5" s="66">
        <f t="shared" si="2"/>
        <v>104415.9221</v>
      </c>
      <c r="AT5" s="66">
        <f t="shared" si="2"/>
        <v>116670.9636</v>
      </c>
      <c r="AU5" s="66">
        <f t="shared" si="2"/>
        <v>130364.7718</v>
      </c>
      <c r="AV5" s="66">
        <f t="shared" si="2"/>
        <v>145664.91</v>
      </c>
      <c r="AW5" s="66">
        <f t="shared" si="2"/>
        <v>162762.1961</v>
      </c>
      <c r="AX5" s="66">
        <f t="shared" si="2"/>
        <v>181865.878</v>
      </c>
      <c r="AY5" s="66">
        <f t="shared" si="2"/>
        <v>198473.6189</v>
      </c>
      <c r="AZ5" s="66">
        <f t="shared" si="2"/>
        <v>217054.7558</v>
      </c>
      <c r="BA5" s="66">
        <f t="shared" si="2"/>
        <v>237331.3965</v>
      </c>
      <c r="BB5" s="66">
        <f t="shared" si="2"/>
        <v>259505.8243</v>
      </c>
      <c r="BC5" s="66">
        <f t="shared" si="2"/>
        <v>283752.1855</v>
      </c>
      <c r="BD5" s="66">
        <f t="shared" si="2"/>
        <v>310264.271</v>
      </c>
      <c r="BE5" s="66">
        <f t="shared" si="2"/>
        <v>339253.1862</v>
      </c>
      <c r="BF5" s="66">
        <f t="shared" si="2"/>
        <v>370950.6812</v>
      </c>
      <c r="BG5" s="66">
        <f t="shared" si="2"/>
        <v>405609.1507</v>
      </c>
      <c r="BH5" s="66">
        <f t="shared" si="2"/>
        <v>443506.6287</v>
      </c>
      <c r="BI5" s="66">
        <f t="shared" si="2"/>
        <v>484943.9563</v>
      </c>
      <c r="BJ5" s="66">
        <f t="shared" si="2"/>
        <v>530252.944</v>
      </c>
      <c r="BK5" s="66">
        <f t="shared" si="2"/>
        <v>579795.534</v>
      </c>
      <c r="BL5" s="66">
        <f t="shared" si="2"/>
        <v>633966.8005</v>
      </c>
      <c r="BM5" s="66">
        <f t="shared" si="2"/>
        <v>693198.9441</v>
      </c>
      <c r="BN5" s="66">
        <f t="shared" si="2"/>
        <v>757965.455</v>
      </c>
      <c r="BO5" s="66">
        <f t="shared" si="2"/>
        <v>828783.442</v>
      </c>
      <c r="BP5" s="66">
        <f t="shared" si="2"/>
        <v>906217.963</v>
      </c>
      <c r="BQ5" s="66">
        <f t="shared" si="2"/>
        <v>990887.5176</v>
      </c>
      <c r="BR5" s="66">
        <f t="shared" si="2"/>
        <v>1083467.544</v>
      </c>
      <c r="BS5" s="66">
        <f t="shared" si="2"/>
        <v>1184698.078</v>
      </c>
      <c r="BT5" s="66">
        <f t="shared" si="2"/>
        <v>1295386.416</v>
      </c>
      <c r="BU5" s="66">
        <f t="shared" si="2"/>
        <v>1416416.771</v>
      </c>
    </row>
    <row r="6" ht="15.75" customHeight="1">
      <c r="A6" s="60" t="s">
        <v>25</v>
      </c>
      <c r="B6" s="66">
        <f>Summary!$M2</f>
        <v>100</v>
      </c>
      <c r="C6" s="66">
        <v>40.0</v>
      </c>
      <c r="D6" s="66">
        <v>40.0</v>
      </c>
      <c r="E6" s="66">
        <v>70.0</v>
      </c>
      <c r="F6" s="66">
        <v>70.0</v>
      </c>
      <c r="G6" s="66">
        <v>70.0</v>
      </c>
      <c r="H6" s="66">
        <v>100.0</v>
      </c>
      <c r="I6" s="66">
        <v>250.0</v>
      </c>
      <c r="J6" s="66">
        <f>ROUND(I5*(IF(J2&lt;13,Summary!$M19,IF(J2&lt;25,Summary!$N19,if(J2&lt;37,Summary!$O19,if(J2&lt;49,Summary!$P19,Summary!$Q19))))),0)</f>
        <v>135</v>
      </c>
      <c r="K6" s="66">
        <f>ROUND(J5*(IF(K2&lt;13,Summary!$M19,IF(K2&lt;25,Summary!$N19,if(K2&lt;37,Summary!$O19,if(K2&lt;49,Summary!$P19,Summary!$Q19))))),0)</f>
        <v>204</v>
      </c>
      <c r="L6" s="66">
        <f>ROUND(K5*(IF(L2&lt;13,Summary!$M19,IF(L2&lt;25,Summary!$N19,if(L2&lt;37,Summary!$O19,if(L2&lt;49,Summary!$P19,Summary!$Q19))))),0)</f>
        <v>241</v>
      </c>
      <c r="M6" s="66">
        <f>ROUND(L5*(IF(M2&lt;13,Summary!$M19,IF(M2&lt;25,Summary!$N19,if(M2&lt;37,Summary!$O19,if(M2&lt;49,Summary!$P19,Summary!$Q19))))),0)</f>
        <v>297</v>
      </c>
      <c r="N6" s="66">
        <f>ROUND(M5*(IF(N2&lt;13,Summary!$M19,IF(N2&lt;25,Summary!$N19,if(N2&lt;37,Summary!$O19,if(N2&lt;49,Summary!$P19,Summary!$Q19))))),0)</f>
        <v>283</v>
      </c>
      <c r="O6" s="66">
        <f>ROUND(N5*(IF(O2&lt;13,Summary!$M19,IF(O2&lt;25,Summary!$N19,if(O2&lt;37,Summary!$O19,if(O2&lt;49,Summary!$P19,Summary!$Q19))))),0)</f>
        <v>347</v>
      </c>
      <c r="P6" s="66">
        <f>ROUND(O5*(IF(P2&lt;13,Summary!$M19,IF(P2&lt;25,Summary!$N19,if(P2&lt;37,Summary!$O19,if(P2&lt;49,Summary!$P19,Summary!$Q19))))),0)</f>
        <v>408</v>
      </c>
      <c r="Q6" s="66">
        <f>ROUND(P5*(IF(Q2&lt;13,Summary!$M19,IF(Q2&lt;25,Summary!$N19,if(Q2&lt;37,Summary!$O19,if(Q2&lt;49,Summary!$P19,Summary!$Q19))))),0)</f>
        <v>482</v>
      </c>
      <c r="R6" s="66">
        <f>ROUND(Q5*(IF(R2&lt;13,Summary!$M19,IF(R2&lt;25,Summary!$N19,if(R2&lt;37,Summary!$O19,if(R2&lt;49,Summary!$P19,Summary!$Q19))))),0)</f>
        <v>570</v>
      </c>
      <c r="S6" s="66">
        <f>ROUND(R5*(IF(S2&lt;13,Summary!$M19,IF(S2&lt;25,Summary!$N19,if(S2&lt;37,Summary!$O19,if(S2&lt;49,Summary!$P19,Summary!$Q19))))),0)</f>
        <v>673</v>
      </c>
      <c r="T6" s="66">
        <f>ROUND(S5*(IF(T2&lt;13,Summary!$M19,IF(T2&lt;25,Summary!$N19,if(T2&lt;37,Summary!$O19,if(T2&lt;49,Summary!$P19,Summary!$Q19))))),0)</f>
        <v>795</v>
      </c>
      <c r="U6" s="66">
        <f>ROUND(T5*(IF(U2&lt;13,Summary!$M19,IF(U2&lt;25,Summary!$N19,if(U2&lt;37,Summary!$O19,if(U2&lt;49,Summary!$P19,Summary!$Q19))))),0)</f>
        <v>940</v>
      </c>
      <c r="V6" s="66">
        <f>ROUND(U5*(IF(V2&lt;13,Summary!$M19,IF(V2&lt;25,Summary!$N19,if(V2&lt;37,Summary!$O19,if(V2&lt;49,Summary!$P19,Summary!$Q19))))),0)</f>
        <v>1110</v>
      </c>
      <c r="W6" s="66">
        <f>ROUND(V5*(IF(W2&lt;13,Summary!$M19,IF(W2&lt;25,Summary!$N19,if(W2&lt;37,Summary!$O19,if(W2&lt;49,Summary!$P19,Summary!$Q19))))),0)</f>
        <v>1312</v>
      </c>
      <c r="X6" s="66">
        <f>ROUND(W5*(IF(X2&lt;13,Summary!$M19,IF(X2&lt;25,Summary!$N19,if(X2&lt;37,Summary!$O19,if(X2&lt;49,Summary!$P19,Summary!$Q19))))),0)</f>
        <v>1550</v>
      </c>
      <c r="Y6" s="66">
        <f>ROUND(X5*(IF(Y2&lt;13,Summary!$M19,IF(Y2&lt;25,Summary!$N19,if(Y2&lt;37,Summary!$O19,if(Y2&lt;49,Summary!$P19,Summary!$Q19))))),0)</f>
        <v>1832</v>
      </c>
      <c r="Z6" s="66">
        <f>ROUND(Y5*(IF(Z2&lt;13,Summary!$M19,IF(Z2&lt;25,Summary!$N19,if(Z2&lt;37,Summary!$O19,if(Z2&lt;49,Summary!$P19,Summary!$Q19))))),0)</f>
        <v>1688</v>
      </c>
      <c r="AA6" s="66">
        <f>ROUND(Z5*(IF(AA2&lt;13,Summary!$M19,IF(AA2&lt;25,Summary!$N19,if(AA2&lt;37,Summary!$O19,if(AA2&lt;49,Summary!$P19,Summary!$Q19))))),0)</f>
        <v>1995</v>
      </c>
      <c r="AB6" s="66">
        <f>ROUND(AA5*(IF(AB2&lt;13,Summary!$M19,IF(AB2&lt;25,Summary!$N19,if(AB2&lt;37,Summary!$O19,if(AB2&lt;49,Summary!$P19,Summary!$Q19))))),0)</f>
        <v>2278</v>
      </c>
      <c r="AC6" s="66">
        <f>ROUND(AB5*(IF(AC2&lt;13,Summary!$M19,IF(AC2&lt;25,Summary!$N19,if(AC2&lt;37,Summary!$O19,if(AC2&lt;49,Summary!$P19,Summary!$Q19))))),0)</f>
        <v>2613</v>
      </c>
      <c r="AD6" s="66">
        <f>ROUND(AC5*(IF(AD2&lt;13,Summary!$M19,IF(AD2&lt;25,Summary!$N19,if(AD2&lt;37,Summary!$O19,if(AD2&lt;49,Summary!$P19,Summary!$Q19))))),0)</f>
        <v>2995</v>
      </c>
      <c r="AE6" s="66">
        <f>ROUND(AD5*(IF(AE2&lt;13,Summary!$M19,IF(AE2&lt;25,Summary!$N19,if(AE2&lt;37,Summary!$O19,if(AE2&lt;49,Summary!$P19,Summary!$Q19))))),0)</f>
        <v>3434</v>
      </c>
      <c r="AF6" s="66">
        <f>ROUND(AE5*(IF(AF2&lt;13,Summary!$M19,IF(AF2&lt;25,Summary!$N19,if(AF2&lt;37,Summary!$O19,if(AF2&lt;49,Summary!$P19,Summary!$Q19))))),0)</f>
        <v>3937</v>
      </c>
      <c r="AG6" s="66">
        <f>ROUND(AF5*(IF(AG2&lt;13,Summary!$M19,IF(AG2&lt;25,Summary!$N19,if(AG2&lt;37,Summary!$O19,if(AG2&lt;49,Summary!$P19,Summary!$Q19))))),0)</f>
        <v>4514</v>
      </c>
      <c r="AH6" s="66">
        <f>ROUND(AG5*(IF(AH2&lt;13,Summary!$M19,IF(AH2&lt;25,Summary!$N19,if(AH2&lt;37,Summary!$O19,if(AH2&lt;49,Summary!$P19,Summary!$Q19))))),0)</f>
        <v>5175</v>
      </c>
      <c r="AI6" s="66">
        <f>ROUND(AH5*(IF(AI2&lt;13,Summary!$M19,IF(AI2&lt;25,Summary!$N19,if(AI2&lt;37,Summary!$O19,if(AI2&lt;49,Summary!$P19,Summary!$Q19))))),0)</f>
        <v>5933</v>
      </c>
      <c r="AJ6" s="66">
        <f>ROUND(AI5*(IF(AJ2&lt;13,Summary!$M19,IF(AJ2&lt;25,Summary!$N19,if(AJ2&lt;37,Summary!$O19,if(AJ2&lt;49,Summary!$P19,Summary!$Q19))))),0)</f>
        <v>6802</v>
      </c>
      <c r="AK6" s="66">
        <f>ROUND(AJ5*(IF(AK2&lt;13,Summary!$M19,IF(AK2&lt;25,Summary!$N19,if(AK2&lt;37,Summary!$O19,if(AK2&lt;49,Summary!$P19,Summary!$Q19))))),0)</f>
        <v>7798</v>
      </c>
      <c r="AL6" s="66">
        <f>ROUND(AK5*(IF(AL2&lt;13,Summary!$M19,IF(AL2&lt;25,Summary!$N19,if(AL2&lt;37,Summary!$O19,if(AL2&lt;49,Summary!$P19,Summary!$Q19))))),0)</f>
        <v>6974</v>
      </c>
      <c r="AM6" s="66">
        <f>ROUND(AL5*(IF(AM2&lt;13,Summary!$M19,IF(AM2&lt;25,Summary!$N19,if(AM2&lt;37,Summary!$O19,if(AM2&lt;49,Summary!$P19,Summary!$Q19))))),0)</f>
        <v>7995</v>
      </c>
      <c r="AN6" s="66">
        <f>ROUND(AM5*(IF(AN2&lt;13,Summary!$M19,IF(AN2&lt;25,Summary!$N19,if(AN2&lt;37,Summary!$O19,if(AN2&lt;49,Summary!$P19,Summary!$Q19))))),0)</f>
        <v>8909</v>
      </c>
      <c r="AO6" s="66">
        <f>ROUND(AN5*(IF(AO2&lt;13,Summary!$M19,IF(AO2&lt;25,Summary!$N19,if(AO2&lt;37,Summary!$O19,if(AO2&lt;49,Summary!$P19,Summary!$Q19))))),0)</f>
        <v>9957</v>
      </c>
      <c r="AP6" s="66">
        <f>ROUND(AO5*(IF(AP2&lt;13,Summary!$M19,IF(AP2&lt;25,Summary!$N19,if(AP2&lt;37,Summary!$O19,if(AP2&lt;49,Summary!$P19,Summary!$Q19))))),0)</f>
        <v>11126</v>
      </c>
      <c r="AQ6" s="66">
        <f>ROUND(AP5*(IF(AQ2&lt;13,Summary!$M19,IF(AQ2&lt;25,Summary!$N19,if(AQ2&lt;37,Summary!$O19,if(AQ2&lt;49,Summary!$P19,Summary!$Q19))))),0)</f>
        <v>12432</v>
      </c>
      <c r="AR6" s="66">
        <f>ROUND(AQ5*(IF(AR2&lt;13,Summary!$M19,IF(AR2&lt;25,Summary!$N19,if(AR2&lt;37,Summary!$O19,if(AR2&lt;49,Summary!$P19,Summary!$Q19))))),0)</f>
        <v>13891</v>
      </c>
      <c r="AS6" s="66">
        <f>ROUND(AR5*(IF(AS2&lt;13,Summary!$M19,IF(AS2&lt;25,Summary!$N19,if(AS2&lt;37,Summary!$O19,if(AS2&lt;49,Summary!$P19,Summary!$Q19))))),0)</f>
        <v>15521</v>
      </c>
      <c r="AT6" s="66">
        <f>ROUND(AS5*(IF(AT2&lt;13,Summary!$M19,IF(AT2&lt;25,Summary!$N19,if(AT2&lt;37,Summary!$O19,if(AT2&lt;49,Summary!$P19,Summary!$Q19))))),0)</f>
        <v>17343</v>
      </c>
      <c r="AU6" s="66">
        <f>ROUND(AT5*(IF(AU2&lt;13,Summary!$M19,IF(AU2&lt;25,Summary!$N19,if(AU2&lt;37,Summary!$O19,if(AU2&lt;49,Summary!$P19,Summary!$Q19))))),0)</f>
        <v>19378</v>
      </c>
      <c r="AV6" s="66">
        <f>ROUND(AU5*(IF(AV2&lt;13,Summary!$M19,IF(AV2&lt;25,Summary!$N19,if(AV2&lt;37,Summary!$O19,if(AV2&lt;49,Summary!$P19,Summary!$Q19))))),0)</f>
        <v>21653</v>
      </c>
      <c r="AW6" s="66">
        <f>ROUND(AV5*(IF(AW2&lt;13,Summary!$M19,IF(AW2&lt;25,Summary!$N19,if(AW2&lt;37,Summary!$O19,if(AW2&lt;49,Summary!$P19,Summary!$Q19))))),0)</f>
        <v>24194</v>
      </c>
      <c r="AX6" s="66">
        <f>ROUND(AW5*(IF(AX2&lt;13,Summary!$M19,IF(AX2&lt;25,Summary!$N19,if(AX2&lt;37,Summary!$O19,if(AX2&lt;49,Summary!$P19,Summary!$Q19))))),0)</f>
        <v>21086</v>
      </c>
      <c r="AY6" s="66">
        <f>ROUND(AX5*(IF(AY2&lt;13,Summary!$M19,IF(AY2&lt;25,Summary!$N19,if(AY2&lt;37,Summary!$O19,if(AY2&lt;49,Summary!$P19,Summary!$Q19))))),0)</f>
        <v>23561</v>
      </c>
      <c r="AZ6" s="66">
        <f>ROUND(AY5*(IF(AZ2&lt;13,Summary!$M19,IF(AZ2&lt;25,Summary!$N19,if(AZ2&lt;37,Summary!$O19,if(AZ2&lt;49,Summary!$P19,Summary!$Q19))))),0)</f>
        <v>25713</v>
      </c>
      <c r="BA6" s="66">
        <f>ROUND(AZ5*(IF(BA2&lt;13,Summary!$M19,IF(BA2&lt;25,Summary!$N19,if(BA2&lt;37,Summary!$O19,if(BA2&lt;49,Summary!$P19,Summary!$Q19))))),0)</f>
        <v>28120</v>
      </c>
      <c r="BB6" s="66">
        <f>ROUND(BA5*(IF(BB2&lt;13,Summary!$M19,IF(BB2&lt;25,Summary!$N19,if(BB2&lt;37,Summary!$O19,if(BB2&lt;49,Summary!$P19,Summary!$Q19))))),0)</f>
        <v>30747</v>
      </c>
      <c r="BC6" s="66">
        <f>ROUND(BB5*(IF(BC2&lt;13,Summary!$M19,IF(BC2&lt;25,Summary!$N19,if(BC2&lt;37,Summary!$O19,if(BC2&lt;49,Summary!$P19,Summary!$Q19))))),0)</f>
        <v>33620</v>
      </c>
      <c r="BD6" s="66">
        <f>ROUND(BC5*(IF(BD2&lt;13,Summary!$M19,IF(BD2&lt;25,Summary!$N19,if(BD2&lt;37,Summary!$O19,if(BD2&lt;49,Summary!$P19,Summary!$Q19))))),0)</f>
        <v>36761</v>
      </c>
      <c r="BE6" s="66">
        <f>ROUND(BD5*(IF(BE2&lt;13,Summary!$M19,IF(BE2&lt;25,Summary!$N19,if(BE2&lt;37,Summary!$O19,if(BE2&lt;49,Summary!$P19,Summary!$Q19))))),0)</f>
        <v>40196</v>
      </c>
      <c r="BF6" s="66">
        <f>ROUND(BE5*(IF(BF2&lt;13,Summary!$M19,IF(BF2&lt;25,Summary!$N19,if(BF2&lt;37,Summary!$O19,if(BF2&lt;49,Summary!$P19,Summary!$Q19))))),0)</f>
        <v>43951</v>
      </c>
      <c r="BG6" s="66">
        <f>ROUND(BF5*(IF(BG2&lt;13,Summary!$M19,IF(BG2&lt;25,Summary!$N19,if(BG2&lt;37,Summary!$O19,if(BG2&lt;49,Summary!$P19,Summary!$Q19))))),0)</f>
        <v>48058</v>
      </c>
      <c r="BH6" s="66">
        <f>ROUND(BG5*(IF(BH2&lt;13,Summary!$M19,IF(BH2&lt;25,Summary!$N19,if(BH2&lt;37,Summary!$O19,if(BH2&lt;49,Summary!$P19,Summary!$Q19))))),0)</f>
        <v>52548</v>
      </c>
      <c r="BI6" s="66">
        <f>ROUND(BH5*(IF(BI2&lt;13,Summary!$M19,IF(BI2&lt;25,Summary!$N19,if(BI2&lt;37,Summary!$O19,if(BI2&lt;49,Summary!$P19,Summary!$Q19))))),0)</f>
        <v>57457</v>
      </c>
      <c r="BJ6" s="66">
        <f>ROUND(BI5*(IF(BJ2&lt;13,Summary!$M19,IF(BJ2&lt;25,Summary!$N19,if(BJ2&lt;37,Summary!$O19,if(BJ2&lt;49,Summary!$P19,Summary!$Q19))))),0)</f>
        <v>62826</v>
      </c>
      <c r="BK6" s="66">
        <f>ROUND(BJ5*(IF(BK2&lt;13,Summary!$M19,IF(BK2&lt;25,Summary!$N19,if(BK2&lt;37,Summary!$O19,if(BK2&lt;49,Summary!$P19,Summary!$Q19))))),0)</f>
        <v>68696</v>
      </c>
      <c r="BL6" s="66">
        <f>ROUND(BK5*(IF(BL2&lt;13,Summary!$M19,IF(BL2&lt;25,Summary!$N19,if(BL2&lt;37,Summary!$O19,if(BL2&lt;49,Summary!$P19,Summary!$Q19))))),0)</f>
        <v>75114</v>
      </c>
      <c r="BM6" s="66">
        <f>ROUND(BL5*(IF(BM2&lt;13,Summary!$M19,IF(BM2&lt;25,Summary!$N19,if(BM2&lt;37,Summary!$O19,if(BM2&lt;49,Summary!$P19,Summary!$Q19))))),0)</f>
        <v>82132</v>
      </c>
      <c r="BN6" s="66">
        <f>ROUND(BM5*(IF(BN2&lt;13,Summary!$M19,IF(BN2&lt;25,Summary!$N19,if(BN2&lt;37,Summary!$O19,if(BN2&lt;49,Summary!$P19,Summary!$Q19))))),0)</f>
        <v>89806</v>
      </c>
      <c r="BO6" s="66">
        <f>ROUND(BN5*(IF(BO2&lt;13,Summary!$M19,IF(BO2&lt;25,Summary!$N19,if(BO2&lt;37,Summary!$O19,if(BO2&lt;49,Summary!$P19,Summary!$Q19))))),0)</f>
        <v>98196</v>
      </c>
      <c r="BP6" s="66">
        <f>ROUND(BO5*(IF(BP2&lt;13,Summary!$M19,IF(BP2&lt;25,Summary!$N19,if(BP2&lt;37,Summary!$O19,if(BP2&lt;49,Summary!$P19,Summary!$Q19))))),0)</f>
        <v>107371</v>
      </c>
      <c r="BQ6" s="66">
        <f>ROUND(BP5*(IF(BQ2&lt;13,Summary!$M19,IF(BQ2&lt;25,Summary!$N19,if(BQ2&lt;37,Summary!$O19,if(BQ2&lt;49,Summary!$P19,Summary!$Q19))))),0)</f>
        <v>117403</v>
      </c>
      <c r="BR6" s="66">
        <f>ROUND(BQ5*(IF(BR2&lt;13,Summary!$M19,IF(BR2&lt;25,Summary!$N19,if(BR2&lt;37,Summary!$O19,if(BR2&lt;49,Summary!$P19,Summary!$Q19))))),0)</f>
        <v>128372</v>
      </c>
      <c r="BS6" s="66">
        <f>ROUND(BR5*(IF(BS2&lt;13,Summary!$M19,IF(BS2&lt;25,Summary!$N19,if(BS2&lt;37,Summary!$O19,if(BS2&lt;49,Summary!$P19,Summary!$Q19))))),0)</f>
        <v>140366</v>
      </c>
      <c r="BT6" s="66">
        <f>ROUND(BS5*(IF(BT2&lt;13,Summary!$M19,IF(BT2&lt;25,Summary!$N19,if(BT2&lt;37,Summary!$O19,if(BT2&lt;49,Summary!$P19,Summary!$Q19))))),0)</f>
        <v>153481</v>
      </c>
      <c r="BU6" s="66">
        <f>ROUND(BT5*(IF(BU2&lt;13,Summary!$M19,IF(BU2&lt;25,Summary!$N19,if(BU2&lt;37,Summary!$O19,if(BU2&lt;49,Summary!$P19,Summary!$Q19))))),0)</f>
        <v>167821</v>
      </c>
    </row>
    <row r="7" ht="15.75" customHeight="1">
      <c r="A7" s="60" t="s">
        <v>28</v>
      </c>
      <c r="B7" s="66">
        <f>B6*if(B2&lt;13,Summary!$M6,if(B2&lt;25,Summary!$N6,if(B2&lt;37,Summary!$O6,if(B2&lt;49,Summary!$P6, Summary!$Q6))))</f>
        <v>80</v>
      </c>
      <c r="C7" s="66">
        <f>C6*if(C2&lt;13,Summary!$M6,if(C2&lt;25,Summary!$N6,if(C2&lt;37,Summary!$O6,if(C2&lt;49,Summary!$P6, Summary!$Q6))))</f>
        <v>32</v>
      </c>
      <c r="D7" s="66">
        <f>D6*if(D2&lt;13,Summary!$M6,if(D2&lt;25,Summary!$N6,if(D2&lt;37,Summary!$O6,if(D2&lt;49,Summary!$P6, Summary!$Q6))))</f>
        <v>32</v>
      </c>
      <c r="E7" s="66">
        <f>E6*if(E2&lt;13,Summary!$M6,if(E2&lt;25,Summary!$N6,if(E2&lt;37,Summary!$O6,if(E2&lt;49,Summary!$P6, Summary!$Q6))))</f>
        <v>56</v>
      </c>
      <c r="F7" s="66">
        <f>F6*if(F2&lt;13,Summary!$M6,if(F2&lt;25,Summary!$N6,if(F2&lt;37,Summary!$O6,if(F2&lt;49,Summary!$P6, Summary!$Q6))))</f>
        <v>56</v>
      </c>
      <c r="G7" s="66">
        <f>G6*if(G2&lt;13,Summary!$M6,if(G2&lt;25,Summary!$N6,if(G2&lt;37,Summary!$O6,if(G2&lt;49,Summary!$P6, Summary!$Q6))))</f>
        <v>56</v>
      </c>
      <c r="H7" s="66">
        <f>H6*if(H2&lt;13,Summary!$M6,if(H2&lt;25,Summary!$N6,if(H2&lt;37,Summary!$O6,if(H2&lt;49,Summary!$P6, Summary!$Q6))))</f>
        <v>80</v>
      </c>
      <c r="I7" s="66">
        <f>I6*if(I2&lt;13,Summary!$M6,if(I2&lt;25,Summary!$N6,if(I2&lt;37,Summary!$O6,if(I2&lt;49,Summary!$P6, Summary!$Q6))))</f>
        <v>200</v>
      </c>
      <c r="J7" s="66">
        <f>J6*if(J2&lt;13,Summary!$M6,if(J2&lt;25,Summary!$N6,if(J2&lt;37,Summary!$O6,if(J2&lt;49,Summary!$P6, Summary!$Q6))))</f>
        <v>108</v>
      </c>
      <c r="K7" s="66">
        <f>K6*if(K2&lt;13,Summary!$M6,if(K2&lt;25,Summary!$N6,if(K2&lt;37,Summary!$O6,if(K2&lt;49,Summary!$P6, Summary!$Q6))))</f>
        <v>163.2</v>
      </c>
      <c r="L7" s="66">
        <f>L6*if(L2&lt;13,Summary!$M6,if(L2&lt;25,Summary!$N6,if(L2&lt;37,Summary!$O6,if(L2&lt;49,Summary!$P6, Summary!$Q6))))</f>
        <v>192.8</v>
      </c>
      <c r="M7" s="66">
        <f>M6*if(M2&lt;13,Summary!$M6,if(M2&lt;25,Summary!$N6,if(M2&lt;37,Summary!$O6,if(M2&lt;49,Summary!$P6, Summary!$Q6))))</f>
        <v>237.6</v>
      </c>
      <c r="N7" s="66">
        <f>N6*if(N2&lt;13,Summary!$M6,if(N2&lt;25,Summary!$N6,if(N2&lt;37,Summary!$O6,if(N2&lt;49,Summary!$P6, Summary!$Q6))))</f>
        <v>228.664</v>
      </c>
      <c r="O7" s="66">
        <f>O6*if(O2&lt;13,Summary!$M6,if(O2&lt;25,Summary!$N6,if(O2&lt;37,Summary!$O6,if(O2&lt;49,Summary!$P6, Summary!$Q6))))</f>
        <v>280.376</v>
      </c>
      <c r="P7" s="66">
        <f>P6*if(P2&lt;13,Summary!$M6,if(P2&lt;25,Summary!$N6,if(P2&lt;37,Summary!$O6,if(P2&lt;49,Summary!$P6, Summary!$Q6))))</f>
        <v>329.664</v>
      </c>
      <c r="Q7" s="66">
        <f>Q6*if(Q2&lt;13,Summary!$M6,if(Q2&lt;25,Summary!$N6,if(Q2&lt;37,Summary!$O6,if(Q2&lt;49,Summary!$P6, Summary!$Q6))))</f>
        <v>389.456</v>
      </c>
      <c r="R7" s="66">
        <f>R6*if(R2&lt;13,Summary!$M6,if(R2&lt;25,Summary!$N6,if(R2&lt;37,Summary!$O6,if(R2&lt;49,Summary!$P6, Summary!$Q6))))</f>
        <v>460.56</v>
      </c>
      <c r="S7" s="66">
        <f>S6*if(S2&lt;13,Summary!$M6,if(S2&lt;25,Summary!$N6,if(S2&lt;37,Summary!$O6,if(S2&lt;49,Summary!$P6, Summary!$Q6))))</f>
        <v>543.784</v>
      </c>
      <c r="T7" s="66">
        <f>T6*if(T2&lt;13,Summary!$M6,if(T2&lt;25,Summary!$N6,if(T2&lt;37,Summary!$O6,if(T2&lt;49,Summary!$P6, Summary!$Q6))))</f>
        <v>642.36</v>
      </c>
      <c r="U7" s="66">
        <f>U6*if(U2&lt;13,Summary!$M6,if(U2&lt;25,Summary!$N6,if(U2&lt;37,Summary!$O6,if(U2&lt;49,Summary!$P6, Summary!$Q6))))</f>
        <v>759.52</v>
      </c>
      <c r="V7" s="66">
        <f>V6*if(V2&lt;13,Summary!$M6,if(V2&lt;25,Summary!$N6,if(V2&lt;37,Summary!$O6,if(V2&lt;49,Summary!$P6, Summary!$Q6))))</f>
        <v>896.88</v>
      </c>
      <c r="W7" s="66">
        <f>W6*if(W2&lt;13,Summary!$M6,if(W2&lt;25,Summary!$N6,if(W2&lt;37,Summary!$O6,if(W2&lt;49,Summary!$P6, Summary!$Q6))))</f>
        <v>1060.096</v>
      </c>
      <c r="X7" s="66">
        <f>X6*if(X2&lt;13,Summary!$M6,if(X2&lt;25,Summary!$N6,if(X2&lt;37,Summary!$O6,if(X2&lt;49,Summary!$P6, Summary!$Q6))))</f>
        <v>1252.4</v>
      </c>
      <c r="Y7" s="66">
        <f>Y6*if(Y2&lt;13,Summary!$M6,if(Y2&lt;25,Summary!$N6,if(Y2&lt;37,Summary!$O6,if(Y2&lt;49,Summary!$P6, Summary!$Q6))))</f>
        <v>1480.256</v>
      </c>
      <c r="Z7" s="66">
        <f>Z6*if(Z2&lt;13,Summary!$M6,if(Z2&lt;25,Summary!$N6,if(Z2&lt;37,Summary!$O6,if(Z2&lt;49,Summary!$P6, Summary!$Q6))))</f>
        <v>1377.54304</v>
      </c>
      <c r="AA7" s="66">
        <f>AA6*if(AA2&lt;13,Summary!$M6,if(AA2&lt;25,Summary!$N6,if(AA2&lt;37,Summary!$O6,if(AA2&lt;49,Summary!$P6, Summary!$Q6))))</f>
        <v>1628.0796</v>
      </c>
      <c r="AB7" s="66">
        <f>AB6*if(AB2&lt;13,Summary!$M6,if(AB2&lt;25,Summary!$N6,if(AB2&lt;37,Summary!$O6,if(AB2&lt;49,Summary!$P6, Summary!$Q6))))</f>
        <v>1859.03024</v>
      </c>
      <c r="AC7" s="66">
        <f>AC6*if(AC2&lt;13,Summary!$M6,if(AC2&lt;25,Summary!$N6,if(AC2&lt;37,Summary!$O6,if(AC2&lt;49,Summary!$P6, Summary!$Q6))))</f>
        <v>2132.41704</v>
      </c>
      <c r="AD7" s="66">
        <f>AD6*if(AD2&lt;13,Summary!$M6,if(AD2&lt;25,Summary!$N6,if(AD2&lt;37,Summary!$O6,if(AD2&lt;49,Summary!$P6, Summary!$Q6))))</f>
        <v>2444.1596</v>
      </c>
      <c r="AE7" s="66">
        <f>AE6*if(AE2&lt;13,Summary!$M6,if(AE2&lt;25,Summary!$N6,if(AE2&lt;37,Summary!$O6,if(AE2&lt;49,Summary!$P6, Summary!$Q6))))</f>
        <v>2802.41872</v>
      </c>
      <c r="AF7" s="66">
        <f>AF6*if(AF2&lt;13,Summary!$M6,if(AF2&lt;25,Summary!$N6,if(AF2&lt;37,Summary!$O6,if(AF2&lt;49,Summary!$P6, Summary!$Q6))))</f>
        <v>3212.90696</v>
      </c>
      <c r="AG7" s="66">
        <f>AG6*if(AG2&lt;13,Summary!$M6,if(AG2&lt;25,Summary!$N6,if(AG2&lt;37,Summary!$O6,if(AG2&lt;49,Summary!$P6, Summary!$Q6))))</f>
        <v>3683.78512</v>
      </c>
      <c r="AH7" s="66">
        <f>AH6*if(AH2&lt;13,Summary!$M6,if(AH2&lt;25,Summary!$N6,if(AH2&lt;37,Summary!$O6,if(AH2&lt;49,Summary!$P6, Summary!$Q6))))</f>
        <v>4223.214</v>
      </c>
      <c r="AI7" s="66">
        <f>AI6*if(AI2&lt;13,Summary!$M6,if(AI2&lt;25,Summary!$N6,if(AI2&lt;37,Summary!$O6,if(AI2&lt;49,Summary!$P6, Summary!$Q6))))</f>
        <v>4841.80264</v>
      </c>
      <c r="AJ7" s="66">
        <f>AJ6*if(AJ2&lt;13,Summary!$M6,if(AJ2&lt;25,Summary!$N6,if(AJ2&lt;37,Summary!$O6,if(AJ2&lt;49,Summary!$P6, Summary!$Q6))))</f>
        <v>5550.97616</v>
      </c>
      <c r="AK7" s="66">
        <f>AK6*if(AK2&lt;13,Summary!$M6,if(AK2&lt;25,Summary!$N6,if(AK2&lt;37,Summary!$O6,if(AK2&lt;49,Summary!$P6, Summary!$Q6))))</f>
        <v>6363.79184</v>
      </c>
      <c r="AL7" s="66">
        <f>AL6*if(AL2&lt;13,Summary!$M6,if(AL2&lt;25,Summary!$N6,if(AL2&lt;37,Summary!$O6,if(AL2&lt;49,Summary!$P6, Summary!$Q6))))</f>
        <v>5748.255339</v>
      </c>
      <c r="AM7" s="66">
        <f>AM6*if(AM2&lt;13,Summary!$M6,if(AM2&lt;25,Summary!$N6,if(AM2&lt;37,Summary!$O6,if(AM2&lt;49,Summary!$P6, Summary!$Q6))))</f>
        <v>6589.805196</v>
      </c>
      <c r="AN7" s="66">
        <f>AN6*if(AN2&lt;13,Summary!$M6,if(AN2&lt;25,Summary!$N6,if(AN2&lt;37,Summary!$O6,if(AN2&lt;49,Summary!$P6, Summary!$Q6))))</f>
        <v>7343.161287</v>
      </c>
      <c r="AO7" s="66">
        <f>AO6*if(AO2&lt;13,Summary!$M6,if(AO2&lt;25,Summary!$N6,if(AO2&lt;37,Summary!$O6,if(AO2&lt;49,Summary!$P6, Summary!$Q6))))</f>
        <v>8206.965646</v>
      </c>
      <c r="AP7" s="66">
        <f>AP6*if(AP2&lt;13,Summary!$M6,if(AP2&lt;25,Summary!$N6,if(AP2&lt;37,Summary!$O6,if(AP2&lt;49,Summary!$P6, Summary!$Q6))))</f>
        <v>9170.503141</v>
      </c>
      <c r="AQ7" s="66">
        <f>AQ6*if(AQ2&lt;13,Summary!$M6,if(AQ2&lt;25,Summary!$N6,if(AQ2&lt;37,Summary!$O6,if(AQ2&lt;49,Summary!$P6, Summary!$Q6))))</f>
        <v>10246.96163</v>
      </c>
      <c r="AR7" s="66">
        <f>AR6*if(AR2&lt;13,Summary!$M6,if(AR2&lt;25,Summary!$N6,if(AR2&lt;37,Summary!$O6,if(AR2&lt;49,Summary!$P6, Summary!$Q6))))</f>
        <v>11449.52895</v>
      </c>
      <c r="AS7" s="66">
        <f>AS6*if(AS2&lt;13,Summary!$M6,if(AS2&lt;25,Summary!$N6,if(AS2&lt;37,Summary!$O6,if(AS2&lt;49,Summary!$P6, Summary!$Q6))))</f>
        <v>12793.04146</v>
      </c>
      <c r="AT7" s="66">
        <f>AT6*if(AT2&lt;13,Summary!$M6,if(AT2&lt;25,Summary!$N6,if(AT2&lt;37,Summary!$O6,if(AT2&lt;49,Summary!$P6, Summary!$Q6))))</f>
        <v>14294.80819</v>
      </c>
      <c r="AU7" s="66">
        <f>AU6*if(AU2&lt;13,Summary!$M6,if(AU2&lt;25,Summary!$N6,if(AU2&lt;37,Summary!$O6,if(AU2&lt;49,Summary!$P6, Summary!$Q6))))</f>
        <v>15972.13822</v>
      </c>
      <c r="AV7" s="66">
        <f>AV6*if(AV2&lt;13,Summary!$M6,if(AV2&lt;25,Summary!$N6,if(AV2&lt;37,Summary!$O6,if(AV2&lt;49,Summary!$P6, Summary!$Q6))))</f>
        <v>17847.28604</v>
      </c>
      <c r="AW7" s="66">
        <f>AW6*if(AW2&lt;13,Summary!$M6,if(AW2&lt;25,Summary!$N6,if(AW2&lt;37,Summary!$O6,if(AW2&lt;49,Summary!$P6, Summary!$Q6))))</f>
        <v>19941.68192</v>
      </c>
      <c r="AX7" s="66">
        <f>AX6*if(AX2&lt;13,Summary!$M6,if(AX2&lt;25,Summary!$N6,if(AX2&lt;37,Summary!$O6,if(AX2&lt;49,Summary!$P6, Summary!$Q6))))</f>
        <v>17553.74092</v>
      </c>
      <c r="AY7" s="66">
        <f>AY6*if(AY2&lt;13,Summary!$M6,if(AY2&lt;25,Summary!$N6,if(AY2&lt;37,Summary!$O6,if(AY2&lt;49,Summary!$P6, Summary!$Q6))))</f>
        <v>19614.13686</v>
      </c>
      <c r="AZ7" s="66">
        <f>AZ6*if(AZ2&lt;13,Summary!$M6,if(AZ2&lt;25,Summary!$N6,if(AZ2&lt;37,Summary!$O6,if(AZ2&lt;49,Summary!$P6, Summary!$Q6))))</f>
        <v>21405.64073</v>
      </c>
      <c r="BA7" s="66">
        <f>BA6*if(BA2&lt;13,Summary!$M6,if(BA2&lt;25,Summary!$N6,if(BA2&lt;37,Summary!$O6,if(BA2&lt;49,Summary!$P6, Summary!$Q6))))</f>
        <v>23409.42781</v>
      </c>
      <c r="BB7" s="66">
        <f>BB6*if(BB2&lt;13,Summary!$M6,if(BB2&lt;25,Summary!$N6,if(BB2&lt;37,Summary!$O6,if(BB2&lt;49,Summary!$P6, Summary!$Q6))))</f>
        <v>25596.3612</v>
      </c>
      <c r="BC7" s="66">
        <f>BC6*if(BC2&lt;13,Summary!$M6,if(BC2&lt;25,Summary!$N6,if(BC2&lt;37,Summary!$O6,if(BC2&lt;49,Summary!$P6, Summary!$Q6))))</f>
        <v>27988.08545</v>
      </c>
      <c r="BD7" s="66">
        <f>BD6*if(BD2&lt;13,Summary!$M6,if(BD2&lt;25,Summary!$N6,if(BD2&lt;37,Summary!$O6,if(BD2&lt;49,Summary!$P6, Summary!$Q6))))</f>
        <v>30602.91521</v>
      </c>
      <c r="BE7" s="66">
        <f>BE6*if(BE2&lt;13,Summary!$M6,if(BE2&lt;25,Summary!$N6,if(BE2&lt;37,Summary!$O6,if(BE2&lt;49,Summary!$P6, Summary!$Q6))))</f>
        <v>33462.49503</v>
      </c>
      <c r="BF7" s="66">
        <f>BF6*if(BF2&lt;13,Summary!$M6,if(BF2&lt;25,Summary!$N6,if(BF2&lt;37,Summary!$O6,if(BF2&lt;49,Summary!$P6, Summary!$Q6))))</f>
        <v>36588.46947</v>
      </c>
      <c r="BG7" s="66">
        <f>BG6*if(BG2&lt;13,Summary!$M6,if(BG2&lt;25,Summary!$N6,if(BG2&lt;37,Summary!$O6,if(BG2&lt;49,Summary!$P6, Summary!$Q6))))</f>
        <v>40007.47801</v>
      </c>
      <c r="BH7" s="66">
        <f>BH6*if(BH2&lt;13,Summary!$M6,if(BH2&lt;25,Summary!$N6,if(BH2&lt;37,Summary!$O6,if(BH2&lt;49,Summary!$P6, Summary!$Q6))))</f>
        <v>43745.32761</v>
      </c>
      <c r="BI7" s="66">
        <f>BI6*if(BI2&lt;13,Summary!$M6,if(BI2&lt;25,Summary!$N6,if(BI2&lt;37,Summary!$O6,if(BI2&lt;49,Summary!$P6, Summary!$Q6))))</f>
        <v>47831.98768</v>
      </c>
      <c r="BJ7" s="66">
        <f>BJ6*if(BJ2&lt;13,Summary!$M6,if(BJ2&lt;25,Summary!$N6,if(BJ2&lt;37,Summary!$O6,if(BJ2&lt;49,Summary!$P6, Summary!$Q6))))</f>
        <v>52301.59003</v>
      </c>
      <c r="BK7" s="66">
        <f>BK6*if(BK2&lt;13,Summary!$M6,if(BK2&lt;25,Summary!$N6,if(BK2&lt;37,Summary!$O6,if(BK2&lt;49,Summary!$P6, Summary!$Q6))))</f>
        <v>57188.26646</v>
      </c>
      <c r="BL7" s="66">
        <f>BL6*if(BL2&lt;13,Summary!$M6,if(BL2&lt;25,Summary!$N6,if(BL2&lt;37,Summary!$O6,if(BL2&lt;49,Summary!$P6, Summary!$Q6))))</f>
        <v>62531.14369</v>
      </c>
      <c r="BM7" s="66">
        <f>BM6*if(BM2&lt;13,Summary!$M6,if(BM2&lt;25,Summary!$N6,if(BM2&lt;37,Summary!$O6,if(BM2&lt;49,Summary!$P6, Summary!$Q6))))</f>
        <v>68373.51084</v>
      </c>
      <c r="BN7" s="66">
        <f>BN6*if(BN2&lt;13,Summary!$M6,if(BN2&lt;25,Summary!$N6,if(BN2&lt;37,Summary!$O6,if(BN2&lt;49,Summary!$P6, Summary!$Q6))))</f>
        <v>74761.98698</v>
      </c>
      <c r="BO7" s="66">
        <f>BO6*if(BO2&lt;13,Summary!$M6,if(BO2&lt;25,Summary!$N6,if(BO2&lt;37,Summary!$O6,if(BO2&lt;49,Summary!$P6, Summary!$Q6))))</f>
        <v>81746.52109</v>
      </c>
      <c r="BP7" s="66">
        <f>BP6*if(BP2&lt;13,Summary!$M6,if(BP2&lt;25,Summary!$N6,if(BP2&lt;37,Summary!$O6,if(BP2&lt;49,Summary!$P6, Summary!$Q6))))</f>
        <v>89384.55453</v>
      </c>
      <c r="BQ7" s="66">
        <f>BQ6*if(BQ2&lt;13,Summary!$M6,if(BQ2&lt;25,Summary!$N6,if(BQ2&lt;37,Summary!$O6,if(BQ2&lt;49,Summary!$P6, Summary!$Q6))))</f>
        <v>97736.02607</v>
      </c>
      <c r="BR7" s="66">
        <f>BR6*if(BR2&lt;13,Summary!$M6,if(BR2&lt;25,Summary!$N6,if(BR2&lt;37,Summary!$O6,if(BR2&lt;49,Summary!$P6, Summary!$Q6))))</f>
        <v>106867.5344</v>
      </c>
      <c r="BS7" s="66">
        <f>BS6*if(BS2&lt;13,Summary!$M6,if(BS2&lt;25,Summary!$N6,if(BS2&lt;37,Summary!$O6,if(BS2&lt;49,Summary!$P6, Summary!$Q6))))</f>
        <v>116852.338</v>
      </c>
      <c r="BT7" s="66">
        <f>BT6*if(BT2&lt;13,Summary!$M6,if(BT2&lt;25,Summary!$N6,if(BT2&lt;37,Summary!$O6,if(BT2&lt;49,Summary!$P6, Summary!$Q6))))</f>
        <v>127770.3552</v>
      </c>
      <c r="BU7" s="66">
        <f>BU6*if(BU2&lt;13,Summary!$M6,if(BU2&lt;25,Summary!$N6,if(BU2&lt;37,Summary!$O6,if(BU2&lt;49,Summary!$P6, Summary!$Q6))))</f>
        <v>139708.1644</v>
      </c>
    </row>
    <row r="8" ht="15.75" customHeight="1">
      <c r="A8" s="60" t="s">
        <v>31</v>
      </c>
      <c r="B8" s="66">
        <v>0.0</v>
      </c>
      <c r="C8" s="66">
        <f>ROUND(B9*if(C2&lt;13,Summary!$M17,if(C2&lt;25,Summary!$N17,if(C2&lt;37,Summary!$O17,if(C2&lt;49,Summary!$P17,Summary!$Q17)))),0)</f>
        <v>0</v>
      </c>
      <c r="D8" s="66">
        <f>ROUND(C9*if(D2&lt;13,Summary!$M17,if(D2&lt;25,Summary!$N17,if(D2&lt;37,Summary!$O17,if(D2&lt;49,Summary!$P17,Summary!$Q17)))),0)</f>
        <v>1</v>
      </c>
      <c r="E8" s="66">
        <f>ROUND(D9*if(E2&lt;13,Summary!$M17,if(E2&lt;25,Summary!$N17,if(E2&lt;37,Summary!$O17,if(E2&lt;49,Summary!$P17,Summary!$Q17)))),0)</f>
        <v>1</v>
      </c>
      <c r="F8" s="66">
        <f>ROUND(E9*if(F2&lt;13,Summary!$M17,if(F2&lt;25,Summary!$N17,if(F2&lt;37,Summary!$O17,if(F2&lt;49,Summary!$P17,Summary!$Q17)))),0)</f>
        <v>1</v>
      </c>
      <c r="G8" s="66">
        <f>ROUND(F9*if(G2&lt;13,Summary!$M17,if(G2&lt;25,Summary!$N17,if(G2&lt;37,Summary!$O17,if(G2&lt;49,Summary!$P17,Summary!$Q17)))),0)</f>
        <v>1</v>
      </c>
      <c r="H8" s="66">
        <f>ROUND(G9*if(H2&lt;13,Summary!$M17,if(H2&lt;25,Summary!$N17,if(H2&lt;37,Summary!$O17,if(H2&lt;49,Summary!$P17,Summary!$Q17)))),0)</f>
        <v>2</v>
      </c>
      <c r="I8" s="66">
        <f>ROUND(H9*if(I2&lt;13,Summary!$M17,if(I2&lt;25,Summary!$N17,if(I2&lt;37,Summary!$O17,if(I2&lt;49,Summary!$P17,Summary!$Q17)))),0)</f>
        <v>2</v>
      </c>
      <c r="J8" s="66">
        <f>ROUND(I9*if(J2&lt;13,Summary!$M17,if(J2&lt;25,Summary!$N17,if(J2&lt;37,Summary!$O17,if(J2&lt;49,Summary!$P17,Summary!$Q17)))),0)</f>
        <v>3</v>
      </c>
      <c r="K8" s="66">
        <f>ROUND(J9*if(K2&lt;13,Summary!$M17,if(K2&lt;25,Summary!$N17,if(K2&lt;37,Summary!$O17,if(K2&lt;49,Summary!$P17,Summary!$Q17)))),0)</f>
        <v>3</v>
      </c>
      <c r="L8" s="66">
        <f>ROUND(K9*if(L2&lt;13,Summary!$M17,if(L2&lt;25,Summary!$N17,if(L2&lt;37,Summary!$O17,if(L2&lt;49,Summary!$P17,Summary!$Q17)))),0)</f>
        <v>4</v>
      </c>
      <c r="M8" s="66">
        <f>ROUND(L9*if(M2&lt;13,Summary!$M17,if(M2&lt;25,Summary!$N17,if(M2&lt;37,Summary!$O17,if(M2&lt;49,Summary!$P17,Summary!$Q17)))),0)</f>
        <v>5</v>
      </c>
      <c r="N8" s="66">
        <f>ROUND(M9*if(N2&lt;13,Summary!$M17,if(N2&lt;25,Summary!$N17,if(N2&lt;37,Summary!$O17,if(N2&lt;49,Summary!$P17,Summary!$Q17)))),0)</f>
        <v>6</v>
      </c>
      <c r="O8" s="66">
        <f>ROUND(N9*if(O2&lt;13,Summary!$M17,if(O2&lt;25,Summary!$N17,if(O2&lt;37,Summary!$O17,if(O2&lt;49,Summary!$P17,Summary!$Q17)))),0)</f>
        <v>8</v>
      </c>
      <c r="P8" s="66">
        <f>ROUND(O9*if(P2&lt;13,Summary!$M17,if(P2&lt;25,Summary!$N17,if(P2&lt;37,Summary!$O17,if(P2&lt;49,Summary!$P17,Summary!$Q17)))),0)</f>
        <v>9</v>
      </c>
      <c r="Q8" s="66">
        <f>ROUND(P9*if(Q2&lt;13,Summary!$M17,if(Q2&lt;25,Summary!$N17,if(Q2&lt;37,Summary!$O17,if(Q2&lt;49,Summary!$P17,Summary!$Q17)))),0)</f>
        <v>11</v>
      </c>
      <c r="R8" s="66">
        <f>ROUND(Q9*if(R2&lt;13,Summary!$M17,if(R2&lt;25,Summary!$N17,if(R2&lt;37,Summary!$O17,if(R2&lt;49,Summary!$P17,Summary!$Q17)))),0)</f>
        <v>12</v>
      </c>
      <c r="S8" s="66">
        <f>ROUND(R9*if(S2&lt;13,Summary!$M17,if(S2&lt;25,Summary!$N17,if(S2&lt;37,Summary!$O17,if(S2&lt;49,Summary!$P17,Summary!$Q17)))),0)</f>
        <v>15</v>
      </c>
      <c r="T8" s="66">
        <f>ROUND(S9*if(T2&lt;13,Summary!$M17,if(T2&lt;25,Summary!$N17,if(T2&lt;37,Summary!$O17,if(T2&lt;49,Summary!$P17,Summary!$Q17)))),0)</f>
        <v>17</v>
      </c>
      <c r="U8" s="66">
        <f>ROUND(T9*if(U2&lt;13,Summary!$M17,if(U2&lt;25,Summary!$N17,if(U2&lt;37,Summary!$O17,if(U2&lt;49,Summary!$P17,Summary!$Q17)))),0)</f>
        <v>21</v>
      </c>
      <c r="V8" s="66">
        <f>ROUND(U9*if(V2&lt;13,Summary!$M17,if(V2&lt;25,Summary!$N17,if(V2&lt;37,Summary!$O17,if(V2&lt;49,Summary!$P17,Summary!$Q17)))),0)</f>
        <v>24</v>
      </c>
      <c r="W8" s="66">
        <f>ROUND(V9*if(W2&lt;13,Summary!$M17,if(W2&lt;25,Summary!$N17,if(W2&lt;37,Summary!$O17,if(W2&lt;49,Summary!$P17,Summary!$Q17)))),0)</f>
        <v>29</v>
      </c>
      <c r="X8" s="66">
        <f>ROUND(W9*if(X2&lt;13,Summary!$M17,if(X2&lt;25,Summary!$N17,if(X2&lt;37,Summary!$O17,if(X2&lt;49,Summary!$P17,Summary!$Q17)))),0)</f>
        <v>34</v>
      </c>
      <c r="Y8" s="66">
        <f>ROUND(X9*if(Y2&lt;13,Summary!$M17,if(Y2&lt;25,Summary!$N17,if(Y2&lt;37,Summary!$O17,if(Y2&lt;49,Summary!$P17,Summary!$Q17)))),0)</f>
        <v>40</v>
      </c>
      <c r="Z8" s="66">
        <f>ROUND(Y9*if(Z2&lt;13,Summary!$M17,if(Z2&lt;25,Summary!$N17,if(Z2&lt;37,Summary!$O17,if(Z2&lt;49,Summary!$P17,Summary!$Q17)))),0)</f>
        <v>48</v>
      </c>
      <c r="AA8" s="66">
        <f>ROUND(Z9*if(AA2&lt;13,Summary!$M17,if(AA2&lt;25,Summary!$N17,if(AA2&lt;37,Summary!$O17,if(AA2&lt;49,Summary!$P17,Summary!$Q17)))),0)</f>
        <v>55</v>
      </c>
      <c r="AB8" s="66">
        <f>ROUND(AA9*if(AB2&lt;13,Summary!$M17,if(AB2&lt;25,Summary!$N17,if(AB2&lt;37,Summary!$O17,if(AB2&lt;49,Summary!$P17,Summary!$Q17)))),0)</f>
        <v>63</v>
      </c>
      <c r="AC8" s="66">
        <f>ROUND(AB9*if(AC2&lt;13,Summary!$M17,if(AC2&lt;25,Summary!$N17,if(AC2&lt;37,Summary!$O17,if(AC2&lt;49,Summary!$P17,Summary!$Q17)))),0)</f>
        <v>72</v>
      </c>
      <c r="AD8" s="66">
        <f>ROUND(AC9*if(AD2&lt;13,Summary!$M17,if(AD2&lt;25,Summary!$N17,if(AD2&lt;37,Summary!$O17,if(AD2&lt;49,Summary!$P17,Summary!$Q17)))),0)</f>
        <v>82</v>
      </c>
      <c r="AE8" s="66">
        <f>ROUND(AD9*if(AE2&lt;13,Summary!$M17,if(AE2&lt;25,Summary!$N17,if(AE2&lt;37,Summary!$O17,if(AE2&lt;49,Summary!$P17,Summary!$Q17)))),0)</f>
        <v>94</v>
      </c>
      <c r="AF8" s="66">
        <f>ROUND(AE9*if(AF2&lt;13,Summary!$M17,if(AF2&lt;25,Summary!$N17,if(AF2&lt;37,Summary!$O17,if(AF2&lt;49,Summary!$P17,Summary!$Q17)))),0)</f>
        <v>108</v>
      </c>
      <c r="AG8" s="66">
        <f>ROUND(AF9*if(AG2&lt;13,Summary!$M17,if(AG2&lt;25,Summary!$N17,if(AG2&lt;37,Summary!$O17,if(AG2&lt;49,Summary!$P17,Summary!$Q17)))),0)</f>
        <v>124</v>
      </c>
      <c r="AH8" s="66">
        <f>ROUND(AG9*if(AH2&lt;13,Summary!$M17,if(AH2&lt;25,Summary!$N17,if(AH2&lt;37,Summary!$O17,if(AH2&lt;49,Summary!$P17,Summary!$Q17)))),0)</f>
        <v>142</v>
      </c>
      <c r="AI8" s="66">
        <f>ROUND(AH9*if(AI2&lt;13,Summary!$M17,if(AI2&lt;25,Summary!$N17,if(AI2&lt;37,Summary!$O17,if(AI2&lt;49,Summary!$P17,Summary!$Q17)))),0)</f>
        <v>163</v>
      </c>
      <c r="AJ8" s="66">
        <f>ROUND(AI9*if(AJ2&lt;13,Summary!$M17,if(AJ2&lt;25,Summary!$N17,if(AJ2&lt;37,Summary!$O17,if(AJ2&lt;49,Summary!$P17,Summary!$Q17)))),0)</f>
        <v>187</v>
      </c>
      <c r="AK8" s="66">
        <f>ROUND(AJ9*if(AK2&lt;13,Summary!$M17,if(AK2&lt;25,Summary!$N17,if(AK2&lt;37,Summary!$O17,if(AK2&lt;49,Summary!$P17,Summary!$Q17)))),0)</f>
        <v>214</v>
      </c>
      <c r="AL8" s="66">
        <f>ROUND(AK9*if(AL2&lt;13,Summary!$M17,if(AL2&lt;25,Summary!$N17,if(AL2&lt;37,Summary!$O17,if(AL2&lt;49,Summary!$P17,Summary!$Q17)))),0)</f>
        <v>248</v>
      </c>
      <c r="AM8" s="66">
        <f>ROUND(AL9*if(AM2&lt;13,Summary!$M17,if(AM2&lt;25,Summary!$N17,if(AM2&lt;37,Summary!$O17,if(AM2&lt;49,Summary!$P17,Summary!$Q17)))),0)</f>
        <v>276</v>
      </c>
      <c r="AN8" s="66">
        <f>ROUND(AM9*if(AN2&lt;13,Summary!$M17,if(AN2&lt;25,Summary!$N17,if(AN2&lt;37,Summary!$O17,if(AN2&lt;49,Summary!$P17,Summary!$Q17)))),0)</f>
        <v>309</v>
      </c>
      <c r="AO8" s="66">
        <f>ROUND(AN9*if(AO2&lt;13,Summary!$M17,if(AO2&lt;25,Summary!$N17,if(AO2&lt;37,Summary!$O17,if(AO2&lt;49,Summary!$P17,Summary!$Q17)))),0)</f>
        <v>345</v>
      </c>
      <c r="AP8" s="66">
        <f>ROUND(AO9*if(AP2&lt;13,Summary!$M17,if(AP2&lt;25,Summary!$N17,if(AP2&lt;37,Summary!$O17,if(AP2&lt;49,Summary!$P17,Summary!$Q17)))),0)</f>
        <v>386</v>
      </c>
      <c r="AQ8" s="66">
        <f>ROUND(AP9*if(AQ2&lt;13,Summary!$M17,if(AQ2&lt;25,Summary!$N17,if(AQ2&lt;37,Summary!$O17,if(AQ2&lt;49,Summary!$P17,Summary!$Q17)))),0)</f>
        <v>431</v>
      </c>
      <c r="AR8" s="66">
        <f>ROUND(AQ9*if(AR2&lt;13,Summary!$M17,if(AR2&lt;25,Summary!$N17,if(AR2&lt;37,Summary!$O17,if(AR2&lt;49,Summary!$P17,Summary!$Q17)))),0)</f>
        <v>481</v>
      </c>
      <c r="AS8" s="66">
        <f>ROUND(AR9*if(AS2&lt;13,Summary!$M17,if(AS2&lt;25,Summary!$N17,if(AS2&lt;37,Summary!$O17,if(AS2&lt;49,Summary!$P17,Summary!$Q17)))),0)</f>
        <v>538</v>
      </c>
      <c r="AT8" s="66">
        <f>ROUND(AS9*if(AT2&lt;13,Summary!$M17,if(AT2&lt;25,Summary!$N17,if(AT2&lt;37,Summary!$O17,if(AT2&lt;49,Summary!$P17,Summary!$Q17)))),0)</f>
        <v>601</v>
      </c>
      <c r="AU8" s="66">
        <f>ROUND(AT9*if(AU2&lt;13,Summary!$M17,if(AU2&lt;25,Summary!$N17,if(AU2&lt;37,Summary!$O17,if(AU2&lt;49,Summary!$P17,Summary!$Q17)))),0)</f>
        <v>672</v>
      </c>
      <c r="AV8" s="66">
        <f>ROUND(AU9*if(AV2&lt;13,Summary!$M17,if(AV2&lt;25,Summary!$N17,if(AV2&lt;37,Summary!$O17,if(AV2&lt;49,Summary!$P17,Summary!$Q17)))),0)</f>
        <v>750</v>
      </c>
      <c r="AW8" s="66">
        <f>ROUND(AV9*if(AW2&lt;13,Summary!$M17,if(AW2&lt;25,Summary!$N17,if(AW2&lt;37,Summary!$O17,if(AW2&lt;49,Summary!$P17,Summary!$Q17)))),0)</f>
        <v>838</v>
      </c>
      <c r="AX8" s="66">
        <f>ROUND(AW9*if(AX2&lt;13,Summary!$M17,if(AX2&lt;25,Summary!$N17,if(AX2&lt;37,Summary!$O17,if(AX2&lt;49,Summary!$P17,Summary!$Q17)))),0)</f>
        <v>946</v>
      </c>
      <c r="AY8" s="66">
        <f>ROUND(AX9*if(AY2&lt;13,Summary!$M17,if(AY2&lt;25,Summary!$N17,if(AY2&lt;37,Summary!$O17,if(AY2&lt;49,Summary!$P17,Summary!$Q17)))),0)</f>
        <v>1033</v>
      </c>
      <c r="AZ8" s="66">
        <f>ROUND(AY9*if(AZ2&lt;13,Summary!$M17,if(AZ2&lt;25,Summary!$N17,if(AZ2&lt;37,Summary!$O17,if(AZ2&lt;49,Summary!$P17,Summary!$Q17)))),0)</f>
        <v>1129</v>
      </c>
      <c r="BA8" s="66">
        <f>ROUND(AZ9*if(BA2&lt;13,Summary!$M17,if(BA2&lt;25,Summary!$N17,if(BA2&lt;37,Summary!$O17,if(BA2&lt;49,Summary!$P17,Summary!$Q17)))),0)</f>
        <v>1235</v>
      </c>
      <c r="BB8" s="66">
        <f>ROUND(BA9*if(BB2&lt;13,Summary!$M17,if(BB2&lt;25,Summary!$N17,if(BB2&lt;37,Summary!$O17,if(BB2&lt;49,Summary!$P17,Summary!$Q17)))),0)</f>
        <v>1350</v>
      </c>
      <c r="BC8" s="66">
        <f>ROUND(BB9*if(BC2&lt;13,Summary!$M17,if(BC2&lt;25,Summary!$N17,if(BC2&lt;37,Summary!$O17,if(BC2&lt;49,Summary!$P17,Summary!$Q17)))),0)</f>
        <v>1476</v>
      </c>
      <c r="BD8" s="66">
        <f>ROUND(BC9*if(BD2&lt;13,Summary!$M17,if(BD2&lt;25,Summary!$N17,if(BD2&lt;37,Summary!$O17,if(BD2&lt;49,Summary!$P17,Summary!$Q17)))),0)</f>
        <v>1614</v>
      </c>
      <c r="BE8" s="66">
        <f>ROUND(BD9*if(BE2&lt;13,Summary!$M17,if(BE2&lt;25,Summary!$N17,if(BE2&lt;37,Summary!$O17,if(BE2&lt;49,Summary!$P17,Summary!$Q17)))),0)</f>
        <v>1765</v>
      </c>
      <c r="BF8" s="66">
        <f>ROUND(BE9*if(BF2&lt;13,Summary!$M17,if(BF2&lt;25,Summary!$N17,if(BF2&lt;37,Summary!$O17,if(BF2&lt;49,Summary!$P17,Summary!$Q17)))),0)</f>
        <v>1930</v>
      </c>
      <c r="BG8" s="66">
        <f>ROUND(BF9*if(BG2&lt;13,Summary!$M17,if(BG2&lt;25,Summary!$N17,if(BG2&lt;37,Summary!$O17,if(BG2&lt;49,Summary!$P17,Summary!$Q17)))),0)</f>
        <v>2110</v>
      </c>
      <c r="BH8" s="66">
        <f>ROUND(BG9*if(BH2&lt;13,Summary!$M17,if(BH2&lt;25,Summary!$N17,if(BH2&lt;37,Summary!$O17,if(BH2&lt;49,Summary!$P17,Summary!$Q17)))),0)</f>
        <v>2308</v>
      </c>
      <c r="BI8" s="66">
        <f>ROUND(BH9*if(BI2&lt;13,Summary!$M17,if(BI2&lt;25,Summary!$N17,if(BI2&lt;37,Summary!$O17,if(BI2&lt;49,Summary!$P17,Summary!$Q17)))),0)</f>
        <v>2523</v>
      </c>
      <c r="BJ8" s="66">
        <f>ROUND(BI9*if(BJ2&lt;13,Summary!$M17,if(BJ2&lt;25,Summary!$N17,if(BJ2&lt;37,Summary!$O17,if(BJ2&lt;49,Summary!$P17,Summary!$Q17)))),0)</f>
        <v>2759</v>
      </c>
      <c r="BK8" s="66">
        <f>ROUND(BJ9*if(BK2&lt;13,Summary!$M17,if(BK2&lt;25,Summary!$N17,if(BK2&lt;37,Summary!$O17,if(BK2&lt;49,Summary!$P17,Summary!$Q17)))),0)</f>
        <v>3017</v>
      </c>
      <c r="BL8" s="66">
        <f>ROUND(BK9*if(BL2&lt;13,Summary!$M17,if(BL2&lt;25,Summary!$N17,if(BL2&lt;37,Summary!$O17,if(BL2&lt;49,Summary!$P17,Summary!$Q17)))),0)</f>
        <v>3299</v>
      </c>
      <c r="BM8" s="66">
        <f>ROUND(BL9*if(BM2&lt;13,Summary!$M17,if(BM2&lt;25,Summary!$N17,if(BM2&lt;37,Summary!$O17,if(BM2&lt;49,Summary!$P17,Summary!$Q17)))),0)</f>
        <v>3607</v>
      </c>
      <c r="BN8" s="66">
        <f>ROUND(BM9*if(BN2&lt;13,Summary!$M17,if(BN2&lt;25,Summary!$N17,if(BN2&lt;37,Summary!$O17,if(BN2&lt;49,Summary!$P17,Summary!$Q17)))),0)</f>
        <v>3944</v>
      </c>
      <c r="BO8" s="66">
        <f>ROUND(BN9*if(BO2&lt;13,Summary!$M17,if(BO2&lt;25,Summary!$N17,if(BO2&lt;37,Summary!$O17,if(BO2&lt;49,Summary!$P17,Summary!$Q17)))),0)</f>
        <v>4312</v>
      </c>
      <c r="BP8" s="66">
        <f>ROUND(BO9*if(BP2&lt;13,Summary!$M17,if(BP2&lt;25,Summary!$N17,if(BP2&lt;37,Summary!$O17,if(BP2&lt;49,Summary!$P17,Summary!$Q17)))),0)</f>
        <v>4715</v>
      </c>
      <c r="BQ8" s="66">
        <f>ROUND(BP9*if(BQ2&lt;13,Summary!$M17,if(BQ2&lt;25,Summary!$N17,if(BQ2&lt;37,Summary!$O17,if(BQ2&lt;49,Summary!$P17,Summary!$Q17)))),0)</f>
        <v>5156</v>
      </c>
      <c r="BR8" s="66">
        <f>ROUND(BQ9*if(BR2&lt;13,Summary!$M17,if(BR2&lt;25,Summary!$N17,if(BR2&lt;37,Summary!$O17,if(BR2&lt;49,Summary!$P17,Summary!$Q17)))),0)</f>
        <v>5637</v>
      </c>
      <c r="BS8" s="66">
        <f>ROUND(BR9*if(BS2&lt;13,Summary!$M17,if(BS2&lt;25,Summary!$N17,if(BS2&lt;37,Summary!$O17,if(BS2&lt;49,Summary!$P17,Summary!$Q17)))),0)</f>
        <v>6164</v>
      </c>
      <c r="BT8" s="66">
        <f>ROUND(BS9*if(BT2&lt;13,Summary!$M17,if(BT2&lt;25,Summary!$N17,if(BT2&lt;37,Summary!$O17,if(BT2&lt;49,Summary!$P17,Summary!$Q17)))),0)</f>
        <v>6740</v>
      </c>
      <c r="BU8" s="66">
        <f>ROUND(BT9*if(BU2&lt;13,Summary!$M17,if(BU2&lt;25,Summary!$N17,if(BU2&lt;37,Summary!$O17,if(BU2&lt;49,Summary!$P17,Summary!$Q17)))),0)</f>
        <v>7370</v>
      </c>
    </row>
    <row r="9" ht="15.75" customHeight="1">
      <c r="A9" s="67" t="s">
        <v>34</v>
      </c>
      <c r="B9" s="68">
        <f t="shared" ref="B9:BU9" si="3">B5+B7-B8</f>
        <v>80</v>
      </c>
      <c r="C9" s="68">
        <f t="shared" si="3"/>
        <v>112</v>
      </c>
      <c r="D9" s="68">
        <f t="shared" si="3"/>
        <v>143</v>
      </c>
      <c r="E9" s="68">
        <f t="shared" si="3"/>
        <v>198</v>
      </c>
      <c r="F9" s="68">
        <f t="shared" si="3"/>
        <v>253</v>
      </c>
      <c r="G9" s="68">
        <f t="shared" si="3"/>
        <v>308</v>
      </c>
      <c r="H9" s="68">
        <f t="shared" si="3"/>
        <v>386</v>
      </c>
      <c r="I9" s="68">
        <f t="shared" si="3"/>
        <v>584</v>
      </c>
      <c r="J9" s="68">
        <f t="shared" si="3"/>
        <v>689</v>
      </c>
      <c r="K9" s="68">
        <f t="shared" si="3"/>
        <v>849.2</v>
      </c>
      <c r="L9" s="68">
        <f t="shared" si="3"/>
        <v>1038</v>
      </c>
      <c r="M9" s="68">
        <f t="shared" si="3"/>
        <v>1270.6</v>
      </c>
      <c r="N9" s="68">
        <f t="shared" si="3"/>
        <v>1493.264</v>
      </c>
      <c r="O9" s="68">
        <f t="shared" si="3"/>
        <v>1765.64</v>
      </c>
      <c r="P9" s="68">
        <f t="shared" si="3"/>
        <v>2086.304</v>
      </c>
      <c r="Q9" s="68">
        <f t="shared" si="3"/>
        <v>2464.76</v>
      </c>
      <c r="R9" s="68">
        <f t="shared" si="3"/>
        <v>2913.32</v>
      </c>
      <c r="S9" s="68">
        <f t="shared" si="3"/>
        <v>3442.104</v>
      </c>
      <c r="T9" s="68">
        <f t="shared" si="3"/>
        <v>4067.464</v>
      </c>
      <c r="U9" s="68">
        <f t="shared" si="3"/>
        <v>4805.984</v>
      </c>
      <c r="V9" s="68">
        <f t="shared" si="3"/>
        <v>5678.864</v>
      </c>
      <c r="W9" s="68">
        <f t="shared" si="3"/>
        <v>6709.96</v>
      </c>
      <c r="X9" s="68">
        <f t="shared" si="3"/>
        <v>7928.36</v>
      </c>
      <c r="Y9" s="68">
        <f t="shared" si="3"/>
        <v>9368.616</v>
      </c>
      <c r="Z9" s="68">
        <f t="shared" si="3"/>
        <v>10698.15904</v>
      </c>
      <c r="AA9" s="68">
        <f t="shared" si="3"/>
        <v>12271.23864</v>
      </c>
      <c r="AB9" s="68">
        <f t="shared" si="3"/>
        <v>14067.26888</v>
      </c>
      <c r="AC9" s="68">
        <f t="shared" si="3"/>
        <v>16127.68592</v>
      </c>
      <c r="AD9" s="68">
        <f t="shared" si="3"/>
        <v>18489.84552</v>
      </c>
      <c r="AE9" s="68">
        <f t="shared" si="3"/>
        <v>21198.26424</v>
      </c>
      <c r="AF9" s="68">
        <f t="shared" si="3"/>
        <v>24303.1712</v>
      </c>
      <c r="AG9" s="68">
        <f t="shared" si="3"/>
        <v>27862.95632</v>
      </c>
      <c r="AH9" s="68">
        <f t="shared" si="3"/>
        <v>31944.17032</v>
      </c>
      <c r="AI9" s="68">
        <f t="shared" si="3"/>
        <v>36622.97296</v>
      </c>
      <c r="AJ9" s="68">
        <f t="shared" si="3"/>
        <v>41986.94912</v>
      </c>
      <c r="AK9" s="68">
        <f t="shared" si="3"/>
        <v>48136.74096</v>
      </c>
      <c r="AL9" s="68">
        <f t="shared" si="3"/>
        <v>53636.9963</v>
      </c>
      <c r="AM9" s="68">
        <f t="shared" si="3"/>
        <v>59950.8015</v>
      </c>
      <c r="AN9" s="68">
        <f t="shared" si="3"/>
        <v>66984.96278</v>
      </c>
      <c r="AO9" s="68">
        <f t="shared" si="3"/>
        <v>74846.92843</v>
      </c>
      <c r="AP9" s="68">
        <f t="shared" si="3"/>
        <v>83631.43157</v>
      </c>
      <c r="AQ9" s="68">
        <f t="shared" si="3"/>
        <v>93447.39319</v>
      </c>
      <c r="AR9" s="68">
        <f t="shared" si="3"/>
        <v>104415.9221</v>
      </c>
      <c r="AS9" s="68">
        <f t="shared" si="3"/>
        <v>116670.9636</v>
      </c>
      <c r="AT9" s="68">
        <f t="shared" si="3"/>
        <v>130364.7718</v>
      </c>
      <c r="AU9" s="68">
        <f t="shared" si="3"/>
        <v>145664.91</v>
      </c>
      <c r="AV9" s="68">
        <f t="shared" si="3"/>
        <v>162762.1961</v>
      </c>
      <c r="AW9" s="68">
        <f t="shared" si="3"/>
        <v>181865.878</v>
      </c>
      <c r="AX9" s="68">
        <f t="shared" si="3"/>
        <v>198473.6189</v>
      </c>
      <c r="AY9" s="68">
        <f t="shared" si="3"/>
        <v>217054.7558</v>
      </c>
      <c r="AZ9" s="68">
        <f t="shared" si="3"/>
        <v>237331.3965</v>
      </c>
      <c r="BA9" s="68">
        <f t="shared" si="3"/>
        <v>259505.8243</v>
      </c>
      <c r="BB9" s="68">
        <f t="shared" si="3"/>
        <v>283752.1855</v>
      </c>
      <c r="BC9" s="68">
        <f t="shared" si="3"/>
        <v>310264.271</v>
      </c>
      <c r="BD9" s="68">
        <f t="shared" si="3"/>
        <v>339253.1862</v>
      </c>
      <c r="BE9" s="68">
        <f t="shared" si="3"/>
        <v>370950.6812</v>
      </c>
      <c r="BF9" s="68">
        <f t="shared" si="3"/>
        <v>405609.1507</v>
      </c>
      <c r="BG9" s="68">
        <f t="shared" si="3"/>
        <v>443506.6287</v>
      </c>
      <c r="BH9" s="68">
        <f t="shared" si="3"/>
        <v>484943.9563</v>
      </c>
      <c r="BI9" s="68">
        <f t="shared" si="3"/>
        <v>530252.944</v>
      </c>
      <c r="BJ9" s="68">
        <f t="shared" si="3"/>
        <v>579795.534</v>
      </c>
      <c r="BK9" s="68">
        <f t="shared" si="3"/>
        <v>633966.8005</v>
      </c>
      <c r="BL9" s="68">
        <f t="shared" si="3"/>
        <v>693198.9441</v>
      </c>
      <c r="BM9" s="68">
        <f t="shared" si="3"/>
        <v>757965.455</v>
      </c>
      <c r="BN9" s="68">
        <f t="shared" si="3"/>
        <v>828783.442</v>
      </c>
      <c r="BO9" s="68">
        <f t="shared" si="3"/>
        <v>906217.963</v>
      </c>
      <c r="BP9" s="68">
        <f t="shared" si="3"/>
        <v>990887.5176</v>
      </c>
      <c r="BQ9" s="68">
        <f t="shared" si="3"/>
        <v>1083467.544</v>
      </c>
      <c r="BR9" s="68">
        <f t="shared" si="3"/>
        <v>1184698.078</v>
      </c>
      <c r="BS9" s="68">
        <f t="shared" si="3"/>
        <v>1295386.416</v>
      </c>
      <c r="BT9" s="68">
        <f t="shared" si="3"/>
        <v>1416416.771</v>
      </c>
      <c r="BU9" s="68">
        <f t="shared" si="3"/>
        <v>1548754.936</v>
      </c>
    </row>
    <row r="10" ht="15.75" customHeight="1">
      <c r="A10" s="62"/>
      <c r="B10" s="69"/>
      <c r="C10" s="69"/>
      <c r="D10" s="69"/>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row>
    <row r="11" ht="15.75" customHeight="1">
      <c r="A11" s="60"/>
      <c r="B11" s="60"/>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c r="BT11" s="60"/>
      <c r="BU11" s="60"/>
    </row>
    <row r="12" ht="15.75" customHeight="1">
      <c r="A12" s="63" t="s">
        <v>41</v>
      </c>
      <c r="B12" s="70"/>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row>
    <row r="13" ht="15.75" customHeight="1">
      <c r="A13" s="60" t="s">
        <v>44</v>
      </c>
      <c r="B13" s="72">
        <f>B9*if(B2&lt;13,Summary!$M21,if(B2&lt;25,Summary!$N21,if(B2&lt;37,Summary!$O21,if(B2&lt;49,Summary!$P21, Summary!$Q21))))</f>
        <v>620000</v>
      </c>
      <c r="C13" s="72">
        <f>C9*if(C2&lt;13,Summary!$M21,if(C2&lt;25,Summary!$N21,if(C2&lt;37,Summary!$O21,if(C2&lt;49,Summary!$P21, Summary!$Q21))))</f>
        <v>868000</v>
      </c>
      <c r="D13" s="72">
        <f>D9*if(D2&lt;13,Summary!$M21,if(D2&lt;25,Summary!$N21,if(D2&lt;37,Summary!$O21,if(D2&lt;49,Summary!$P21, Summary!$Q21))))</f>
        <v>1108250</v>
      </c>
      <c r="E13" s="72">
        <f>E9*if(E2&lt;13,Summary!$M21,if(E2&lt;25,Summary!$N21,if(E2&lt;37,Summary!$O21,if(E2&lt;49,Summary!$P21, Summary!$Q21))))</f>
        <v>1534500</v>
      </c>
      <c r="F13" s="72">
        <f>F9*if(F2&lt;13,Summary!$M21,if(F2&lt;25,Summary!$N21,if(F2&lt;37,Summary!$O21,if(F2&lt;49,Summary!$P21, Summary!$Q21))))</f>
        <v>1960750</v>
      </c>
      <c r="G13" s="72">
        <f>G9*if(G2&lt;13,Summary!$M21,if(G2&lt;25,Summary!$N21,if(G2&lt;37,Summary!$O21,if(G2&lt;49,Summary!$P21, Summary!$Q21))))</f>
        <v>2387000</v>
      </c>
      <c r="H13" s="72">
        <f>H9*if(H2&lt;13,Summary!$M21,if(H2&lt;25,Summary!$N21,if(H2&lt;37,Summary!$O21,if(H2&lt;49,Summary!$P21, Summary!$Q21))))</f>
        <v>2991500</v>
      </c>
      <c r="I13" s="72">
        <f>I9*if(I2&lt;13,Summary!$M21,if(I2&lt;25,Summary!$N21,if(I2&lt;37,Summary!$O21,if(I2&lt;49,Summary!$P21, Summary!$Q21))))</f>
        <v>4526000</v>
      </c>
      <c r="J13" s="72">
        <f>J9*if(J2&lt;13,Summary!$M21,if(J2&lt;25,Summary!$N21,if(J2&lt;37,Summary!$O21,if(J2&lt;49,Summary!$P21, Summary!$Q21))))</f>
        <v>5339750</v>
      </c>
      <c r="K13" s="72">
        <f>K9*if(K2&lt;13,Summary!$M21,if(K2&lt;25,Summary!$N21,if(K2&lt;37,Summary!$O21,if(K2&lt;49,Summary!$P21, Summary!$Q21))))</f>
        <v>6581300</v>
      </c>
      <c r="L13" s="72">
        <f>L9*if(L2&lt;13,Summary!$M21,if(L2&lt;25,Summary!$N21,if(L2&lt;37,Summary!$O21,if(L2&lt;49,Summary!$P21, Summary!$Q21))))</f>
        <v>8044500</v>
      </c>
      <c r="M13" s="72">
        <f>M9*if(M2&lt;13,Summary!$M21,if(M2&lt;25,Summary!$N21,if(M2&lt;37,Summary!$O21,if(M2&lt;49,Summary!$P21, Summary!$Q21))))</f>
        <v>9847150</v>
      </c>
      <c r="N13" s="72">
        <f>N9*if(N2&lt;13,Summary!$M21,if(N2&lt;25,Summary!$N21,if(N2&lt;37,Summary!$O21,if(N2&lt;49,Summary!$P21, Summary!$Q21))))</f>
        <v>11572796</v>
      </c>
      <c r="O13" s="72">
        <f>O9*if(O2&lt;13,Summary!$M21,if(O2&lt;25,Summary!$N21,if(O2&lt;37,Summary!$O21,if(O2&lt;49,Summary!$P21, Summary!$Q21))))</f>
        <v>13683710</v>
      </c>
      <c r="P13" s="72">
        <f>P9*if(P2&lt;13,Summary!$M21,if(P2&lt;25,Summary!$N21,if(P2&lt;37,Summary!$O21,if(P2&lt;49,Summary!$P21, Summary!$Q21))))</f>
        <v>16168856</v>
      </c>
      <c r="Q13" s="72">
        <f>Q9*if(Q2&lt;13,Summary!$M21,if(Q2&lt;25,Summary!$N21,if(Q2&lt;37,Summary!$O21,if(Q2&lt;49,Summary!$P21, Summary!$Q21))))</f>
        <v>19101890</v>
      </c>
      <c r="R13" s="72">
        <f>R9*if(R2&lt;13,Summary!$M21,if(R2&lt;25,Summary!$N21,if(R2&lt;37,Summary!$O21,if(R2&lt;49,Summary!$P21, Summary!$Q21))))</f>
        <v>22578230</v>
      </c>
      <c r="S13" s="72">
        <f>S9*if(S2&lt;13,Summary!$M21,if(S2&lt;25,Summary!$N21,if(S2&lt;37,Summary!$O21,if(S2&lt;49,Summary!$P21, Summary!$Q21))))</f>
        <v>26676306</v>
      </c>
      <c r="T13" s="72">
        <f>T9*if(T2&lt;13,Summary!$M21,if(T2&lt;25,Summary!$N21,if(T2&lt;37,Summary!$O21,if(T2&lt;49,Summary!$P21, Summary!$Q21))))</f>
        <v>31522846</v>
      </c>
      <c r="U13" s="72">
        <f>U9*if(U2&lt;13,Summary!$M21,if(U2&lt;25,Summary!$N21,if(U2&lt;37,Summary!$O21,if(U2&lt;49,Summary!$P21, Summary!$Q21))))</f>
        <v>37246376</v>
      </c>
      <c r="V13" s="72">
        <f>V9*if(V2&lt;13,Summary!$M21,if(V2&lt;25,Summary!$N21,if(V2&lt;37,Summary!$O21,if(V2&lt;49,Summary!$P21, Summary!$Q21))))</f>
        <v>44011196</v>
      </c>
      <c r="W13" s="72">
        <f>W9*if(W2&lt;13,Summary!$M21,if(W2&lt;25,Summary!$N21,if(W2&lt;37,Summary!$O21,if(W2&lt;49,Summary!$P21, Summary!$Q21))))</f>
        <v>52002190</v>
      </c>
      <c r="X13" s="72">
        <f>X9*if(X2&lt;13,Summary!$M21,if(X2&lt;25,Summary!$N21,if(X2&lt;37,Summary!$O21,if(X2&lt;49,Summary!$P21, Summary!$Q21))))</f>
        <v>61444790</v>
      </c>
      <c r="Y13" s="72">
        <f>Y9*if(Y2&lt;13,Summary!$M21,if(Y2&lt;25,Summary!$N21,if(Y2&lt;37,Summary!$O21,if(Y2&lt;49,Summary!$P21, Summary!$Q21))))</f>
        <v>72606774</v>
      </c>
      <c r="Z13" s="72">
        <f>Z9*if(Z2&lt;13,Summary!$M21,if(Z2&lt;25,Summary!$N21,if(Z2&lt;37,Summary!$O21,if(Z2&lt;49,Summary!$P21, Summary!$Q21))))</f>
        <v>82910732.56</v>
      </c>
      <c r="AA13" s="72">
        <f>AA9*if(AA2&lt;13,Summary!$M21,if(AA2&lt;25,Summary!$N21,if(AA2&lt;37,Summary!$O21,if(AA2&lt;49,Summary!$P21, Summary!$Q21))))</f>
        <v>95102099.46</v>
      </c>
      <c r="AB13" s="72">
        <f>AB9*if(AB2&lt;13,Summary!$M21,if(AB2&lt;25,Summary!$N21,if(AB2&lt;37,Summary!$O21,if(AB2&lt;49,Summary!$P21, Summary!$Q21))))</f>
        <v>109021333.8</v>
      </c>
      <c r="AC13" s="72">
        <f>AC9*if(AC2&lt;13,Summary!$M21,if(AC2&lt;25,Summary!$N21,if(AC2&lt;37,Summary!$O21,if(AC2&lt;49,Summary!$P21, Summary!$Q21))))</f>
        <v>124989565.9</v>
      </c>
      <c r="AD13" s="72">
        <f>AD9*if(AD2&lt;13,Summary!$M21,if(AD2&lt;25,Summary!$N21,if(AD2&lt;37,Summary!$O21,if(AD2&lt;49,Summary!$P21, Summary!$Q21))))</f>
        <v>143296302.8</v>
      </c>
      <c r="AE13" s="72">
        <f>AE9*if(AE2&lt;13,Summary!$M21,if(AE2&lt;25,Summary!$N21,if(AE2&lt;37,Summary!$O21,if(AE2&lt;49,Summary!$P21, Summary!$Q21))))</f>
        <v>164286547.9</v>
      </c>
      <c r="AF13" s="72">
        <f>AF9*if(AF2&lt;13,Summary!$M21,if(AF2&lt;25,Summary!$N21,if(AF2&lt;37,Summary!$O21,if(AF2&lt;49,Summary!$P21, Summary!$Q21))))</f>
        <v>188349576.8</v>
      </c>
      <c r="AG13" s="72">
        <f>AG9*if(AG2&lt;13,Summary!$M21,if(AG2&lt;25,Summary!$N21,if(AG2&lt;37,Summary!$O21,if(AG2&lt;49,Summary!$P21, Summary!$Q21))))</f>
        <v>215937911.5</v>
      </c>
      <c r="AH13" s="72">
        <f>AH9*if(AH2&lt;13,Summary!$M21,if(AH2&lt;25,Summary!$N21,if(AH2&lt;37,Summary!$O21,if(AH2&lt;49,Summary!$P21, Summary!$Q21))))</f>
        <v>247567320</v>
      </c>
      <c r="AI13" s="72">
        <f>AI9*if(AI2&lt;13,Summary!$M21,if(AI2&lt;25,Summary!$N21,if(AI2&lt;37,Summary!$O21,if(AI2&lt;49,Summary!$P21, Summary!$Q21))))</f>
        <v>283828040.4</v>
      </c>
      <c r="AJ13" s="72">
        <f>AJ9*if(AJ2&lt;13,Summary!$M21,if(AJ2&lt;25,Summary!$N21,if(AJ2&lt;37,Summary!$O21,if(AJ2&lt;49,Summary!$P21, Summary!$Q21))))</f>
        <v>325398855.7</v>
      </c>
      <c r="AK13" s="72">
        <f>AK9*if(AK2&lt;13,Summary!$M21,if(AK2&lt;25,Summary!$N21,if(AK2&lt;37,Summary!$O21,if(AK2&lt;49,Summary!$P21, Summary!$Q21))))</f>
        <v>373059742.4</v>
      </c>
      <c r="AL13" s="72">
        <f>AL9*if(AL2&lt;13,Summary!$M21,if(AL2&lt;25,Summary!$N21,if(AL2&lt;37,Summary!$O21,if(AL2&lt;49,Summary!$P21, Summary!$Q21))))</f>
        <v>415686721.3</v>
      </c>
      <c r="AM13" s="72">
        <f>AM9*if(AM2&lt;13,Summary!$M21,if(AM2&lt;25,Summary!$N21,if(AM2&lt;37,Summary!$O21,if(AM2&lt;49,Summary!$P21, Summary!$Q21))))</f>
        <v>464618711.6</v>
      </c>
      <c r="AN13" s="72">
        <f>AN9*if(AN2&lt;13,Summary!$M21,if(AN2&lt;25,Summary!$N21,if(AN2&lt;37,Summary!$O21,if(AN2&lt;49,Summary!$P21, Summary!$Q21))))</f>
        <v>519133461.6</v>
      </c>
      <c r="AO13" s="72">
        <f>AO9*if(AO2&lt;13,Summary!$M21,if(AO2&lt;25,Summary!$N21,if(AO2&lt;37,Summary!$O21,if(AO2&lt;49,Summary!$P21, Summary!$Q21))))</f>
        <v>580063695.3</v>
      </c>
      <c r="AP13" s="72">
        <f>AP9*if(AP2&lt;13,Summary!$M21,if(AP2&lt;25,Summary!$N21,if(AP2&lt;37,Summary!$O21,if(AP2&lt;49,Summary!$P21, Summary!$Q21))))</f>
        <v>648143594.7</v>
      </c>
      <c r="AQ13" s="72">
        <f>AQ9*if(AQ2&lt;13,Summary!$M21,if(AQ2&lt;25,Summary!$N21,if(AQ2&lt;37,Summary!$O21,if(AQ2&lt;49,Summary!$P21, Summary!$Q21))))</f>
        <v>724217297.3</v>
      </c>
      <c r="AR13" s="72">
        <f>AR9*if(AR2&lt;13,Summary!$M21,if(AR2&lt;25,Summary!$N21,if(AR2&lt;37,Summary!$O21,if(AR2&lt;49,Summary!$P21, Summary!$Q21))))</f>
        <v>809223396.6</v>
      </c>
      <c r="AS13" s="72">
        <f>AS9*if(AS2&lt;13,Summary!$M21,if(AS2&lt;25,Summary!$N21,if(AS2&lt;37,Summary!$O21,if(AS2&lt;49,Summary!$P21, Summary!$Q21))))</f>
        <v>904199967.9</v>
      </c>
      <c r="AT13" s="72">
        <f>AT9*if(AT2&lt;13,Summary!$M21,if(AT2&lt;25,Summary!$N21,if(AT2&lt;37,Summary!$O21,if(AT2&lt;49,Summary!$P21, Summary!$Q21))))</f>
        <v>1010326981</v>
      </c>
      <c r="AU13" s="72">
        <f>AU9*if(AU2&lt;13,Summary!$M21,if(AU2&lt;25,Summary!$N21,if(AU2&lt;37,Summary!$O21,if(AU2&lt;49,Summary!$P21, Summary!$Q21))))</f>
        <v>1128903053</v>
      </c>
      <c r="AV13" s="72">
        <f>AV9*if(AV2&lt;13,Summary!$M21,if(AV2&lt;25,Summary!$N21,if(AV2&lt;37,Summary!$O21,if(AV2&lt;49,Summary!$P21, Summary!$Q21))))</f>
        <v>1261407019</v>
      </c>
      <c r="AW13" s="72">
        <f>AW9*if(AW2&lt;13,Summary!$M21,if(AW2&lt;25,Summary!$N21,if(AW2&lt;37,Summary!$O21,if(AW2&lt;49,Summary!$P21, Summary!$Q21))))</f>
        <v>1409460554</v>
      </c>
      <c r="AX13" s="72">
        <f>AX9*if(AX2&lt;13,Summary!$M21,if(AX2&lt;25,Summary!$N21,if(AX2&lt;37,Summary!$O21,if(AX2&lt;49,Summary!$P21, Summary!$Q21))))</f>
        <v>1538170546</v>
      </c>
      <c r="AY13" s="72">
        <f>AY9*if(AY2&lt;13,Summary!$M21,if(AY2&lt;25,Summary!$N21,if(AY2&lt;37,Summary!$O21,if(AY2&lt;49,Summary!$P21, Summary!$Q21))))</f>
        <v>1682174357</v>
      </c>
      <c r="AZ13" s="72">
        <f>AZ9*if(AZ2&lt;13,Summary!$M21,if(AZ2&lt;25,Summary!$N21,if(AZ2&lt;37,Summary!$O21,if(AZ2&lt;49,Summary!$P21, Summary!$Q21))))</f>
        <v>1839318323</v>
      </c>
      <c r="BA13" s="72">
        <f>BA9*if(BA2&lt;13,Summary!$M21,if(BA2&lt;25,Summary!$N21,if(BA2&lt;37,Summary!$O21,if(BA2&lt;49,Summary!$P21, Summary!$Q21))))</f>
        <v>2011170138</v>
      </c>
      <c r="BB13" s="72">
        <f>BB9*if(BB2&lt;13,Summary!$M21,if(BB2&lt;25,Summary!$N21,if(BB2&lt;37,Summary!$O21,if(BB2&lt;49,Summary!$P21, Summary!$Q21))))</f>
        <v>2199079438</v>
      </c>
      <c r="BC13" s="72">
        <f>BC9*if(BC2&lt;13,Summary!$M21,if(BC2&lt;25,Summary!$N21,if(BC2&lt;37,Summary!$O21,if(BC2&lt;49,Summary!$P21, Summary!$Q21))))</f>
        <v>2404548100</v>
      </c>
      <c r="BD13" s="72">
        <f>BD9*if(BD2&lt;13,Summary!$M21,if(BD2&lt;25,Summary!$N21,if(BD2&lt;37,Summary!$O21,if(BD2&lt;49,Summary!$P21, Summary!$Q21))))</f>
        <v>2629212193</v>
      </c>
      <c r="BE13" s="72">
        <f>BE9*if(BE2&lt;13,Summary!$M21,if(BE2&lt;25,Summary!$N21,if(BE2&lt;37,Summary!$O21,if(BE2&lt;49,Summary!$P21, Summary!$Q21))))</f>
        <v>2874867779</v>
      </c>
      <c r="BF13" s="72">
        <f>BF9*if(BF2&lt;13,Summary!$M21,if(BF2&lt;25,Summary!$N21,if(BF2&lt;37,Summary!$O21,if(BF2&lt;49,Summary!$P21, Summary!$Q21))))</f>
        <v>3143470918</v>
      </c>
      <c r="BG13" s="72">
        <f>BG9*if(BG2&lt;13,Summary!$M21,if(BG2&lt;25,Summary!$N21,if(BG2&lt;37,Summary!$O21,if(BG2&lt;49,Summary!$P21, Summary!$Q21))))</f>
        <v>3437176372</v>
      </c>
      <c r="BH13" s="72">
        <f>BH9*if(BH2&lt;13,Summary!$M21,if(BH2&lt;25,Summary!$N21,if(BH2&lt;37,Summary!$O21,if(BH2&lt;49,Summary!$P21, Summary!$Q21))))</f>
        <v>3758315661</v>
      </c>
      <c r="BI13" s="72">
        <f>BI9*if(BI2&lt;13,Summary!$M21,if(BI2&lt;25,Summary!$N21,if(BI2&lt;37,Summary!$O21,if(BI2&lt;49,Summary!$P21, Summary!$Q21))))</f>
        <v>4109460316</v>
      </c>
      <c r="BJ13" s="72">
        <f>BJ9*if(BJ2&lt;13,Summary!$M21,if(BJ2&lt;25,Summary!$N21,if(BJ2&lt;37,Summary!$O21,if(BJ2&lt;49,Summary!$P21, Summary!$Q21))))</f>
        <v>4493415388</v>
      </c>
      <c r="BK13" s="72">
        <f>BK9*if(BK2&lt;13,Summary!$M21,if(BK2&lt;25,Summary!$N21,if(BK2&lt;37,Summary!$O21,if(BK2&lt;49,Summary!$P21, Summary!$Q21))))</f>
        <v>4913242704</v>
      </c>
      <c r="BL13" s="72">
        <f>BL9*if(BL2&lt;13,Summary!$M21,if(BL2&lt;25,Summary!$N21,if(BL2&lt;37,Summary!$O21,if(BL2&lt;49,Summary!$P21, Summary!$Q21))))</f>
        <v>5372291817</v>
      </c>
      <c r="BM13" s="72">
        <f>BM9*if(BM2&lt;13,Summary!$M21,if(BM2&lt;25,Summary!$N21,if(BM2&lt;37,Summary!$O21,if(BM2&lt;49,Summary!$P21, Summary!$Q21))))</f>
        <v>5874232276</v>
      </c>
      <c r="BN13" s="72">
        <f>BN9*if(BN2&lt;13,Summary!$M21,if(BN2&lt;25,Summary!$N21,if(BN2&lt;37,Summary!$O21,if(BN2&lt;49,Summary!$P21, Summary!$Q21))))</f>
        <v>6423071675</v>
      </c>
      <c r="BO13" s="72">
        <f>BO9*if(BO2&lt;13,Summary!$M21,if(BO2&lt;25,Summary!$N21,if(BO2&lt;37,Summary!$O21,if(BO2&lt;49,Summary!$P21, Summary!$Q21))))</f>
        <v>7023189214</v>
      </c>
      <c r="BP13" s="72">
        <f>BP9*if(BP2&lt;13,Summary!$M21,if(BP2&lt;25,Summary!$N21,if(BP2&lt;37,Summary!$O21,if(BP2&lt;49,Summary!$P21, Summary!$Q21))))</f>
        <v>7679378261</v>
      </c>
      <c r="BQ13" s="72">
        <f>BQ9*if(BQ2&lt;13,Summary!$M21,if(BQ2&lt;25,Summary!$N21,if(BQ2&lt;37,Summary!$O21,if(BQ2&lt;49,Summary!$P21, Summary!$Q21))))</f>
        <v>8396873463</v>
      </c>
      <c r="BR13" s="72">
        <f>BR9*if(BR2&lt;13,Summary!$M21,if(BR2&lt;25,Summary!$N21,if(BR2&lt;37,Summary!$O21,if(BR2&lt;49,Summary!$P21, Summary!$Q21))))</f>
        <v>9181410105</v>
      </c>
      <c r="BS13" s="72">
        <f>BS9*if(BS2&lt;13,Summary!$M21,if(BS2&lt;25,Summary!$N21,if(BS2&lt;37,Summary!$O21,if(BS2&lt;49,Summary!$P21, Summary!$Q21))))</f>
        <v>10039244724</v>
      </c>
      <c r="BT13" s="72">
        <f>BT9*if(BT2&lt;13,Summary!$M21,if(BT2&lt;25,Summary!$N21,if(BT2&lt;37,Summary!$O21,if(BT2&lt;49,Summary!$P21, Summary!$Q21))))</f>
        <v>10977229977</v>
      </c>
      <c r="BU13" s="72">
        <f>BU9*if(BU2&lt;13,Summary!$M21,if(BU2&lt;25,Summary!$N21,if(BU2&lt;37,Summary!$O21,if(BU2&lt;49,Summary!$P21, Summary!$Q21))))</f>
        <v>12002850752</v>
      </c>
    </row>
    <row r="14" ht="15.75" customHeight="1">
      <c r="A14" s="60" t="s">
        <v>47</v>
      </c>
      <c r="B14" s="66">
        <f>B9*if(B2&lt;13,Summary!$M8,if(B2&lt;25,Summary!$N8,if(B2&lt;37,Summary!$O8,if(B2&lt;49,Summary!$P8, Summary!$Q8))))</f>
        <v>1600</v>
      </c>
      <c r="C14" s="66">
        <f>C9*if(C2&lt;13,Summary!$M8,if(C2&lt;25,Summary!$N8,if(C2&lt;37,Summary!$O8,if(C2&lt;49,Summary!$P8, Summary!$Q8))))</f>
        <v>2240</v>
      </c>
      <c r="D14" s="66">
        <f>D9*if(D2&lt;13,Summary!$M8,if(D2&lt;25,Summary!$N8,if(D2&lt;37,Summary!$O8,if(D2&lt;49,Summary!$P8, Summary!$Q8))))</f>
        <v>2860</v>
      </c>
      <c r="E14" s="66">
        <f>E9*if(E2&lt;13,Summary!$M8,if(E2&lt;25,Summary!$N8,if(E2&lt;37,Summary!$O8,if(E2&lt;49,Summary!$P8, Summary!$Q8))))</f>
        <v>3960</v>
      </c>
      <c r="F14" s="66">
        <f>F9*if(F2&lt;13,Summary!$M8,if(F2&lt;25,Summary!$N8,if(F2&lt;37,Summary!$O8,if(F2&lt;49,Summary!$P8, Summary!$Q8))))</f>
        <v>5060</v>
      </c>
      <c r="G14" s="66">
        <f>G9*if(G2&lt;13,Summary!$M8,if(G2&lt;25,Summary!$N8,if(G2&lt;37,Summary!$O8,if(G2&lt;49,Summary!$P8, Summary!$Q8))))</f>
        <v>6160</v>
      </c>
      <c r="H14" s="66">
        <f>H9*if(H2&lt;13,Summary!$M8,if(H2&lt;25,Summary!$N8,if(H2&lt;37,Summary!$O8,if(H2&lt;49,Summary!$P8, Summary!$Q8))))</f>
        <v>7720</v>
      </c>
      <c r="I14" s="66">
        <f>I9*if(I2&lt;13,Summary!$M8,if(I2&lt;25,Summary!$N8,if(I2&lt;37,Summary!$O8,if(I2&lt;49,Summary!$P8, Summary!$Q8))))</f>
        <v>11680</v>
      </c>
      <c r="J14" s="66">
        <f>J9*if(J2&lt;13,Summary!$M8,if(J2&lt;25,Summary!$N8,if(J2&lt;37,Summary!$O8,if(J2&lt;49,Summary!$P8, Summary!$Q8))))</f>
        <v>13780</v>
      </c>
      <c r="K14" s="66">
        <f>K9*if(K2&lt;13,Summary!$M8,if(K2&lt;25,Summary!$N8,if(K2&lt;37,Summary!$O8,if(K2&lt;49,Summary!$P8, Summary!$Q8))))</f>
        <v>16984</v>
      </c>
      <c r="L14" s="66">
        <f>L9*if(L2&lt;13,Summary!$M8,if(L2&lt;25,Summary!$N8,if(L2&lt;37,Summary!$O8,if(L2&lt;49,Summary!$P8, Summary!$Q8))))</f>
        <v>20760</v>
      </c>
      <c r="M14" s="66">
        <f>M9*if(M2&lt;13,Summary!$M8,if(M2&lt;25,Summary!$N8,if(M2&lt;37,Summary!$O8,if(M2&lt;49,Summary!$P8, Summary!$Q8))))</f>
        <v>25412</v>
      </c>
      <c r="N14" s="66">
        <f>N9*if(N2&lt;13,Summary!$M8,if(N2&lt;25,Summary!$N8,if(N2&lt;37,Summary!$O8,if(N2&lt;49,Summary!$P8, Summary!$Q8))))</f>
        <v>31358.544</v>
      </c>
      <c r="O14" s="66">
        <f>O9*if(O2&lt;13,Summary!$M8,if(O2&lt;25,Summary!$N8,if(O2&lt;37,Summary!$O8,if(O2&lt;49,Summary!$P8, Summary!$Q8))))</f>
        <v>37078.44</v>
      </c>
      <c r="P14" s="66">
        <f>P9*if(P2&lt;13,Summary!$M8,if(P2&lt;25,Summary!$N8,if(P2&lt;37,Summary!$O8,if(P2&lt;49,Summary!$P8, Summary!$Q8))))</f>
        <v>43812.384</v>
      </c>
      <c r="Q14" s="66">
        <f>Q9*if(Q2&lt;13,Summary!$M8,if(Q2&lt;25,Summary!$N8,if(Q2&lt;37,Summary!$O8,if(Q2&lt;49,Summary!$P8, Summary!$Q8))))</f>
        <v>51759.96</v>
      </c>
      <c r="R14" s="66">
        <f>R9*if(R2&lt;13,Summary!$M8,if(R2&lt;25,Summary!$N8,if(R2&lt;37,Summary!$O8,if(R2&lt;49,Summary!$P8, Summary!$Q8))))</f>
        <v>61179.72</v>
      </c>
      <c r="S14" s="66">
        <f>S9*if(S2&lt;13,Summary!$M8,if(S2&lt;25,Summary!$N8,if(S2&lt;37,Summary!$O8,if(S2&lt;49,Summary!$P8, Summary!$Q8))))</f>
        <v>72284.184</v>
      </c>
      <c r="T14" s="66">
        <f>T9*if(T2&lt;13,Summary!$M8,if(T2&lt;25,Summary!$N8,if(T2&lt;37,Summary!$O8,if(T2&lt;49,Summary!$P8, Summary!$Q8))))</f>
        <v>85416.744</v>
      </c>
      <c r="U14" s="66">
        <f>U9*if(U2&lt;13,Summary!$M8,if(U2&lt;25,Summary!$N8,if(U2&lt;37,Summary!$O8,if(U2&lt;49,Summary!$P8, Summary!$Q8))))</f>
        <v>100925.664</v>
      </c>
      <c r="V14" s="66">
        <f>V9*if(V2&lt;13,Summary!$M8,if(V2&lt;25,Summary!$N8,if(V2&lt;37,Summary!$O8,if(V2&lt;49,Summary!$P8, Summary!$Q8))))</f>
        <v>119256.144</v>
      </c>
      <c r="W14" s="66">
        <f>W9*if(W2&lt;13,Summary!$M8,if(W2&lt;25,Summary!$N8,if(W2&lt;37,Summary!$O8,if(W2&lt;49,Summary!$P8, Summary!$Q8))))</f>
        <v>140909.16</v>
      </c>
      <c r="X14" s="66">
        <f>X9*if(X2&lt;13,Summary!$M8,if(X2&lt;25,Summary!$N8,if(X2&lt;37,Summary!$O8,if(X2&lt;49,Summary!$P8, Summary!$Q8))))</f>
        <v>166495.56</v>
      </c>
      <c r="Y14" s="66">
        <f>Y9*if(Y2&lt;13,Summary!$M8,if(Y2&lt;25,Summary!$N8,if(Y2&lt;37,Summary!$O8,if(Y2&lt;49,Summary!$P8, Summary!$Q8))))</f>
        <v>196740.936</v>
      </c>
      <c r="Z14" s="66">
        <f>Z9*if(Z2&lt;13,Summary!$M8,if(Z2&lt;25,Summary!$N8,if(Z2&lt;37,Summary!$O8,if(Z2&lt;49,Summary!$P8, Summary!$Q8))))</f>
        <v>235359.4989</v>
      </c>
      <c r="AA14" s="66">
        <f>AA9*if(AA2&lt;13,Summary!$M8,if(AA2&lt;25,Summary!$N8,if(AA2&lt;37,Summary!$O8,if(AA2&lt;49,Summary!$P8, Summary!$Q8))))</f>
        <v>269967.2501</v>
      </c>
      <c r="AB14" s="66">
        <f>AB9*if(AB2&lt;13,Summary!$M8,if(AB2&lt;25,Summary!$N8,if(AB2&lt;37,Summary!$O8,if(AB2&lt;49,Summary!$P8, Summary!$Q8))))</f>
        <v>309479.9154</v>
      </c>
      <c r="AC14" s="66">
        <f>AC9*if(AC2&lt;13,Summary!$M8,if(AC2&lt;25,Summary!$N8,if(AC2&lt;37,Summary!$O8,if(AC2&lt;49,Summary!$P8, Summary!$Q8))))</f>
        <v>354809.0902</v>
      </c>
      <c r="AD14" s="66">
        <f>AD9*if(AD2&lt;13,Summary!$M8,if(AD2&lt;25,Summary!$N8,if(AD2&lt;37,Summary!$O8,if(AD2&lt;49,Summary!$P8, Summary!$Q8))))</f>
        <v>406776.6014</v>
      </c>
      <c r="AE14" s="66">
        <f>AE9*if(AE2&lt;13,Summary!$M8,if(AE2&lt;25,Summary!$N8,if(AE2&lt;37,Summary!$O8,if(AE2&lt;49,Summary!$P8, Summary!$Q8))))</f>
        <v>466361.8133</v>
      </c>
      <c r="AF14" s="66">
        <f>AF9*if(AF2&lt;13,Summary!$M8,if(AF2&lt;25,Summary!$N8,if(AF2&lt;37,Summary!$O8,if(AF2&lt;49,Summary!$P8, Summary!$Q8))))</f>
        <v>534669.7664</v>
      </c>
      <c r="AG14" s="66">
        <f>AG9*if(AG2&lt;13,Summary!$M8,if(AG2&lt;25,Summary!$N8,if(AG2&lt;37,Summary!$O8,if(AG2&lt;49,Summary!$P8, Summary!$Q8))))</f>
        <v>612985.039</v>
      </c>
      <c r="AH14" s="66">
        <f>AH9*if(AH2&lt;13,Summary!$M8,if(AH2&lt;25,Summary!$N8,if(AH2&lt;37,Summary!$O8,if(AH2&lt;49,Summary!$P8, Summary!$Q8))))</f>
        <v>702771.747</v>
      </c>
      <c r="AI14" s="66">
        <f>AI9*if(AI2&lt;13,Summary!$M8,if(AI2&lt;25,Summary!$N8,if(AI2&lt;37,Summary!$O8,if(AI2&lt;49,Summary!$P8, Summary!$Q8))))</f>
        <v>805705.4051</v>
      </c>
      <c r="AJ14" s="66">
        <f>AJ9*if(AJ2&lt;13,Summary!$M8,if(AJ2&lt;25,Summary!$N8,if(AJ2&lt;37,Summary!$O8,if(AJ2&lt;49,Summary!$P8, Summary!$Q8))))</f>
        <v>923712.8806</v>
      </c>
      <c r="AK14" s="66">
        <f>AK9*if(AK2&lt;13,Summary!$M8,if(AK2&lt;25,Summary!$N8,if(AK2&lt;37,Summary!$O8,if(AK2&lt;49,Summary!$P8, Summary!$Q8))))</f>
        <v>1059008.301</v>
      </c>
      <c r="AL14" s="66">
        <f>AL9*if(AL2&lt;13,Summary!$M8,if(AL2&lt;25,Summary!$N8,if(AL2&lt;37,Summary!$O8,if(AL2&lt;49,Summary!$P8, Summary!$Q8))))</f>
        <v>1233650.915</v>
      </c>
      <c r="AM14" s="66">
        <f>AM9*if(AM2&lt;13,Summary!$M8,if(AM2&lt;25,Summary!$N8,if(AM2&lt;37,Summary!$O8,if(AM2&lt;49,Summary!$P8, Summary!$Q8))))</f>
        <v>1378868.434</v>
      </c>
      <c r="AN14" s="66">
        <f>AN9*if(AN2&lt;13,Summary!$M8,if(AN2&lt;25,Summary!$N8,if(AN2&lt;37,Summary!$O8,if(AN2&lt;49,Summary!$P8, Summary!$Q8))))</f>
        <v>1540654.144</v>
      </c>
      <c r="AO14" s="66">
        <f>AO9*if(AO2&lt;13,Summary!$M8,if(AO2&lt;25,Summary!$N8,if(AO2&lt;37,Summary!$O8,if(AO2&lt;49,Summary!$P8, Summary!$Q8))))</f>
        <v>1721479.354</v>
      </c>
      <c r="AP14" s="66">
        <f>AP9*if(AP2&lt;13,Summary!$M8,if(AP2&lt;25,Summary!$N8,if(AP2&lt;37,Summary!$O8,if(AP2&lt;49,Summary!$P8, Summary!$Q8))))</f>
        <v>1923522.926</v>
      </c>
      <c r="AQ14" s="66">
        <f>AQ9*if(AQ2&lt;13,Summary!$M8,if(AQ2&lt;25,Summary!$N8,if(AQ2&lt;37,Summary!$O8,if(AQ2&lt;49,Summary!$P8, Summary!$Q8))))</f>
        <v>2149290.043</v>
      </c>
      <c r="AR14" s="66">
        <f>AR9*if(AR2&lt;13,Summary!$M8,if(AR2&lt;25,Summary!$N8,if(AR2&lt;37,Summary!$O8,if(AR2&lt;49,Summary!$P8, Summary!$Q8))))</f>
        <v>2401566.209</v>
      </c>
      <c r="AS14" s="66">
        <f>AS9*if(AS2&lt;13,Summary!$M8,if(AS2&lt;25,Summary!$N8,if(AS2&lt;37,Summary!$O8,if(AS2&lt;49,Summary!$P8, Summary!$Q8))))</f>
        <v>2683432.163</v>
      </c>
      <c r="AT14" s="66">
        <f>AT9*if(AT2&lt;13,Summary!$M8,if(AT2&lt;25,Summary!$N8,if(AT2&lt;37,Summary!$O8,if(AT2&lt;49,Summary!$P8, Summary!$Q8))))</f>
        <v>2998389.751</v>
      </c>
      <c r="AU14" s="66">
        <f>AU9*if(AU2&lt;13,Summary!$M8,if(AU2&lt;25,Summary!$N8,if(AU2&lt;37,Summary!$O8,if(AU2&lt;49,Summary!$P8, Summary!$Q8))))</f>
        <v>3350292.93</v>
      </c>
      <c r="AV14" s="66">
        <f>AV9*if(AV2&lt;13,Summary!$M8,if(AV2&lt;25,Summary!$N8,if(AV2&lt;37,Summary!$O8,if(AV2&lt;49,Summary!$P8, Summary!$Q8))))</f>
        <v>3743530.509</v>
      </c>
      <c r="AW14" s="66">
        <f>AW9*if(AW2&lt;13,Summary!$M8,if(AW2&lt;25,Summary!$N8,if(AW2&lt;37,Summary!$O8,if(AW2&lt;49,Summary!$P8, Summary!$Q8))))</f>
        <v>4182915.194</v>
      </c>
      <c r="AX14" s="66">
        <f>AX9*if(AX2&lt;13,Summary!$M8,if(AX2&lt;25,Summary!$N8,if(AX2&lt;37,Summary!$O8,if(AX2&lt;49,Summary!$P8, Summary!$Q8))))</f>
        <v>4763366.854</v>
      </c>
      <c r="AY14" s="66">
        <f>AY9*if(AY2&lt;13,Summary!$M8,if(AY2&lt;25,Summary!$N8,if(AY2&lt;37,Summary!$O8,if(AY2&lt;49,Summary!$P8, Summary!$Q8))))</f>
        <v>5209314.138</v>
      </c>
      <c r="AZ14" s="66">
        <f>AZ9*if(AZ2&lt;13,Summary!$M8,if(AZ2&lt;25,Summary!$N8,if(AZ2&lt;37,Summary!$O8,if(AZ2&lt;49,Summary!$P8, Summary!$Q8))))</f>
        <v>5695953.516</v>
      </c>
      <c r="BA14" s="66">
        <f>BA9*if(BA2&lt;13,Summary!$M8,if(BA2&lt;25,Summary!$N8,if(BA2&lt;37,Summary!$O8,if(BA2&lt;49,Summary!$P8, Summary!$Q8))))</f>
        <v>6228139.783</v>
      </c>
      <c r="BB14" s="66">
        <f>BB9*if(BB2&lt;13,Summary!$M8,if(BB2&lt;25,Summary!$N8,if(BB2&lt;37,Summary!$O8,if(BB2&lt;49,Summary!$P8, Summary!$Q8))))</f>
        <v>6810052.452</v>
      </c>
      <c r="BC14" s="66">
        <f>BC9*if(BC2&lt;13,Summary!$M8,if(BC2&lt;25,Summary!$N8,if(BC2&lt;37,Summary!$O8,if(BC2&lt;49,Summary!$P8, Summary!$Q8))))</f>
        <v>7446342.503</v>
      </c>
      <c r="BD14" s="66">
        <f>BD9*if(BD2&lt;13,Summary!$M8,if(BD2&lt;25,Summary!$N8,if(BD2&lt;37,Summary!$O8,if(BD2&lt;49,Summary!$P8, Summary!$Q8))))</f>
        <v>8142076.468</v>
      </c>
      <c r="BE14" s="66">
        <f>BE9*if(BE2&lt;13,Summary!$M8,if(BE2&lt;25,Summary!$N8,if(BE2&lt;37,Summary!$O8,if(BE2&lt;49,Summary!$P8, Summary!$Q8))))</f>
        <v>8902816.349</v>
      </c>
      <c r="BF14" s="66">
        <f>BF9*if(BF2&lt;13,Summary!$M8,if(BF2&lt;25,Summary!$N8,if(BF2&lt;37,Summary!$O8,if(BF2&lt;49,Summary!$P8, Summary!$Q8))))</f>
        <v>9734619.616</v>
      </c>
      <c r="BG14" s="66">
        <f>BG9*if(BG2&lt;13,Summary!$M8,if(BG2&lt;25,Summary!$N8,if(BG2&lt;37,Summary!$O8,if(BG2&lt;49,Summary!$P8, Summary!$Q8))))</f>
        <v>10644159.09</v>
      </c>
      <c r="BH14" s="66">
        <f>BH9*if(BH2&lt;13,Summary!$M8,if(BH2&lt;25,Summary!$N8,if(BH2&lt;37,Summary!$O8,if(BH2&lt;49,Summary!$P8, Summary!$Q8))))</f>
        <v>11638654.95</v>
      </c>
      <c r="BI14" s="66">
        <f>BI9*if(BI2&lt;13,Summary!$M8,if(BI2&lt;25,Summary!$N8,if(BI2&lt;37,Summary!$O8,if(BI2&lt;49,Summary!$P8, Summary!$Q8))))</f>
        <v>12726070.66</v>
      </c>
      <c r="BJ14" s="66">
        <f>BJ9*if(BJ2&lt;13,Summary!$M8,if(BJ2&lt;25,Summary!$N8,if(BJ2&lt;37,Summary!$O8,if(BJ2&lt;49,Summary!$P8, Summary!$Q8))))</f>
        <v>13915092.82</v>
      </c>
      <c r="BK14" s="66">
        <f>BK9*if(BK2&lt;13,Summary!$M8,if(BK2&lt;25,Summary!$N8,if(BK2&lt;37,Summary!$O8,if(BK2&lt;49,Summary!$P8, Summary!$Q8))))</f>
        <v>15215203.21</v>
      </c>
      <c r="BL14" s="66">
        <f>BL9*if(BL2&lt;13,Summary!$M8,if(BL2&lt;25,Summary!$N8,if(BL2&lt;37,Summary!$O8,if(BL2&lt;49,Summary!$P8, Summary!$Q8))))</f>
        <v>16636774.66</v>
      </c>
      <c r="BM14" s="66">
        <f>BM9*if(BM2&lt;13,Summary!$M8,if(BM2&lt;25,Summary!$N8,if(BM2&lt;37,Summary!$O8,if(BM2&lt;49,Summary!$P8, Summary!$Q8))))</f>
        <v>18191170.92</v>
      </c>
      <c r="BN14" s="66">
        <f>BN9*if(BN2&lt;13,Summary!$M8,if(BN2&lt;25,Summary!$N8,if(BN2&lt;37,Summary!$O8,if(BN2&lt;49,Summary!$P8, Summary!$Q8))))</f>
        <v>19890802.61</v>
      </c>
      <c r="BO14" s="66">
        <f>BO9*if(BO2&lt;13,Summary!$M8,if(BO2&lt;25,Summary!$N8,if(BO2&lt;37,Summary!$O8,if(BO2&lt;49,Summary!$P8, Summary!$Q8))))</f>
        <v>21749231.11</v>
      </c>
      <c r="BP14" s="66">
        <f>BP9*if(BP2&lt;13,Summary!$M8,if(BP2&lt;25,Summary!$N8,if(BP2&lt;37,Summary!$O8,if(BP2&lt;49,Summary!$P8, Summary!$Q8))))</f>
        <v>23781300.42</v>
      </c>
      <c r="BQ14" s="66">
        <f>BQ9*if(BQ2&lt;13,Summary!$M8,if(BQ2&lt;25,Summary!$N8,if(BQ2&lt;37,Summary!$O8,if(BQ2&lt;49,Summary!$P8, Summary!$Q8))))</f>
        <v>26003221.05</v>
      </c>
      <c r="BR14" s="66">
        <f>BR9*if(BR2&lt;13,Summary!$M8,if(BR2&lt;25,Summary!$N8,if(BR2&lt;37,Summary!$O8,if(BR2&lt;49,Summary!$P8, Summary!$Q8))))</f>
        <v>28432753.87</v>
      </c>
      <c r="BS14" s="66">
        <f>BS9*if(BS2&lt;13,Summary!$M8,if(BS2&lt;25,Summary!$N8,if(BS2&lt;37,Summary!$O8,if(BS2&lt;49,Summary!$P8, Summary!$Q8))))</f>
        <v>31089273.98</v>
      </c>
      <c r="BT14" s="66">
        <f>BT9*if(BT2&lt;13,Summary!$M8,if(BT2&lt;25,Summary!$N8,if(BT2&lt;37,Summary!$O8,if(BT2&lt;49,Summary!$P8, Summary!$Q8))))</f>
        <v>33994002.51</v>
      </c>
      <c r="BU14" s="66">
        <f>BU9*if(BU2&lt;13,Summary!$M8,if(BU2&lt;25,Summary!$N8,if(BU2&lt;37,Summary!$O8,if(BU2&lt;49,Summary!$P8, Summary!$Q8))))</f>
        <v>37170118.46</v>
      </c>
    </row>
    <row r="15" ht="15.75" customHeight="1">
      <c r="A15" s="60" t="s">
        <v>50</v>
      </c>
      <c r="B15" s="72">
        <f>B14*if(B2&lt;13,Summary!$M9,if(B2&lt;25,Summary!$N9,if(B2&lt;37,Summary!$O9,if(B2&lt;49,Summary!$P9, Summary!$Q9))))</f>
        <v>120000</v>
      </c>
      <c r="C15" s="72">
        <f>C14*if(C2&lt;13,Summary!$M9,if(C2&lt;25,Summary!$N9,if(C2&lt;37,Summary!$O9,if(C2&lt;49,Summary!$P9, Summary!$Q9))))</f>
        <v>168000</v>
      </c>
      <c r="D15" s="72">
        <f>D14*if(D2&lt;13,Summary!$M9,if(D2&lt;25,Summary!$N9,if(D2&lt;37,Summary!$O9,if(D2&lt;49,Summary!$P9, Summary!$Q9))))</f>
        <v>214500</v>
      </c>
      <c r="E15" s="72">
        <f>E14*if(E2&lt;13,Summary!$M9,if(E2&lt;25,Summary!$N9,if(E2&lt;37,Summary!$O9,if(E2&lt;49,Summary!$P9, Summary!$Q9))))</f>
        <v>297000</v>
      </c>
      <c r="F15" s="72">
        <f>F14*if(F2&lt;13,Summary!$M9,if(F2&lt;25,Summary!$N9,if(F2&lt;37,Summary!$O9,if(F2&lt;49,Summary!$P9, Summary!$Q9))))</f>
        <v>379500</v>
      </c>
      <c r="G15" s="72">
        <f>G14*if(G2&lt;13,Summary!$M9,if(G2&lt;25,Summary!$N9,if(G2&lt;37,Summary!$O9,if(G2&lt;49,Summary!$P9, Summary!$Q9))))</f>
        <v>462000</v>
      </c>
      <c r="H15" s="72">
        <f>H14*if(H2&lt;13,Summary!$M9,if(H2&lt;25,Summary!$N9,if(H2&lt;37,Summary!$O9,if(H2&lt;49,Summary!$P9, Summary!$Q9))))</f>
        <v>579000</v>
      </c>
      <c r="I15" s="72">
        <f>I14*if(I2&lt;13,Summary!$M9,if(I2&lt;25,Summary!$N9,if(I2&lt;37,Summary!$O9,if(I2&lt;49,Summary!$P9, Summary!$Q9))))</f>
        <v>876000</v>
      </c>
      <c r="J15" s="72">
        <f>J14*if(J2&lt;13,Summary!$M9,if(J2&lt;25,Summary!$N9,if(J2&lt;37,Summary!$O9,if(J2&lt;49,Summary!$P9, Summary!$Q9))))</f>
        <v>1033500</v>
      </c>
      <c r="K15" s="72">
        <f>K14*if(K2&lt;13,Summary!$M9,if(K2&lt;25,Summary!$N9,if(K2&lt;37,Summary!$O9,if(K2&lt;49,Summary!$P9, Summary!$Q9))))</f>
        <v>1273800</v>
      </c>
      <c r="L15" s="72">
        <f>L14*if(L2&lt;13,Summary!$M9,if(L2&lt;25,Summary!$N9,if(L2&lt;37,Summary!$O9,if(L2&lt;49,Summary!$P9, Summary!$Q9))))</f>
        <v>1557000</v>
      </c>
      <c r="M15" s="72">
        <f>M14*if(M2&lt;13,Summary!$M9,if(M2&lt;25,Summary!$N9,if(M2&lt;37,Summary!$O9,if(M2&lt;49,Summary!$P9, Summary!$Q9))))</f>
        <v>1905900</v>
      </c>
      <c r="N15" s="72">
        <f>N14*if(N2&lt;13,Summary!$M9,if(N2&lt;25,Summary!$N9,if(N2&lt;37,Summary!$O9,if(N2&lt;49,Summary!$P9, Summary!$Q9))))</f>
        <v>2375409.708</v>
      </c>
      <c r="O15" s="72">
        <f>O14*if(O2&lt;13,Summary!$M9,if(O2&lt;25,Summary!$N9,if(O2&lt;37,Summary!$O9,if(O2&lt;49,Summary!$P9, Summary!$Q9))))</f>
        <v>2808691.83</v>
      </c>
      <c r="P15" s="72">
        <f>P14*if(P2&lt;13,Summary!$M9,if(P2&lt;25,Summary!$N9,if(P2&lt;37,Summary!$O9,if(P2&lt;49,Summary!$P9, Summary!$Q9))))</f>
        <v>3318788.088</v>
      </c>
      <c r="Q15" s="72">
        <f>Q14*if(Q2&lt;13,Summary!$M9,if(Q2&lt;25,Summary!$N9,if(Q2&lt;37,Summary!$O9,if(Q2&lt;49,Summary!$P9, Summary!$Q9))))</f>
        <v>3920816.97</v>
      </c>
      <c r="R15" s="72">
        <f>R14*if(R2&lt;13,Summary!$M9,if(R2&lt;25,Summary!$N9,if(R2&lt;37,Summary!$O9,if(R2&lt;49,Summary!$P9, Summary!$Q9))))</f>
        <v>4634363.79</v>
      </c>
      <c r="S15" s="72">
        <f>S14*if(S2&lt;13,Summary!$M9,if(S2&lt;25,Summary!$N9,if(S2&lt;37,Summary!$O9,if(S2&lt;49,Summary!$P9, Summary!$Q9))))</f>
        <v>5475526.938</v>
      </c>
      <c r="T15" s="72">
        <f>T14*if(T2&lt;13,Summary!$M9,if(T2&lt;25,Summary!$N9,if(T2&lt;37,Summary!$O9,if(T2&lt;49,Summary!$P9, Summary!$Q9))))</f>
        <v>6470318.358</v>
      </c>
      <c r="U15" s="72">
        <f>U14*if(U2&lt;13,Summary!$M9,if(U2&lt;25,Summary!$N9,if(U2&lt;37,Summary!$O9,if(U2&lt;49,Summary!$P9, Summary!$Q9))))</f>
        <v>7645119.048</v>
      </c>
      <c r="V15" s="72">
        <f>V14*if(V2&lt;13,Summary!$M9,if(V2&lt;25,Summary!$N9,if(V2&lt;37,Summary!$O9,if(V2&lt;49,Summary!$P9, Summary!$Q9))))</f>
        <v>9033652.908</v>
      </c>
      <c r="W15" s="72">
        <f>W14*if(W2&lt;13,Summary!$M9,if(W2&lt;25,Summary!$N9,if(W2&lt;37,Summary!$O9,if(W2&lt;49,Summary!$P9, Summary!$Q9))))</f>
        <v>10673868.87</v>
      </c>
      <c r="X15" s="72">
        <f>X14*if(X2&lt;13,Summary!$M9,if(X2&lt;25,Summary!$N9,if(X2&lt;37,Summary!$O9,if(X2&lt;49,Summary!$P9, Summary!$Q9))))</f>
        <v>12612038.67</v>
      </c>
      <c r="Y15" s="72">
        <f>Y14*if(Y2&lt;13,Summary!$M9,if(Y2&lt;25,Summary!$N9,if(Y2&lt;37,Summary!$O9,if(Y2&lt;49,Summary!$P9, Summary!$Q9))))</f>
        <v>14903125.9</v>
      </c>
      <c r="Z15" s="72">
        <f>Z14*if(Z2&lt;13,Summary!$M9,if(Z2&lt;25,Summary!$N9,if(Z2&lt;37,Summary!$O9,if(Z2&lt;49,Summary!$P9, Summary!$Q9))))</f>
        <v>18006766.86</v>
      </c>
      <c r="AA15" s="72">
        <f>AA14*if(AA2&lt;13,Summary!$M9,if(AA2&lt;25,Summary!$N9,if(AA2&lt;37,Summary!$O9,if(AA2&lt;49,Summary!$P9, Summary!$Q9))))</f>
        <v>20654519.39</v>
      </c>
      <c r="AB15" s="72">
        <f>AB14*if(AB2&lt;13,Summary!$M9,if(AB2&lt;25,Summary!$N9,if(AB2&lt;37,Summary!$O9,if(AB2&lt;49,Summary!$P9, Summary!$Q9))))</f>
        <v>23677534.62</v>
      </c>
      <c r="AC15" s="72">
        <f>AC14*if(AC2&lt;13,Summary!$M9,if(AC2&lt;25,Summary!$N9,if(AC2&lt;37,Summary!$O9,if(AC2&lt;49,Summary!$P9, Summary!$Q9))))</f>
        <v>27145556.47</v>
      </c>
      <c r="AD15" s="72">
        <f>AD14*if(AD2&lt;13,Summary!$M9,if(AD2&lt;25,Summary!$N9,if(AD2&lt;37,Summary!$O9,if(AD2&lt;49,Summary!$P9, Summary!$Q9))))</f>
        <v>31121460.83</v>
      </c>
      <c r="AE15" s="72">
        <f>AE14*if(AE2&lt;13,Summary!$M9,if(AE2&lt;25,Summary!$N9,if(AE2&lt;37,Summary!$O9,if(AE2&lt;49,Summary!$P9, Summary!$Q9))))</f>
        <v>35680176.43</v>
      </c>
      <c r="AF15" s="72">
        <f>AF14*if(AF2&lt;13,Summary!$M9,if(AF2&lt;25,Summary!$N9,if(AF2&lt;37,Summary!$O9,if(AF2&lt;49,Summary!$P9, Summary!$Q9))))</f>
        <v>40906247.15</v>
      </c>
      <c r="AG15" s="72">
        <f>AG14*if(AG2&lt;13,Summary!$M9,if(AG2&lt;25,Summary!$N9,if(AG2&lt;37,Summary!$O9,if(AG2&lt;49,Summary!$P9, Summary!$Q9))))</f>
        <v>46897952.87</v>
      </c>
      <c r="AH15" s="72">
        <f>AH14*if(AH2&lt;13,Summary!$M9,if(AH2&lt;25,Summary!$N9,if(AH2&lt;37,Summary!$O9,if(AH2&lt;49,Summary!$P9, Summary!$Q9))))</f>
        <v>53767309.44</v>
      </c>
      <c r="AI15" s="72">
        <f>AI14*if(AI2&lt;13,Summary!$M9,if(AI2&lt;25,Summary!$N9,if(AI2&lt;37,Summary!$O9,if(AI2&lt;49,Summary!$P9, Summary!$Q9))))</f>
        <v>61642506.28</v>
      </c>
      <c r="AJ15" s="72">
        <f>AJ14*if(AJ2&lt;13,Summary!$M9,if(AJ2&lt;25,Summary!$N9,if(AJ2&lt;37,Summary!$O9,if(AJ2&lt;49,Summary!$P9, Summary!$Q9))))</f>
        <v>70670963.22</v>
      </c>
      <c r="AK15" s="72">
        <f>AK14*if(AK2&lt;13,Summary!$M9,if(AK2&lt;25,Summary!$N9,if(AK2&lt;37,Summary!$O9,if(AK2&lt;49,Summary!$P9, Summary!$Q9))))</f>
        <v>81022077.6</v>
      </c>
      <c r="AL15" s="72">
        <f>AL14*if(AL2&lt;13,Summary!$M9,if(AL2&lt;25,Summary!$N9,if(AL2&lt;37,Summary!$O9,if(AL2&lt;49,Summary!$P9, Summary!$Q9))))</f>
        <v>95327382.84</v>
      </c>
      <c r="AM15" s="72">
        <f>AM14*if(AM2&lt;13,Summary!$M9,if(AM2&lt;25,Summary!$N9,if(AM2&lt;37,Summary!$O9,if(AM2&lt;49,Summary!$P9, Summary!$Q9))))</f>
        <v>106548714.5</v>
      </c>
      <c r="AN15" s="72">
        <f>AN14*if(AN2&lt;13,Summary!$M9,if(AN2&lt;25,Summary!$N9,if(AN2&lt;37,Summary!$O9,if(AN2&lt;49,Summary!$P9, Summary!$Q9))))</f>
        <v>119050312.9</v>
      </c>
      <c r="AO15" s="72">
        <f>AO14*if(AO2&lt;13,Summary!$M9,if(AO2&lt;25,Summary!$N9,if(AO2&lt;37,Summary!$O9,if(AO2&lt;49,Summary!$P9, Summary!$Q9))))</f>
        <v>133023142.5</v>
      </c>
      <c r="AP15" s="72">
        <f>AP14*if(AP2&lt;13,Summary!$M9,if(AP2&lt;25,Summary!$N9,if(AP2&lt;37,Summary!$O9,if(AP2&lt;49,Summary!$P9, Summary!$Q9))))</f>
        <v>148635569.6</v>
      </c>
      <c r="AQ15" s="72">
        <f>AQ14*if(AQ2&lt;13,Summary!$M9,if(AQ2&lt;25,Summary!$N9,if(AQ2&lt;37,Summary!$O9,if(AQ2&lt;49,Summary!$P9, Summary!$Q9))))</f>
        <v>166081176.1</v>
      </c>
      <c r="AR15" s="72">
        <f>AR14*if(AR2&lt;13,Summary!$M9,if(AR2&lt;25,Summary!$N9,if(AR2&lt;37,Summary!$O9,if(AR2&lt;49,Summary!$P9, Summary!$Q9))))</f>
        <v>185575205</v>
      </c>
      <c r="AS15" s="72">
        <f>AS14*if(AS2&lt;13,Summary!$M9,if(AS2&lt;25,Summary!$N9,if(AS2&lt;37,Summary!$O9,if(AS2&lt;49,Summary!$P9, Summary!$Q9))))</f>
        <v>207355713.1</v>
      </c>
      <c r="AT15" s="72">
        <f>AT14*if(AT2&lt;13,Summary!$M9,if(AT2&lt;25,Summary!$N9,if(AT2&lt;37,Summary!$O9,if(AT2&lt;49,Summary!$P9, Summary!$Q9))))</f>
        <v>231693296.9</v>
      </c>
      <c r="AU15" s="72">
        <f>AU14*if(AU2&lt;13,Summary!$M9,if(AU2&lt;25,Summary!$N9,if(AU2&lt;37,Summary!$O9,if(AU2&lt;49,Summary!$P9, Summary!$Q9))))</f>
        <v>258885761.7</v>
      </c>
      <c r="AV15" s="72">
        <f>AV14*if(AV2&lt;13,Summary!$M9,if(AV2&lt;25,Summary!$N9,if(AV2&lt;37,Summary!$O9,if(AV2&lt;49,Summary!$P9, Summary!$Q9))))</f>
        <v>289272242.1</v>
      </c>
      <c r="AW15" s="72">
        <f>AW14*if(AW2&lt;13,Summary!$M9,if(AW2&lt;25,Summary!$N9,if(AW2&lt;37,Summary!$O9,if(AW2&lt;49,Summary!$P9, Summary!$Q9))))</f>
        <v>323224628</v>
      </c>
      <c r="AX15" s="72">
        <f>AX14*if(AX2&lt;13,Summary!$M9,if(AX2&lt;25,Summary!$N9,if(AX2&lt;37,Summary!$O9,if(AX2&lt;49,Summary!$P9, Summary!$Q9))))</f>
        <v>371758398.7</v>
      </c>
      <c r="AY15" s="72">
        <f>AY14*if(AY2&lt;13,Summary!$M9,if(AY2&lt;25,Summary!$N9,if(AY2&lt;37,Summary!$O9,if(AY2&lt;49,Summary!$P9, Summary!$Q9))))</f>
        <v>406562488.6</v>
      </c>
      <c r="AZ15" s="72">
        <f>AZ14*if(AZ2&lt;13,Summary!$M9,if(AZ2&lt;25,Summary!$N9,if(AZ2&lt;37,Summary!$O9,if(AZ2&lt;49,Summary!$P9, Summary!$Q9))))</f>
        <v>444542405.2</v>
      </c>
      <c r="BA15" s="72">
        <f>BA14*if(BA2&lt;13,Summary!$M9,if(BA2&lt;25,Summary!$N9,if(BA2&lt;37,Summary!$O9,if(BA2&lt;49,Summary!$P9, Summary!$Q9))))</f>
        <v>486077042.5</v>
      </c>
      <c r="BB15" s="72">
        <f>BB14*if(BB2&lt;13,Summary!$M9,if(BB2&lt;25,Summary!$N9,if(BB2&lt;37,Summary!$O9,if(BB2&lt;49,Summary!$P9, Summary!$Q9))))</f>
        <v>531492591.7</v>
      </c>
      <c r="BC15" s="72">
        <f>BC14*if(BC2&lt;13,Summary!$M9,if(BC2&lt;25,Summary!$N9,if(BC2&lt;37,Summary!$O9,if(BC2&lt;49,Summary!$P9, Summary!$Q9))))</f>
        <v>581152040.1</v>
      </c>
      <c r="BD15" s="72">
        <f>BD14*if(BD2&lt;13,Summary!$M9,if(BD2&lt;25,Summary!$N9,if(BD2&lt;37,Summary!$O9,if(BD2&lt;49,Summary!$P9, Summary!$Q9))))</f>
        <v>635450806.7</v>
      </c>
      <c r="BE15" s="72">
        <f>BE14*if(BE2&lt;13,Summary!$M9,if(BE2&lt;25,Summary!$N9,if(BE2&lt;37,Summary!$O9,if(BE2&lt;49,Summary!$P9, Summary!$Q9))))</f>
        <v>694822979.4</v>
      </c>
      <c r="BF15" s="72">
        <f>BF14*if(BF2&lt;13,Summary!$M9,if(BF2&lt;25,Summary!$N9,if(BF2&lt;37,Summary!$O9,if(BF2&lt;49,Summary!$P9, Summary!$Q9))))</f>
        <v>759741315.6</v>
      </c>
      <c r="BG15" s="72">
        <f>BG14*if(BG2&lt;13,Summary!$M9,if(BG2&lt;25,Summary!$N9,if(BG2&lt;37,Summary!$O9,if(BG2&lt;49,Summary!$P9, Summary!$Q9))))</f>
        <v>830726597.3</v>
      </c>
      <c r="BH15" s="72">
        <f>BH14*if(BH2&lt;13,Summary!$M9,if(BH2&lt;25,Summary!$N9,if(BH2&lt;37,Summary!$O9,if(BH2&lt;49,Summary!$P9, Summary!$Q9))))</f>
        <v>908342326</v>
      </c>
      <c r="BI15" s="72">
        <f>BI14*if(BI2&lt;13,Summary!$M9,if(BI2&lt;25,Summary!$N9,if(BI2&lt;37,Summary!$O9,if(BI2&lt;49,Summary!$P9, Summary!$Q9))))</f>
        <v>993210011.7</v>
      </c>
      <c r="BJ15" s="72">
        <f>BJ14*if(BJ2&lt;13,Summary!$M9,if(BJ2&lt;25,Summary!$N9,if(BJ2&lt;37,Summary!$O9,if(BJ2&lt;49,Summary!$P9, Summary!$Q9))))</f>
        <v>1086007604</v>
      </c>
      <c r="BK15" s="72">
        <f>BK14*if(BK2&lt;13,Summary!$M9,if(BK2&lt;25,Summary!$N9,if(BK2&lt;37,Summary!$O9,if(BK2&lt;49,Summary!$P9, Summary!$Q9))))</f>
        <v>1187475111</v>
      </c>
      <c r="BL15" s="72">
        <f>BL14*if(BL2&lt;13,Summary!$M9,if(BL2&lt;25,Summary!$N9,if(BL2&lt;37,Summary!$O9,if(BL2&lt;49,Summary!$P9, Summary!$Q9))))</f>
        <v>1298422082</v>
      </c>
      <c r="BM15" s="72">
        <f>BM14*if(BM2&lt;13,Summary!$M9,if(BM2&lt;25,Summary!$N9,if(BM2&lt;37,Summary!$O9,if(BM2&lt;49,Summary!$P9, Summary!$Q9))))</f>
        <v>1419735405</v>
      </c>
      <c r="BN15" s="72">
        <f>BN14*if(BN2&lt;13,Summary!$M9,if(BN2&lt;25,Summary!$N9,if(BN2&lt;37,Summary!$O9,if(BN2&lt;49,Summary!$P9, Summary!$Q9))))</f>
        <v>1552383672</v>
      </c>
      <c r="BO15" s="72">
        <f>BO14*if(BO2&lt;13,Summary!$M9,if(BO2&lt;25,Summary!$N9,if(BO2&lt;37,Summary!$O9,if(BO2&lt;49,Summary!$P9, Summary!$Q9))))</f>
        <v>1697425283</v>
      </c>
      <c r="BP15" s="72">
        <f>BP14*if(BP2&lt;13,Summary!$M9,if(BP2&lt;25,Summary!$N9,if(BP2&lt;37,Summary!$O9,if(BP2&lt;49,Summary!$P9, Summary!$Q9))))</f>
        <v>1856018744</v>
      </c>
      <c r="BQ15" s="72">
        <f>BQ14*if(BQ2&lt;13,Summary!$M9,if(BQ2&lt;25,Summary!$N9,if(BQ2&lt;37,Summary!$O9,if(BQ2&lt;49,Summary!$P9, Summary!$Q9))))</f>
        <v>2029429207</v>
      </c>
      <c r="BR15" s="72">
        <f>BR14*if(BR2&lt;13,Summary!$M9,if(BR2&lt;25,Summary!$N9,if(BR2&lt;37,Summary!$O9,if(BR2&lt;49,Summary!$P9, Summary!$Q9))))</f>
        <v>2219042827</v>
      </c>
      <c r="BS15" s="72">
        <f>BS14*if(BS2&lt;13,Summary!$M9,if(BS2&lt;25,Summary!$N9,if(BS2&lt;37,Summary!$O9,if(BS2&lt;49,Summary!$P9, Summary!$Q9))))</f>
        <v>2426371738</v>
      </c>
      <c r="BT15" s="72">
        <f>BT14*if(BT2&lt;13,Summary!$M9,if(BT2&lt;25,Summary!$N9,if(BT2&lt;37,Summary!$O9,if(BT2&lt;49,Summary!$P9, Summary!$Q9))))</f>
        <v>2653072150</v>
      </c>
      <c r="BU15" s="72">
        <f>BU14*if(BU2&lt;13,Summary!$M9,if(BU2&lt;25,Summary!$N9,if(BU2&lt;37,Summary!$O9,if(BU2&lt;49,Summary!$P9, Summary!$Q9))))</f>
        <v>2900953074</v>
      </c>
    </row>
    <row r="16" ht="15.75" customHeight="1">
      <c r="A16" s="73" t="s">
        <v>151</v>
      </c>
      <c r="B16" s="72">
        <f>B15*if(B2&lt;13,Summary!$M22,if(B2&lt;25,Summary!$N22,if(B2&lt;37,Summary!$O22,if(B2&lt;49,Summary!$P22, Summary!$Q22))))</f>
        <v>30000</v>
      </c>
      <c r="C16" s="72">
        <f>C15*if(C2&lt;13,Summary!$M22,if(C2&lt;25,Summary!$N22,if(C2&lt;37,Summary!$O22,if(C2&lt;49,Summary!$P22, Summary!$Q22))))</f>
        <v>42000</v>
      </c>
      <c r="D16" s="72">
        <f>D15*if(D2&lt;13,Summary!$M22,if(D2&lt;25,Summary!$N22,if(D2&lt;37,Summary!$O22,if(D2&lt;49,Summary!$P22, Summary!$Q22))))</f>
        <v>53625</v>
      </c>
      <c r="E16" s="72">
        <f>E15*if(E2&lt;13,Summary!$M22,if(E2&lt;25,Summary!$N22,if(E2&lt;37,Summary!$O22,if(E2&lt;49,Summary!$P22, Summary!$Q22))))</f>
        <v>74250</v>
      </c>
      <c r="F16" s="72">
        <f>F15*if(F2&lt;13,Summary!$M22,if(F2&lt;25,Summary!$N22,if(F2&lt;37,Summary!$O22,if(F2&lt;49,Summary!$P22, Summary!$Q22))))</f>
        <v>94875</v>
      </c>
      <c r="G16" s="72">
        <f>G15*if(G2&lt;13,Summary!$M22,if(G2&lt;25,Summary!$N22,if(G2&lt;37,Summary!$O22,if(G2&lt;49,Summary!$P22, Summary!$Q22))))</f>
        <v>115500</v>
      </c>
      <c r="H16" s="72">
        <f>H15*if(H2&lt;13,Summary!$M22,if(H2&lt;25,Summary!$N22,if(H2&lt;37,Summary!$O22,if(H2&lt;49,Summary!$P22, Summary!$Q22))))</f>
        <v>144750</v>
      </c>
      <c r="I16" s="72">
        <f>I15*if(I2&lt;13,Summary!$M22,if(I2&lt;25,Summary!$N22,if(I2&lt;37,Summary!$O22,if(I2&lt;49,Summary!$P22, Summary!$Q22))))</f>
        <v>219000</v>
      </c>
      <c r="J16" s="72">
        <f>J15*if(J2&lt;13,Summary!$M22,if(J2&lt;25,Summary!$N22,if(J2&lt;37,Summary!$O22,if(J2&lt;49,Summary!$P22, Summary!$Q22))))</f>
        <v>258375</v>
      </c>
      <c r="K16" s="72">
        <f>K15*if(K2&lt;13,Summary!$M22,if(K2&lt;25,Summary!$N22,if(K2&lt;37,Summary!$O22,if(K2&lt;49,Summary!$P22, Summary!$Q22))))</f>
        <v>318450</v>
      </c>
      <c r="L16" s="72">
        <f>L15*if(L2&lt;13,Summary!$M22,if(L2&lt;25,Summary!$N22,if(L2&lt;37,Summary!$O22,if(L2&lt;49,Summary!$P22, Summary!$Q22))))</f>
        <v>389250</v>
      </c>
      <c r="M16" s="72">
        <f>M15*if(M2&lt;13,Summary!$M22,if(M2&lt;25,Summary!$N22,if(M2&lt;37,Summary!$O22,if(M2&lt;49,Summary!$P22, Summary!$Q22))))</f>
        <v>476475</v>
      </c>
      <c r="N16" s="72">
        <f>N15*if(N2&lt;13,Summary!$M22,if(N2&lt;25,Summary!$N22,if(N2&lt;37,Summary!$O22,if(N2&lt;49,Summary!$P22, Summary!$Q22))))</f>
        <v>653237.6697</v>
      </c>
      <c r="O16" s="72">
        <f>O15*if(O2&lt;13,Summary!$M22,if(O2&lt;25,Summary!$N22,if(O2&lt;37,Summary!$O22,if(O2&lt;49,Summary!$P22, Summary!$Q22))))</f>
        <v>772390.2533</v>
      </c>
      <c r="P16" s="72">
        <f>P15*if(P2&lt;13,Summary!$M22,if(P2&lt;25,Summary!$N22,if(P2&lt;37,Summary!$O22,if(P2&lt;49,Summary!$P22, Summary!$Q22))))</f>
        <v>912666.7242</v>
      </c>
      <c r="Q16" s="72">
        <f>Q15*if(Q2&lt;13,Summary!$M22,if(Q2&lt;25,Summary!$N22,if(Q2&lt;37,Summary!$O22,if(Q2&lt;49,Summary!$P22, Summary!$Q22))))</f>
        <v>1078224.667</v>
      </c>
      <c r="R16" s="72">
        <f>R15*if(R2&lt;13,Summary!$M22,if(R2&lt;25,Summary!$N22,if(R2&lt;37,Summary!$O22,if(R2&lt;49,Summary!$P22, Summary!$Q22))))</f>
        <v>1274450.042</v>
      </c>
      <c r="S16" s="72">
        <f>S15*if(S2&lt;13,Summary!$M22,if(S2&lt;25,Summary!$N22,if(S2&lt;37,Summary!$O22,if(S2&lt;49,Summary!$P22, Summary!$Q22))))</f>
        <v>1505769.908</v>
      </c>
      <c r="T16" s="72">
        <f>T15*if(T2&lt;13,Summary!$M22,if(T2&lt;25,Summary!$N22,if(T2&lt;37,Summary!$O22,if(T2&lt;49,Summary!$P22, Summary!$Q22))))</f>
        <v>1779337.548</v>
      </c>
      <c r="U16" s="72">
        <f>U15*if(U2&lt;13,Summary!$M22,if(U2&lt;25,Summary!$N22,if(U2&lt;37,Summary!$O22,if(U2&lt;49,Summary!$P22, Summary!$Q22))))</f>
        <v>2102407.738</v>
      </c>
      <c r="V16" s="72">
        <f>V15*if(V2&lt;13,Summary!$M22,if(V2&lt;25,Summary!$N22,if(V2&lt;37,Summary!$O22,if(V2&lt;49,Summary!$P22, Summary!$Q22))))</f>
        <v>2484254.55</v>
      </c>
      <c r="W16" s="72">
        <f>W15*if(W2&lt;13,Summary!$M22,if(W2&lt;25,Summary!$N22,if(W2&lt;37,Summary!$O22,if(W2&lt;49,Summary!$P22, Summary!$Q22))))</f>
        <v>2935313.939</v>
      </c>
      <c r="X16" s="72">
        <f>X15*if(X2&lt;13,Summary!$M22,if(X2&lt;25,Summary!$N22,if(X2&lt;37,Summary!$O22,if(X2&lt;49,Summary!$P22, Summary!$Q22))))</f>
        <v>3468310.634</v>
      </c>
      <c r="Y16" s="72">
        <f>Y15*if(Y2&lt;13,Summary!$M22,if(Y2&lt;25,Summary!$N22,if(Y2&lt;37,Summary!$O22,if(Y2&lt;49,Summary!$P22, Summary!$Q22))))</f>
        <v>4098359.623</v>
      </c>
      <c r="Z16" s="72">
        <f>Z15*if(Z2&lt;13,Summary!$M22,if(Z2&lt;25,Summary!$N22,if(Z2&lt;37,Summary!$O22,if(Z2&lt;49,Summary!$P22, Summary!$Q22))))</f>
        <v>5447046.975</v>
      </c>
      <c r="AA16" s="72">
        <f>AA15*if(AA2&lt;13,Summary!$M22,if(AA2&lt;25,Summary!$N22,if(AA2&lt;37,Summary!$O22,if(AA2&lt;49,Summary!$P22, Summary!$Q22))))</f>
        <v>6247992.114</v>
      </c>
      <c r="AB16" s="72">
        <f>AB15*if(AB2&lt;13,Summary!$M22,if(AB2&lt;25,Summary!$N22,if(AB2&lt;37,Summary!$O22,if(AB2&lt;49,Summary!$P22, Summary!$Q22))))</f>
        <v>7162454.224</v>
      </c>
      <c r="AC16" s="72">
        <f>AC15*if(AC2&lt;13,Summary!$M22,if(AC2&lt;25,Summary!$N22,if(AC2&lt;37,Summary!$O22,if(AC2&lt;49,Summary!$P22, Summary!$Q22))))</f>
        <v>8211530.833</v>
      </c>
      <c r="AD16" s="72">
        <f>AD15*if(AD2&lt;13,Summary!$M22,if(AD2&lt;25,Summary!$N22,if(AD2&lt;37,Summary!$O22,if(AD2&lt;49,Summary!$P22, Summary!$Q22))))</f>
        <v>9414241.902</v>
      </c>
      <c r="AE16" s="72">
        <f>AE15*if(AE2&lt;13,Summary!$M22,if(AE2&lt;25,Summary!$N22,if(AE2&lt;37,Summary!$O22,if(AE2&lt;49,Summary!$P22, Summary!$Q22))))</f>
        <v>10793253.37</v>
      </c>
      <c r="AF16" s="72">
        <f>AF15*if(AF2&lt;13,Summary!$M22,if(AF2&lt;25,Summary!$N22,if(AF2&lt;37,Summary!$O22,if(AF2&lt;49,Summary!$P22, Summary!$Q22))))</f>
        <v>12374139.76</v>
      </c>
      <c r="AG16" s="72">
        <f>AG15*if(AG2&lt;13,Summary!$M22,if(AG2&lt;25,Summary!$N22,if(AG2&lt;37,Summary!$O22,if(AG2&lt;49,Summary!$P22, Summary!$Q22))))</f>
        <v>14186630.74</v>
      </c>
      <c r="AH16" s="72">
        <f>AH15*if(AH2&lt;13,Summary!$M22,if(AH2&lt;25,Summary!$N22,if(AH2&lt;37,Summary!$O22,if(AH2&lt;49,Summary!$P22, Summary!$Q22))))</f>
        <v>16264611.1</v>
      </c>
      <c r="AI16" s="72">
        <f>AI15*if(AI2&lt;13,Summary!$M22,if(AI2&lt;25,Summary!$N22,if(AI2&lt;37,Summary!$O22,if(AI2&lt;49,Summary!$P22, Summary!$Q22))))</f>
        <v>18646858.15</v>
      </c>
      <c r="AJ16" s="72">
        <f>AJ15*if(AJ2&lt;13,Summary!$M22,if(AJ2&lt;25,Summary!$N22,if(AJ2&lt;37,Summary!$O22,if(AJ2&lt;49,Summary!$P22, Summary!$Q22))))</f>
        <v>21377966.37</v>
      </c>
      <c r="AK16" s="72">
        <f>AK15*if(AK2&lt;13,Summary!$M22,if(AK2&lt;25,Summary!$N22,if(AK2&lt;37,Summary!$O22,if(AK2&lt;49,Summary!$P22, Summary!$Q22))))</f>
        <v>24509178.47</v>
      </c>
      <c r="AL16" s="72">
        <f>AL15*if(AL2&lt;13,Summary!$M22,if(AL2&lt;25,Summary!$N22,if(AL2&lt;37,Summary!$O22,if(AL2&lt;49,Summary!$P22, Summary!$Q22))))</f>
        <v>31720186.64</v>
      </c>
      <c r="AM16" s="72">
        <f>AM15*if(AM2&lt;13,Summary!$M22,if(AM2&lt;25,Summary!$N22,if(AM2&lt;37,Summary!$O22,if(AM2&lt;49,Summary!$P22, Summary!$Q22))))</f>
        <v>35454084.75</v>
      </c>
      <c r="AN16" s="72">
        <f>AN15*if(AN2&lt;13,Summary!$M22,if(AN2&lt;25,Summary!$N22,if(AN2&lt;37,Summary!$O22,if(AN2&lt;49,Summary!$P22, Summary!$Q22))))</f>
        <v>39613991.61</v>
      </c>
      <c r="AO16" s="72">
        <f>AO15*if(AO2&lt;13,Summary!$M22,if(AO2&lt;25,Summary!$N22,if(AO2&lt;37,Summary!$O22,if(AO2&lt;49,Summary!$P22, Summary!$Q22))))</f>
        <v>44263450.66</v>
      </c>
      <c r="AP16" s="72">
        <f>AP15*if(AP2&lt;13,Summary!$M22,if(AP2&lt;25,Summary!$N22,if(AP2&lt;37,Summary!$O22,if(AP2&lt;49,Summary!$P22, Summary!$Q22))))</f>
        <v>49458485.77</v>
      </c>
      <c r="AQ16" s="72">
        <f>AQ15*if(AQ2&lt;13,Summary!$M22,if(AQ2&lt;25,Summary!$N22,if(AQ2&lt;37,Summary!$O22,if(AQ2&lt;49,Summary!$P22, Summary!$Q22))))</f>
        <v>55263511.34</v>
      </c>
      <c r="AR16" s="72">
        <f>AR15*if(AR2&lt;13,Summary!$M22,if(AR2&lt;25,Summary!$N22,if(AR2&lt;37,Summary!$O22,if(AR2&lt;49,Summary!$P22, Summary!$Q22))))</f>
        <v>61750149.47</v>
      </c>
      <c r="AS16" s="72">
        <f>AS15*if(AS2&lt;13,Summary!$M22,if(AS2&lt;25,Summary!$N22,if(AS2&lt;37,Summary!$O22,if(AS2&lt;49,Summary!$P22, Summary!$Q22))))</f>
        <v>68997613.52</v>
      </c>
      <c r="AT16" s="72">
        <f>AT15*if(AT2&lt;13,Summary!$M22,if(AT2&lt;25,Summary!$N22,if(AT2&lt;37,Summary!$O22,if(AT2&lt;49,Summary!$P22, Summary!$Q22))))</f>
        <v>77095944.56</v>
      </c>
      <c r="AU16" s="72">
        <f>AU15*if(AU2&lt;13,Summary!$M22,if(AU2&lt;25,Summary!$N22,if(AU2&lt;37,Summary!$O22,if(AU2&lt;49,Summary!$P22, Summary!$Q22))))</f>
        <v>86144237.22</v>
      </c>
      <c r="AV16" s="72">
        <f>AV15*if(AV2&lt;13,Summary!$M22,if(AV2&lt;25,Summary!$N22,if(AV2&lt;37,Summary!$O22,if(AV2&lt;49,Summary!$P22, Summary!$Q22))))</f>
        <v>96255338.54</v>
      </c>
      <c r="AW16" s="72">
        <f>AW15*if(AW2&lt;13,Summary!$M22,if(AW2&lt;25,Summary!$N22,if(AW2&lt;37,Summary!$O22,if(AW2&lt;49,Summary!$P22, Summary!$Q22))))</f>
        <v>107552995</v>
      </c>
      <c r="AX16" s="72">
        <f>AX15*if(AX2&lt;13,Summary!$M22,if(AX2&lt;25,Summary!$N22,if(AX2&lt;37,Summary!$O22,if(AX2&lt;49,Summary!$P22, Summary!$Q22))))</f>
        <v>136072867.9</v>
      </c>
      <c r="AY16" s="72">
        <f>AY15*if(AY2&lt;13,Summary!$M22,if(AY2&lt;25,Summary!$N22,if(AY2&lt;37,Summary!$O22,if(AY2&lt;49,Summary!$P22, Summary!$Q22))))</f>
        <v>148812034.9</v>
      </c>
      <c r="AZ16" s="72">
        <f>AZ15*if(AZ2&lt;13,Summary!$M22,if(AZ2&lt;25,Summary!$N22,if(AZ2&lt;37,Summary!$O22,if(AZ2&lt;49,Summary!$P22, Summary!$Q22))))</f>
        <v>162713633.9</v>
      </c>
      <c r="BA16" s="72">
        <f>BA15*if(BA2&lt;13,Summary!$M22,if(BA2&lt;25,Summary!$N22,if(BA2&lt;37,Summary!$O22,if(BA2&lt;49,Summary!$P22, Summary!$Q22))))</f>
        <v>177916349.5</v>
      </c>
      <c r="BB16" s="72">
        <f>BB15*if(BB2&lt;13,Summary!$M22,if(BB2&lt;25,Summary!$N22,if(BB2&lt;37,Summary!$O22,if(BB2&lt;49,Summary!$P22, Summary!$Q22))))</f>
        <v>194539575.9</v>
      </c>
      <c r="BC16" s="72">
        <f>BC15*if(BC2&lt;13,Summary!$M22,if(BC2&lt;25,Summary!$N22,if(BC2&lt;37,Summary!$O22,if(BC2&lt;49,Summary!$P22, Summary!$Q22))))</f>
        <v>212716175.5</v>
      </c>
      <c r="BD16" s="72">
        <f>BD15*if(BD2&lt;13,Summary!$M22,if(BD2&lt;25,Summary!$N22,if(BD2&lt;37,Summary!$O22,if(BD2&lt;49,Summary!$P22, Summary!$Q22))))</f>
        <v>232590881.5</v>
      </c>
      <c r="BE16" s="72">
        <f>BE15*if(BE2&lt;13,Summary!$M22,if(BE2&lt;25,Summary!$N22,if(BE2&lt;37,Summary!$O22,if(BE2&lt;49,Summary!$P22, Summary!$Q22))))</f>
        <v>254322581.1</v>
      </c>
      <c r="BF16" s="72">
        <f>BF15*if(BF2&lt;13,Summary!$M22,if(BF2&lt;25,Summary!$N22,if(BF2&lt;37,Summary!$O22,if(BF2&lt;49,Summary!$P22, Summary!$Q22))))</f>
        <v>278084315</v>
      </c>
      <c r="BG16" s="72">
        <f>BG15*if(BG2&lt;13,Summary!$M22,if(BG2&lt;25,Summary!$N22,if(BG2&lt;37,Summary!$O22,if(BG2&lt;49,Summary!$P22, Summary!$Q22))))</f>
        <v>304066702.8</v>
      </c>
      <c r="BH16" s="72">
        <f>BH15*if(BH2&lt;13,Summary!$M22,if(BH2&lt;25,Summary!$N22,if(BH2&lt;37,Summary!$O22,if(BH2&lt;49,Summary!$P22, Summary!$Q22))))</f>
        <v>332475999.9</v>
      </c>
      <c r="BI16" s="72">
        <f>BI15*if(BI2&lt;13,Summary!$M22,if(BI2&lt;25,Summary!$N22,if(BI2&lt;37,Summary!$O22,if(BI2&lt;49,Summary!$P22, Summary!$Q22))))</f>
        <v>363539694.5</v>
      </c>
      <c r="BJ16" s="72">
        <f>BJ15*if(BJ2&lt;13,Summary!$M22,if(BJ2&lt;25,Summary!$N22,if(BJ2&lt;37,Summary!$O22,if(BJ2&lt;49,Summary!$P22, Summary!$Q22))))</f>
        <v>397505933.2</v>
      </c>
      <c r="BK16" s="72">
        <f>BK15*if(BK2&lt;13,Summary!$M22,if(BK2&lt;25,Summary!$N22,if(BK2&lt;37,Summary!$O22,if(BK2&lt;49,Summary!$P22, Summary!$Q22))))</f>
        <v>434645577.3</v>
      </c>
      <c r="BL16" s="72">
        <f>BL15*if(BL2&lt;13,Summary!$M22,if(BL2&lt;25,Summary!$N22,if(BL2&lt;37,Summary!$O22,if(BL2&lt;49,Summary!$P22, Summary!$Q22))))</f>
        <v>475254942.5</v>
      </c>
      <c r="BM16" s="72">
        <f>BM15*if(BM2&lt;13,Summary!$M22,if(BM2&lt;25,Summary!$N22,if(BM2&lt;37,Summary!$O22,if(BM2&lt;49,Summary!$P22, Summary!$Q22))))</f>
        <v>519658651.8</v>
      </c>
      <c r="BN16" s="72">
        <f>BN15*if(BN2&lt;13,Summary!$M22,if(BN2&lt;25,Summary!$N22,if(BN2&lt;37,Summary!$O22,if(BN2&lt;49,Summary!$P22, Summary!$Q22))))</f>
        <v>568211233.4</v>
      </c>
      <c r="BO16" s="72">
        <f>BO15*if(BO2&lt;13,Summary!$M22,if(BO2&lt;25,Summary!$N22,if(BO2&lt;37,Summary!$O22,if(BO2&lt;49,Summary!$P22, Summary!$Q22))))</f>
        <v>621300089.3</v>
      </c>
      <c r="BP16" s="72">
        <f>BP15*if(BP2&lt;13,Summary!$M22,if(BP2&lt;25,Summary!$N22,if(BP2&lt;37,Summary!$O22,if(BP2&lt;49,Summary!$P22, Summary!$Q22))))</f>
        <v>679349260.6</v>
      </c>
      <c r="BQ16" s="72">
        <f>BQ15*if(BQ2&lt;13,Summary!$M22,if(BQ2&lt;25,Summary!$N22,if(BQ2&lt;37,Summary!$O22,if(BQ2&lt;49,Summary!$P22, Summary!$Q22))))</f>
        <v>742821825.5</v>
      </c>
      <c r="BR16" s="72">
        <f>BR15*if(BR2&lt;13,Summary!$M22,if(BR2&lt;25,Summary!$N22,if(BR2&lt;37,Summary!$O22,if(BR2&lt;49,Summary!$P22, Summary!$Q22))))</f>
        <v>812225150.8</v>
      </c>
      <c r="BS16" s="72">
        <f>BS15*if(BS2&lt;13,Summary!$M22,if(BS2&lt;25,Summary!$N22,if(BS2&lt;37,Summary!$O22,if(BS2&lt;49,Summary!$P22, Summary!$Q22))))</f>
        <v>888112715.5</v>
      </c>
      <c r="BT16" s="72">
        <f>BT15*if(BT2&lt;13,Summary!$M22,if(BT2&lt;25,Summary!$N22,if(BT2&lt;37,Summary!$O22,if(BT2&lt;49,Summary!$P22, Summary!$Q22))))</f>
        <v>971090733.5</v>
      </c>
      <c r="BU16" s="72">
        <f>BU15*if(BU2&lt;13,Summary!$M22,if(BU2&lt;25,Summary!$N22,if(BU2&lt;37,Summary!$O22,if(BU2&lt;49,Summary!$P22, Summary!$Q22))))</f>
        <v>1061821349</v>
      </c>
    </row>
    <row r="17" ht="15.75" customHeight="1">
      <c r="A17" s="73" t="s">
        <v>152</v>
      </c>
      <c r="B17" s="74">
        <f>B16</f>
        <v>30000</v>
      </c>
      <c r="C17" s="74">
        <f t="shared" ref="C17:BU17" si="4">C16+B17-B18-B19</f>
        <v>72000</v>
      </c>
      <c r="D17" s="74">
        <f t="shared" si="4"/>
        <v>119537.5</v>
      </c>
      <c r="E17" s="74">
        <f t="shared" si="4"/>
        <v>179177.5</v>
      </c>
      <c r="F17" s="74">
        <f t="shared" si="4"/>
        <v>249796.349</v>
      </c>
      <c r="G17" s="74">
        <f t="shared" si="4"/>
        <v>328938.2479</v>
      </c>
      <c r="H17" s="74">
        <f t="shared" si="4"/>
        <v>423000.4054</v>
      </c>
      <c r="I17" s="74">
        <f t="shared" si="4"/>
        <v>575253.3526</v>
      </c>
      <c r="J17" s="74">
        <f t="shared" si="4"/>
        <v>747794.5204</v>
      </c>
      <c r="K17" s="74">
        <f t="shared" si="4"/>
        <v>949516.0276</v>
      </c>
      <c r="L17" s="74">
        <f t="shared" si="4"/>
        <v>1187026.056</v>
      </c>
      <c r="M17" s="74">
        <f t="shared" si="4"/>
        <v>1470828.429</v>
      </c>
      <c r="N17" s="74">
        <f t="shared" si="4"/>
        <v>1883198.728</v>
      </c>
      <c r="O17" s="74">
        <f t="shared" si="4"/>
        <v>2357133.379</v>
      </c>
      <c r="P17" s="74">
        <f t="shared" si="4"/>
        <v>2888216.961</v>
      </c>
      <c r="Q17" s="74">
        <f t="shared" si="4"/>
        <v>3488827.477</v>
      </c>
      <c r="R17" s="74">
        <f t="shared" si="4"/>
        <v>4178052.557</v>
      </c>
      <c r="S17" s="74">
        <f t="shared" si="4"/>
        <v>4976898.798</v>
      </c>
      <c r="T17" s="74">
        <f t="shared" si="4"/>
        <v>5909658.447</v>
      </c>
      <c r="U17" s="74">
        <f t="shared" si="4"/>
        <v>7003622.066</v>
      </c>
      <c r="V17" s="74">
        <f t="shared" si="4"/>
        <v>8290432.073</v>
      </c>
      <c r="W17" s="74">
        <f t="shared" si="4"/>
        <v>9806637.091</v>
      </c>
      <c r="X17" s="74">
        <f t="shared" si="4"/>
        <v>11595098.93</v>
      </c>
      <c r="Y17" s="74">
        <f t="shared" si="4"/>
        <v>13706388.71</v>
      </c>
      <c r="Z17" s="74">
        <f t="shared" si="4"/>
        <v>16803978.76</v>
      </c>
      <c r="AA17" s="74">
        <f t="shared" si="4"/>
        <v>20274713.87</v>
      </c>
      <c r="AB17" s="74">
        <f t="shared" si="4"/>
        <v>24036672.94</v>
      </c>
      <c r="AC17" s="74">
        <f t="shared" si="4"/>
        <v>28145361.99</v>
      </c>
      <c r="AD17" s="74">
        <f t="shared" si="4"/>
        <v>32695482.66</v>
      </c>
      <c r="AE17" s="74">
        <f t="shared" si="4"/>
        <v>37793170.22</v>
      </c>
      <c r="AF17" s="74">
        <f t="shared" si="4"/>
        <v>43550970.37</v>
      </c>
      <c r="AG17" s="74">
        <f t="shared" si="4"/>
        <v>50089680.71</v>
      </c>
      <c r="AH17" s="74">
        <f t="shared" si="4"/>
        <v>57541208.57</v>
      </c>
      <c r="AI17" s="74">
        <f t="shared" si="4"/>
        <v>66051793.71</v>
      </c>
      <c r="AJ17" s="74">
        <f t="shared" si="4"/>
        <v>75785577.26</v>
      </c>
      <c r="AK17" s="74">
        <f t="shared" si="4"/>
        <v>86928349.63</v>
      </c>
      <c r="AL17" s="74">
        <f t="shared" si="4"/>
        <v>103312377.4</v>
      </c>
      <c r="AM17" s="74">
        <f t="shared" si="4"/>
        <v>121175424</v>
      </c>
      <c r="AN17" s="74">
        <f t="shared" si="4"/>
        <v>139907272.2</v>
      </c>
      <c r="AO17" s="74">
        <f t="shared" si="4"/>
        <v>159677988.8</v>
      </c>
      <c r="AP17" s="74">
        <f t="shared" si="4"/>
        <v>180857542.3</v>
      </c>
      <c r="AQ17" s="74">
        <f t="shared" si="4"/>
        <v>203845940.6</v>
      </c>
      <c r="AR17" s="74">
        <f t="shared" si="4"/>
        <v>229040033.2</v>
      </c>
      <c r="AS17" s="74">
        <f t="shared" si="4"/>
        <v>256835031.2</v>
      </c>
      <c r="AT17" s="74">
        <f t="shared" si="4"/>
        <v>287635972.7</v>
      </c>
      <c r="AU17" s="74">
        <f t="shared" si="4"/>
        <v>321867108.2</v>
      </c>
      <c r="AV17" s="74">
        <f t="shared" si="4"/>
        <v>359983666.2</v>
      </c>
      <c r="AW17" s="74">
        <f t="shared" si="4"/>
        <v>402478869.6</v>
      </c>
      <c r="AX17" s="74">
        <f t="shared" si="4"/>
        <v>465789589</v>
      </c>
      <c r="AY17" s="74">
        <f t="shared" si="4"/>
        <v>533250079.3</v>
      </c>
      <c r="AZ17" s="74">
        <f t="shared" si="4"/>
        <v>601914448.7</v>
      </c>
      <c r="BA17" s="74">
        <f t="shared" si="4"/>
        <v>672160341.7</v>
      </c>
      <c r="BB17" s="74">
        <f t="shared" si="4"/>
        <v>745165189.3</v>
      </c>
      <c r="BC17" s="74">
        <f t="shared" si="4"/>
        <v>822163033.6</v>
      </c>
      <c r="BD17" s="74">
        <f t="shared" si="4"/>
        <v>904294910.5</v>
      </c>
      <c r="BE17" s="74">
        <f t="shared" si="4"/>
        <v>992611573.1</v>
      </c>
      <c r="BF17" s="74">
        <f t="shared" si="4"/>
        <v>1088106425</v>
      </c>
      <c r="BG17" s="74">
        <f t="shared" si="4"/>
        <v>1191751327</v>
      </c>
      <c r="BH17" s="74">
        <f t="shared" si="4"/>
        <v>1304523814</v>
      </c>
      <c r="BI17" s="74">
        <f t="shared" si="4"/>
        <v>1427432678</v>
      </c>
      <c r="BJ17" s="74">
        <f t="shared" si="4"/>
        <v>1561537479</v>
      </c>
      <c r="BK17" s="74">
        <f t="shared" si="4"/>
        <v>1707964950</v>
      </c>
      <c r="BL17" s="74">
        <f t="shared" si="4"/>
        <v>1867924199</v>
      </c>
      <c r="BM17" s="74">
        <f t="shared" si="4"/>
        <v>2042721457</v>
      </c>
      <c r="BN17" s="74">
        <f t="shared" si="4"/>
        <v>2233773344</v>
      </c>
      <c r="BO17" s="74">
        <f t="shared" si="4"/>
        <v>2442620139</v>
      </c>
      <c r="BP17" s="74">
        <f t="shared" si="4"/>
        <v>2670940126</v>
      </c>
      <c r="BQ17" s="74">
        <f t="shared" si="4"/>
        <v>2920563665</v>
      </c>
      <c r="BR17" s="74">
        <f t="shared" si="4"/>
        <v>3193489613</v>
      </c>
      <c r="BS17" s="74">
        <f t="shared" si="4"/>
        <v>3491900732</v>
      </c>
      <c r="BT17" s="74">
        <f t="shared" si="4"/>
        <v>3818182401</v>
      </c>
      <c r="BU17" s="74">
        <f t="shared" si="4"/>
        <v>4174941415</v>
      </c>
    </row>
    <row r="18" ht="15.75" customHeight="1">
      <c r="A18" s="73" t="s">
        <v>153</v>
      </c>
      <c r="B18" s="75">
        <v>0.0</v>
      </c>
      <c r="C18" s="74">
        <f>B17*if(B2&lt;13,Summary!$M32,if(B2&lt;25,Summary!$N32,if(B2&lt;37,Summary!$O32,if(B2&lt;49,Summary!$P32, Summary!$Q32))))/12</f>
        <v>87.5</v>
      </c>
      <c r="D18" s="74">
        <f>C17*if(C2&lt;13,Summary!$M32,if(C2&lt;25,Summary!$N32,if(C2&lt;37,Summary!$O32,if(C2&lt;49,Summary!$P32, Summary!$Q32))))/12</f>
        <v>210</v>
      </c>
      <c r="E18" s="74">
        <f>D17*if(D2&lt;13,Summary!$M32,if(D2&lt;25,Summary!$N32,if(D2&lt;37,Summary!$O32,if(D2&lt;49,Summary!$P32, Summary!$Q32))))/12</f>
        <v>348.6510417</v>
      </c>
      <c r="F18" s="74">
        <f>E17*if(E2&lt;13,Summary!$M32,if(E2&lt;25,Summary!$N32,if(E2&lt;37,Summary!$O32,if(E2&lt;49,Summary!$P32, Summary!$Q32))))/12</f>
        <v>522.6010417</v>
      </c>
      <c r="G18" s="74">
        <f>F17*if(F2&lt;13,Summary!$M32,if(F2&lt;25,Summary!$N32,if(F2&lt;37,Summary!$O32,if(F2&lt;49,Summary!$P32, Summary!$Q32))))/12</f>
        <v>728.5726845</v>
      </c>
      <c r="H18" s="74">
        <f>G17*if(G2&lt;13,Summary!$M32,if(G2&lt;25,Summary!$N32,if(G2&lt;37,Summary!$O32,if(G2&lt;49,Summary!$P32, Summary!$Q32))))/12</f>
        <v>959.4032231</v>
      </c>
      <c r="I18" s="74">
        <f>H17*if(H2&lt;13,Summary!$M32,if(H2&lt;25,Summary!$N32,if(H2&lt;37,Summary!$O32,if(H2&lt;49,Summary!$P32, Summary!$Q32))))/12</f>
        <v>1233.751183</v>
      </c>
      <c r="J18" s="74">
        <f>I17*if(I2&lt;13,Summary!$M32,if(I2&lt;25,Summary!$N32,if(I2&lt;37,Summary!$O32,if(I2&lt;49,Summary!$P32, Summary!$Q32))))/12</f>
        <v>1677.822279</v>
      </c>
      <c r="K18" s="74">
        <f>J17*if(J2&lt;13,Summary!$M32,if(J2&lt;25,Summary!$N32,if(J2&lt;37,Summary!$O32,if(J2&lt;49,Summary!$P32, Summary!$Q32))))/12</f>
        <v>2181.067351</v>
      </c>
      <c r="L18" s="74">
        <f>K17*if(K2&lt;13,Summary!$M32,if(K2&lt;25,Summary!$N32,if(K2&lt;37,Summary!$O32,if(K2&lt;49,Summary!$P32, Summary!$Q32))))/12</f>
        <v>2769.421747</v>
      </c>
      <c r="M18" s="74">
        <f>L17*if(L2&lt;13,Summary!$M32,if(L2&lt;25,Summary!$N32,if(L2&lt;37,Summary!$O32,if(L2&lt;49,Summary!$P32, Summary!$Q32))))/12</f>
        <v>3462.15933</v>
      </c>
      <c r="N18" s="74">
        <f>M17*if(M2&lt;13,Summary!$M32,if(M2&lt;25,Summary!$N32,if(M2&lt;37,Summary!$O32,if(M2&lt;49,Summary!$P32, Summary!$Q32))))/12</f>
        <v>4289.916251</v>
      </c>
      <c r="O18" s="74">
        <f>N17*if(N2&lt;13,Summary!$M32,if(N2&lt;25,Summary!$N32,if(N2&lt;37,Summary!$O32,if(N2&lt;49,Summary!$P32, Summary!$Q32))))/12</f>
        <v>4943.396661</v>
      </c>
      <c r="P18" s="74">
        <f>O17*if(O2&lt;13,Summary!$M32,if(O2&lt;25,Summary!$N32,if(O2&lt;37,Summary!$O32,if(O2&lt;49,Summary!$P32, Summary!$Q32))))/12</f>
        <v>6187.475121</v>
      </c>
      <c r="Q18" s="74">
        <f>P17*if(P2&lt;13,Summary!$M32,if(P2&lt;25,Summary!$N32,if(P2&lt;37,Summary!$O32,if(P2&lt;49,Summary!$P32, Summary!$Q32))))/12</f>
        <v>7581.569523</v>
      </c>
      <c r="R18" s="74">
        <f>Q17*if(Q2&lt;13,Summary!$M32,if(Q2&lt;25,Summary!$N32,if(Q2&lt;37,Summary!$O32,if(Q2&lt;49,Summary!$P32, Summary!$Q32))))/12</f>
        <v>9158.172127</v>
      </c>
      <c r="S18" s="74">
        <f>R17*if(R2&lt;13,Summary!$M32,if(R2&lt;25,Summary!$N32,if(R2&lt;37,Summary!$O32,if(R2&lt;49,Summary!$P32, Summary!$Q32))))/12</f>
        <v>10967.38796</v>
      </c>
      <c r="T18" s="74">
        <f>S17*if(S2&lt;13,Summary!$M32,if(S2&lt;25,Summary!$N32,if(S2&lt;37,Summary!$O32,if(S2&lt;49,Summary!$P32, Summary!$Q32))))/12</f>
        <v>13064.35934</v>
      </c>
      <c r="U18" s="74">
        <f>T17*if(T2&lt;13,Summary!$M32,if(T2&lt;25,Summary!$N32,if(T2&lt;37,Summary!$O32,if(T2&lt;49,Summary!$P32, Summary!$Q32))))/12</f>
        <v>15512.85342</v>
      </c>
      <c r="V18" s="74">
        <f>U17*if(U2&lt;13,Summary!$M32,if(U2&lt;25,Summary!$N32,if(U2&lt;37,Summary!$O32,if(U2&lt;49,Summary!$P32, Summary!$Q32))))/12</f>
        <v>18384.50792</v>
      </c>
      <c r="W18" s="74">
        <f>V17*if(V2&lt;13,Summary!$M32,if(V2&lt;25,Summary!$N32,if(V2&lt;37,Summary!$O32,if(V2&lt;49,Summary!$P32, Summary!$Q32))))/12</f>
        <v>21762.38419</v>
      </c>
      <c r="X18" s="74">
        <f>W17*if(W2&lt;13,Summary!$M32,if(W2&lt;25,Summary!$N32,if(W2&lt;37,Summary!$O32,if(W2&lt;49,Summary!$P32, Summary!$Q32))))/12</f>
        <v>25742.42236</v>
      </c>
      <c r="Y18" s="74">
        <f>X17*if(X2&lt;13,Summary!$M32,if(X2&lt;25,Summary!$N32,if(X2&lt;37,Summary!$O32,if(X2&lt;49,Summary!$P32, Summary!$Q32))))/12</f>
        <v>30437.13468</v>
      </c>
      <c r="Z18" s="74">
        <f>Y17*if(Y2&lt;13,Summary!$M32,if(Y2&lt;25,Summary!$N32,if(Y2&lt;37,Summary!$O32,if(Y2&lt;49,Summary!$P32, Summary!$Q32))))/12</f>
        <v>35979.27036</v>
      </c>
      <c r="AA18" s="74">
        <f>Z17*if(Z2&lt;13,Summary!$M32,if(Z2&lt;25,Summary!$N32,if(Z2&lt;37,Summary!$O32,if(Z2&lt;49,Summary!$P32, Summary!$Q32))))/12</f>
        <v>39699.39983</v>
      </c>
      <c r="AB18" s="74">
        <f>AA17*if(AA2&lt;13,Summary!$M32,if(AA2&lt;25,Summary!$N32,if(AA2&lt;37,Summary!$O32,if(AA2&lt;49,Summary!$P32, Summary!$Q32))))/12</f>
        <v>47899.01151</v>
      </c>
      <c r="AC18" s="74">
        <f>AB17*if(AB2&lt;13,Summary!$M32,if(AB2&lt;25,Summary!$N32,if(AB2&lt;37,Summary!$O32,if(AB2&lt;49,Summary!$P32, Summary!$Q32))))/12</f>
        <v>56786.63981</v>
      </c>
      <c r="AD18" s="74">
        <f>AC17*if(AC2&lt;13,Summary!$M32,if(AC2&lt;25,Summary!$N32,if(AC2&lt;37,Summary!$O32,if(AC2&lt;49,Summary!$P32, Summary!$Q32))))/12</f>
        <v>66493.41769</v>
      </c>
      <c r="AE18" s="74">
        <f>AD17*if(AD2&lt;13,Summary!$M32,if(AD2&lt;25,Summary!$N32,if(AD2&lt;37,Summary!$O32,if(AD2&lt;49,Summary!$P32, Summary!$Q32))))/12</f>
        <v>77243.07779</v>
      </c>
      <c r="AF18" s="74">
        <f>AE17*if(AE2&lt;13,Summary!$M32,if(AE2&lt;25,Summary!$N32,if(AE2&lt;37,Summary!$O32,if(AE2&lt;49,Summary!$P32, Summary!$Q32))))/12</f>
        <v>89286.36463</v>
      </c>
      <c r="AG18" s="74">
        <f>AF17*if(AF2&lt;13,Summary!$M32,if(AF2&lt;25,Summary!$N32,if(AF2&lt;37,Summary!$O32,if(AF2&lt;49,Summary!$P32, Summary!$Q32))))/12</f>
        <v>102889.1675</v>
      </c>
      <c r="AH18" s="74">
        <f>AG17*if(AG2&lt;13,Summary!$M32,if(AG2&lt;25,Summary!$N32,if(AG2&lt;37,Summary!$O32,if(AG2&lt;49,Summary!$P32, Summary!$Q32))))/12</f>
        <v>118336.8707</v>
      </c>
      <c r="AI18" s="74">
        <f>AH17*if(AH2&lt;13,Summary!$M32,if(AH2&lt;25,Summary!$N32,if(AH2&lt;37,Summary!$O32,if(AH2&lt;49,Summary!$P32, Summary!$Q32))))/12</f>
        <v>135941.1052</v>
      </c>
      <c r="AJ18" s="74">
        <f>AI17*if(AI2&lt;13,Summary!$M32,if(AI2&lt;25,Summary!$N32,if(AI2&lt;37,Summary!$O32,if(AI2&lt;49,Summary!$P32, Summary!$Q32))))/12</f>
        <v>156047.3626</v>
      </c>
      <c r="AK18" s="74">
        <f>AJ17*if(AJ2&lt;13,Summary!$M32,if(AJ2&lt;25,Summary!$N32,if(AJ2&lt;37,Summary!$O32,if(AJ2&lt;49,Summary!$P32, Summary!$Q32))))/12</f>
        <v>179043.4263</v>
      </c>
      <c r="AL18" s="74">
        <f>AK17*if(AK2&lt;13,Summary!$M32,if(AK2&lt;25,Summary!$N32,if(AK2&lt;37,Summary!$O32,if(AK2&lt;49,Summary!$P32, Summary!$Q32))))/12</f>
        <v>205368.226</v>
      </c>
      <c r="AM18" s="74">
        <f>AL17*if(AL2&lt;13,Summary!$M32,if(AL2&lt;25,Summary!$N32,if(AL2&lt;37,Summary!$O32,if(AL2&lt;49,Summary!$P32, Summary!$Q32))))/12</f>
        <v>219667.9424</v>
      </c>
      <c r="AN18" s="74">
        <f>AM17*if(AM2&lt;13,Summary!$M32,if(AM2&lt;25,Summary!$N32,if(AM2&lt;37,Summary!$O32,if(AM2&lt;49,Summary!$P32, Summary!$Q32))))/12</f>
        <v>257649.2453</v>
      </c>
      <c r="AO18" s="74">
        <f>AN17*if(AN2&lt;13,Summary!$M32,if(AN2&lt;25,Summary!$N32,if(AN2&lt;37,Summary!$O32,if(AN2&lt;49,Summary!$P32, Summary!$Q32))))/12</f>
        <v>297477.8375</v>
      </c>
      <c r="AP18" s="74">
        <f>AO17*if(AO2&lt;13,Summary!$M32,if(AO2&lt;25,Summary!$N32,if(AO2&lt;37,Summary!$O32,if(AO2&lt;49,Summary!$P32, Summary!$Q32))))/12</f>
        <v>339515.3237</v>
      </c>
      <c r="AQ18" s="74">
        <f>AP17*if(AP2&lt;13,Summary!$M32,if(AP2&lt;25,Summary!$N32,if(AP2&lt;37,Summary!$O32,if(AP2&lt;49,Summary!$P32, Summary!$Q32))))/12</f>
        <v>384548.3493</v>
      </c>
      <c r="AR18" s="74">
        <f>AQ17*if(AQ2&lt;13,Summary!$M32,if(AQ2&lt;25,Summary!$N32,if(AQ2&lt;37,Summary!$O32,if(AQ2&lt;49,Summary!$P32, Summary!$Q32))))/12</f>
        <v>433427.4311</v>
      </c>
      <c r="AS18" s="74">
        <f>AR17*if(AR2&lt;13,Summary!$M32,if(AR2&lt;25,Summary!$N32,if(AR2&lt;37,Summary!$O32,if(AR2&lt;49,Summary!$P32, Summary!$Q32))))/12</f>
        <v>486996.3706</v>
      </c>
      <c r="AT18" s="74">
        <f>AS17*if(AS2&lt;13,Summary!$M32,if(AS2&lt;25,Summary!$N32,if(AS2&lt;37,Summary!$O32,if(AS2&lt;49,Summary!$P32, Summary!$Q32))))/12</f>
        <v>546095.4851</v>
      </c>
      <c r="AU18" s="74">
        <f>AT17*if(AT2&lt;13,Summary!$M32,if(AT2&lt;25,Summary!$N32,if(AT2&lt;37,Summary!$O32,if(AT2&lt;49,Summary!$P32, Summary!$Q32))))/12</f>
        <v>611585.987</v>
      </c>
      <c r="AV18" s="74">
        <f>AU17*if(AU2&lt;13,Summary!$M32,if(AU2&lt;25,Summary!$N32,if(AU2&lt;37,Summary!$O32,if(AU2&lt;49,Summary!$P32, Summary!$Q32))))/12</f>
        <v>684369.9389</v>
      </c>
      <c r="AW18" s="74">
        <f>AV17*if(AV2&lt;13,Summary!$M32,if(AV2&lt;25,Summary!$N32,if(AV2&lt;37,Summary!$O32,if(AV2&lt;49,Summary!$P32, Summary!$Q32))))/12</f>
        <v>765415.2704</v>
      </c>
      <c r="AX18" s="74">
        <f>AW17*if(AW2&lt;13,Summary!$M32,if(AW2&lt;25,Summary!$N32,if(AW2&lt;37,Summary!$O32,if(AW2&lt;49,Summary!$P32, Summary!$Q32))))/12</f>
        <v>855770.6966</v>
      </c>
      <c r="AY18" s="74">
        <f>AX17*if(AX2&lt;13,Summary!$M32,if(AX2&lt;25,Summary!$N32,if(AX2&lt;37,Summary!$O32,if(AX2&lt;49,Summary!$P32, Summary!$Q32))))/12</f>
        <v>891346.6022</v>
      </c>
      <c r="AZ18" s="74">
        <f>AY17*if(AY2&lt;13,Summary!$M32,if(AY2&lt;25,Summary!$N32,if(AY2&lt;37,Summary!$O32,if(AY2&lt;49,Summary!$P32, Summary!$Q32))))/12</f>
        <v>1020440.683</v>
      </c>
      <c r="BA18" s="74">
        <f>AZ17*if(AZ2&lt;13,Summary!$M32,if(AZ2&lt;25,Summary!$N32,if(AZ2&lt;37,Summary!$O32,if(AZ2&lt;49,Summary!$P32, Summary!$Q32))))/12</f>
        <v>1151838.537</v>
      </c>
      <c r="BB18" s="74">
        <f>BA17*if(BA2&lt;13,Summary!$M32,if(BA2&lt;25,Summary!$N32,if(BA2&lt;37,Summary!$O32,if(BA2&lt;49,Summary!$P32, Summary!$Q32))))/12</f>
        <v>1286262.834</v>
      </c>
      <c r="BC18" s="74">
        <f>BB17*if(BB2&lt;13,Summary!$M32,if(BB2&lt;25,Summary!$N32,if(BB2&lt;37,Summary!$O32,if(BB2&lt;49,Summary!$P32, Summary!$Q32))))/12</f>
        <v>1425966.735</v>
      </c>
      <c r="BD18" s="74">
        <f>BC17*if(BC2&lt;13,Summary!$M32,if(BC2&lt;25,Summary!$N32,if(BC2&lt;37,Summary!$O32,if(BC2&lt;49,Summary!$P32, Summary!$Q32))))/12</f>
        <v>1573311.735</v>
      </c>
      <c r="BE18" s="74">
        <f>BD17*if(BD2&lt;13,Summary!$M32,if(BD2&lt;25,Summary!$N32,if(BD2&lt;37,Summary!$O32,if(BD2&lt;49,Summary!$P32, Summary!$Q32))))/12</f>
        <v>1730481.348</v>
      </c>
      <c r="BF18" s="74">
        <f>BE17*if(BE2&lt;13,Summary!$M32,if(BE2&lt;25,Summary!$N32,if(BE2&lt;37,Summary!$O32,if(BE2&lt;49,Summary!$P32, Summary!$Q32))))/12</f>
        <v>1899486.322</v>
      </c>
      <c r="BG18" s="74">
        <f>BF17*if(BF2&lt;13,Summary!$M32,if(BF2&lt;25,Summary!$N32,if(BF2&lt;37,Summary!$O32,if(BF2&lt;49,Summary!$P32, Summary!$Q32))))/12</f>
        <v>2082227.657</v>
      </c>
      <c r="BH18" s="74">
        <f>BG17*if(BG2&lt;13,Summary!$M32,if(BG2&lt;25,Summary!$N32,if(BG2&lt;37,Summary!$O32,if(BG2&lt;49,Summary!$P32, Summary!$Q32))))/12</f>
        <v>2280565.132</v>
      </c>
      <c r="BI18" s="74">
        <f>BH17*if(BH2&lt;13,Summary!$M32,if(BH2&lt;25,Summary!$N32,if(BH2&lt;37,Summary!$O32,if(BH2&lt;49,Summary!$P32, Summary!$Q32))))/12</f>
        <v>2496369.383</v>
      </c>
      <c r="BJ18" s="74">
        <f>BI17*if(BI2&lt;13,Summary!$M32,if(BI2&lt;25,Summary!$N32,if(BI2&lt;37,Summary!$O32,if(BI2&lt;49,Summary!$P32, Summary!$Q32))))/12</f>
        <v>2731570.858</v>
      </c>
      <c r="BK18" s="74">
        <f>BJ17*if(BJ2&lt;13,Summary!$M32,if(BJ2&lt;25,Summary!$N32,if(BJ2&lt;37,Summary!$O32,if(BJ2&lt;49,Summary!$P32, Summary!$Q32))))/12</f>
        <v>2988197.158</v>
      </c>
      <c r="BL18" s="74">
        <f>BK17*if(BK2&lt;13,Summary!$M32,if(BK2&lt;25,Summary!$N32,if(BK2&lt;37,Summary!$O32,if(BK2&lt;49,Summary!$P32, Summary!$Q32))))/12</f>
        <v>3268404.427</v>
      </c>
      <c r="BM18" s="74">
        <f>BL17*if(BL2&lt;13,Summary!$M32,if(BL2&lt;25,Summary!$N32,if(BL2&lt;37,Summary!$O32,if(BL2&lt;49,Summary!$P32, Summary!$Q32))))/12</f>
        <v>3574506.446</v>
      </c>
      <c r="BN18" s="74">
        <f>BM17*if(BM2&lt;13,Summary!$M32,if(BM2&lt;25,Summary!$N32,if(BM2&lt;37,Summary!$O32,if(BM2&lt;49,Summary!$P32, Summary!$Q32))))/12</f>
        <v>3909002.848</v>
      </c>
      <c r="BO18" s="74">
        <f>BN17*if(BN2&lt;13,Summary!$M32,if(BN2&lt;25,Summary!$N32,if(BN2&lt;37,Summary!$O32,if(BN2&lt;49,Summary!$P32, Summary!$Q32))))/12</f>
        <v>4274604.515</v>
      </c>
      <c r="BP18" s="74">
        <f>BO17*if(BO2&lt;13,Summary!$M32,if(BO2&lt;25,Summary!$N32,if(BO2&lt;37,Summary!$O32,if(BO2&lt;49,Summary!$P32, Summary!$Q32))))/12</f>
        <v>4674258.963</v>
      </c>
      <c r="BQ18" s="74">
        <f>BP17*if(BP2&lt;13,Summary!$M32,if(BP2&lt;25,Summary!$N32,if(BP2&lt;37,Summary!$O32,if(BP2&lt;49,Summary!$P32, Summary!$Q32))))/12</f>
        <v>5111177.799</v>
      </c>
      <c r="BR18" s="74">
        <f>BQ17*if(BQ2&lt;13,Summary!$M32,if(BQ2&lt;25,Summary!$N32,if(BQ2&lt;37,Summary!$O32,if(BQ2&lt;49,Summary!$P32, Summary!$Q32))))/12</f>
        <v>5588863.644</v>
      </c>
      <c r="BS18" s="74">
        <f>BR17*if(BR2&lt;13,Summary!$M32,if(BR2&lt;25,Summary!$N32,if(BR2&lt;37,Summary!$O32,if(BR2&lt;49,Summary!$P32, Summary!$Q32))))/12</f>
        <v>6111141.56</v>
      </c>
      <c r="BT18" s="74">
        <f>BS17*if(BS2&lt;13,Summary!$M32,if(BS2&lt;25,Summary!$N32,if(BS2&lt;37,Summary!$O32,if(BS2&lt;49,Summary!$P32, Summary!$Q32))))/12</f>
        <v>6682188.538</v>
      </c>
      <c r="BU18" s="74">
        <f>BT17*if(BT2&lt;13,Summary!$M32,if(BT2&lt;25,Summary!$N32,if(BT2&lt;37,Summary!$O32,if(BT2&lt;49,Summary!$P32, Summary!$Q32))))/12</f>
        <v>7306569.297</v>
      </c>
    </row>
    <row r="19" ht="15.75" customHeight="1">
      <c r="A19" s="73" t="s">
        <v>154</v>
      </c>
      <c r="B19" s="75">
        <v>0.0</v>
      </c>
      <c r="C19" s="74">
        <f>B17*if(B3&lt;13,Summary!$M24,if(B3&lt;25,Summary!$N24,if(B3&lt;37,Summary!$O24,if(B3&lt;49,Summary!$P24, Summary!$Q24))))</f>
        <v>6000</v>
      </c>
      <c r="D19" s="74">
        <f>C17*if(C3&lt;13,Summary!$M24,if(C3&lt;25,Summary!$N24,if(C3&lt;37,Summary!$O24,if(C3&lt;49,Summary!$P24, Summary!$Q24))))</f>
        <v>14400</v>
      </c>
      <c r="E19" s="74">
        <f>D17*if(D3&lt;13,Summary!$M24,if(D3&lt;25,Summary!$N24,if(D3&lt;37,Summary!$O24,if(D3&lt;49,Summary!$P24, Summary!$Q24))))</f>
        <v>23907.5</v>
      </c>
      <c r="F19" s="74">
        <f>E17*if(E3&lt;13,Summary!$M24,if(E3&lt;25,Summary!$N24,if(E3&lt;37,Summary!$O24,if(E3&lt;49,Summary!$P24, Summary!$Q24))))</f>
        <v>35835.5</v>
      </c>
      <c r="G19" s="74">
        <f>F17*if(F3&lt;13,Summary!$M24,if(F3&lt;25,Summary!$N24,if(F3&lt;37,Summary!$O24,if(F3&lt;49,Summary!$P24, Summary!$Q24))))</f>
        <v>49959.26979</v>
      </c>
      <c r="H19" s="74">
        <f>G17*if(G3&lt;13,Summary!$M24,if(G3&lt;25,Summary!$N24,if(G3&lt;37,Summary!$O24,if(G3&lt;49,Summary!$P24, Summary!$Q24))))</f>
        <v>65787.64958</v>
      </c>
      <c r="I19" s="74">
        <f>H17*if(H3&lt;13,Summary!$M24,if(H3&lt;25,Summary!$N24,if(H3&lt;37,Summary!$O24,if(H3&lt;49,Summary!$P24, Summary!$Q24))))</f>
        <v>84600.08109</v>
      </c>
      <c r="J19" s="74">
        <f>I17*if(I3&lt;13,Summary!$M24,if(I3&lt;25,Summary!$N24,if(I3&lt;37,Summary!$O24,if(I3&lt;49,Summary!$P24, Summary!$Q24))))</f>
        <v>115050.6705</v>
      </c>
      <c r="K19" s="74">
        <f>J17*if(J3&lt;13,Summary!$M24,if(J3&lt;25,Summary!$N24,if(J3&lt;37,Summary!$O24,if(J3&lt;49,Summary!$P24, Summary!$Q24))))</f>
        <v>149558.9041</v>
      </c>
      <c r="L19" s="74">
        <f>K17*if(K3&lt;13,Summary!$M24,if(K3&lt;25,Summary!$N24,if(K3&lt;37,Summary!$O24,if(K3&lt;49,Summary!$P24, Summary!$Q24))))</f>
        <v>189903.2055</v>
      </c>
      <c r="M19" s="74">
        <f>L17*if(L3&lt;13,Summary!$M24,if(L3&lt;25,Summary!$N24,if(L3&lt;37,Summary!$O24,if(L3&lt;49,Summary!$P24, Summary!$Q24))))</f>
        <v>237405.2112</v>
      </c>
      <c r="N19" s="74">
        <f>M17*if(M3&lt;13,Summary!$M24,if(M3&lt;25,Summary!$N24,if(M3&lt;37,Summary!$O24,if(M3&lt;49,Summary!$P24, Summary!$Q24))))</f>
        <v>294165.6858</v>
      </c>
      <c r="O19" s="74">
        <f>N17*if(N3&lt;13,Summary!$M24,if(N3&lt;25,Summary!$N24,if(N3&lt;37,Summary!$O24,if(N3&lt;49,Summary!$P24, Summary!$Q24))))</f>
        <v>376639.7456</v>
      </c>
      <c r="P19" s="74">
        <f>O17*if(O3&lt;13,Summary!$M24,if(O3&lt;25,Summary!$N24,if(O3&lt;37,Summary!$O24,if(O3&lt;49,Summary!$P24, Summary!$Q24))))</f>
        <v>471426.6758</v>
      </c>
      <c r="Q19" s="74">
        <f>P17*if(P3&lt;13,Summary!$M24,if(P3&lt;25,Summary!$N24,if(P3&lt;37,Summary!$O24,if(P3&lt;49,Summary!$P24, Summary!$Q24))))</f>
        <v>577643.3922</v>
      </c>
      <c r="R19" s="74">
        <f>Q17*if(Q3&lt;13,Summary!$M24,if(Q3&lt;25,Summary!$N24,if(Q3&lt;37,Summary!$O24,if(Q3&lt;49,Summary!$P24, Summary!$Q24))))</f>
        <v>697765.4954</v>
      </c>
      <c r="S19" s="74">
        <f>R17*if(R3&lt;13,Summary!$M24,if(R3&lt;25,Summary!$N24,if(R3&lt;37,Summary!$O24,if(R3&lt;49,Summary!$P24, Summary!$Q24))))</f>
        <v>835610.5115</v>
      </c>
      <c r="T19" s="74">
        <f>S17*if(S3&lt;13,Summary!$M24,if(S3&lt;25,Summary!$N24,if(S3&lt;37,Summary!$O24,if(S3&lt;49,Summary!$P24, Summary!$Q24))))</f>
        <v>995379.7596</v>
      </c>
      <c r="U19" s="74">
        <f>T17*if(T3&lt;13,Summary!$M24,if(T3&lt;25,Summary!$N24,if(T3&lt;37,Summary!$O24,if(T3&lt;49,Summary!$P24, Summary!$Q24))))</f>
        <v>1181931.689</v>
      </c>
      <c r="V19" s="74">
        <f>U17*if(U3&lt;13,Summary!$M24,if(U3&lt;25,Summary!$N24,if(U3&lt;37,Summary!$O24,if(U3&lt;49,Summary!$P24, Summary!$Q24))))</f>
        <v>1400724.413</v>
      </c>
      <c r="W19" s="74">
        <f>V17*if(V3&lt;13,Summary!$M24,if(V3&lt;25,Summary!$N24,if(V3&lt;37,Summary!$O24,if(V3&lt;49,Summary!$P24, Summary!$Q24))))</f>
        <v>1658086.415</v>
      </c>
      <c r="X19" s="74">
        <f>W17*if(W3&lt;13,Summary!$M24,if(W3&lt;25,Summary!$N24,if(W3&lt;37,Summary!$O24,if(W3&lt;49,Summary!$P24, Summary!$Q24))))</f>
        <v>1961327.418</v>
      </c>
      <c r="Y19" s="74">
        <f>X17*if(X3&lt;13,Summary!$M24,if(X3&lt;25,Summary!$N24,if(X3&lt;37,Summary!$O24,if(X3&lt;49,Summary!$P24, Summary!$Q24))))</f>
        <v>2319019.785</v>
      </c>
      <c r="Z19" s="74">
        <f>Y17*if(Y3&lt;13,Summary!$M24,if(Y3&lt;25,Summary!$N24,if(Y3&lt;37,Summary!$O24,if(Y3&lt;49,Summary!$P24, Summary!$Q24))))</f>
        <v>2741277.742</v>
      </c>
      <c r="AA19" s="74">
        <f>Z17*if(Z3&lt;13,Summary!$M24,if(Z3&lt;25,Summary!$N24,if(Z3&lt;37,Summary!$O24,if(Z3&lt;49,Summary!$P24, Summary!$Q24))))</f>
        <v>3360795.753</v>
      </c>
      <c r="AB19" s="74">
        <f>AA17*if(AA3&lt;13,Summary!$M24,if(AA3&lt;25,Summary!$N24,if(AA3&lt;37,Summary!$O24,if(AA3&lt;49,Summary!$P24, Summary!$Q24))))</f>
        <v>4054942.773</v>
      </c>
      <c r="AC19" s="74">
        <f>AB17*if(AB3&lt;13,Summary!$M24,if(AB3&lt;25,Summary!$N24,if(AB3&lt;37,Summary!$O24,if(AB3&lt;49,Summary!$P24, Summary!$Q24))))</f>
        <v>4807334.587</v>
      </c>
      <c r="AD19" s="74">
        <f>AC17*if(AC3&lt;13,Summary!$M24,if(AC3&lt;25,Summary!$N24,if(AC3&lt;37,Summary!$O24,if(AC3&lt;49,Summary!$P24, Summary!$Q24))))</f>
        <v>5629072.397</v>
      </c>
      <c r="AE19" s="74">
        <f>AD17*if(AD3&lt;13,Summary!$M24,if(AD3&lt;25,Summary!$N24,if(AD3&lt;37,Summary!$O24,if(AD3&lt;49,Summary!$P24, Summary!$Q24))))</f>
        <v>6539096.532</v>
      </c>
      <c r="AF19" s="74">
        <f>AE17*if(AE3&lt;13,Summary!$M24,if(AE3&lt;25,Summary!$N24,if(AE3&lt;37,Summary!$O24,if(AE3&lt;49,Summary!$P24, Summary!$Q24))))</f>
        <v>7558634.043</v>
      </c>
      <c r="AG19" s="74">
        <f>AF17*if(AF3&lt;13,Summary!$M24,if(AF3&lt;25,Summary!$N24,if(AF3&lt;37,Summary!$O24,if(AF3&lt;49,Summary!$P24, Summary!$Q24))))</f>
        <v>8710194.074</v>
      </c>
      <c r="AH19" s="74">
        <f>AG17*if(AG3&lt;13,Summary!$M24,if(AG3&lt;25,Summary!$N24,if(AG3&lt;37,Summary!$O24,if(AG3&lt;49,Summary!$P24, Summary!$Q24))))</f>
        <v>10017936.14</v>
      </c>
      <c r="AI19" s="74">
        <f>AH17*if(AH3&lt;13,Summary!$M24,if(AH3&lt;25,Summary!$N24,if(AH3&lt;37,Summary!$O24,if(AH3&lt;49,Summary!$P24, Summary!$Q24))))</f>
        <v>11508241.71</v>
      </c>
      <c r="AJ19" s="74">
        <f>AI17*if(AI3&lt;13,Summary!$M24,if(AI3&lt;25,Summary!$N24,if(AI3&lt;37,Summary!$O24,if(AI3&lt;49,Summary!$P24, Summary!$Q24))))</f>
        <v>13210358.74</v>
      </c>
      <c r="AK19" s="74">
        <f>AJ17*if(AJ3&lt;13,Summary!$M24,if(AJ3&lt;25,Summary!$N24,if(AJ3&lt;37,Summary!$O24,if(AJ3&lt;49,Summary!$P24, Summary!$Q24))))</f>
        <v>15157115.45</v>
      </c>
      <c r="AL19" s="74">
        <f>AK17*if(AK3&lt;13,Summary!$M24,if(AK3&lt;25,Summary!$N24,if(AK3&lt;37,Summary!$O24,if(AK3&lt;49,Summary!$P24, Summary!$Q24))))</f>
        <v>17385669.93</v>
      </c>
      <c r="AM19" s="74">
        <f>AL17*if(AL3&lt;13,Summary!$M24,if(AL3&lt;25,Summary!$N24,if(AL3&lt;37,Summary!$O24,if(AL3&lt;49,Summary!$P24, Summary!$Q24))))</f>
        <v>20662475.48</v>
      </c>
      <c r="AN19" s="74">
        <f>AM17*if(AM3&lt;13,Summary!$M24,if(AM3&lt;25,Summary!$N24,if(AM3&lt;37,Summary!$O24,if(AM3&lt;49,Summary!$P24, Summary!$Q24))))</f>
        <v>24235084.8</v>
      </c>
      <c r="AO19" s="74">
        <f>AN17*if(AN3&lt;13,Summary!$M24,if(AN3&lt;25,Summary!$N24,if(AN3&lt;37,Summary!$O24,if(AN3&lt;49,Summary!$P24, Summary!$Q24))))</f>
        <v>27981454.44</v>
      </c>
      <c r="AP19" s="74">
        <f>AO17*if(AO3&lt;13,Summary!$M24,if(AO3&lt;25,Summary!$N24,if(AO3&lt;37,Summary!$O24,if(AO3&lt;49,Summary!$P24, Summary!$Q24))))</f>
        <v>31935597.76</v>
      </c>
      <c r="AQ19" s="74">
        <f>AP17*if(AP3&lt;13,Summary!$M24,if(AP3&lt;25,Summary!$N24,if(AP3&lt;37,Summary!$O24,if(AP3&lt;49,Summary!$P24, Summary!$Q24))))</f>
        <v>36171508.46</v>
      </c>
      <c r="AR19" s="74">
        <f>AQ17*if(AQ3&lt;13,Summary!$M24,if(AQ3&lt;25,Summary!$N24,if(AQ3&lt;37,Summary!$O24,if(AQ3&lt;49,Summary!$P24, Summary!$Q24))))</f>
        <v>40769188.11</v>
      </c>
      <c r="AS19" s="74">
        <f>AR17*if(AR3&lt;13,Summary!$M24,if(AR3&lt;25,Summary!$N24,if(AR3&lt;37,Summary!$O24,if(AR3&lt;49,Summary!$P24, Summary!$Q24))))</f>
        <v>45808006.64</v>
      </c>
      <c r="AT19" s="74">
        <f>AS17*if(AS3&lt;13,Summary!$M24,if(AS3&lt;25,Summary!$N24,if(AS3&lt;37,Summary!$O24,if(AS3&lt;49,Summary!$P24, Summary!$Q24))))</f>
        <v>51367006.24</v>
      </c>
      <c r="AU19" s="74">
        <f>AT17*if(AT3&lt;13,Summary!$M24,if(AT3&lt;25,Summary!$N24,if(AT3&lt;37,Summary!$O24,if(AT3&lt;49,Summary!$P24, Summary!$Q24))))</f>
        <v>57527194.55</v>
      </c>
      <c r="AV19" s="74">
        <f>AU17*if(AU3&lt;13,Summary!$M24,if(AU3&lt;25,Summary!$N24,if(AU3&lt;37,Summary!$O24,if(AU3&lt;49,Summary!$P24, Summary!$Q24))))</f>
        <v>64373421.65</v>
      </c>
      <c r="AW19" s="74">
        <f>AV17*if(AV3&lt;13,Summary!$M24,if(AV3&lt;25,Summary!$N24,if(AV3&lt;37,Summary!$O24,if(AV3&lt;49,Summary!$P24, Summary!$Q24))))</f>
        <v>71996733.25</v>
      </c>
      <c r="AX19" s="74">
        <f>AW17*if(AW3&lt;13,Summary!$M24,if(AW3&lt;25,Summary!$N24,if(AW3&lt;37,Summary!$O24,if(AW3&lt;49,Summary!$P24, Summary!$Q24))))</f>
        <v>80495773.93</v>
      </c>
      <c r="AY19" s="74">
        <f>AX17*if(AX3&lt;13,Summary!$M24,if(AX3&lt;25,Summary!$N24,if(AX3&lt;37,Summary!$O24,if(AX3&lt;49,Summary!$P24, Summary!$Q24))))</f>
        <v>93157917.8</v>
      </c>
      <c r="AZ19" s="74">
        <f>AY17*if(AY3&lt;13,Summary!$M24,if(AY3&lt;25,Summary!$N24,if(AY3&lt;37,Summary!$O24,if(AY3&lt;49,Summary!$P24, Summary!$Q24))))</f>
        <v>106650015.9</v>
      </c>
      <c r="BA19" s="74">
        <f>AZ17*if(AZ3&lt;13,Summary!$M24,if(AZ3&lt;25,Summary!$N24,if(AZ3&lt;37,Summary!$O24,if(AZ3&lt;49,Summary!$P24, Summary!$Q24))))</f>
        <v>120382889.7</v>
      </c>
      <c r="BB19" s="74">
        <f>BA17*if(BA3&lt;13,Summary!$M24,if(BA3&lt;25,Summary!$N24,if(BA3&lt;37,Summary!$O24,if(BA3&lt;49,Summary!$P24, Summary!$Q24))))</f>
        <v>134432068.3</v>
      </c>
      <c r="BC19" s="74">
        <f>BB17*if(BB3&lt;13,Summary!$M24,if(BB3&lt;25,Summary!$N24,if(BB3&lt;37,Summary!$O24,if(BB3&lt;49,Summary!$P24, Summary!$Q24))))</f>
        <v>149033037.9</v>
      </c>
      <c r="BD19" s="74">
        <f>BC17*if(BC3&lt;13,Summary!$M24,if(BC3&lt;25,Summary!$N24,if(BC3&lt;37,Summary!$O24,if(BC3&lt;49,Summary!$P24, Summary!$Q24))))</f>
        <v>164432606.7</v>
      </c>
      <c r="BE19" s="74">
        <f>BD17*if(BD3&lt;13,Summary!$M24,if(BD3&lt;25,Summary!$N24,if(BD3&lt;37,Summary!$O24,if(BD3&lt;49,Summary!$P24, Summary!$Q24))))</f>
        <v>180858982.1</v>
      </c>
      <c r="BF19" s="74">
        <f>BE17*if(BE3&lt;13,Summary!$M24,if(BE3&lt;25,Summary!$N24,if(BE3&lt;37,Summary!$O24,if(BE3&lt;49,Summary!$P24, Summary!$Q24))))</f>
        <v>198522314.6</v>
      </c>
      <c r="BG19" s="74">
        <f>BF17*if(BF3&lt;13,Summary!$M24,if(BF3&lt;25,Summary!$N24,if(BF3&lt;37,Summary!$O24,if(BF3&lt;49,Summary!$P24, Summary!$Q24))))</f>
        <v>217621284.9</v>
      </c>
      <c r="BH19" s="74">
        <f>BG17*if(BG3&lt;13,Summary!$M24,if(BG3&lt;25,Summary!$N24,if(BG3&lt;37,Summary!$O24,if(BG3&lt;49,Summary!$P24, Summary!$Q24))))</f>
        <v>238350265.3</v>
      </c>
      <c r="BI19" s="74">
        <f>BH17*if(BH3&lt;13,Summary!$M24,if(BH3&lt;25,Summary!$N24,if(BH3&lt;37,Summary!$O24,if(BH3&lt;49,Summary!$P24, Summary!$Q24))))</f>
        <v>260904762.8</v>
      </c>
      <c r="BJ19" s="74">
        <f>BI17*if(BI3&lt;13,Summary!$M24,if(BI3&lt;25,Summary!$N24,if(BI3&lt;37,Summary!$O24,if(BI3&lt;49,Summary!$P24, Summary!$Q24))))</f>
        <v>285486535.6</v>
      </c>
      <c r="BK19" s="74">
        <f>BJ17*if(BJ3&lt;13,Summary!$M24,if(BJ3&lt;25,Summary!$N24,if(BJ3&lt;37,Summary!$O24,if(BJ3&lt;49,Summary!$P24, Summary!$Q24))))</f>
        <v>312307495.8</v>
      </c>
      <c r="BL19" s="74">
        <f>BK17*if(BK3&lt;13,Summary!$M24,if(BK3&lt;25,Summary!$N24,if(BK3&lt;37,Summary!$O24,if(BK3&lt;49,Summary!$P24, Summary!$Q24))))</f>
        <v>341592990</v>
      </c>
      <c r="BM19" s="74">
        <f>BL17*if(BL3&lt;13,Summary!$M24,if(BL3&lt;25,Summary!$N24,if(BL3&lt;37,Summary!$O24,if(BL3&lt;49,Summary!$P24, Summary!$Q24))))</f>
        <v>373584839.9</v>
      </c>
      <c r="BN19" s="74">
        <f>BM17*if(BM3&lt;13,Summary!$M24,if(BM3&lt;25,Summary!$N24,if(BM3&lt;37,Summary!$O24,if(BM3&lt;49,Summary!$P24, Summary!$Q24))))</f>
        <v>408544291.3</v>
      </c>
      <c r="BO19" s="74">
        <f>BN17*if(BN3&lt;13,Summary!$M24,if(BN3&lt;25,Summary!$N24,if(BN3&lt;37,Summary!$O24,if(BN3&lt;49,Summary!$P24, Summary!$Q24))))</f>
        <v>446754668.8</v>
      </c>
      <c r="BP19" s="74">
        <f>BO17*if(BO3&lt;13,Summary!$M24,if(BO3&lt;25,Summary!$N24,if(BO3&lt;37,Summary!$O24,if(BO3&lt;49,Summary!$P24, Summary!$Q24))))</f>
        <v>488524027.8</v>
      </c>
      <c r="BQ19" s="74">
        <f>BP17*if(BP3&lt;13,Summary!$M24,if(BP3&lt;25,Summary!$N24,if(BP3&lt;37,Summary!$O24,if(BP3&lt;49,Summary!$P24, Summary!$Q24))))</f>
        <v>534188025.3</v>
      </c>
      <c r="BR19" s="74">
        <f>BQ17*if(BQ3&lt;13,Summary!$M24,if(BQ3&lt;25,Summary!$N24,if(BQ3&lt;37,Summary!$O24,if(BQ3&lt;49,Summary!$P24, Summary!$Q24))))</f>
        <v>584112733</v>
      </c>
      <c r="BS19" s="74">
        <f>BR17*if(BR3&lt;13,Summary!$M24,if(BR3&lt;25,Summary!$N24,if(BR3&lt;37,Summary!$O24,if(BR3&lt;49,Summary!$P24, Summary!$Q24))))</f>
        <v>638697922.6</v>
      </c>
      <c r="BT19" s="74">
        <f>BS17*if(BS3&lt;13,Summary!$M24,if(BS3&lt;25,Summary!$N24,if(BS3&lt;37,Summary!$O24,if(BS3&lt;49,Summary!$P24, Summary!$Q24))))</f>
        <v>698380146.3</v>
      </c>
      <c r="BU19" s="74">
        <f>BT17*if(BT3&lt;13,Summary!$M24,if(BT3&lt;25,Summary!$N24,if(BT3&lt;37,Summary!$O24,if(BT3&lt;49,Summary!$P24, Summary!$Q24))))</f>
        <v>763636480.2</v>
      </c>
    </row>
    <row r="20" ht="15.75" customHeight="1">
      <c r="A20" s="60" t="s">
        <v>62</v>
      </c>
      <c r="B20" s="66">
        <f>int(B9*if(B2&lt;13,Summary!$M27,if(B2&lt;25,Summary!$N27,if(B2&lt;37,Summary!$O27,if(B2&lt;49,Summary!$P27, Summary!$Q27)))))</f>
        <v>0</v>
      </c>
      <c r="C20" s="66">
        <f>int(C9*if(C2&lt;13,Summary!$M27,if(C2&lt;25,Summary!$N27,if(C2&lt;37,Summary!$O27,if(C2&lt;49,Summary!$P27, Summary!$Q27)))))</f>
        <v>1</v>
      </c>
      <c r="D20" s="66">
        <f>int(D9*if(D2&lt;13,Summary!$M27,if(D2&lt;25,Summary!$N27,if(D2&lt;37,Summary!$O27,if(D2&lt;49,Summary!$P27, Summary!$Q27)))))</f>
        <v>1</v>
      </c>
      <c r="E20" s="66">
        <f>int(E9*if(E2&lt;13,Summary!$M27,if(E2&lt;25,Summary!$N27,if(E2&lt;37,Summary!$O27,if(E2&lt;49,Summary!$P27, Summary!$Q27)))))</f>
        <v>1</v>
      </c>
      <c r="F20" s="66">
        <f>int(F9*if(F2&lt;13,Summary!$M27,if(F2&lt;25,Summary!$N27,if(F2&lt;37,Summary!$O27,if(F2&lt;49,Summary!$P27, Summary!$Q27)))))</f>
        <v>2</v>
      </c>
      <c r="G20" s="66">
        <f>int(G9*if(G2&lt;13,Summary!$M27,if(G2&lt;25,Summary!$N27,if(G2&lt;37,Summary!$O27,if(G2&lt;49,Summary!$P27, Summary!$Q27)))))</f>
        <v>3</v>
      </c>
      <c r="H20" s="66">
        <f>int(H9*if(H2&lt;13,Summary!$M27,if(H2&lt;25,Summary!$N27,if(H2&lt;37,Summary!$O27,if(H2&lt;49,Summary!$P27, Summary!$Q27)))))</f>
        <v>3</v>
      </c>
      <c r="I20" s="66">
        <f>int(I9*if(I2&lt;13,Summary!$M27,if(I2&lt;25,Summary!$N27,if(I2&lt;37,Summary!$O27,if(I2&lt;49,Summary!$P27, Summary!$Q27)))))</f>
        <v>5</v>
      </c>
      <c r="J20" s="66">
        <f>int(J9*if(J2&lt;13,Summary!$M27,if(J2&lt;25,Summary!$N27,if(J2&lt;37,Summary!$O27,if(J2&lt;49,Summary!$P27, Summary!$Q27)))))</f>
        <v>6</v>
      </c>
      <c r="K20" s="66">
        <f>int(K9*if(K2&lt;13,Summary!$M27,if(K2&lt;25,Summary!$N27,if(K2&lt;37,Summary!$O27,if(K2&lt;49,Summary!$P27, Summary!$Q27)))))</f>
        <v>8</v>
      </c>
      <c r="L20" s="66">
        <f>int(L9*if(L2&lt;13,Summary!$M27,if(L2&lt;25,Summary!$N27,if(L2&lt;37,Summary!$O27,if(L2&lt;49,Summary!$P27, Summary!$Q27)))))</f>
        <v>10</v>
      </c>
      <c r="M20" s="66">
        <f>int(M9*if(M2&lt;13,Summary!$M27,if(M2&lt;25,Summary!$N27,if(M2&lt;37,Summary!$O27,if(M2&lt;49,Summary!$P27, Summary!$Q27)))))</f>
        <v>12</v>
      </c>
      <c r="N20" s="66">
        <f>int(N9*if(N2&lt;13,Summary!$M27,if(N2&lt;25,Summary!$N27,if(N2&lt;37,Summary!$O27,if(N2&lt;49,Summary!$P27, Summary!$Q27)))))</f>
        <v>15</v>
      </c>
      <c r="O20" s="66">
        <f>int(O9*if(O2&lt;13,Summary!$M27,if(O2&lt;25,Summary!$N27,if(O2&lt;37,Summary!$O27,if(O2&lt;49,Summary!$P27, Summary!$Q27)))))</f>
        <v>17</v>
      </c>
      <c r="P20" s="66">
        <f>int(P9*if(P2&lt;13,Summary!$M27,if(P2&lt;25,Summary!$N27,if(P2&lt;37,Summary!$O27,if(P2&lt;49,Summary!$P27, Summary!$Q27)))))</f>
        <v>21</v>
      </c>
      <c r="Q20" s="66">
        <f>int(Q9*if(Q2&lt;13,Summary!$M27,if(Q2&lt;25,Summary!$N27,if(Q2&lt;37,Summary!$O27,if(Q2&lt;49,Summary!$P27, Summary!$Q27)))))</f>
        <v>24</v>
      </c>
      <c r="R20" s="66">
        <f>int(R9*if(R2&lt;13,Summary!$M27,if(R2&lt;25,Summary!$N27,if(R2&lt;37,Summary!$O27,if(R2&lt;49,Summary!$P27, Summary!$Q27)))))</f>
        <v>29</v>
      </c>
      <c r="S20" s="66">
        <f>int(S9*if(S2&lt;13,Summary!$M27,if(S2&lt;25,Summary!$N27,if(S2&lt;37,Summary!$O27,if(S2&lt;49,Summary!$P27, Summary!$Q27)))))</f>
        <v>34</v>
      </c>
      <c r="T20" s="66">
        <f>int(T9*if(T2&lt;13,Summary!$M27,if(T2&lt;25,Summary!$N27,if(T2&lt;37,Summary!$O27,if(T2&lt;49,Summary!$P27, Summary!$Q27)))))</f>
        <v>41</v>
      </c>
      <c r="U20" s="66">
        <f>int(U9*if(U2&lt;13,Summary!$M27,if(U2&lt;25,Summary!$N27,if(U2&lt;37,Summary!$O27,if(U2&lt;49,Summary!$P27, Summary!$Q27)))))</f>
        <v>48</v>
      </c>
      <c r="V20" s="66">
        <f>int(V9*if(V2&lt;13,Summary!$M27,if(V2&lt;25,Summary!$N27,if(V2&lt;37,Summary!$O27,if(V2&lt;49,Summary!$P27, Summary!$Q27)))))</f>
        <v>57</v>
      </c>
      <c r="W20" s="66">
        <f>int(W9*if(W2&lt;13,Summary!$M27,if(W2&lt;25,Summary!$N27,if(W2&lt;37,Summary!$O27,if(W2&lt;49,Summary!$P27, Summary!$Q27)))))</f>
        <v>67</v>
      </c>
      <c r="X20" s="66">
        <f>int(X9*if(X2&lt;13,Summary!$M27,if(X2&lt;25,Summary!$N27,if(X2&lt;37,Summary!$O27,if(X2&lt;49,Summary!$P27, Summary!$Q27)))))</f>
        <v>80</v>
      </c>
      <c r="Y20" s="66">
        <f>int(Y9*if(Y2&lt;13,Summary!$M27,if(Y2&lt;25,Summary!$N27,if(Y2&lt;37,Summary!$O27,if(Y2&lt;49,Summary!$P27, Summary!$Q27)))))</f>
        <v>94</v>
      </c>
      <c r="Z20" s="66">
        <f>int(Z9*if(Z2&lt;13,Summary!$M27,if(Z2&lt;25,Summary!$N27,if(Z2&lt;37,Summary!$O27,if(Z2&lt;49,Summary!$P27, Summary!$Q27)))))</f>
        <v>109</v>
      </c>
      <c r="AA20" s="66">
        <f>int(AA9*if(AA2&lt;13,Summary!$M27,if(AA2&lt;25,Summary!$N27,if(AA2&lt;37,Summary!$O27,if(AA2&lt;49,Summary!$P27, Summary!$Q27)))))</f>
        <v>125</v>
      </c>
      <c r="AB20" s="66">
        <f>int(AB9*if(AB2&lt;13,Summary!$M27,if(AB2&lt;25,Summary!$N27,if(AB2&lt;37,Summary!$O27,if(AB2&lt;49,Summary!$P27, Summary!$Q27)))))</f>
        <v>143</v>
      </c>
      <c r="AC20" s="66">
        <f>int(AC9*if(AC2&lt;13,Summary!$M27,if(AC2&lt;25,Summary!$N27,if(AC2&lt;37,Summary!$O27,if(AC2&lt;49,Summary!$P27, Summary!$Q27)))))</f>
        <v>164</v>
      </c>
      <c r="AD20" s="66">
        <f>int(AD9*if(AD2&lt;13,Summary!$M27,if(AD2&lt;25,Summary!$N27,if(AD2&lt;37,Summary!$O27,if(AD2&lt;49,Summary!$P27, Summary!$Q27)))))</f>
        <v>188</v>
      </c>
      <c r="AE20" s="66">
        <f>int(AE9*if(AE2&lt;13,Summary!$M27,if(AE2&lt;25,Summary!$N27,if(AE2&lt;37,Summary!$O27,if(AE2&lt;49,Summary!$P27, Summary!$Q27)))))</f>
        <v>216</v>
      </c>
      <c r="AF20" s="66">
        <f>int(AF9*if(AF2&lt;13,Summary!$M27,if(AF2&lt;25,Summary!$N27,if(AF2&lt;37,Summary!$O27,if(AF2&lt;49,Summary!$P27, Summary!$Q27)))))</f>
        <v>247</v>
      </c>
      <c r="AG20" s="66">
        <f>int(AG9*if(AG2&lt;13,Summary!$M27,if(AG2&lt;25,Summary!$N27,if(AG2&lt;37,Summary!$O27,if(AG2&lt;49,Summary!$P27, Summary!$Q27)))))</f>
        <v>284</v>
      </c>
      <c r="AH20" s="66">
        <f>int(AH9*if(AH2&lt;13,Summary!$M27,if(AH2&lt;25,Summary!$N27,if(AH2&lt;37,Summary!$O27,if(AH2&lt;49,Summary!$P27, Summary!$Q27)))))</f>
        <v>325</v>
      </c>
      <c r="AI20" s="66">
        <f>int(AI9*if(AI2&lt;13,Summary!$M27,if(AI2&lt;25,Summary!$N27,if(AI2&lt;37,Summary!$O27,if(AI2&lt;49,Summary!$P27, Summary!$Q27)))))</f>
        <v>373</v>
      </c>
      <c r="AJ20" s="66">
        <f>int(AJ9*if(AJ2&lt;13,Summary!$M27,if(AJ2&lt;25,Summary!$N27,if(AJ2&lt;37,Summary!$O27,if(AJ2&lt;49,Summary!$P27, Summary!$Q27)))))</f>
        <v>428</v>
      </c>
      <c r="AK20" s="66">
        <f>int(AK9*if(AK2&lt;13,Summary!$M27,if(AK2&lt;25,Summary!$N27,if(AK2&lt;37,Summary!$O27,if(AK2&lt;49,Summary!$P27, Summary!$Q27)))))</f>
        <v>491</v>
      </c>
      <c r="AL20" s="66">
        <f>int(AL9*if(AL2&lt;13,Summary!$M27,if(AL2&lt;25,Summary!$N27,if(AL2&lt;37,Summary!$O27,if(AL2&lt;49,Summary!$P27, Summary!$Q27)))))</f>
        <v>552</v>
      </c>
      <c r="AM20" s="66">
        <f>int(AM9*if(AM2&lt;13,Summary!$M27,if(AM2&lt;25,Summary!$N27,if(AM2&lt;37,Summary!$O27,if(AM2&lt;49,Summary!$P27, Summary!$Q27)))))</f>
        <v>617</v>
      </c>
      <c r="AN20" s="66">
        <f>int(AN9*if(AN2&lt;13,Summary!$M27,if(AN2&lt;25,Summary!$N27,if(AN2&lt;37,Summary!$O27,if(AN2&lt;49,Summary!$P27, Summary!$Q27)))))</f>
        <v>690</v>
      </c>
      <c r="AO20" s="66">
        <f>int(AO9*if(AO2&lt;13,Summary!$M27,if(AO2&lt;25,Summary!$N27,if(AO2&lt;37,Summary!$O27,if(AO2&lt;49,Summary!$P27, Summary!$Q27)))))</f>
        <v>771</v>
      </c>
      <c r="AP20" s="66">
        <f>int(AP9*if(AP2&lt;13,Summary!$M27,if(AP2&lt;25,Summary!$N27,if(AP2&lt;37,Summary!$O27,if(AP2&lt;49,Summary!$P27, Summary!$Q27)))))</f>
        <v>861</v>
      </c>
      <c r="AQ20" s="66">
        <f>int(AQ9*if(AQ2&lt;13,Summary!$M27,if(AQ2&lt;25,Summary!$N27,if(AQ2&lt;37,Summary!$O27,if(AQ2&lt;49,Summary!$P27, Summary!$Q27)))))</f>
        <v>962</v>
      </c>
      <c r="AR20" s="66">
        <f>int(AR9*if(AR2&lt;13,Summary!$M27,if(AR2&lt;25,Summary!$N27,if(AR2&lt;37,Summary!$O27,if(AR2&lt;49,Summary!$P27, Summary!$Q27)))))</f>
        <v>1075</v>
      </c>
      <c r="AS20" s="66">
        <f>int(AS9*if(AS2&lt;13,Summary!$M27,if(AS2&lt;25,Summary!$N27,if(AS2&lt;37,Summary!$O27,if(AS2&lt;49,Summary!$P27, Summary!$Q27)))))</f>
        <v>1202</v>
      </c>
      <c r="AT20" s="66">
        <f>int(AT9*if(AT2&lt;13,Summary!$M27,if(AT2&lt;25,Summary!$N27,if(AT2&lt;37,Summary!$O27,if(AT2&lt;49,Summary!$P27, Summary!$Q27)))))</f>
        <v>1343</v>
      </c>
      <c r="AU20" s="66">
        <f>int(AU9*if(AU2&lt;13,Summary!$M27,if(AU2&lt;25,Summary!$N27,if(AU2&lt;37,Summary!$O27,if(AU2&lt;49,Summary!$P27, Summary!$Q27)))))</f>
        <v>1500</v>
      </c>
      <c r="AV20" s="66">
        <f>int(AV9*if(AV2&lt;13,Summary!$M27,if(AV2&lt;25,Summary!$N27,if(AV2&lt;37,Summary!$O27,if(AV2&lt;49,Summary!$P27, Summary!$Q27)))))</f>
        <v>1676</v>
      </c>
      <c r="AW20" s="66">
        <f>int(AW9*if(AW2&lt;13,Summary!$M27,if(AW2&lt;25,Summary!$N27,if(AW2&lt;37,Summary!$O27,if(AW2&lt;49,Summary!$P27, Summary!$Q27)))))</f>
        <v>1873</v>
      </c>
      <c r="AX20" s="66">
        <f>int(AX9*if(AX2&lt;13,Summary!$M27,if(AX2&lt;25,Summary!$N27,if(AX2&lt;37,Summary!$O27,if(AX2&lt;49,Summary!$P27, Summary!$Q27)))))</f>
        <v>2065</v>
      </c>
      <c r="AY20" s="66">
        <f>int(AY9*if(AY2&lt;13,Summary!$M27,if(AY2&lt;25,Summary!$N27,if(AY2&lt;37,Summary!$O27,if(AY2&lt;49,Summary!$P27, Summary!$Q27)))))</f>
        <v>2258</v>
      </c>
      <c r="AZ20" s="66">
        <f>int(AZ9*if(AZ2&lt;13,Summary!$M27,if(AZ2&lt;25,Summary!$N27,if(AZ2&lt;37,Summary!$O27,if(AZ2&lt;49,Summary!$P27, Summary!$Q27)))))</f>
        <v>2469</v>
      </c>
      <c r="BA20" s="66">
        <f>int(BA9*if(BA2&lt;13,Summary!$M27,if(BA2&lt;25,Summary!$N27,if(BA2&lt;37,Summary!$O27,if(BA2&lt;49,Summary!$P27, Summary!$Q27)))))</f>
        <v>2700</v>
      </c>
      <c r="BB20" s="66">
        <f>int(BB9*if(BB2&lt;13,Summary!$M27,if(BB2&lt;25,Summary!$N27,if(BB2&lt;37,Summary!$O27,if(BB2&lt;49,Summary!$P27, Summary!$Q27)))))</f>
        <v>2952</v>
      </c>
      <c r="BC20" s="66">
        <f>int(BC9*if(BC2&lt;13,Summary!$M27,if(BC2&lt;25,Summary!$N27,if(BC2&lt;37,Summary!$O27,if(BC2&lt;49,Summary!$P27, Summary!$Q27)))))</f>
        <v>3228</v>
      </c>
      <c r="BD20" s="66">
        <f>int(BD9*if(BD2&lt;13,Summary!$M27,if(BD2&lt;25,Summary!$N27,if(BD2&lt;37,Summary!$O27,if(BD2&lt;49,Summary!$P27, Summary!$Q27)))))</f>
        <v>3530</v>
      </c>
      <c r="BE20" s="66">
        <f>int(BE9*if(BE2&lt;13,Summary!$M27,if(BE2&lt;25,Summary!$N27,if(BE2&lt;37,Summary!$O27,if(BE2&lt;49,Summary!$P27, Summary!$Q27)))))</f>
        <v>3860</v>
      </c>
      <c r="BF20" s="66">
        <f>int(BF9*if(BF2&lt;13,Summary!$M27,if(BF2&lt;25,Summary!$N27,if(BF2&lt;37,Summary!$O27,if(BF2&lt;49,Summary!$P27, Summary!$Q27)))))</f>
        <v>4220</v>
      </c>
      <c r="BG20" s="66">
        <f>int(BG9*if(BG2&lt;13,Summary!$M27,if(BG2&lt;25,Summary!$N27,if(BG2&lt;37,Summary!$O27,if(BG2&lt;49,Summary!$P27, Summary!$Q27)))))</f>
        <v>4615</v>
      </c>
      <c r="BH20" s="66">
        <f>int(BH9*if(BH2&lt;13,Summary!$M27,if(BH2&lt;25,Summary!$N27,if(BH2&lt;37,Summary!$O27,if(BH2&lt;49,Summary!$P27, Summary!$Q27)))))</f>
        <v>5046</v>
      </c>
      <c r="BI20" s="66">
        <f>int(BI9*if(BI2&lt;13,Summary!$M27,if(BI2&lt;25,Summary!$N27,if(BI2&lt;37,Summary!$O27,if(BI2&lt;49,Summary!$P27, Summary!$Q27)))))</f>
        <v>5517</v>
      </c>
      <c r="BJ20" s="66">
        <f>int(BJ9*if(BJ2&lt;13,Summary!$M27,if(BJ2&lt;25,Summary!$N27,if(BJ2&lt;37,Summary!$O27,if(BJ2&lt;49,Summary!$P27, Summary!$Q27)))))</f>
        <v>6033</v>
      </c>
      <c r="BK20" s="66">
        <f>int(BK9*if(BK2&lt;13,Summary!$M27,if(BK2&lt;25,Summary!$N27,if(BK2&lt;37,Summary!$O27,if(BK2&lt;49,Summary!$P27, Summary!$Q27)))))</f>
        <v>6597</v>
      </c>
      <c r="BL20" s="66">
        <f>int(BL9*if(BL2&lt;13,Summary!$M27,if(BL2&lt;25,Summary!$N27,if(BL2&lt;37,Summary!$O27,if(BL2&lt;49,Summary!$P27, Summary!$Q27)))))</f>
        <v>7213</v>
      </c>
      <c r="BM20" s="66">
        <f>int(BM9*if(BM2&lt;13,Summary!$M27,if(BM2&lt;25,Summary!$N27,if(BM2&lt;37,Summary!$O27,if(BM2&lt;49,Summary!$P27, Summary!$Q27)))))</f>
        <v>7887</v>
      </c>
      <c r="BN20" s="66">
        <f>int(BN9*if(BN2&lt;13,Summary!$M27,if(BN2&lt;25,Summary!$N27,if(BN2&lt;37,Summary!$O27,if(BN2&lt;49,Summary!$P27, Summary!$Q27)))))</f>
        <v>8624</v>
      </c>
      <c r="BO20" s="66">
        <f>int(BO9*if(BO2&lt;13,Summary!$M27,if(BO2&lt;25,Summary!$N27,if(BO2&lt;37,Summary!$O27,if(BO2&lt;49,Summary!$P27, Summary!$Q27)))))</f>
        <v>9430</v>
      </c>
      <c r="BP20" s="66">
        <f>int(BP9*if(BP2&lt;13,Summary!$M27,if(BP2&lt;25,Summary!$N27,if(BP2&lt;37,Summary!$O27,if(BP2&lt;49,Summary!$P27, Summary!$Q27)))))</f>
        <v>10311</v>
      </c>
      <c r="BQ20" s="66">
        <f>int(BQ9*if(BQ2&lt;13,Summary!$M27,if(BQ2&lt;25,Summary!$N27,if(BQ2&lt;37,Summary!$O27,if(BQ2&lt;49,Summary!$P27, Summary!$Q27)))))</f>
        <v>11274</v>
      </c>
      <c r="BR20" s="66">
        <f>int(BR9*if(BR2&lt;13,Summary!$M27,if(BR2&lt;25,Summary!$N27,if(BR2&lt;37,Summary!$O27,if(BR2&lt;49,Summary!$P27, Summary!$Q27)))))</f>
        <v>12328</v>
      </c>
      <c r="BS20" s="66">
        <f>int(BS9*if(BS2&lt;13,Summary!$M27,if(BS2&lt;25,Summary!$N27,if(BS2&lt;37,Summary!$O27,if(BS2&lt;49,Summary!$P27, Summary!$Q27)))))</f>
        <v>13479</v>
      </c>
      <c r="BT20" s="66">
        <f>int(BT9*if(BT2&lt;13,Summary!$M27,if(BT2&lt;25,Summary!$N27,if(BT2&lt;37,Summary!$O27,if(BT2&lt;49,Summary!$P27, Summary!$Q27)))))</f>
        <v>14739</v>
      </c>
      <c r="BU20" s="66">
        <f>int(BU9*if(BU2&lt;13,Summary!$M27,if(BU2&lt;25,Summary!$N27,if(BU2&lt;37,Summary!$O27,if(BU2&lt;49,Summary!$P27, Summary!$Q27)))))</f>
        <v>16116</v>
      </c>
    </row>
    <row r="21" ht="15.75" customHeight="1">
      <c r="A21" s="73" t="s">
        <v>155</v>
      </c>
      <c r="B21" s="75">
        <f t="shared" ref="B21:BU21" si="5">B20*B16/B9</f>
        <v>0</v>
      </c>
      <c r="C21" s="75">
        <f t="shared" si="5"/>
        <v>375</v>
      </c>
      <c r="D21" s="75">
        <f t="shared" si="5"/>
        <v>375</v>
      </c>
      <c r="E21" s="75">
        <f t="shared" si="5"/>
        <v>375</v>
      </c>
      <c r="F21" s="75">
        <f t="shared" si="5"/>
        <v>750</v>
      </c>
      <c r="G21" s="75">
        <f t="shared" si="5"/>
        <v>1125</v>
      </c>
      <c r="H21" s="75">
        <f t="shared" si="5"/>
        <v>1125</v>
      </c>
      <c r="I21" s="75">
        <f t="shared" si="5"/>
        <v>1875</v>
      </c>
      <c r="J21" s="75">
        <f t="shared" si="5"/>
        <v>2250</v>
      </c>
      <c r="K21" s="75">
        <f t="shared" si="5"/>
        <v>3000</v>
      </c>
      <c r="L21" s="75">
        <f t="shared" si="5"/>
        <v>3750</v>
      </c>
      <c r="M21" s="75">
        <f t="shared" si="5"/>
        <v>4500</v>
      </c>
      <c r="N21" s="75">
        <f t="shared" si="5"/>
        <v>6561.84375</v>
      </c>
      <c r="O21" s="75">
        <f t="shared" si="5"/>
        <v>7436.75625</v>
      </c>
      <c r="P21" s="75">
        <f t="shared" si="5"/>
        <v>9186.58125</v>
      </c>
      <c r="Q21" s="75">
        <f t="shared" si="5"/>
        <v>10498.95</v>
      </c>
      <c r="R21" s="75">
        <f t="shared" si="5"/>
        <v>12686.23125</v>
      </c>
      <c r="S21" s="75">
        <f t="shared" si="5"/>
        <v>14873.5125</v>
      </c>
      <c r="T21" s="75">
        <f t="shared" si="5"/>
        <v>17935.70625</v>
      </c>
      <c r="U21" s="75">
        <f t="shared" si="5"/>
        <v>20997.9</v>
      </c>
      <c r="V21" s="75">
        <f t="shared" si="5"/>
        <v>24935.00625</v>
      </c>
      <c r="W21" s="75">
        <f t="shared" si="5"/>
        <v>29309.56875</v>
      </c>
      <c r="X21" s="75">
        <f t="shared" si="5"/>
        <v>34996.5</v>
      </c>
      <c r="Y21" s="75">
        <f t="shared" si="5"/>
        <v>41120.8875</v>
      </c>
      <c r="Z21" s="75">
        <f t="shared" si="5"/>
        <v>55498.15796</v>
      </c>
      <c r="AA21" s="75">
        <f t="shared" si="5"/>
        <v>63644.67656</v>
      </c>
      <c r="AB21" s="75">
        <f t="shared" si="5"/>
        <v>72809.50999</v>
      </c>
      <c r="AC21" s="75">
        <f t="shared" si="5"/>
        <v>83501.81565</v>
      </c>
      <c r="AD21" s="75">
        <f t="shared" si="5"/>
        <v>95721.59355</v>
      </c>
      <c r="AE21" s="75">
        <f t="shared" si="5"/>
        <v>109978.0011</v>
      </c>
      <c r="AF21" s="75">
        <f t="shared" si="5"/>
        <v>125761.8809</v>
      </c>
      <c r="AG21" s="75">
        <f t="shared" si="5"/>
        <v>144600.7052</v>
      </c>
      <c r="AH21" s="75">
        <f t="shared" si="5"/>
        <v>165476.1591</v>
      </c>
      <c r="AI21" s="75">
        <f t="shared" si="5"/>
        <v>189915.7149</v>
      </c>
      <c r="AJ21" s="75">
        <f t="shared" si="5"/>
        <v>217919.3726</v>
      </c>
      <c r="AK21" s="75">
        <f t="shared" si="5"/>
        <v>249996.2895</v>
      </c>
      <c r="AL21" s="75">
        <f t="shared" si="5"/>
        <v>326445.2567</v>
      </c>
      <c r="AM21" s="75">
        <f t="shared" si="5"/>
        <v>364885.3685</v>
      </c>
      <c r="AN21" s="75">
        <f t="shared" si="5"/>
        <v>408056.5709</v>
      </c>
      <c r="AO21" s="75">
        <f t="shared" si="5"/>
        <v>455958.864</v>
      </c>
      <c r="AP21" s="75">
        <f t="shared" si="5"/>
        <v>509183.6341</v>
      </c>
      <c r="AQ21" s="75">
        <f t="shared" si="5"/>
        <v>568913.6539</v>
      </c>
      <c r="AR21" s="75">
        <f t="shared" si="5"/>
        <v>635740.3097</v>
      </c>
      <c r="AS21" s="75">
        <f t="shared" si="5"/>
        <v>710846.3742</v>
      </c>
      <c r="AT21" s="75">
        <f t="shared" si="5"/>
        <v>794231.8474</v>
      </c>
      <c r="AU21" s="75">
        <f t="shared" si="5"/>
        <v>887079.5019</v>
      </c>
      <c r="AV21" s="75">
        <f t="shared" si="5"/>
        <v>991163.4968</v>
      </c>
      <c r="AW21" s="75">
        <f t="shared" si="5"/>
        <v>1107666.605</v>
      </c>
      <c r="AX21" s="75">
        <f t="shared" si="5"/>
        <v>1415757.287</v>
      </c>
      <c r="AY21" s="75">
        <f t="shared" si="5"/>
        <v>1548077.459</v>
      </c>
      <c r="AZ21" s="75">
        <f t="shared" si="5"/>
        <v>1692738.373</v>
      </c>
      <c r="BA21" s="75">
        <f t="shared" si="5"/>
        <v>1851111.222</v>
      </c>
      <c r="BB21" s="75">
        <f t="shared" si="5"/>
        <v>2023881.603</v>
      </c>
      <c r="BC21" s="75">
        <f t="shared" si="5"/>
        <v>2213106.306</v>
      </c>
      <c r="BD21" s="75">
        <f t="shared" si="5"/>
        <v>2420156.524</v>
      </c>
      <c r="BE21" s="75">
        <f t="shared" si="5"/>
        <v>2646403.451</v>
      </c>
      <c r="BF21" s="75">
        <f t="shared" si="5"/>
        <v>2893218.281</v>
      </c>
      <c r="BG21" s="75">
        <f t="shared" si="5"/>
        <v>3164028.996</v>
      </c>
      <c r="BH21" s="75">
        <f t="shared" si="5"/>
        <v>3459521.195</v>
      </c>
      <c r="BI21" s="75">
        <f t="shared" si="5"/>
        <v>3782437.264</v>
      </c>
      <c r="BJ21" s="75">
        <f t="shared" si="5"/>
        <v>4136205.187</v>
      </c>
      <c r="BK21" s="75">
        <f t="shared" si="5"/>
        <v>4522881.753</v>
      </c>
      <c r="BL21" s="75">
        <f t="shared" si="5"/>
        <v>4945209.35</v>
      </c>
      <c r="BM21" s="75">
        <f t="shared" si="5"/>
        <v>5407301.559</v>
      </c>
      <c r="BN21" s="75">
        <f t="shared" si="5"/>
        <v>5912586.363</v>
      </c>
      <c r="BO21" s="75">
        <f t="shared" si="5"/>
        <v>6465177.343</v>
      </c>
      <c r="BP21" s="75">
        <f t="shared" si="5"/>
        <v>7069188.079</v>
      </c>
      <c r="BQ21" s="75">
        <f t="shared" si="5"/>
        <v>7729417.748</v>
      </c>
      <c r="BR21" s="75">
        <f t="shared" si="5"/>
        <v>8452036.721</v>
      </c>
      <c r="BS21" s="75">
        <f t="shared" si="5"/>
        <v>9241158.579</v>
      </c>
      <c r="BT21" s="75">
        <f t="shared" si="5"/>
        <v>10105010.48</v>
      </c>
      <c r="BU21" s="75">
        <f t="shared" si="5"/>
        <v>11049077.21</v>
      </c>
    </row>
    <row r="22" ht="15.75" customHeight="1">
      <c r="A22" s="60" t="s">
        <v>56</v>
      </c>
      <c r="B22" s="66">
        <v>0.0</v>
      </c>
      <c r="C22" s="66">
        <v>0.0</v>
      </c>
      <c r="D22" s="66">
        <v>0.0</v>
      </c>
      <c r="E22" s="66">
        <v>0.0</v>
      </c>
      <c r="F22" s="66">
        <v>0.0</v>
      </c>
      <c r="G22" s="66">
        <v>0.0</v>
      </c>
      <c r="H22" s="66">
        <v>0.0</v>
      </c>
      <c r="I22" s="66">
        <v>0.0</v>
      </c>
      <c r="J22" s="66">
        <v>0.0</v>
      </c>
      <c r="K22" s="66">
        <v>0.0</v>
      </c>
      <c r="L22" s="66">
        <v>0.0</v>
      </c>
      <c r="M22" s="76">
        <v>0.0</v>
      </c>
      <c r="N22" s="66">
        <f>B7*(1-if(B2&lt;13,Summary!$M18,if(B2&lt;25,Summary!$N18,if(B2&lt;37,Summary!$O18,if(B2&lt;49,Summary!$P18, Summary!$Q18)))))</f>
        <v>75.32982455</v>
      </c>
      <c r="O22" s="66">
        <f>C7*(1-if(C2&lt;13,Summary!$M18,if(C2&lt;25,Summary!$N18,if(C2&lt;37,Summary!$O18,if(C2&lt;49,Summary!$P18, Summary!$Q18)))))</f>
        <v>30.13192982</v>
      </c>
      <c r="P22" s="66">
        <f>D7*(1-if(D2&lt;13,Summary!$M18,if(D2&lt;25,Summary!$N18,if(D2&lt;37,Summary!$O18,if(D2&lt;49,Summary!$P18, Summary!$Q18)))))</f>
        <v>30.13192982</v>
      </c>
      <c r="Q22" s="66">
        <f>E7*(1-if(E2&lt;13,Summary!$M18,if(E2&lt;25,Summary!$N18,if(E2&lt;37,Summary!$O18,if(E2&lt;49,Summary!$P18, Summary!$Q18)))))</f>
        <v>52.73087719</v>
      </c>
      <c r="R22" s="66">
        <f>F7*(1-if(F2&lt;13,Summary!$M18,if(F2&lt;25,Summary!$N18,if(F2&lt;37,Summary!$O18,if(F2&lt;49,Summary!$P18, Summary!$Q18)))))</f>
        <v>52.73087719</v>
      </c>
      <c r="S22" s="66">
        <f>G7*(1-if(G2&lt;13,Summary!$M18,if(G2&lt;25,Summary!$N18,if(G2&lt;37,Summary!$O18,if(G2&lt;49,Summary!$P18, Summary!$Q18)))))</f>
        <v>52.73087719</v>
      </c>
      <c r="T22" s="66">
        <f>H7*(1-if(H2&lt;13,Summary!$M18,if(H2&lt;25,Summary!$N18,if(H2&lt;37,Summary!$O18,if(H2&lt;49,Summary!$P18, Summary!$Q18)))))</f>
        <v>75.32982455</v>
      </c>
      <c r="U22" s="66">
        <f>I7*(1-if(I2&lt;13,Summary!$M18,if(I2&lt;25,Summary!$N18,if(I2&lt;37,Summary!$O18,if(I2&lt;49,Summary!$P18, Summary!$Q18)))))</f>
        <v>188.3245614</v>
      </c>
      <c r="V22" s="66">
        <f>J7*(1-if(J2&lt;13,Summary!$M18,if(J2&lt;25,Summary!$N18,if(J2&lt;37,Summary!$O18,if(J2&lt;49,Summary!$P18, Summary!$Q18)))))</f>
        <v>101.6952631</v>
      </c>
      <c r="W22" s="66">
        <f>K7*(1-if(K2&lt;13,Summary!$M18,if(K2&lt;25,Summary!$N18,if(K2&lt;37,Summary!$O18,if(K2&lt;49,Summary!$P18, Summary!$Q18)))))</f>
        <v>153.6728421</v>
      </c>
      <c r="X22" s="66">
        <f>L7*(1-if(L2&lt;13,Summary!$M18,if(L2&lt;25,Summary!$N18,if(L2&lt;37,Summary!$O18,if(L2&lt;49,Summary!$P18, Summary!$Q18)))))</f>
        <v>181.5448772</v>
      </c>
      <c r="Y22" s="66">
        <f>M7*(1-if(M2&lt;13,Summary!$M18,if(M2&lt;25,Summary!$N18,if(M2&lt;37,Summary!$O18,if(M2&lt;49,Summary!$P18, Summary!$Q18)))))</f>
        <v>223.7295789</v>
      </c>
      <c r="Z22" s="66">
        <f>N7*(1-if(N2&lt;13,Summary!$M18,if(N2&lt;25,Summary!$N18,if(N2&lt;37,Summary!$O18,if(N2&lt;49,Summary!$P18, Summary!$Q18)))))</f>
        <v>215.1854351</v>
      </c>
      <c r="AA22" s="66">
        <f>O7*(1-if(O2&lt;13,Summary!$M18,if(O2&lt;25,Summary!$N18,if(O2&lt;37,Summary!$O18,if(O2&lt;49,Summary!$P18, Summary!$Q18)))))</f>
        <v>263.849279</v>
      </c>
      <c r="AB22" s="66">
        <f>P7*(1-if(P2&lt;13,Summary!$M18,if(P2&lt;25,Summary!$N18,if(P2&lt;37,Summary!$O18,if(P2&lt;49,Summary!$P18, Summary!$Q18)))))</f>
        <v>310.2320053</v>
      </c>
      <c r="AC22" s="66">
        <f>Q7*(1-if(Q2&lt;13,Summary!$M18,if(Q2&lt;25,Summary!$N18,if(Q2&lt;37,Summary!$O18,if(Q2&lt;49,Summary!$P18, Summary!$Q18)))))</f>
        <v>366.4995749</v>
      </c>
      <c r="AD22" s="66">
        <f>R7*(1-if(R2&lt;13,Summary!$M18,if(R2&lt;25,Summary!$N18,if(R2&lt;37,Summary!$O18,if(R2&lt;49,Summary!$P18, Summary!$Q18)))))</f>
        <v>433.4123604</v>
      </c>
      <c r="AE22" s="66">
        <f>S7*(1-if(S2&lt;13,Summary!$M18,if(S2&lt;25,Summary!$N18,if(S2&lt;37,Summary!$O18,if(S2&lt;49,Summary!$P18, Summary!$Q18)))))</f>
        <v>511.7307343</v>
      </c>
      <c r="AF22" s="66">
        <f>T7*(1-if(T2&lt;13,Summary!$M18,if(T2&lt;25,Summary!$N18,if(T2&lt;37,Summary!$O18,if(T2&lt;49,Summary!$P18, Summary!$Q18)))))</f>
        <v>604.4961868</v>
      </c>
      <c r="AG22" s="66">
        <f>U7*(1-if(U2&lt;13,Summary!$M18,if(U2&lt;25,Summary!$N18,if(U2&lt;37,Summary!$O18,if(U2&lt;49,Summary!$P18, Summary!$Q18)))))</f>
        <v>714.7502083</v>
      </c>
      <c r="AH22" s="66">
        <f>V7*(1-if(V2&lt;13,Summary!$M18,if(V2&lt;25,Summary!$N18,if(V2&lt;37,Summary!$O18,if(V2&lt;49,Summary!$P18, Summary!$Q18)))))</f>
        <v>844.0135439</v>
      </c>
      <c r="AI22" s="66">
        <f>W7*(1-if(W2&lt;13,Summary!$M18,if(W2&lt;25,Summary!$N18,if(W2&lt;37,Summary!$O18,if(W2&lt;49,Summary!$P18, Summary!$Q18)))))</f>
        <v>997.6088014</v>
      </c>
      <c r="AJ22" s="66">
        <f>X7*(1-if(X2&lt;13,Summary!$M18,if(X2&lt;25,Summary!$N18,if(X2&lt;37,Summary!$O18,if(X2&lt;49,Summary!$P18, Summary!$Q18)))))</f>
        <v>1178.577471</v>
      </c>
      <c r="AK22" s="66">
        <f>Y7*(1-if(Y2&lt;13,Summary!$M18,if(Y2&lt;25,Summary!$N18,if(Y2&lt;37,Summary!$O18,if(Y2&lt;49,Summary!$P18, Summary!$Q18)))))</f>
        <v>1393.002534</v>
      </c>
      <c r="AL22" s="66">
        <f>Z7*(1-if(Z2&lt;13,Summary!$M18,if(Z2&lt;25,Summary!$N18,if(Z2&lt;37,Summary!$O18,if(Z2&lt;49,Summary!$P18, Summary!$Q18)))))</f>
        <v>1295.554622</v>
      </c>
      <c r="AM22" s="66">
        <f>AA7*(1-if(AA2&lt;13,Summary!$M18,if(AA2&lt;25,Summary!$N18,if(AA2&lt;37,Summary!$O18,if(AA2&lt;49,Summary!$P18, Summary!$Q18)))))</f>
        <v>1531.179782</v>
      </c>
      <c r="AN22" s="66">
        <f>AB7*(1-if(AB2&lt;13,Summary!$M18,if(AB2&lt;25,Summary!$N18,if(AB2&lt;37,Summary!$O18,if(AB2&lt;49,Summary!$P18, Summary!$Q18)))))</f>
        <v>1748.384733</v>
      </c>
      <c r="AO22" s="66">
        <f>AC7*(1-if(AC2&lt;13,Summary!$M18,if(AC2&lt;25,Summary!$N18,if(AC2&lt;37,Summary!$O18,if(AC2&lt;49,Summary!$P18, Summary!$Q18)))))</f>
        <v>2005.500135</v>
      </c>
      <c r="AP22" s="66">
        <f>AD7*(1-if(AD2&lt;13,Summary!$M18,if(AD2&lt;25,Summary!$N18,if(AD2&lt;37,Summary!$O18,if(AD2&lt;49,Summary!$P18, Summary!$Q18)))))</f>
        <v>2298.688444</v>
      </c>
      <c r="AQ22" s="66">
        <f>AE7*(1-if(AE2&lt;13,Summary!$M18,if(AE2&lt;25,Summary!$N18,if(AE2&lt;37,Summary!$O18,if(AE2&lt;49,Summary!$P18, Summary!$Q18)))))</f>
        <v>2635.624747</v>
      </c>
      <c r="AR22" s="66">
        <f>AF7*(1-if(AF2&lt;13,Summary!$M18,if(AF2&lt;25,Summary!$N18,if(AF2&lt;37,Summary!$O18,if(AF2&lt;49,Summary!$P18, Summary!$Q18)))))</f>
        <v>3021.681604</v>
      </c>
      <c r="AS22" s="66">
        <f>AG7*(1-if(AG2&lt;13,Summary!$M18,if(AG2&lt;25,Summary!$N18,if(AG2&lt;37,Summary!$O18,if(AG2&lt;49,Summary!$P18, Summary!$Q18)))))</f>
        <v>3464.534102</v>
      </c>
      <c r="AT22" s="66">
        <f>AH7*(1-if(AH2&lt;13,Summary!$M18,if(AH2&lt;25,Summary!$N18,if(AH2&lt;37,Summary!$O18,if(AH2&lt;49,Summary!$P18, Summary!$Q18)))))</f>
        <v>3971.857328</v>
      </c>
      <c r="AU22" s="66">
        <f>AI7*(1-if(AI2&lt;13,Summary!$M18,if(AI2&lt;25,Summary!$N18,if(AI2&lt;37,Summary!$O18,if(AI2&lt;49,Summary!$P18, Summary!$Q18)))))</f>
        <v>4553.628894</v>
      </c>
      <c r="AV22" s="66">
        <f>AJ7*(1-if(AJ2&lt;13,Summary!$M18,if(AJ2&lt;25,Summary!$N18,if(AJ2&lt;37,Summary!$O18,if(AJ2&lt;49,Summary!$P18, Summary!$Q18)))))</f>
        <v>5220.593922</v>
      </c>
      <c r="AW22" s="66">
        <f>AK7*(1-if(AK2&lt;13,Summary!$M18,if(AK2&lt;25,Summary!$N18,if(AK2&lt;37,Summary!$O18,if(AK2&lt;49,Summary!$P18, Summary!$Q18)))))</f>
        <v>5985.03255</v>
      </c>
      <c r="AX22" s="66">
        <f>AL7*(1-if(AL2&lt;13,Summary!$M18,if(AL2&lt;25,Summary!$N18,if(AL2&lt;37,Summary!$O18,if(AL2&lt;49,Summary!$P18, Summary!$Q18)))))</f>
        <v>5402.806563</v>
      </c>
      <c r="AY22" s="66">
        <f>AM7*(1-if(AM2&lt;13,Summary!$M18,if(AM2&lt;25,Summary!$N18,if(AM2&lt;37,Summary!$O18,if(AM2&lt;49,Summary!$P18, Summary!$Q18)))))</f>
        <v>6193.782402</v>
      </c>
      <c r="AZ22" s="66">
        <f>AN7*(1-if(AN2&lt;13,Summary!$M18,if(AN2&lt;25,Summary!$N18,if(AN2&lt;37,Summary!$O18,if(AN2&lt;49,Summary!$P18, Summary!$Q18)))))</f>
        <v>6901.864593</v>
      </c>
      <c r="BA22" s="66">
        <f>AO7*(1-if(AO2&lt;13,Summary!$M18,if(AO2&lt;25,Summary!$N18,if(AO2&lt;37,Summary!$O18,if(AO2&lt;49,Summary!$P18, Summary!$Q18)))))</f>
        <v>7713.757521</v>
      </c>
      <c r="BB22" s="66">
        <f>AP7*(1-if(AP2&lt;13,Summary!$M18,if(AP2&lt;25,Summary!$N18,if(AP2&lt;37,Summary!$O18,if(AP2&lt;49,Summary!$P18, Summary!$Q18)))))</f>
        <v>8619.389995</v>
      </c>
      <c r="BC22" s="66">
        <f>AQ7*(1-if(AQ2&lt;13,Summary!$M18,if(AQ2&lt;25,Summary!$N18,if(AQ2&lt;37,Summary!$O18,if(AQ2&lt;49,Summary!$P18, Summary!$Q18)))))</f>
        <v>9631.157327</v>
      </c>
      <c r="BD22" s="66">
        <f>AR7*(1-if(AR2&lt;13,Summary!$M18,if(AR2&lt;25,Summary!$N18,if(AR2&lt;37,Summary!$O18,if(AR2&lt;49,Summary!$P18, Summary!$Q18)))))</f>
        <v>10761.45483</v>
      </c>
      <c r="BE22" s="66">
        <f>AS7*(1-if(AS2&lt;13,Summary!$M18,if(AS2&lt;25,Summary!$N18,if(AS2&lt;37,Summary!$O18,if(AS2&lt;49,Summary!$P18, Summary!$Q18)))))</f>
        <v>12024.22723</v>
      </c>
      <c r="BF22" s="66">
        <f>AT7*(1-if(AT2&lt;13,Summary!$M18,if(AT2&lt;25,Summary!$N18,if(AT2&lt;37,Summary!$O18,if(AT2&lt;49,Summary!$P18, Summary!$Q18)))))</f>
        <v>13435.74337</v>
      </c>
      <c r="BG22" s="66">
        <f>AU7*(1-if(AU2&lt;13,Summary!$M18,if(AU2&lt;25,Summary!$N18,if(AU2&lt;37,Summary!$O18,if(AU2&lt;49,Summary!$P18, Summary!$Q18)))))</f>
        <v>15012.27209</v>
      </c>
      <c r="BH22" s="66">
        <f>AV7*(1-if(AV2&lt;13,Summary!$M18,if(AV2&lt;25,Summary!$N18,if(AV2&lt;37,Summary!$O18,if(AV2&lt;49,Summary!$P18, Summary!$Q18)))))</f>
        <v>16774.7305</v>
      </c>
      <c r="BI22" s="66">
        <f>AW7*(1-if(AW2&lt;13,Summary!$M18,if(AW2&lt;25,Summary!$N18,if(AW2&lt;37,Summary!$O18,if(AW2&lt;49,Summary!$P18, Summary!$Q18)))))</f>
        <v>18743.26097</v>
      </c>
      <c r="BJ22" s="66">
        <f>AX7*(1-if(AX2&lt;13,Summary!$M18,if(AX2&lt;25,Summary!$N18,if(AX2&lt;37,Summary!$O18,if(AX2&lt;49,Summary!$P18, Summary!$Q18)))))</f>
        <v>16488.5772</v>
      </c>
      <c r="BK22" s="66">
        <f>AY7*(1-if(AY2&lt;13,Summary!$M18,if(AY2&lt;25,Summary!$N18,if(AY2&lt;37,Summary!$O18,if(AY2&lt;49,Summary!$P18, Summary!$Q18)))))</f>
        <v>18423.948</v>
      </c>
      <c r="BL22" s="66">
        <f>AZ7*(1-if(AZ2&lt;13,Summary!$M18,if(AZ2&lt;25,Summary!$N18,if(AZ2&lt;37,Summary!$O18,if(AZ2&lt;49,Summary!$P18, Summary!$Q18)))))</f>
        <v>20106.74313</v>
      </c>
      <c r="BM22" s="66">
        <f>BA7*(1-if(BA2&lt;13,Summary!$M18,if(BA2&lt;25,Summary!$N18,if(BA2&lt;37,Summary!$O18,if(BA2&lt;49,Summary!$P18, Summary!$Q18)))))</f>
        <v>21988.9401</v>
      </c>
      <c r="BN22" s="66">
        <f>BB7*(1-if(BB2&lt;13,Summary!$M18,if(BB2&lt;25,Summary!$N18,if(BB2&lt;37,Summary!$O18,if(BB2&lt;49,Summary!$P18, Summary!$Q18)))))</f>
        <v>24043.17003</v>
      </c>
      <c r="BO22" s="66">
        <f>BC7*(1-if(BC2&lt;13,Summary!$M18,if(BC2&lt;25,Summary!$N18,if(BC2&lt;37,Summary!$O18,if(BC2&lt;49,Summary!$P18, Summary!$Q18)))))</f>
        <v>26289.76409</v>
      </c>
      <c r="BP22" s="66">
        <f>BD7*(1-if(BD2&lt;13,Summary!$M18,if(BD2&lt;25,Summary!$N18,if(BD2&lt;37,Summary!$O18,if(BD2&lt;49,Summary!$P18, Summary!$Q18)))))</f>
        <v>28745.92557</v>
      </c>
      <c r="BQ22" s="66">
        <f>BE7*(1-if(BE2&lt;13,Summary!$M18,if(BE2&lt;25,Summary!$N18,if(BE2&lt;37,Summary!$O18,if(BE2&lt;49,Summary!$P18, Summary!$Q18)))))</f>
        <v>31431.98565</v>
      </c>
      <c r="BR22" s="66">
        <f>BF7*(1-if(BF2&lt;13,Summary!$M18,if(BF2&lt;25,Summary!$N18,if(BF2&lt;37,Summary!$O18,if(BF2&lt;49,Summary!$P18, Summary!$Q18)))))</f>
        <v>34368.27548</v>
      </c>
      <c r="BS22" s="66">
        <f>BG7*(1-if(BG2&lt;13,Summary!$M18,if(BG2&lt;25,Summary!$N18,if(BG2&lt;37,Summary!$O18,if(BG2&lt;49,Summary!$P18, Summary!$Q18)))))</f>
        <v>37579.81804</v>
      </c>
      <c r="BT22" s="66">
        <f>BH7*(1-if(BH2&lt;13,Summary!$M18,if(BH2&lt;25,Summary!$N18,if(BH2&lt;37,Summary!$O18,if(BH2&lt;49,Summary!$P18, Summary!$Q18)))))</f>
        <v>41090.85436</v>
      </c>
      <c r="BU22" s="66">
        <f>BI7*(1-if(BI2&lt;13,Summary!$M18,if(BI2&lt;25,Summary!$N18,if(BI2&lt;37,Summary!$O18,if(BI2&lt;49,Summary!$P18, Summary!$Q18)))))</f>
        <v>44929.53526</v>
      </c>
    </row>
    <row r="23" ht="15.75" customHeight="1">
      <c r="A23" s="77" t="s">
        <v>59</v>
      </c>
      <c r="B23" s="72">
        <f>B15*if(B2&lt;13,Summary!$M25,if(B2&lt;25,Summary!$N25,if(B2&lt;37,Summary!$O25,if(B2&lt;49,Summary!$P25, Summary!$Q25))))</f>
        <v>2400</v>
      </c>
      <c r="C23" s="72">
        <f>C15*if(C2&lt;13,Summary!$M25,if(C2&lt;25,Summary!$N25,if(C2&lt;37,Summary!$O25,if(C2&lt;49,Summary!$P25, Summary!$Q25))))</f>
        <v>3360</v>
      </c>
      <c r="D23" s="72">
        <f>D15*if(D2&lt;13,Summary!$M25,if(D2&lt;25,Summary!$N25,if(D2&lt;37,Summary!$O25,if(D2&lt;49,Summary!$P25, Summary!$Q25))))</f>
        <v>4290</v>
      </c>
      <c r="E23" s="72">
        <f>E15*if(E2&lt;13,Summary!$M25,if(E2&lt;25,Summary!$N25,if(E2&lt;37,Summary!$O25,if(E2&lt;49,Summary!$P25, Summary!$Q25))))</f>
        <v>5940</v>
      </c>
      <c r="F23" s="72">
        <f>F15*if(F2&lt;13,Summary!$M25,if(F2&lt;25,Summary!$N25,if(F2&lt;37,Summary!$O25,if(F2&lt;49,Summary!$P25, Summary!$Q25))))</f>
        <v>7590</v>
      </c>
      <c r="G23" s="72">
        <f>G15*if(G2&lt;13,Summary!$M25,if(G2&lt;25,Summary!$N25,if(G2&lt;37,Summary!$O25,if(G2&lt;49,Summary!$P25, Summary!$Q25))))</f>
        <v>9240</v>
      </c>
      <c r="H23" s="72">
        <f>H15*if(H2&lt;13,Summary!$M25,if(H2&lt;25,Summary!$N25,if(H2&lt;37,Summary!$O25,if(H2&lt;49,Summary!$P25, Summary!$Q25))))</f>
        <v>11580</v>
      </c>
      <c r="I23" s="72">
        <f>I15*if(I2&lt;13,Summary!$M25,if(I2&lt;25,Summary!$N25,if(I2&lt;37,Summary!$O25,if(I2&lt;49,Summary!$P25, Summary!$Q25))))</f>
        <v>17520</v>
      </c>
      <c r="J23" s="72">
        <f>J15*if(J2&lt;13,Summary!$M25,if(J2&lt;25,Summary!$N25,if(J2&lt;37,Summary!$O25,if(J2&lt;49,Summary!$P25, Summary!$Q25))))</f>
        <v>20670</v>
      </c>
      <c r="K23" s="72">
        <f>K15*if(K2&lt;13,Summary!$M25,if(K2&lt;25,Summary!$N25,if(K2&lt;37,Summary!$O25,if(K2&lt;49,Summary!$P25, Summary!$Q25))))</f>
        <v>25476</v>
      </c>
      <c r="L23" s="72">
        <f>L15*if(L2&lt;13,Summary!$M25,if(L2&lt;25,Summary!$N25,if(L2&lt;37,Summary!$O25,if(L2&lt;49,Summary!$P25, Summary!$Q25))))</f>
        <v>31140</v>
      </c>
      <c r="M23" s="72">
        <f>M15*if(M2&lt;13,Summary!$M25,if(M2&lt;25,Summary!$N25,if(M2&lt;37,Summary!$O25,if(M2&lt;49,Summary!$P25, Summary!$Q25))))</f>
        <v>38118</v>
      </c>
      <c r="N23" s="72">
        <f>N15*if(N2&lt;13,Summary!$M25,if(N2&lt;25,Summary!$N25,if(N2&lt;37,Summary!$O25,if(N2&lt;49,Summary!$P25, Summary!$Q25))))</f>
        <v>47983.2761</v>
      </c>
      <c r="O23" s="72">
        <f>O15*if(O2&lt;13,Summary!$M25,if(O2&lt;25,Summary!$N25,if(O2&lt;37,Summary!$O25,if(O2&lt;49,Summary!$P25, Summary!$Q25))))</f>
        <v>56735.57497</v>
      </c>
      <c r="P23" s="72">
        <f>P15*if(P2&lt;13,Summary!$M25,if(P2&lt;25,Summary!$N25,if(P2&lt;37,Summary!$O25,if(P2&lt;49,Summary!$P25, Summary!$Q25))))</f>
        <v>67039.51938</v>
      </c>
      <c r="Q23" s="72">
        <f>Q15*if(Q2&lt;13,Summary!$M25,if(Q2&lt;25,Summary!$N25,if(Q2&lt;37,Summary!$O25,if(Q2&lt;49,Summary!$P25, Summary!$Q25))))</f>
        <v>79200.50279</v>
      </c>
      <c r="R23" s="72">
        <f>R15*if(R2&lt;13,Summary!$M25,if(R2&lt;25,Summary!$N25,if(R2&lt;37,Summary!$O25,if(R2&lt;49,Summary!$P25, Summary!$Q25))))</f>
        <v>93614.14856</v>
      </c>
      <c r="S23" s="72">
        <f>S15*if(S2&lt;13,Summary!$M25,if(S2&lt;25,Summary!$N25,if(S2&lt;37,Summary!$O25,if(S2&lt;49,Summary!$P25, Summary!$Q25))))</f>
        <v>110605.6441</v>
      </c>
      <c r="T23" s="72">
        <f>T15*if(T2&lt;13,Summary!$M25,if(T2&lt;25,Summary!$N25,if(T2&lt;37,Summary!$O25,if(T2&lt;49,Summary!$P25, Summary!$Q25))))</f>
        <v>130700.4308</v>
      </c>
      <c r="U23" s="72">
        <f>U15*if(U2&lt;13,Summary!$M25,if(U2&lt;25,Summary!$N25,if(U2&lt;37,Summary!$O25,if(U2&lt;49,Summary!$P25, Summary!$Q25))))</f>
        <v>154431.4048</v>
      </c>
      <c r="V23" s="72">
        <f>V15*if(V2&lt;13,Summary!$M25,if(V2&lt;25,Summary!$N25,if(V2&lt;37,Summary!$O25,if(V2&lt;49,Summary!$P25, Summary!$Q25))))</f>
        <v>182479.7887</v>
      </c>
      <c r="W23" s="72">
        <f>W15*if(W2&lt;13,Summary!$M25,if(W2&lt;25,Summary!$N25,if(W2&lt;37,Summary!$O25,if(W2&lt;49,Summary!$P25, Summary!$Q25))))</f>
        <v>215612.1512</v>
      </c>
      <c r="X23" s="72">
        <f>X15*if(X2&lt;13,Summary!$M25,if(X2&lt;25,Summary!$N25,if(X2&lt;37,Summary!$O25,if(X2&lt;49,Summary!$P25, Summary!$Q25))))</f>
        <v>254763.1811</v>
      </c>
      <c r="Y23" s="72">
        <f>Y15*if(Y2&lt;13,Summary!$M25,if(Y2&lt;25,Summary!$N25,if(Y2&lt;37,Summary!$O25,if(Y2&lt;49,Summary!$P25, Summary!$Q25))))</f>
        <v>301043.1432</v>
      </c>
      <c r="Z23" s="72">
        <f>Z15*if(Z2&lt;13,Summary!$M25,if(Z2&lt;25,Summary!$N25,if(Z2&lt;37,Summary!$O25,if(Z2&lt;49,Summary!$P25, Summary!$Q25))))</f>
        <v>367374.0575</v>
      </c>
      <c r="AA23" s="72">
        <f>AA15*if(AA2&lt;13,Summary!$M25,if(AA2&lt;25,Summary!$N25,if(AA2&lt;37,Summary!$O25,if(AA2&lt;49,Summary!$P25, Summary!$Q25))))</f>
        <v>421393.5045</v>
      </c>
      <c r="AB23" s="72">
        <f>AB15*if(AB2&lt;13,Summary!$M25,if(AB2&lt;25,Summary!$N25,if(AB2&lt;37,Summary!$O25,if(AB2&lt;49,Summary!$P25, Summary!$Q25))))</f>
        <v>483069.0614</v>
      </c>
      <c r="AC23" s="72">
        <f>AC15*if(AC2&lt;13,Summary!$M25,if(AC2&lt;25,Summary!$N25,if(AC2&lt;37,Summary!$O25,if(AC2&lt;49,Summary!$P25, Summary!$Q25))))</f>
        <v>553823.6431</v>
      </c>
      <c r="AD23" s="72">
        <f>AD15*if(AD2&lt;13,Summary!$M25,if(AD2&lt;25,Summary!$N25,if(AD2&lt;37,Summary!$O25,if(AD2&lt;49,Summary!$P25, Summary!$Q25))))</f>
        <v>634940.0439</v>
      </c>
      <c r="AE23" s="72">
        <f>AE15*if(AE2&lt;13,Summary!$M25,if(AE2&lt;25,Summary!$N25,if(AE2&lt;37,Summary!$O25,if(AE2&lt;49,Summary!$P25, Summary!$Q25))))</f>
        <v>727946.9595</v>
      </c>
      <c r="AF23" s="72">
        <f>AF15*if(AF2&lt;13,Summary!$M25,if(AF2&lt;25,Summary!$N25,if(AF2&lt;37,Summary!$O25,if(AF2&lt;49,Summary!$P25, Summary!$Q25))))</f>
        <v>834569.2544</v>
      </c>
      <c r="AG23" s="72">
        <f>AG15*if(AG2&lt;13,Summary!$M25,if(AG2&lt;25,Summary!$N25,if(AG2&lt;37,Summary!$O25,if(AG2&lt;49,Summary!$P25, Summary!$Q25))))</f>
        <v>956812.0345</v>
      </c>
      <c r="AH23" s="72">
        <f>AH15*if(AH2&lt;13,Summary!$M25,if(AH2&lt;25,Summary!$N25,if(AH2&lt;37,Summary!$O25,if(AH2&lt;49,Summary!$P25, Summary!$Q25))))</f>
        <v>1096960.647</v>
      </c>
      <c r="AI23" s="72">
        <f>AI15*if(AI2&lt;13,Summary!$M25,if(AI2&lt;25,Summary!$N25,if(AI2&lt;37,Summary!$O25,if(AI2&lt;49,Summary!$P25, Summary!$Q25))))</f>
        <v>1257630.413</v>
      </c>
      <c r="AJ23" s="72">
        <f>AJ15*if(AJ2&lt;13,Summary!$M25,if(AJ2&lt;25,Summary!$N25,if(AJ2&lt;37,Summary!$O25,if(AJ2&lt;49,Summary!$P25, Summary!$Q25))))</f>
        <v>1441828.992</v>
      </c>
      <c r="AK23" s="72">
        <f>AK15*if(AK2&lt;13,Summary!$M25,if(AK2&lt;25,Summary!$N25,if(AK2&lt;37,Summary!$O25,if(AK2&lt;49,Summary!$P25, Summary!$Q25))))</f>
        <v>1653012.427</v>
      </c>
      <c r="AL23" s="72">
        <f>AL15*if(AL2&lt;13,Summary!$M25,if(AL2&lt;25,Summary!$N25,if(AL2&lt;37,Summary!$O25,if(AL2&lt;49,Summary!$P25, Summary!$Q25))))</f>
        <v>1964317.957</v>
      </c>
      <c r="AM23" s="72">
        <f>AM15*if(AM2&lt;13,Summary!$M25,if(AM2&lt;25,Summary!$N25,if(AM2&lt;37,Summary!$O25,if(AM2&lt;49,Summary!$P25, Summary!$Q25))))</f>
        <v>2195544.942</v>
      </c>
      <c r="AN23" s="72">
        <f>AN15*if(AN2&lt;13,Summary!$M25,if(AN2&lt;25,Summary!$N25,if(AN2&lt;37,Summary!$O25,if(AN2&lt;49,Summary!$P25, Summary!$Q25))))</f>
        <v>2453153.128</v>
      </c>
      <c r="AO23" s="72">
        <f>AO15*if(AO2&lt;13,Summary!$M25,if(AO2&lt;25,Summary!$N25,if(AO2&lt;37,Summary!$O25,if(AO2&lt;49,Summary!$P25, Summary!$Q25))))</f>
        <v>2741077.534</v>
      </c>
      <c r="AP23" s="72">
        <f>AP15*if(AP2&lt;13,Summary!$M25,if(AP2&lt;25,Summary!$N25,if(AP2&lt;37,Summary!$O25,if(AP2&lt;49,Summary!$P25, Summary!$Q25))))</f>
        <v>3062787.519</v>
      </c>
      <c r="AQ23" s="72">
        <f>AQ15*if(AQ2&lt;13,Summary!$M25,if(AQ2&lt;25,Summary!$N25,if(AQ2&lt;37,Summary!$O25,if(AQ2&lt;49,Summary!$P25, Summary!$Q25))))</f>
        <v>3422272.036</v>
      </c>
      <c r="AR23" s="72">
        <f>AR15*if(AR2&lt;13,Summary!$M25,if(AR2&lt;25,Summary!$N25,if(AR2&lt;37,Summary!$O25,if(AR2&lt;49,Summary!$P25, Summary!$Q25))))</f>
        <v>3823966.386</v>
      </c>
      <c r="AS23" s="72">
        <f>AS15*if(AS2&lt;13,Summary!$M25,if(AS2&lt;25,Summary!$N25,if(AS2&lt;37,Summary!$O25,if(AS2&lt;49,Summary!$P25, Summary!$Q25))))</f>
        <v>4272775.971</v>
      </c>
      <c r="AT23" s="72">
        <f>AT15*if(AT2&lt;13,Summary!$M25,if(AT2&lt;25,Summary!$N25,if(AT2&lt;37,Summary!$O25,if(AT2&lt;49,Summary!$P25, Summary!$Q25))))</f>
        <v>4774276.711</v>
      </c>
      <c r="AU23" s="72">
        <f>AU15*if(AU2&lt;13,Summary!$M25,if(AU2&lt;25,Summary!$N25,if(AU2&lt;37,Summary!$O25,if(AU2&lt;49,Summary!$P25, Summary!$Q25))))</f>
        <v>5334605.184</v>
      </c>
      <c r="AV23" s="72">
        <f>AV15*if(AV2&lt;13,Summary!$M25,if(AV2&lt;25,Summary!$N25,if(AV2&lt;37,Summary!$O25,if(AV2&lt;49,Summary!$P25, Summary!$Q25))))</f>
        <v>5960749.605</v>
      </c>
      <c r="AW23" s="72">
        <f>AW15*if(AW2&lt;13,Summary!$M25,if(AW2&lt;25,Summary!$N25,if(AW2&lt;37,Summary!$O25,if(AW2&lt;49,Summary!$P25, Summary!$Q25))))</f>
        <v>6660373.149</v>
      </c>
      <c r="AX23" s="72">
        <f>AX15*if(AX2&lt;13,Summary!$M25,if(AX2&lt;25,Summary!$N25,if(AX2&lt;37,Summary!$O25,if(AX2&lt;49,Summary!$P25, Summary!$Q25))))</f>
        <v>7737065.608</v>
      </c>
      <c r="AY23" s="72">
        <f>AY15*if(AY2&lt;13,Summary!$M25,if(AY2&lt;25,Summary!$N25,if(AY2&lt;37,Summary!$O25,if(AY2&lt;49,Summary!$P25, Summary!$Q25))))</f>
        <v>8461411.12</v>
      </c>
      <c r="AZ23" s="72">
        <f>AZ15*if(AZ2&lt;13,Summary!$M25,if(AZ2&lt;25,Summary!$N25,if(AZ2&lt;37,Summary!$O25,if(AZ2&lt;49,Summary!$P25, Summary!$Q25))))</f>
        <v>9251852.189</v>
      </c>
      <c r="BA23" s="72">
        <f>BA15*if(BA2&lt;13,Summary!$M25,if(BA2&lt;25,Summary!$N25,if(BA2&lt;37,Summary!$O25,if(BA2&lt;49,Summary!$P25, Summary!$Q25))))</f>
        <v>10116274.39</v>
      </c>
      <c r="BB23" s="72">
        <f>BB15*if(BB2&lt;13,Summary!$M25,if(BB2&lt;25,Summary!$N25,if(BB2&lt;37,Summary!$O25,if(BB2&lt;49,Summary!$P25, Summary!$Q25))))</f>
        <v>11061466.44</v>
      </c>
      <c r="BC23" s="72">
        <f>BC15*if(BC2&lt;13,Summary!$M25,if(BC2&lt;25,Summary!$N25,if(BC2&lt;37,Summary!$O25,if(BC2&lt;49,Summary!$P25, Summary!$Q25))))</f>
        <v>12094982.87</v>
      </c>
      <c r="BD23" s="72">
        <f>BD15*if(BD2&lt;13,Summary!$M25,if(BD2&lt;25,Summary!$N25,if(BD2&lt;37,Summary!$O25,if(BD2&lt;49,Summary!$P25, Summary!$Q25))))</f>
        <v>13225053.15</v>
      </c>
      <c r="BE23" s="72">
        <f>BE15*if(BE2&lt;13,Summary!$M25,if(BE2&lt;25,Summary!$N25,if(BE2&lt;37,Summary!$O25,if(BE2&lt;49,Summary!$P25, Summary!$Q25))))</f>
        <v>14460711.57</v>
      </c>
      <c r="BF23" s="72">
        <f>BF15*if(BF2&lt;13,Summary!$M25,if(BF2&lt;25,Summary!$N25,if(BF2&lt;37,Summary!$O25,if(BF2&lt;49,Summary!$P25, Summary!$Q25))))</f>
        <v>15811797.19</v>
      </c>
      <c r="BG23" s="72">
        <f>BG15*if(BG2&lt;13,Summary!$M25,if(BG2&lt;25,Summary!$N25,if(BG2&lt;37,Summary!$O25,if(BG2&lt;49,Summary!$P25, Summary!$Q25))))</f>
        <v>17289148.57</v>
      </c>
      <c r="BH23" s="72">
        <f>BH15*if(BH2&lt;13,Summary!$M25,if(BH2&lt;25,Summary!$N25,if(BH2&lt;37,Summary!$O25,if(BH2&lt;49,Summary!$P25, Summary!$Q25))))</f>
        <v>18904493.34</v>
      </c>
      <c r="BI23" s="72">
        <f>BI15*if(BI2&lt;13,Summary!$M25,if(BI2&lt;25,Summary!$N25,if(BI2&lt;37,Summary!$O25,if(BI2&lt;49,Summary!$P25, Summary!$Q25))))</f>
        <v>20670766.42</v>
      </c>
      <c r="BJ23" s="72">
        <f>BJ15*if(BJ2&lt;13,Summary!$M25,if(BJ2&lt;25,Summary!$N25,if(BJ2&lt;37,Summary!$O25,if(BJ2&lt;49,Summary!$P25, Summary!$Q25))))</f>
        <v>22602077.35</v>
      </c>
      <c r="BK23" s="72">
        <f>BK15*if(BK2&lt;13,Summary!$M25,if(BK2&lt;25,Summary!$N25,if(BK2&lt;37,Summary!$O25,if(BK2&lt;49,Summary!$P25, Summary!$Q25))))</f>
        <v>24713827.24</v>
      </c>
      <c r="BL23" s="72">
        <f>BL15*if(BL2&lt;13,Summary!$M25,if(BL2&lt;25,Summary!$N25,if(BL2&lt;37,Summary!$O25,if(BL2&lt;49,Summary!$P25, Summary!$Q25))))</f>
        <v>27022864.5</v>
      </c>
      <c r="BM23" s="72">
        <f>BM15*if(BM2&lt;13,Summary!$M25,if(BM2&lt;25,Summary!$N25,if(BM2&lt;37,Summary!$O25,if(BM2&lt;49,Summary!$P25, Summary!$Q25))))</f>
        <v>29547647.12</v>
      </c>
      <c r="BN23" s="72">
        <f>BN15*if(BN2&lt;13,Summary!$M25,if(BN2&lt;25,Summary!$N25,if(BN2&lt;37,Summary!$O25,if(BN2&lt;49,Summary!$P25, Summary!$Q25))))</f>
        <v>32308333.47</v>
      </c>
      <c r="BO23" s="72">
        <f>BO15*if(BO2&lt;13,Summary!$M25,if(BO2&lt;25,Summary!$N25,if(BO2&lt;37,Summary!$O25,if(BO2&lt;49,Summary!$P25, Summary!$Q25))))</f>
        <v>35326951.13</v>
      </c>
      <c r="BP23" s="72">
        <f>BP15*if(BP2&lt;13,Summary!$M25,if(BP2&lt;25,Summary!$N25,if(BP2&lt;37,Summary!$O25,if(BP2&lt;49,Summary!$P25, Summary!$Q25))))</f>
        <v>38627610.95</v>
      </c>
      <c r="BQ23" s="72">
        <f>BQ15*if(BQ2&lt;13,Summary!$M25,if(BQ2&lt;25,Summary!$N25,if(BQ2&lt;37,Summary!$O25,if(BQ2&lt;49,Summary!$P25, Summary!$Q25))))</f>
        <v>42236643.42</v>
      </c>
      <c r="BR23" s="72">
        <f>BR15*if(BR2&lt;13,Summary!$M25,if(BR2&lt;25,Summary!$N25,if(BR2&lt;37,Summary!$O25,if(BR2&lt;49,Summary!$P25, Summary!$Q25))))</f>
        <v>46182897.29</v>
      </c>
      <c r="BS23" s="72">
        <f>BS15*if(BS2&lt;13,Summary!$M25,if(BS2&lt;25,Summary!$N25,if(BS2&lt;37,Summary!$O25,if(BS2&lt;49,Summary!$P25, Summary!$Q25))))</f>
        <v>50497843.21</v>
      </c>
      <c r="BT23" s="72">
        <f>BT15*if(BT2&lt;13,Summary!$M25,if(BT2&lt;25,Summary!$N25,if(BT2&lt;37,Summary!$O25,if(BT2&lt;49,Summary!$P25, Summary!$Q25))))</f>
        <v>55215950.35</v>
      </c>
      <c r="BU23" s="72">
        <f>BU15*if(BU2&lt;13,Summary!$M25,if(BU2&lt;25,Summary!$N25,if(BU2&lt;37,Summary!$O25,if(BU2&lt;49,Summary!$P25, Summary!$Q25))))</f>
        <v>60374868.03</v>
      </c>
    </row>
    <row r="24" ht="15.75" customHeight="1">
      <c r="A24" s="60" t="s">
        <v>68</v>
      </c>
      <c r="B24" s="66">
        <f>int(B9*if(B2&lt;13,Summary!$M29,if(B2&lt;25,Summary!$N29,if(B2&lt;37,Summary!$O29,if(B2&lt;49,Summary!$P29, Summary!$Q29)))))</f>
        <v>2</v>
      </c>
      <c r="C24" s="66">
        <f>int(C9*if(C2&lt;13,Summary!$M29,if(C2&lt;25,Summary!$N29,if(C2&lt;37,Summary!$O29,if(C2&lt;49,Summary!$P29, Summary!$Q29)))))</f>
        <v>2</v>
      </c>
      <c r="D24" s="66">
        <f>int(D9*if(D2&lt;13,Summary!$M29,if(D2&lt;25,Summary!$N29,if(D2&lt;37,Summary!$O29,if(D2&lt;49,Summary!$P29, Summary!$Q29)))))</f>
        <v>3</v>
      </c>
      <c r="E24" s="66">
        <f>int(E9*if(E2&lt;13,Summary!$M29,if(E2&lt;25,Summary!$N29,if(E2&lt;37,Summary!$O29,if(E2&lt;49,Summary!$P29, Summary!$Q29)))))</f>
        <v>4</v>
      </c>
      <c r="F24" s="66">
        <f>int(F9*if(F2&lt;13,Summary!$M29,if(F2&lt;25,Summary!$N29,if(F2&lt;37,Summary!$O29,if(F2&lt;49,Summary!$P29, Summary!$Q29)))))</f>
        <v>6</v>
      </c>
      <c r="G24" s="66">
        <f>int(G9*if(G2&lt;13,Summary!$M29,if(G2&lt;25,Summary!$N29,if(G2&lt;37,Summary!$O29,if(G2&lt;49,Summary!$P29, Summary!$Q29)))))</f>
        <v>7</v>
      </c>
      <c r="H24" s="66">
        <f>int(H9*if(H2&lt;13,Summary!$M29,if(H2&lt;25,Summary!$N29,if(H2&lt;37,Summary!$O29,if(H2&lt;49,Summary!$P29, Summary!$Q29)))))</f>
        <v>9</v>
      </c>
      <c r="I24" s="66">
        <f>int(I9*if(I2&lt;13,Summary!$M29,if(I2&lt;25,Summary!$N29,if(I2&lt;37,Summary!$O29,if(I2&lt;49,Summary!$P29, Summary!$Q29)))))</f>
        <v>14</v>
      </c>
      <c r="J24" s="66">
        <f>int(J9*if(J2&lt;13,Summary!$M29,if(J2&lt;25,Summary!$N29,if(J2&lt;37,Summary!$O29,if(J2&lt;49,Summary!$P29, Summary!$Q29)))))</f>
        <v>17</v>
      </c>
      <c r="K24" s="66">
        <f>int(K9*if(K2&lt;13,Summary!$M29,if(K2&lt;25,Summary!$N29,if(K2&lt;37,Summary!$O29,if(K2&lt;49,Summary!$P29, Summary!$Q29)))))</f>
        <v>21</v>
      </c>
      <c r="L24" s="66">
        <f>int(L9*if(L2&lt;13,Summary!$M29,if(L2&lt;25,Summary!$N29,if(L2&lt;37,Summary!$O29,if(L2&lt;49,Summary!$P29, Summary!$Q29)))))</f>
        <v>25</v>
      </c>
      <c r="M24" s="66">
        <f>int(M9*if(M2&lt;13,Summary!$M29,if(M2&lt;25,Summary!$N29,if(M2&lt;37,Summary!$O29,if(M2&lt;49,Summary!$P29, Summary!$Q29)))))</f>
        <v>31</v>
      </c>
      <c r="N24" s="66">
        <f>int(N9*if(N2&lt;13,Summary!$M29,if(N2&lt;25,Summary!$N29,if(N2&lt;37,Summary!$O29,if(N2&lt;49,Summary!$P29, Summary!$Q29)))))</f>
        <v>37</v>
      </c>
      <c r="O24" s="66">
        <f>int(O9*if(O2&lt;13,Summary!$M29,if(O2&lt;25,Summary!$N29,if(O2&lt;37,Summary!$O29,if(O2&lt;49,Summary!$P29, Summary!$Q29)))))</f>
        <v>44</v>
      </c>
      <c r="P24" s="66">
        <f>int(P9*if(P2&lt;13,Summary!$M29,if(P2&lt;25,Summary!$N29,if(P2&lt;37,Summary!$O29,if(P2&lt;49,Summary!$P29, Summary!$Q29)))))</f>
        <v>52</v>
      </c>
      <c r="Q24" s="66">
        <f>int(Q9*if(Q2&lt;13,Summary!$M29,if(Q2&lt;25,Summary!$N29,if(Q2&lt;37,Summary!$O29,if(Q2&lt;49,Summary!$P29, Summary!$Q29)))))</f>
        <v>62</v>
      </c>
      <c r="R24" s="66">
        <f>int(R9*if(R2&lt;13,Summary!$M29,if(R2&lt;25,Summary!$N29,if(R2&lt;37,Summary!$O29,if(R2&lt;49,Summary!$P29, Summary!$Q29)))))</f>
        <v>73</v>
      </c>
      <c r="S24" s="66">
        <f>int(S9*if(S2&lt;13,Summary!$M29,if(S2&lt;25,Summary!$N29,if(S2&lt;37,Summary!$O29,if(S2&lt;49,Summary!$P29, Summary!$Q29)))))</f>
        <v>86</v>
      </c>
      <c r="T24" s="66">
        <f>int(T9*if(T2&lt;13,Summary!$M29,if(T2&lt;25,Summary!$N29,if(T2&lt;37,Summary!$O29,if(T2&lt;49,Summary!$P29, Summary!$Q29)))))</f>
        <v>102</v>
      </c>
      <c r="U24" s="66">
        <f>int(U9*if(U2&lt;13,Summary!$M29,if(U2&lt;25,Summary!$N29,if(U2&lt;37,Summary!$O29,if(U2&lt;49,Summary!$P29, Summary!$Q29)))))</f>
        <v>121</v>
      </c>
      <c r="V24" s="66">
        <f>int(V9*if(V2&lt;13,Summary!$M29,if(V2&lt;25,Summary!$N29,if(V2&lt;37,Summary!$O29,if(V2&lt;49,Summary!$P29, Summary!$Q29)))))</f>
        <v>143</v>
      </c>
      <c r="W24" s="66">
        <f>int(W9*if(W2&lt;13,Summary!$M29,if(W2&lt;25,Summary!$N29,if(W2&lt;37,Summary!$O29,if(W2&lt;49,Summary!$P29, Summary!$Q29)))))</f>
        <v>169</v>
      </c>
      <c r="X24" s="66">
        <f>int(X9*if(X2&lt;13,Summary!$M29,if(X2&lt;25,Summary!$N29,if(X2&lt;37,Summary!$O29,if(X2&lt;49,Summary!$P29, Summary!$Q29)))))</f>
        <v>200</v>
      </c>
      <c r="Y24" s="66">
        <f>int(Y9*if(Y2&lt;13,Summary!$M29,if(Y2&lt;25,Summary!$N29,if(Y2&lt;37,Summary!$O29,if(Y2&lt;49,Summary!$P29, Summary!$Q29)))))</f>
        <v>236</v>
      </c>
      <c r="Z24" s="66">
        <f>int(Z9*if(Z2&lt;13,Summary!$M29,if(Z2&lt;25,Summary!$N29,if(Z2&lt;37,Summary!$O29,if(Z2&lt;49,Summary!$P29, Summary!$Q29)))))</f>
        <v>272</v>
      </c>
      <c r="AA24" s="66">
        <f>int(AA9*if(AA2&lt;13,Summary!$M29,if(AA2&lt;25,Summary!$N29,if(AA2&lt;37,Summary!$O29,if(AA2&lt;49,Summary!$P29, Summary!$Q29)))))</f>
        <v>312</v>
      </c>
      <c r="AB24" s="66">
        <f>int(AB9*if(AB2&lt;13,Summary!$M29,if(AB2&lt;25,Summary!$N29,if(AB2&lt;37,Summary!$O29,if(AB2&lt;49,Summary!$P29, Summary!$Q29)))))</f>
        <v>358</v>
      </c>
      <c r="AC24" s="66">
        <f>int(AC9*if(AC2&lt;13,Summary!$M29,if(AC2&lt;25,Summary!$N29,if(AC2&lt;37,Summary!$O29,if(AC2&lt;49,Summary!$P29, Summary!$Q29)))))</f>
        <v>411</v>
      </c>
      <c r="AD24" s="66">
        <f>int(AD9*if(AD2&lt;13,Summary!$M29,if(AD2&lt;25,Summary!$N29,if(AD2&lt;37,Summary!$O29,if(AD2&lt;49,Summary!$P29, Summary!$Q29)))))</f>
        <v>471</v>
      </c>
      <c r="AE24" s="66">
        <f>int(AE9*if(AE2&lt;13,Summary!$M29,if(AE2&lt;25,Summary!$N29,if(AE2&lt;37,Summary!$O29,if(AE2&lt;49,Summary!$P29, Summary!$Q29)))))</f>
        <v>540</v>
      </c>
      <c r="AF24" s="66">
        <f>int(AF9*if(AF2&lt;13,Summary!$M29,if(AF2&lt;25,Summary!$N29,if(AF2&lt;37,Summary!$O29,if(AF2&lt;49,Summary!$P29, Summary!$Q29)))))</f>
        <v>619</v>
      </c>
      <c r="AG24" s="66">
        <f>int(AG9*if(AG2&lt;13,Summary!$M29,if(AG2&lt;25,Summary!$N29,if(AG2&lt;37,Summary!$O29,if(AG2&lt;49,Summary!$P29, Summary!$Q29)))))</f>
        <v>710</v>
      </c>
      <c r="AH24" s="66">
        <f>int(AH9*if(AH2&lt;13,Summary!$M29,if(AH2&lt;25,Summary!$N29,if(AH2&lt;37,Summary!$O29,if(AH2&lt;49,Summary!$P29, Summary!$Q29)))))</f>
        <v>814</v>
      </c>
      <c r="AI24" s="66">
        <f>int(AI9*if(AI2&lt;13,Summary!$M29,if(AI2&lt;25,Summary!$N29,if(AI2&lt;37,Summary!$O29,if(AI2&lt;49,Summary!$P29, Summary!$Q29)))))</f>
        <v>933</v>
      </c>
      <c r="AJ24" s="66">
        <f>int(AJ9*if(AJ2&lt;13,Summary!$M29,if(AJ2&lt;25,Summary!$N29,if(AJ2&lt;37,Summary!$O29,if(AJ2&lt;49,Summary!$P29, Summary!$Q29)))))</f>
        <v>1070</v>
      </c>
      <c r="AK24" s="66">
        <f>int(AK9*if(AK2&lt;13,Summary!$M29,if(AK2&lt;25,Summary!$N29,if(AK2&lt;37,Summary!$O29,if(AK2&lt;49,Summary!$P29, Summary!$Q29)))))</f>
        <v>1227</v>
      </c>
      <c r="AL24" s="66">
        <f>int(AL9*if(AL2&lt;13,Summary!$M29,if(AL2&lt;25,Summary!$N29,if(AL2&lt;37,Summary!$O29,if(AL2&lt;49,Summary!$P29, Summary!$Q29)))))</f>
        <v>1381</v>
      </c>
      <c r="AM24" s="66">
        <f>int(AM9*if(AM2&lt;13,Summary!$M29,if(AM2&lt;25,Summary!$N29,if(AM2&lt;37,Summary!$O29,if(AM2&lt;49,Summary!$P29, Summary!$Q29)))))</f>
        <v>1544</v>
      </c>
      <c r="AN24" s="66">
        <f>int(AN9*if(AN2&lt;13,Summary!$M29,if(AN2&lt;25,Summary!$N29,if(AN2&lt;37,Summary!$O29,if(AN2&lt;49,Summary!$P29, Summary!$Q29)))))</f>
        <v>1725</v>
      </c>
      <c r="AO24" s="66">
        <f>int(AO9*if(AO2&lt;13,Summary!$M29,if(AO2&lt;25,Summary!$N29,if(AO2&lt;37,Summary!$O29,if(AO2&lt;49,Summary!$P29, Summary!$Q29)))))</f>
        <v>1927</v>
      </c>
      <c r="AP24" s="66">
        <f>int(AP9*if(AP2&lt;13,Summary!$M29,if(AP2&lt;25,Summary!$N29,if(AP2&lt;37,Summary!$O29,if(AP2&lt;49,Summary!$P29, Summary!$Q29)))))</f>
        <v>2154</v>
      </c>
      <c r="AQ24" s="66">
        <f>int(AQ9*if(AQ2&lt;13,Summary!$M29,if(AQ2&lt;25,Summary!$N29,if(AQ2&lt;37,Summary!$O29,if(AQ2&lt;49,Summary!$P29, Summary!$Q29)))))</f>
        <v>2406</v>
      </c>
      <c r="AR24" s="66">
        <f>int(AR9*if(AR2&lt;13,Summary!$M29,if(AR2&lt;25,Summary!$N29,if(AR2&lt;37,Summary!$O29,if(AR2&lt;49,Summary!$P29, Summary!$Q29)))))</f>
        <v>2689</v>
      </c>
      <c r="AS24" s="66">
        <f>int(AS9*if(AS2&lt;13,Summary!$M29,if(AS2&lt;25,Summary!$N29,if(AS2&lt;37,Summary!$O29,if(AS2&lt;49,Summary!$P29, Summary!$Q29)))))</f>
        <v>3005</v>
      </c>
      <c r="AT24" s="66">
        <f>int(AT9*if(AT2&lt;13,Summary!$M29,if(AT2&lt;25,Summary!$N29,if(AT2&lt;37,Summary!$O29,if(AT2&lt;49,Summary!$P29, Summary!$Q29)))))</f>
        <v>3357</v>
      </c>
      <c r="AU24" s="66">
        <f>int(AU9*if(AU2&lt;13,Summary!$M29,if(AU2&lt;25,Summary!$N29,if(AU2&lt;37,Summary!$O29,if(AU2&lt;49,Summary!$P29, Summary!$Q29)))))</f>
        <v>3751</v>
      </c>
      <c r="AV24" s="66">
        <f>int(AV9*if(AV2&lt;13,Summary!$M29,if(AV2&lt;25,Summary!$N29,if(AV2&lt;37,Summary!$O29,if(AV2&lt;49,Summary!$P29, Summary!$Q29)))))</f>
        <v>4192</v>
      </c>
      <c r="AW24" s="66">
        <f>int(AW9*if(AW2&lt;13,Summary!$M29,if(AW2&lt;25,Summary!$N29,if(AW2&lt;37,Summary!$O29,if(AW2&lt;49,Summary!$P29, Summary!$Q29)))))</f>
        <v>4684</v>
      </c>
      <c r="AX24" s="66">
        <f>int(AX9*if(AX2&lt;13,Summary!$M29,if(AX2&lt;25,Summary!$N29,if(AX2&lt;37,Summary!$O29,if(AX2&lt;49,Summary!$P29, Summary!$Q29)))))</f>
        <v>5163</v>
      </c>
      <c r="AY24" s="66">
        <f>int(AY9*if(AY2&lt;13,Summary!$M29,if(AY2&lt;25,Summary!$N29,if(AY2&lt;37,Summary!$O29,if(AY2&lt;49,Summary!$P29, Summary!$Q29)))))</f>
        <v>5646</v>
      </c>
      <c r="AZ24" s="66">
        <f>int(AZ9*if(AZ2&lt;13,Summary!$M29,if(AZ2&lt;25,Summary!$N29,if(AZ2&lt;37,Summary!$O29,if(AZ2&lt;49,Summary!$P29, Summary!$Q29)))))</f>
        <v>6174</v>
      </c>
      <c r="BA24" s="66">
        <f>int(BA9*if(BA2&lt;13,Summary!$M29,if(BA2&lt;25,Summary!$N29,if(BA2&lt;37,Summary!$O29,if(BA2&lt;49,Summary!$P29, Summary!$Q29)))))</f>
        <v>6751</v>
      </c>
      <c r="BB24" s="66">
        <f>int(BB9*if(BB2&lt;13,Summary!$M29,if(BB2&lt;25,Summary!$N29,if(BB2&lt;37,Summary!$O29,if(BB2&lt;49,Summary!$P29, Summary!$Q29)))))</f>
        <v>7381</v>
      </c>
      <c r="BC24" s="66">
        <f>int(BC9*if(BC2&lt;13,Summary!$M29,if(BC2&lt;25,Summary!$N29,if(BC2&lt;37,Summary!$O29,if(BC2&lt;49,Summary!$P29, Summary!$Q29)))))</f>
        <v>8071</v>
      </c>
      <c r="BD24" s="66">
        <f>int(BD9*if(BD2&lt;13,Summary!$M29,if(BD2&lt;25,Summary!$N29,if(BD2&lt;37,Summary!$O29,if(BD2&lt;49,Summary!$P29, Summary!$Q29)))))</f>
        <v>8825</v>
      </c>
      <c r="BE24" s="66">
        <f>int(BE9*if(BE2&lt;13,Summary!$M29,if(BE2&lt;25,Summary!$N29,if(BE2&lt;37,Summary!$O29,if(BE2&lt;49,Summary!$P29, Summary!$Q29)))))</f>
        <v>9650</v>
      </c>
      <c r="BF24" s="66">
        <f>int(BF9*if(BF2&lt;13,Summary!$M29,if(BF2&lt;25,Summary!$N29,if(BF2&lt;37,Summary!$O29,if(BF2&lt;49,Summary!$P29, Summary!$Q29)))))</f>
        <v>10551</v>
      </c>
      <c r="BG24" s="66">
        <f>int(BG9*if(BG2&lt;13,Summary!$M29,if(BG2&lt;25,Summary!$N29,if(BG2&lt;37,Summary!$O29,if(BG2&lt;49,Summary!$P29, Summary!$Q29)))))</f>
        <v>11537</v>
      </c>
      <c r="BH24" s="66">
        <f>int(BH9*if(BH2&lt;13,Summary!$M29,if(BH2&lt;25,Summary!$N29,if(BH2&lt;37,Summary!$O29,if(BH2&lt;49,Summary!$P29, Summary!$Q29)))))</f>
        <v>12615</v>
      </c>
      <c r="BI24" s="66">
        <f>int(BI9*if(BI2&lt;13,Summary!$M29,if(BI2&lt;25,Summary!$N29,if(BI2&lt;37,Summary!$O29,if(BI2&lt;49,Summary!$P29, Summary!$Q29)))))</f>
        <v>13794</v>
      </c>
      <c r="BJ24" s="66">
        <f>int(BJ9*if(BJ2&lt;13,Summary!$M29,if(BJ2&lt;25,Summary!$N29,if(BJ2&lt;37,Summary!$O29,if(BJ2&lt;49,Summary!$P29, Summary!$Q29)))))</f>
        <v>15083</v>
      </c>
      <c r="BK24" s="66">
        <f>int(BK9*if(BK2&lt;13,Summary!$M29,if(BK2&lt;25,Summary!$N29,if(BK2&lt;37,Summary!$O29,if(BK2&lt;49,Summary!$P29, Summary!$Q29)))))</f>
        <v>16492</v>
      </c>
      <c r="BL24" s="66">
        <f>int(BL9*if(BL2&lt;13,Summary!$M29,if(BL2&lt;25,Summary!$N29,if(BL2&lt;37,Summary!$O29,if(BL2&lt;49,Summary!$P29, Summary!$Q29)))))</f>
        <v>18033</v>
      </c>
      <c r="BM24" s="66">
        <f>int(BM9*if(BM2&lt;13,Summary!$M29,if(BM2&lt;25,Summary!$N29,if(BM2&lt;37,Summary!$O29,if(BM2&lt;49,Summary!$P29, Summary!$Q29)))))</f>
        <v>19718</v>
      </c>
      <c r="BN24" s="66">
        <f>int(BN9*if(BN2&lt;13,Summary!$M29,if(BN2&lt;25,Summary!$N29,if(BN2&lt;37,Summary!$O29,if(BN2&lt;49,Summary!$P29, Summary!$Q29)))))</f>
        <v>21560</v>
      </c>
      <c r="BO24" s="66">
        <f>int(BO9*if(BO2&lt;13,Summary!$M29,if(BO2&lt;25,Summary!$N29,if(BO2&lt;37,Summary!$O29,if(BO2&lt;49,Summary!$P29, Summary!$Q29)))))</f>
        <v>23575</v>
      </c>
      <c r="BP24" s="66">
        <f>int(BP9*if(BP2&lt;13,Summary!$M29,if(BP2&lt;25,Summary!$N29,if(BP2&lt;37,Summary!$O29,if(BP2&lt;49,Summary!$P29, Summary!$Q29)))))</f>
        <v>25778</v>
      </c>
      <c r="BQ24" s="66">
        <f>int(BQ9*if(BQ2&lt;13,Summary!$M29,if(BQ2&lt;25,Summary!$N29,if(BQ2&lt;37,Summary!$O29,if(BQ2&lt;49,Summary!$P29, Summary!$Q29)))))</f>
        <v>28186</v>
      </c>
      <c r="BR24" s="66">
        <f>int(BR9*if(BR2&lt;13,Summary!$M29,if(BR2&lt;25,Summary!$N29,if(BR2&lt;37,Summary!$O29,if(BR2&lt;49,Summary!$P29, Summary!$Q29)))))</f>
        <v>30820</v>
      </c>
      <c r="BS24" s="66">
        <f>int(BS9*if(BS2&lt;13,Summary!$M29,if(BS2&lt;25,Summary!$N29,if(BS2&lt;37,Summary!$O29,if(BS2&lt;49,Summary!$P29, Summary!$Q29)))))</f>
        <v>33699</v>
      </c>
      <c r="BT24" s="66">
        <f>int(BT9*if(BT2&lt;13,Summary!$M29,if(BT2&lt;25,Summary!$N29,if(BT2&lt;37,Summary!$O29,if(BT2&lt;49,Summary!$P29, Summary!$Q29)))))</f>
        <v>36848</v>
      </c>
      <c r="BU24" s="66">
        <f>int(BU9*if(BU2&lt;13,Summary!$M29,if(BU2&lt;25,Summary!$N29,if(BU2&lt;37,Summary!$O29,if(BU2&lt;49,Summary!$P29, Summary!$Q29)))))</f>
        <v>40291</v>
      </c>
    </row>
    <row r="25" ht="15.75" customHeight="1">
      <c r="A25" s="60"/>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row>
    <row r="26" ht="15.75" customHeight="1">
      <c r="A26" s="60"/>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row>
    <row r="27" ht="15.75" customHeight="1">
      <c r="A27" s="63" t="s">
        <v>74</v>
      </c>
      <c r="B27" s="70"/>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row>
    <row r="28" ht="15.75" customHeight="1">
      <c r="A28" s="60" t="s">
        <v>77</v>
      </c>
      <c r="B28" s="78">
        <v>0.0</v>
      </c>
      <c r="C28" s="72">
        <f>B17*(if(C2&lt;13,Summary!$M23,if(C2&lt;25,Summary!$N23,if(C2&lt;37,Summary!$O23,if(C2&lt;49,Summary!$P23, Summary!$Q23)))))/12</f>
        <v>449.75</v>
      </c>
      <c r="D28" s="72">
        <f>C17*(if(D2&lt;13,Summary!$M23,if(D2&lt;25,Summary!$N23,if(D2&lt;37,Summary!$O23,if(D2&lt;49,Summary!$P23, Summary!$Q23)))))/12</f>
        <v>1079.4</v>
      </c>
      <c r="E28" s="72">
        <f>D17*(if(E2&lt;13,Summary!$M23,if(E2&lt;25,Summary!$N23,if(E2&lt;37,Summary!$O23,if(E2&lt;49,Summary!$P23, Summary!$Q23)))))/12</f>
        <v>1792.066354</v>
      </c>
      <c r="F28" s="72">
        <f>E17*(if(F2&lt;13,Summary!$M23,if(F2&lt;25,Summary!$N23,if(F2&lt;37,Summary!$O23,if(F2&lt;49,Summary!$P23, Summary!$Q23)))))/12</f>
        <v>2686.169354</v>
      </c>
      <c r="G28" s="72">
        <f>F17*(if(G2&lt;13,Summary!$M23,if(G2&lt;25,Summary!$N23,if(G2&lt;37,Summary!$O23,if(G2&lt;49,Summary!$P23, Summary!$Q23)))))/12</f>
        <v>3744.863598</v>
      </c>
      <c r="H28" s="72">
        <f>G17*(if(H2&lt;13,Summary!$M23,if(H2&lt;25,Summary!$N23,if(H2&lt;37,Summary!$O23,if(H2&lt;49,Summary!$P23, Summary!$Q23)))))/12</f>
        <v>4931.332567</v>
      </c>
      <c r="I28" s="72">
        <f>H17*(if(I2&lt;13,Summary!$M23,if(I2&lt;25,Summary!$N23,if(I2&lt;37,Summary!$O23,if(I2&lt;49,Summary!$P23, Summary!$Q23)))))/12</f>
        <v>6341.481078</v>
      </c>
      <c r="J28" s="72">
        <f>I17*(if(J2&lt;13,Summary!$M23,if(J2&lt;25,Summary!$N23,if(J2&lt;37,Summary!$O23,if(J2&lt;49,Summary!$P23, Summary!$Q23)))))/12</f>
        <v>8624.006512</v>
      </c>
      <c r="K28" s="72">
        <f>J17*(if(K2&lt;13,Summary!$M23,if(K2&lt;25,Summary!$N23,if(K2&lt;37,Summary!$O23,if(K2&lt;49,Summary!$P23, Summary!$Q23)))))/12</f>
        <v>11210.68618</v>
      </c>
      <c r="L28" s="72">
        <f>K17*(if(L2&lt;13,Summary!$M23,if(L2&lt;25,Summary!$N23,if(L2&lt;37,Summary!$O23,if(L2&lt;49,Summary!$P23, Summary!$Q23)))))/12</f>
        <v>14234.82778</v>
      </c>
      <c r="M28" s="72">
        <f>L17*(if(M2&lt;13,Summary!$M23,if(M2&lt;25,Summary!$N23,if(M2&lt;37,Summary!$O23,if(M2&lt;49,Summary!$P23, Summary!$Q23)))))/12</f>
        <v>17795.49896</v>
      </c>
      <c r="N28" s="72">
        <f>M17*(if(N2&lt;13,Summary!$M23,if(N2&lt;25,Summary!$N23,if(N2&lt;37,Summary!$O23,if(N2&lt;49,Summary!$P23, Summary!$Q23)))))/12</f>
        <v>21388.66444</v>
      </c>
      <c r="O28" s="72">
        <f>N17*(if(O2&lt;13,Summary!$M23,if(O2&lt;25,Summary!$N23,if(O2&lt;37,Summary!$O23,if(O2&lt;49,Summary!$P23, Summary!$Q23)))))/12</f>
        <v>27385.31897</v>
      </c>
      <c r="P28" s="72">
        <f>O17*(if(P2&lt;13,Summary!$M23,if(P2&lt;25,Summary!$N23,if(P2&lt;37,Summary!$O23,if(P2&lt;49,Summary!$P23, Summary!$Q23)))))/12</f>
        <v>34277.23717</v>
      </c>
      <c r="Q28" s="72">
        <f>P17*(if(Q2&lt;13,Summary!$M23,if(Q2&lt;25,Summary!$N23,if(Q2&lt;37,Summary!$O23,if(Q2&lt;49,Summary!$P23, Summary!$Q23)))))/12</f>
        <v>42000.21036</v>
      </c>
      <c r="R28" s="72">
        <f>Q17*(if(R2&lt;13,Summary!$M23,if(R2&lt;25,Summary!$N23,if(R2&lt;37,Summary!$O23,if(R2&lt;49,Summary!$P23, Summary!$Q23)))))/12</f>
        <v>50734.23843</v>
      </c>
      <c r="S28" s="72">
        <f>R17*(if(S2&lt;13,Summary!$M23,if(S2&lt;25,Summary!$N23,if(S2&lt;37,Summary!$O23,if(S2&lt;49,Summary!$P23, Summary!$Q23)))))/12</f>
        <v>60756.89212</v>
      </c>
      <c r="T28" s="72">
        <f>S17*(if(T2&lt;13,Summary!$M23,if(T2&lt;25,Summary!$N23,if(T2&lt;37,Summary!$O23,if(T2&lt;49,Summary!$P23, Summary!$Q23)))))/12</f>
        <v>72373.64758</v>
      </c>
      <c r="U28" s="72">
        <f>T17*(if(U2&lt;13,Summary!$M23,if(U2&lt;25,Summary!$N23,if(U2&lt;37,Summary!$O23,if(U2&lt;49,Summary!$P23, Summary!$Q23)))))/12</f>
        <v>85937.76066</v>
      </c>
      <c r="V28" s="72">
        <f>U17*(if(V2&lt;13,Summary!$M23,if(V2&lt;25,Summary!$N23,if(V2&lt;37,Summary!$O23,if(V2&lt;49,Summary!$P23, Summary!$Q23)))))/12</f>
        <v>101846.0885</v>
      </c>
      <c r="W28" s="72">
        <f>V17*(if(W2&lt;13,Summary!$M23,if(W2&lt;25,Summary!$N23,if(W2&lt;37,Summary!$O23,if(W2&lt;49,Summary!$P23, Summary!$Q23)))))/12</f>
        <v>120558.7723</v>
      </c>
      <c r="X28" s="72">
        <f>W17*(if(X2&lt;13,Summary!$M23,if(X2&lt;25,Summary!$N23,if(X2&lt;37,Summary!$O23,if(X2&lt;49,Summary!$P23, Summary!$Q23)))))/12</f>
        <v>142607.2994</v>
      </c>
      <c r="Y28" s="72">
        <f>X17*(if(Y2&lt;13,Summary!$M23,if(Y2&lt;25,Summary!$N23,if(Y2&lt;37,Summary!$O23,if(Y2&lt;49,Summary!$P23, Summary!$Q23)))))/12</f>
        <v>168614.9623</v>
      </c>
      <c r="Z28" s="72">
        <f>Y17*(if(Z2&lt;13,Summary!$M23,if(Z2&lt;25,Summary!$N23,if(Z2&lt;37,Summary!$O23,if(Z2&lt;49,Summary!$P23, Summary!$Q23)))))/12</f>
        <v>193337.6475</v>
      </c>
      <c r="AA28" s="72">
        <f>Z17*(if(AA2&lt;13,Summary!$M23,if(AA2&lt;25,Summary!$N23,if(AA2&lt;37,Summary!$O23,if(AA2&lt;49,Summary!$P23, Summary!$Q23)))))/12</f>
        <v>237031.1971</v>
      </c>
      <c r="AB28" s="72">
        <f>AA17*(if(AB2&lt;13,Summary!$M23,if(AB2&lt;25,Summary!$N23,if(AB2&lt;37,Summary!$O23,if(AB2&lt;49,Summary!$P23, Summary!$Q23)))))/12</f>
        <v>285988.2035</v>
      </c>
      <c r="AC28" s="72">
        <f>AB17*(if(AC2&lt;13,Summary!$M23,if(AC2&lt;25,Summary!$N23,if(AC2&lt;37,Summary!$O23,if(AC2&lt;49,Summary!$P23, Summary!$Q23)))))/12</f>
        <v>339053.116</v>
      </c>
      <c r="AD28" s="72">
        <f>AC17*(if(AD2&lt;13,Summary!$M23,if(AD2&lt;25,Summary!$N23,if(AD2&lt;37,Summary!$O23,if(AD2&lt;49,Summary!$P23, Summary!$Q23)))))/12</f>
        <v>397008.8833</v>
      </c>
      <c r="AE28" s="72">
        <f>AD17*(if(AE2&lt;13,Summary!$M23,if(AE2&lt;25,Summary!$N23,if(AE2&lt;37,Summary!$O23,if(AE2&lt;49,Summary!$P23, Summary!$Q23)))))/12</f>
        <v>461191.3347</v>
      </c>
      <c r="AF28" s="72">
        <f>AE17*(if(AF2&lt;13,Summary!$M23,if(AF2&lt;25,Summary!$N23,if(AF2&lt;37,Summary!$O23,if(AF2&lt;49,Summary!$P23, Summary!$Q23)))))/12</f>
        <v>533097.5779</v>
      </c>
      <c r="AG28" s="72">
        <f>AF17*(if(AG2&lt;13,Summary!$M23,if(AG2&lt;25,Summary!$N23,if(AG2&lt;37,Summary!$O23,if(AG2&lt;49,Summary!$P23, Summary!$Q23)))))/12</f>
        <v>614315.1444</v>
      </c>
      <c r="AH28" s="72">
        <f>AG17*(if(AH2&lt;13,Summary!$M23,if(AH2&lt;25,Summary!$N23,if(AH2&lt;37,Summary!$O23,if(AH2&lt;49,Summary!$P23, Summary!$Q23)))))/12</f>
        <v>706547.9638</v>
      </c>
      <c r="AI28" s="72">
        <f>AH17*(if(AI2&lt;13,Summary!$M23,if(AI2&lt;25,Summary!$N23,if(AI2&lt;37,Summary!$O23,if(AI2&lt;49,Summary!$P23, Summary!$Q23)))))/12</f>
        <v>811656.6761</v>
      </c>
      <c r="AJ28" s="72">
        <f>AI17*(if(AJ2&lt;13,Summary!$M23,if(AJ2&lt;25,Summary!$N23,if(AJ2&lt;37,Summary!$O23,if(AJ2&lt;49,Summary!$P23, Summary!$Q23)))))/12</f>
        <v>931704.0894</v>
      </c>
      <c r="AK28" s="72">
        <f>AJ17*(if(AK2&lt;13,Summary!$M23,if(AK2&lt;25,Summary!$N23,if(AK2&lt;37,Summary!$O23,if(AK2&lt;49,Summary!$P23, Summary!$Q23)))))/12</f>
        <v>1069005.523</v>
      </c>
      <c r="AL28" s="72">
        <f>AK17*(if(AL2&lt;13,Summary!$M23,if(AL2&lt;25,Summary!$N23,if(AL2&lt;37,Summary!$O23,if(AL2&lt;49,Summary!$P23, Summary!$Q23)))))/12</f>
        <v>1189396.222</v>
      </c>
      <c r="AM28" s="72">
        <f>AL17*(if(AM2&lt;13,Summary!$M23,if(AM2&lt;25,Summary!$N23,if(AM2&lt;37,Summary!$O23,if(AM2&lt;49,Summary!$P23, Summary!$Q23)))))/12</f>
        <v>1413570.508</v>
      </c>
      <c r="AN28" s="72">
        <f>AM17*(if(AN2&lt;13,Summary!$M23,if(AN2&lt;25,Summary!$N23,if(AN2&lt;37,Summary!$O23,if(AN2&lt;49,Summary!$P23, Summary!$Q23)))))/12</f>
        <v>1657981.453</v>
      </c>
      <c r="AO28" s="72">
        <f>AN17*(if(AO2&lt;13,Summary!$M23,if(AO2&lt;25,Summary!$N23,if(AO2&lt;37,Summary!$O23,if(AO2&lt;49,Summary!$P23, Summary!$Q23)))))/12</f>
        <v>1914279.768</v>
      </c>
      <c r="AP28" s="72">
        <f>AO17*(if(AP2&lt;13,Summary!$M23,if(AP2&lt;25,Summary!$N23,if(AP2&lt;37,Summary!$O23,if(AP2&lt;49,Summary!$P23, Summary!$Q23)))))/12</f>
        <v>2184792.388</v>
      </c>
      <c r="AQ28" s="72">
        <f>AP17*(if(AQ2&lt;13,Summary!$M23,if(AQ2&lt;25,Summary!$N23,if(AQ2&lt;37,Summary!$O23,if(AQ2&lt;49,Summary!$P23, Summary!$Q23)))))/12</f>
        <v>2474581.404</v>
      </c>
      <c r="AR28" s="72">
        <f>AQ17*(if(AR2&lt;13,Summary!$M23,if(AR2&lt;25,Summary!$N23,if(AR2&lt;37,Summary!$O23,if(AR2&lt;49,Summary!$P23, Summary!$Q23)))))/12</f>
        <v>2789119.919</v>
      </c>
      <c r="AS28" s="72">
        <f>AR17*(if(AS2&lt;13,Summary!$M23,if(AS2&lt;25,Summary!$N23,if(AS2&lt;37,Summary!$O23,if(AS2&lt;49,Summary!$P23, Summary!$Q23)))))/12</f>
        <v>3133837.825</v>
      </c>
      <c r="AT28" s="72">
        <f>AS17*(if(AT2&lt;13,Summary!$M23,if(AT2&lt;25,Summary!$N23,if(AT2&lt;37,Summary!$O23,if(AT2&lt;49,Summary!$P23, Summary!$Q23)))))/12</f>
        <v>3514142.59</v>
      </c>
      <c r="AU28" s="72">
        <f>AT17*(if(AU2&lt;13,Summary!$M23,if(AU2&lt;25,Summary!$N23,if(AU2&lt;37,Summary!$O23,if(AU2&lt;49,Summary!$P23, Summary!$Q23)))))/12</f>
        <v>3935576.146</v>
      </c>
      <c r="AV28" s="72">
        <f>AU17*(if(AV2&lt;13,Summary!$M23,if(AV2&lt;25,Summary!$N23,if(AV2&lt;37,Summary!$O23,if(AV2&lt;49,Summary!$P23, Summary!$Q23)))))/12</f>
        <v>4403943.294</v>
      </c>
      <c r="AW28" s="72">
        <f>AV17*(if(AW2&lt;13,Summary!$M23,if(AW2&lt;25,Summary!$N23,if(AW2&lt;37,Summary!$O23,if(AW2&lt;49,Summary!$P23, Summary!$Q23)))))/12</f>
        <v>4925472.695</v>
      </c>
      <c r="AX28" s="72">
        <f>AW17*(if(AX2&lt;13,Summary!$M23,if(AX2&lt;25,Summary!$N23,if(AX2&lt;37,Summary!$O23,if(AX2&lt;49,Summary!$P23, Summary!$Q23)))))/12</f>
        <v>5341705.478</v>
      </c>
      <c r="AY28" s="72">
        <f>AX17*(if(AY2&lt;13,Summary!$M23,if(AY2&lt;25,Summary!$N23,if(AY2&lt;37,Summary!$O23,if(AY2&lt;49,Summary!$P23, Summary!$Q23)))))/12</f>
        <v>6181966.277</v>
      </c>
      <c r="AZ28" s="72">
        <f>AY17*(if(AZ2&lt;13,Summary!$M23,if(AZ2&lt;25,Summary!$N23,if(AZ2&lt;37,Summary!$O23,if(AZ2&lt;49,Summary!$P23, Summary!$Q23)))))/12</f>
        <v>7077302.896</v>
      </c>
      <c r="BA28" s="72">
        <f>AZ17*(if(BA2&lt;13,Summary!$M23,if(BA2&lt;25,Summary!$N23,if(BA2&lt;37,Summary!$O23,if(BA2&lt;49,Summary!$P23, Summary!$Q23)))))/12</f>
        <v>7988617.418</v>
      </c>
      <c r="BB28" s="72">
        <f>BA17*(if(BB2&lt;13,Summary!$M23,if(BB2&lt;25,Summary!$N23,if(BB2&lt;37,Summary!$O23,if(BB2&lt;49,Summary!$P23, Summary!$Q23)))))/12</f>
        <v>8920921.942</v>
      </c>
      <c r="BC28" s="72">
        <f>BB17*(if(BC2&lt;13,Summary!$M23,if(BC2&lt;25,Summary!$N23,if(BC2&lt;37,Summary!$O23,if(BC2&lt;49,Summary!$P23, Summary!$Q23)))))/12</f>
        <v>9889843.353</v>
      </c>
      <c r="BD28" s="72">
        <f>BC17*(if(BD2&lt;13,Summary!$M23,if(BD2&lt;25,Summary!$N23,if(BD2&lt;37,Summary!$O23,if(BD2&lt;49,Summary!$P23, Summary!$Q23)))))/12</f>
        <v>10911759.88</v>
      </c>
      <c r="BE28" s="72">
        <f>BD17*(if(BE2&lt;13,Summary!$M23,if(BE2&lt;25,Summary!$N23,if(BE2&lt;37,Summary!$O23,if(BE2&lt;49,Summary!$P23, Summary!$Q23)))))/12</f>
        <v>12001815.35</v>
      </c>
      <c r="BF28" s="72">
        <f>BE17*(if(BF2&lt;13,Summary!$M23,if(BF2&lt;25,Summary!$N23,if(BF2&lt;37,Summary!$O23,if(BF2&lt;49,Summary!$P23, Summary!$Q23)))))/12</f>
        <v>13173955.4</v>
      </c>
      <c r="BG28" s="72">
        <f>BF17*(if(BG2&lt;13,Summary!$M23,if(BG2&lt;25,Summary!$N23,if(BG2&lt;37,Summary!$O23,if(BG2&lt;49,Summary!$P23, Summary!$Q23)))))/12</f>
        <v>14441364.47</v>
      </c>
      <c r="BH28" s="72">
        <f>BG17*(if(BH2&lt;13,Summary!$M23,if(BH2&lt;25,Summary!$N23,if(BH2&lt;37,Summary!$O23,if(BH2&lt;49,Summary!$P23, Summary!$Q23)))))/12</f>
        <v>15816941.14</v>
      </c>
      <c r="BI28" s="72">
        <f>BH17*(if(BI2&lt;13,Summary!$M23,if(BI2&lt;25,Summary!$N23,if(BI2&lt;37,Summary!$O23,if(BI2&lt;49,Summary!$P23, Summary!$Q23)))))/12</f>
        <v>17313659.25</v>
      </c>
      <c r="BJ28" s="72">
        <f>BI17*(if(BJ2&lt;13,Summary!$M23,if(BJ2&lt;25,Summary!$N23,if(BJ2&lt;37,Summary!$O23,if(BJ2&lt;49,Summary!$P23, Summary!$Q23)))))/12</f>
        <v>18944907.5</v>
      </c>
      <c r="BK28" s="72">
        <f>BJ17*(if(BK2&lt;13,Summary!$M23,if(BK2&lt;25,Summary!$N23,if(BK2&lt;37,Summary!$O23,if(BK2&lt;49,Summary!$P23, Summary!$Q23)))))/12</f>
        <v>20724748.39</v>
      </c>
      <c r="BL28" s="72">
        <f>BK17*(if(BL2&lt;13,Summary!$M23,if(BL2&lt;25,Summary!$N23,if(BL2&lt;37,Summary!$O23,if(BL2&lt;49,Summary!$P23, Summary!$Q23)))))/12</f>
        <v>22668135.94</v>
      </c>
      <c r="BM28" s="72">
        <f>BL17*(if(BM2&lt;13,Summary!$M23,if(BM2&lt;25,Summary!$N23,if(BM2&lt;37,Summary!$O23,if(BM2&lt;49,Summary!$P23, Summary!$Q23)))))/12</f>
        <v>24791117.45</v>
      </c>
      <c r="BN28" s="72">
        <f>BM17*(if(BN2&lt;13,Summary!$M23,if(BN2&lt;25,Summary!$N23,if(BN2&lt;37,Summary!$O23,if(BN2&lt;49,Summary!$P23, Summary!$Q23)))))/12</f>
        <v>27111029.22</v>
      </c>
      <c r="BO28" s="72">
        <f>BN17*(if(BO2&lt;13,Summary!$M23,if(BO2&lt;25,Summary!$N23,if(BO2&lt;37,Summary!$O23,if(BO2&lt;49,Summary!$P23, Summary!$Q23)))))/12</f>
        <v>29646672.68</v>
      </c>
      <c r="BP28" s="72">
        <f>BO17*(if(BP2&lt;13,Summary!$M23,if(BP2&lt;25,Summary!$N23,if(BP2&lt;37,Summary!$O23,if(BP2&lt;49,Summary!$P23, Summary!$Q23)))))/12</f>
        <v>32418490.41</v>
      </c>
      <c r="BQ28" s="72">
        <f>BP17*(if(BQ2&lt;13,Summary!$M23,if(BQ2&lt;25,Summary!$N23,if(BQ2&lt;37,Summary!$O23,if(BQ2&lt;49,Summary!$P23, Summary!$Q23)))))/12</f>
        <v>35448756.65</v>
      </c>
      <c r="BR28" s="72">
        <f>BQ17*(if(BR2&lt;13,Summary!$M23,if(BR2&lt;25,Summary!$N23,if(BR2&lt;37,Summary!$O23,if(BR2&lt;49,Summary!$P23, Summary!$Q23)))))/12</f>
        <v>38761763.92</v>
      </c>
      <c r="BS28" s="72">
        <f>BR17*(if(BS2&lt;13,Summary!$M23,if(BS2&lt;25,Summary!$N23,if(BS2&lt;37,Summary!$O23,if(BS2&lt;49,Summary!$P23, Summary!$Q23)))))/12</f>
        <v>42384041.12</v>
      </c>
      <c r="BT28" s="72">
        <f>BS17*(if(BT2&lt;13,Summary!$M23,if(BT2&lt;25,Summary!$N23,if(BT2&lt;37,Summary!$O23,if(BT2&lt;49,Summary!$P23, Summary!$Q23)))))/12</f>
        <v>46344557.88</v>
      </c>
      <c r="BU28" s="72">
        <f>BT17*(if(BU2&lt;13,Summary!$M23,if(BU2&lt;25,Summary!$N23,if(BU2&lt;37,Summary!$O23,if(BU2&lt;49,Summary!$P23, Summary!$Q23)))))/12</f>
        <v>50674972.99</v>
      </c>
    </row>
    <row r="29" ht="15.75" customHeight="1">
      <c r="A29" s="60" t="s">
        <v>48</v>
      </c>
      <c r="B29" s="72">
        <f>B15*if(B2&lt;13,Summary!$M12,if(B2&lt;25,Summary!$N12,if(B2&lt;37,Summary!$O12,if(B2&lt;49,Summary!$P12, Summary!$Q12))))</f>
        <v>1920</v>
      </c>
      <c r="C29" s="72">
        <f>C15*if(C2&lt;13,Summary!$M12,if(C2&lt;25,Summary!$N12,if(C2&lt;37,Summary!$O12,if(C2&lt;49,Summary!$P12, Summary!$Q12))))</f>
        <v>2688</v>
      </c>
      <c r="D29" s="72">
        <f>D15*if(D2&lt;13,Summary!$M12,if(D2&lt;25,Summary!$N12,if(D2&lt;37,Summary!$O12,if(D2&lt;49,Summary!$P12, Summary!$Q12))))</f>
        <v>3432</v>
      </c>
      <c r="E29" s="72">
        <f>E15*if(E2&lt;13,Summary!$M12,if(E2&lt;25,Summary!$N12,if(E2&lt;37,Summary!$O12,if(E2&lt;49,Summary!$P12, Summary!$Q12))))</f>
        <v>4752</v>
      </c>
      <c r="F29" s="72">
        <f>F15*if(F2&lt;13,Summary!$M12,if(F2&lt;25,Summary!$N12,if(F2&lt;37,Summary!$O12,if(F2&lt;49,Summary!$P12, Summary!$Q12))))</f>
        <v>6072</v>
      </c>
      <c r="G29" s="72">
        <f>G15*if(G2&lt;13,Summary!$M12,if(G2&lt;25,Summary!$N12,if(G2&lt;37,Summary!$O12,if(G2&lt;49,Summary!$P12, Summary!$Q12))))</f>
        <v>7392</v>
      </c>
      <c r="H29" s="72">
        <f>H15*if(H2&lt;13,Summary!$M12,if(H2&lt;25,Summary!$N12,if(H2&lt;37,Summary!$O12,if(H2&lt;49,Summary!$P12, Summary!$Q12))))</f>
        <v>9264</v>
      </c>
      <c r="I29" s="72">
        <f>I15*if(I2&lt;13,Summary!$M12,if(I2&lt;25,Summary!$N12,if(I2&lt;37,Summary!$O12,if(I2&lt;49,Summary!$P12, Summary!$Q12))))</f>
        <v>14016</v>
      </c>
      <c r="J29" s="72">
        <f>J15*if(J2&lt;13,Summary!$M12,if(J2&lt;25,Summary!$N12,if(J2&lt;37,Summary!$O12,if(J2&lt;49,Summary!$P12, Summary!$Q12))))</f>
        <v>16536</v>
      </c>
      <c r="K29" s="72">
        <f>K15*if(K2&lt;13,Summary!$M12,if(K2&lt;25,Summary!$N12,if(K2&lt;37,Summary!$O12,if(K2&lt;49,Summary!$P12, Summary!$Q12))))</f>
        <v>20380.8</v>
      </c>
      <c r="L29" s="72">
        <f>L15*if(L2&lt;13,Summary!$M12,if(L2&lt;25,Summary!$N12,if(L2&lt;37,Summary!$O12,if(L2&lt;49,Summary!$P12, Summary!$Q12))))</f>
        <v>24912</v>
      </c>
      <c r="M29" s="72">
        <f>M15*if(M2&lt;13,Summary!$M12,if(M2&lt;25,Summary!$N12,if(M2&lt;37,Summary!$O12,if(M2&lt;49,Summary!$P12, Summary!$Q12))))</f>
        <v>30494.4</v>
      </c>
      <c r="N29" s="72">
        <f>N15*if(N2&lt;13,Summary!$M12,if(N2&lt;25,Summary!$N12,if(N2&lt;37,Summary!$O12,if(N2&lt;49,Summary!$P12, Summary!$Q12))))</f>
        <v>39146.75199</v>
      </c>
      <c r="O29" s="72">
        <f>O15*if(O2&lt;13,Summary!$M12,if(O2&lt;25,Summary!$N12,if(O2&lt;37,Summary!$O12,if(O2&lt;49,Summary!$P12, Summary!$Q12))))</f>
        <v>46287.24136</v>
      </c>
      <c r="P29" s="72">
        <f>P15*if(P2&lt;13,Summary!$M12,if(P2&lt;25,Summary!$N12,if(P2&lt;37,Summary!$O12,if(P2&lt;49,Summary!$P12, Summary!$Q12))))</f>
        <v>54693.62769</v>
      </c>
      <c r="Q29" s="72">
        <f>Q15*if(Q2&lt;13,Summary!$M12,if(Q2&lt;25,Summary!$N12,if(Q2&lt;37,Summary!$O12,if(Q2&lt;49,Summary!$P12, Summary!$Q12))))</f>
        <v>64615.06367</v>
      </c>
      <c r="R29" s="72">
        <f>R15*if(R2&lt;13,Summary!$M12,if(R2&lt;25,Summary!$N12,if(R2&lt;37,Summary!$O12,if(R2&lt;49,Summary!$P12, Summary!$Q12))))</f>
        <v>76374.31526</v>
      </c>
      <c r="S29" s="72">
        <f>S15*if(S2&lt;13,Summary!$M12,if(S2&lt;25,Summary!$N12,if(S2&lt;37,Summary!$O12,if(S2&lt;49,Summary!$P12, Summary!$Q12))))</f>
        <v>90236.68394</v>
      </c>
      <c r="T29" s="72">
        <f>T15*if(T2&lt;13,Summary!$M12,if(T2&lt;25,Summary!$N12,if(T2&lt;37,Summary!$O12,if(T2&lt;49,Summary!$P12, Summary!$Q12))))</f>
        <v>106630.8465</v>
      </c>
      <c r="U29" s="72">
        <f>U15*if(U2&lt;13,Summary!$M12,if(U2&lt;25,Summary!$N12,if(U2&lt;37,Summary!$O12,if(U2&lt;49,Summary!$P12, Summary!$Q12))))</f>
        <v>125991.5619</v>
      </c>
      <c r="V29" s="72">
        <f>V15*if(V2&lt;13,Summary!$M12,if(V2&lt;25,Summary!$N12,if(V2&lt;37,Summary!$O12,if(V2&lt;49,Summary!$P12, Summary!$Q12))))</f>
        <v>148874.5999</v>
      </c>
      <c r="W29" s="72">
        <f>W15*if(W2&lt;13,Summary!$M12,if(W2&lt;25,Summary!$N12,if(W2&lt;37,Summary!$O12,if(W2&lt;49,Summary!$P12, Summary!$Q12))))</f>
        <v>175905.359</v>
      </c>
      <c r="X29" s="72">
        <f>X15*if(X2&lt;13,Summary!$M12,if(X2&lt;25,Summary!$N12,if(X2&lt;37,Summary!$O12,if(X2&lt;49,Summary!$P12, Summary!$Q12))))</f>
        <v>207846.3973</v>
      </c>
      <c r="Y29" s="72">
        <f>Y15*if(Y2&lt;13,Summary!$M12,if(Y2&lt;25,Summary!$N12,if(Y2&lt;37,Summary!$O12,if(Y2&lt;49,Summary!$P12, Summary!$Q12))))</f>
        <v>245603.5149</v>
      </c>
      <c r="Z29" s="72">
        <f>Z15*if(Z2&lt;13,Summary!$M12,if(Z2&lt;25,Summary!$N12,if(Z2&lt;37,Summary!$O12,if(Z2&lt;49,Summary!$P12, Summary!$Q12))))</f>
        <v>305654.0634</v>
      </c>
      <c r="AA29" s="72">
        <f>AA15*if(AA2&lt;13,Summary!$M12,if(AA2&lt;25,Summary!$N12,if(AA2&lt;37,Summary!$O12,if(AA2&lt;49,Summary!$P12, Summary!$Q12))))</f>
        <v>350598.0739</v>
      </c>
      <c r="AB29" s="72">
        <f>AB15*if(AB2&lt;13,Summary!$M12,if(AB2&lt;25,Summary!$N12,if(AB2&lt;37,Summary!$O12,if(AB2&lt;49,Summary!$P12, Summary!$Q12))))</f>
        <v>401911.9437</v>
      </c>
      <c r="AC29" s="72">
        <f>AC15*if(AC2&lt;13,Summary!$M12,if(AC2&lt;25,Summary!$N12,if(AC2&lt;37,Summary!$O12,if(AC2&lt;49,Summary!$P12, Summary!$Q12))))</f>
        <v>460779.5338</v>
      </c>
      <c r="AD29" s="72">
        <f>AD15*if(AD2&lt;13,Summary!$M12,if(AD2&lt;25,Summary!$N12,if(AD2&lt;37,Summary!$O12,if(AD2&lt;49,Summary!$P12, Summary!$Q12))))</f>
        <v>528268.1248</v>
      </c>
      <c r="AE29" s="72">
        <f>AE15*if(AE2&lt;13,Summary!$M12,if(AE2&lt;25,Summary!$N12,if(AE2&lt;37,Summary!$O12,if(AE2&lt;49,Summary!$P12, Summary!$Q12))))</f>
        <v>605649.5868</v>
      </c>
      <c r="AF29" s="72">
        <f>AF15*if(AF2&lt;13,Summary!$M12,if(AF2&lt;25,Summary!$N12,if(AF2&lt;37,Summary!$O12,if(AF2&lt;49,Summary!$P12, Summary!$Q12))))</f>
        <v>694359.0017</v>
      </c>
      <c r="AG29" s="72">
        <f>AG15*if(AG2&lt;13,Summary!$M12,if(AG2&lt;25,Summary!$N12,if(AG2&lt;37,Summary!$O12,if(AG2&lt;49,Summary!$P12, Summary!$Q12))))</f>
        <v>796064.6113</v>
      </c>
      <c r="AH29" s="72">
        <f>AH15*if(AH2&lt;13,Summary!$M12,if(AH2&lt;25,Summary!$N12,if(AH2&lt;37,Summary!$O12,if(AH2&lt;49,Summary!$P12, Summary!$Q12))))</f>
        <v>912667.8173</v>
      </c>
      <c r="AI29" s="72">
        <f>AI15*if(AI2&lt;13,Summary!$M12,if(AI2&lt;25,Summary!$N12,if(AI2&lt;37,Summary!$O12,if(AI2&lt;49,Summary!$P12, Summary!$Q12))))</f>
        <v>1046344.559</v>
      </c>
      <c r="AJ29" s="72">
        <f>AJ15*if(AJ2&lt;13,Summary!$M12,if(AJ2&lt;25,Summary!$N12,if(AJ2&lt;37,Summary!$O12,if(AJ2&lt;49,Summary!$P12, Summary!$Q12))))</f>
        <v>1199597.198</v>
      </c>
      <c r="AK29" s="72">
        <f>AK15*if(AK2&lt;13,Summary!$M12,if(AK2&lt;25,Summary!$N12,if(AK2&lt;37,Summary!$O12,if(AK2&lt;49,Summary!$P12, Summary!$Q12))))</f>
        <v>1375301.154</v>
      </c>
      <c r="AL29" s="72">
        <f>AL15*if(AL2&lt;13,Summary!$M12,if(AL2&lt;25,Summary!$N12,if(AL2&lt;37,Summary!$O12,if(AL2&lt;49,Summary!$P12, Summary!$Q12))))</f>
        <v>1666668.881</v>
      </c>
      <c r="AM29" s="72">
        <f>AM15*if(AM2&lt;13,Summary!$M12,if(AM2&lt;25,Summary!$N12,if(AM2&lt;37,Summary!$O12,if(AM2&lt;49,Summary!$P12, Summary!$Q12))))</f>
        <v>1862858.515</v>
      </c>
      <c r="AN29" s="72">
        <f>AN15*if(AN2&lt;13,Summary!$M12,if(AN2&lt;25,Summary!$N12,if(AN2&lt;37,Summary!$O12,if(AN2&lt;49,Summary!$P12, Summary!$Q12))))</f>
        <v>2081431.86</v>
      </c>
      <c r="AO29" s="72">
        <f>AO15*if(AO2&lt;13,Summary!$M12,if(AO2&lt;25,Summary!$N12,if(AO2&lt;37,Summary!$O12,if(AO2&lt;49,Summary!$P12, Summary!$Q12))))</f>
        <v>2325727.671</v>
      </c>
      <c r="AP29" s="72">
        <f>AP15*if(AP2&lt;13,Summary!$M12,if(AP2&lt;25,Summary!$N12,if(AP2&lt;37,Summary!$O12,if(AP2&lt;49,Summary!$P12, Summary!$Q12))))</f>
        <v>2598689.6</v>
      </c>
      <c r="AQ29" s="72">
        <f>AQ15*if(AQ2&lt;13,Summary!$M12,if(AQ2&lt;25,Summary!$N12,if(AQ2&lt;37,Summary!$O12,if(AQ2&lt;49,Summary!$P12, Summary!$Q12))))</f>
        <v>2903702.165</v>
      </c>
      <c r="AR29" s="72">
        <f>AR15*if(AR2&lt;13,Summary!$M12,if(AR2&lt;25,Summary!$N12,if(AR2&lt;37,Summary!$O12,if(AR2&lt;49,Summary!$P12, Summary!$Q12))))</f>
        <v>3244528.593</v>
      </c>
      <c r="AS29" s="72">
        <f>AS15*if(AS2&lt;13,Summary!$M12,if(AS2&lt;25,Summary!$N12,if(AS2&lt;37,Summary!$O12,if(AS2&lt;49,Summary!$P12, Summary!$Q12))))</f>
        <v>3625330.98</v>
      </c>
      <c r="AT29" s="72">
        <f>AT15*if(AT2&lt;13,Summary!$M12,if(AT2&lt;25,Summary!$N12,if(AT2&lt;37,Summary!$O12,if(AT2&lt;49,Summary!$P12, Summary!$Q12))))</f>
        <v>4050840.341</v>
      </c>
      <c r="AU29" s="72">
        <f>AU15*if(AU2&lt;13,Summary!$M12,if(AU2&lt;25,Summary!$N12,if(AU2&lt;37,Summary!$O12,if(AU2&lt;49,Summary!$P12, Summary!$Q12))))</f>
        <v>4526263.388</v>
      </c>
      <c r="AV29" s="72">
        <f>AV15*if(AV2&lt;13,Summary!$M12,if(AV2&lt;25,Summary!$N12,if(AV2&lt;37,Summary!$O12,if(AV2&lt;49,Summary!$P12, Summary!$Q12))))</f>
        <v>5057529.428</v>
      </c>
      <c r="AW29" s="72">
        <f>AW15*if(AW2&lt;13,Summary!$M12,if(AW2&lt;25,Summary!$N12,if(AW2&lt;37,Summary!$O12,if(AW2&lt;49,Summary!$P12, Summary!$Q12))))</f>
        <v>5651140.449</v>
      </c>
      <c r="AX29" s="72">
        <f>AX15*if(AX2&lt;13,Summary!$M12,if(AX2&lt;25,Summary!$N12,if(AX2&lt;37,Summary!$O12,if(AX2&lt;49,Summary!$P12, Summary!$Q12))))</f>
        <v>6694677.646</v>
      </c>
      <c r="AY29" s="72">
        <f>AY15*if(AY2&lt;13,Summary!$M12,if(AY2&lt;25,Summary!$N12,if(AY2&lt;37,Summary!$O12,if(AY2&lt;49,Summary!$P12, Summary!$Q12))))</f>
        <v>7321434.604</v>
      </c>
      <c r="AZ29" s="72">
        <f>AZ15*if(AZ2&lt;13,Summary!$M12,if(AZ2&lt;25,Summary!$N12,if(AZ2&lt;37,Summary!$O12,if(AZ2&lt;49,Summary!$P12, Summary!$Q12))))</f>
        <v>8005382.296</v>
      </c>
      <c r="BA29" s="72">
        <f>BA15*if(BA2&lt;13,Summary!$M12,if(BA2&lt;25,Summary!$N12,if(BA2&lt;37,Summary!$O12,if(BA2&lt;49,Summary!$P12, Summary!$Q12))))</f>
        <v>8753343.899</v>
      </c>
      <c r="BB29" s="72">
        <f>BB15*if(BB2&lt;13,Summary!$M12,if(BB2&lt;25,Summary!$N12,if(BB2&lt;37,Summary!$O12,if(BB2&lt;49,Summary!$P12, Summary!$Q12))))</f>
        <v>9571193.511</v>
      </c>
      <c r="BC29" s="72">
        <f>BC15*if(BC2&lt;13,Summary!$M12,if(BC2&lt;25,Summary!$N12,if(BC2&lt;37,Summary!$O12,if(BC2&lt;49,Summary!$P12, Summary!$Q12))))</f>
        <v>10465467.86</v>
      </c>
      <c r="BD29" s="72">
        <f>BD15*if(BD2&lt;13,Summary!$M12,if(BD2&lt;25,Summary!$N12,if(BD2&lt;37,Summary!$O12,if(BD2&lt;49,Summary!$P12, Summary!$Q12))))</f>
        <v>11443287.7</v>
      </c>
      <c r="BE29" s="72">
        <f>BE15*if(BE2&lt;13,Summary!$M12,if(BE2&lt;25,Summary!$N12,if(BE2&lt;37,Summary!$O12,if(BE2&lt;49,Summary!$P12, Summary!$Q12))))</f>
        <v>12512470.16</v>
      </c>
      <c r="BF29" s="72">
        <f>BF15*if(BF2&lt;13,Summary!$M12,if(BF2&lt;25,Summary!$N12,if(BF2&lt;37,Summary!$O12,if(BF2&lt;49,Summary!$P12, Summary!$Q12))))</f>
        <v>13681528.7</v>
      </c>
      <c r="BG29" s="72">
        <f>BG15*if(BG2&lt;13,Summary!$M12,if(BG2&lt;25,Summary!$N12,if(BG2&lt;37,Summary!$O12,if(BG2&lt;49,Summary!$P12, Summary!$Q12))))</f>
        <v>14959841.66</v>
      </c>
      <c r="BH29" s="72">
        <f>BH15*if(BH2&lt;13,Summary!$M12,if(BH2&lt;25,Summary!$N12,if(BH2&lt;37,Summary!$O12,if(BH2&lt;49,Summary!$P12, Summary!$Q12))))</f>
        <v>16357556.65</v>
      </c>
      <c r="BI29" s="72">
        <f>BI15*if(BI2&lt;13,Summary!$M12,if(BI2&lt;25,Summary!$N12,if(BI2&lt;37,Summary!$O12,if(BI2&lt;49,Summary!$P12, Summary!$Q12))))</f>
        <v>17885865.89</v>
      </c>
      <c r="BJ29" s="72">
        <f>BJ15*if(BJ2&lt;13,Summary!$M12,if(BJ2&lt;25,Summary!$N12,if(BJ2&lt;37,Summary!$O12,if(BJ2&lt;49,Summary!$P12, Summary!$Q12))))</f>
        <v>19556978.01</v>
      </c>
      <c r="BK29" s="72">
        <f>BK15*if(BK2&lt;13,Summary!$M12,if(BK2&lt;25,Summary!$N12,if(BK2&lt;37,Summary!$O12,if(BK2&lt;49,Summary!$P12, Summary!$Q12))))</f>
        <v>21384219.18</v>
      </c>
      <c r="BL29" s="72">
        <f>BL15*if(BL2&lt;13,Summary!$M12,if(BL2&lt;25,Summary!$N12,if(BL2&lt;37,Summary!$O12,if(BL2&lt;49,Summary!$P12, Summary!$Q12))))</f>
        <v>23382167.87</v>
      </c>
      <c r="BM29" s="72">
        <f>BM15*if(BM2&lt;13,Summary!$M12,if(BM2&lt;25,Summary!$N12,if(BM2&lt;37,Summary!$O12,if(BM2&lt;49,Summary!$P12, Summary!$Q12))))</f>
        <v>25566795.31</v>
      </c>
      <c r="BN29" s="72">
        <f>BN15*if(BN2&lt;13,Summary!$M12,if(BN2&lt;25,Summary!$N12,if(BN2&lt;37,Summary!$O12,if(BN2&lt;49,Summary!$P12, Summary!$Q12))))</f>
        <v>27955543.98</v>
      </c>
      <c r="BO29" s="72">
        <f>BO15*if(BO2&lt;13,Summary!$M12,if(BO2&lt;25,Summary!$N12,if(BO2&lt;37,Summary!$O12,if(BO2&lt;49,Summary!$P12, Summary!$Q12))))</f>
        <v>30567473.77</v>
      </c>
      <c r="BP29" s="72">
        <f>BP15*if(BP2&lt;13,Summary!$M12,if(BP2&lt;25,Summary!$N12,if(BP2&lt;37,Summary!$O12,if(BP2&lt;49,Summary!$P12, Summary!$Q12))))</f>
        <v>33423447.16</v>
      </c>
      <c r="BQ29" s="72">
        <f>BQ15*if(BQ2&lt;13,Summary!$M12,if(BQ2&lt;25,Summary!$N12,if(BQ2&lt;37,Summary!$O12,if(BQ2&lt;49,Summary!$P12, Summary!$Q12))))</f>
        <v>36546247.23</v>
      </c>
      <c r="BR29" s="72">
        <f>BR15*if(BR2&lt;13,Summary!$M12,if(BR2&lt;25,Summary!$N12,if(BR2&lt;37,Summary!$O12,if(BR2&lt;49,Summary!$P12, Summary!$Q12))))</f>
        <v>39960836.03</v>
      </c>
      <c r="BS29" s="72">
        <f>BS15*if(BS2&lt;13,Summary!$M12,if(BS2&lt;25,Summary!$N12,if(BS2&lt;37,Summary!$O12,if(BS2&lt;49,Summary!$P12, Summary!$Q12))))</f>
        <v>43694444.28</v>
      </c>
      <c r="BT29" s="72">
        <f>BT15*if(BT2&lt;13,Summary!$M12,if(BT2&lt;25,Summary!$N12,if(BT2&lt;37,Summary!$O12,if(BT2&lt;49,Summary!$P12, Summary!$Q12))))</f>
        <v>47776897.25</v>
      </c>
      <c r="BU29" s="72">
        <f>BU15*if(BU2&lt;13,Summary!$M12,if(BU2&lt;25,Summary!$N12,if(BU2&lt;37,Summary!$O12,if(BU2&lt;49,Summary!$P12, Summary!$Q12))))</f>
        <v>52240771.87</v>
      </c>
    </row>
    <row r="30" ht="15.75" customHeight="1">
      <c r="A30" s="79" t="s">
        <v>82</v>
      </c>
      <c r="B30" s="72">
        <f>B6*if(B2&lt;13,Summary!$M14,if(B2&lt;25,Summary!$N14,if(B2&lt;37,Summary!$O14,if(B2&lt;49,Summary!$P14, Summary!$Q14))))+B22*if(B2&lt;13,Summary!$M16,if(B2&lt;25,Summary!$N16,if(B2&lt;37,Summary!$O16,if(B2&lt;49,Summary!$P16, Summary!$Q16))))</f>
        <v>0</v>
      </c>
      <c r="C30" s="72">
        <f>C6*if(C2&lt;13,Summary!$M14,if(C2&lt;25,Summary!$N14,if(C2&lt;37,Summary!$O14,if(C2&lt;49,Summary!$P14, Summary!$Q14))))+C22*if(C2&lt;13,Summary!$M16,if(C2&lt;25,Summary!$N16,if(C2&lt;37,Summary!$O16,if(C2&lt;49,Summary!$P16, Summary!$Q16))))</f>
        <v>0</v>
      </c>
      <c r="D30" s="72">
        <f>D6*if(D2&lt;13,Summary!$M14,if(D2&lt;25,Summary!$N14,if(D2&lt;37,Summary!$O14,if(D2&lt;49,Summary!$P14, Summary!$Q14))))+D22*if(D2&lt;13,Summary!$M16,if(D2&lt;25,Summary!$N16,if(D2&lt;37,Summary!$O16,if(D2&lt;49,Summary!$P16, Summary!$Q16))))</f>
        <v>0</v>
      </c>
      <c r="E30" s="72">
        <f>E6*if(E2&lt;13,Summary!$M14,if(E2&lt;25,Summary!$N14,if(E2&lt;37,Summary!$O14,if(E2&lt;49,Summary!$P14, Summary!$Q14))))+E22*if(E2&lt;13,Summary!$M16,if(E2&lt;25,Summary!$N16,if(E2&lt;37,Summary!$O16,if(E2&lt;49,Summary!$P16, Summary!$Q16))))</f>
        <v>0</v>
      </c>
      <c r="F30" s="72">
        <f>F6*if(F2&lt;13,Summary!$M14,if(F2&lt;25,Summary!$N14,if(F2&lt;37,Summary!$O14,if(F2&lt;49,Summary!$P14, Summary!$Q14))))+F22*if(F2&lt;13,Summary!$M16,if(F2&lt;25,Summary!$N16,if(F2&lt;37,Summary!$O16,if(F2&lt;49,Summary!$P16, Summary!$Q16))))</f>
        <v>0</v>
      </c>
      <c r="G30" s="72">
        <f>G6*if(G2&lt;13,Summary!$M14,if(G2&lt;25,Summary!$N14,if(G2&lt;37,Summary!$O14,if(G2&lt;49,Summary!$P14, Summary!$Q14))))+G22*if(G2&lt;13,Summary!$M16,if(G2&lt;25,Summary!$N16,if(G2&lt;37,Summary!$O16,if(G2&lt;49,Summary!$P16, Summary!$Q16))))</f>
        <v>0</v>
      </c>
      <c r="H30" s="72">
        <f>H6*if(H2&lt;13,Summary!$M14,if(H2&lt;25,Summary!$N14,if(H2&lt;37,Summary!$O14,if(H2&lt;49,Summary!$P14, Summary!$Q14))))+H22*if(H2&lt;13,Summary!$M16,if(H2&lt;25,Summary!$N16,if(H2&lt;37,Summary!$O16,if(H2&lt;49,Summary!$P16, Summary!$Q16))))</f>
        <v>0</v>
      </c>
      <c r="I30" s="72">
        <f>I6*if(I2&lt;13,Summary!$M14,if(I2&lt;25,Summary!$N14,if(I2&lt;37,Summary!$O14,if(I2&lt;49,Summary!$P14, Summary!$Q14))))+I22*if(I2&lt;13,Summary!$M16,if(I2&lt;25,Summary!$N16,if(I2&lt;37,Summary!$O16,if(I2&lt;49,Summary!$P16, Summary!$Q16))))</f>
        <v>0</v>
      </c>
      <c r="J30" s="72">
        <f>J6*if(J2&lt;13,Summary!$M14,if(J2&lt;25,Summary!$N14,if(J2&lt;37,Summary!$O14,if(J2&lt;49,Summary!$P14, Summary!$Q14))))+J22*if(J2&lt;13,Summary!$M16,if(J2&lt;25,Summary!$N16,if(J2&lt;37,Summary!$O16,if(J2&lt;49,Summary!$P16, Summary!$Q16))))</f>
        <v>0</v>
      </c>
      <c r="K30" s="72">
        <f>K6*if(K2&lt;13,Summary!$M14,if(K2&lt;25,Summary!$N14,if(K2&lt;37,Summary!$O14,if(K2&lt;49,Summary!$P14, Summary!$Q14))))+K22*if(K2&lt;13,Summary!$M16,if(K2&lt;25,Summary!$N16,if(K2&lt;37,Summary!$O16,if(K2&lt;49,Summary!$P16, Summary!$Q16))))</f>
        <v>0</v>
      </c>
      <c r="L30" s="72">
        <f>L6*if(L2&lt;13,Summary!$M14,if(L2&lt;25,Summary!$N14,if(L2&lt;37,Summary!$O14,if(L2&lt;49,Summary!$P14, Summary!$Q14))))+L22*if(L2&lt;13,Summary!$M16,if(L2&lt;25,Summary!$N16,if(L2&lt;37,Summary!$O16,if(L2&lt;49,Summary!$P16, Summary!$Q16))))</f>
        <v>0</v>
      </c>
      <c r="M30" s="72">
        <f>M6*if(M2&lt;13,Summary!$M14,if(M2&lt;25,Summary!$N14,if(M2&lt;37,Summary!$O14,if(M2&lt;49,Summary!$P14, Summary!$Q14))))+M22*if(M2&lt;13,Summary!$M16,if(M2&lt;25,Summary!$N16,if(M2&lt;37,Summary!$O16,if(M2&lt;49,Summary!$P16, Summary!$Q16))))</f>
        <v>0</v>
      </c>
      <c r="N30" s="72">
        <f>N6*if(N2&lt;13,Summary!$M14,if(N2&lt;25,Summary!$N14,if(N2&lt;37,Summary!$O14,if(N2&lt;49,Summary!$P14, Summary!$Q14))))+N22*if(N2&lt;13,Summary!$M16,if(N2&lt;25,Summary!$N16,if(N2&lt;37,Summary!$O16,if(N2&lt;49,Summary!$P16, Summary!$Q16))))</f>
        <v>0</v>
      </c>
      <c r="O30" s="72">
        <f>O6*if(O2&lt;13,Summary!$M14,if(O2&lt;25,Summary!$N14,if(O2&lt;37,Summary!$O14,if(O2&lt;49,Summary!$P14, Summary!$Q14))))+O22*if(O2&lt;13,Summary!$M16,if(O2&lt;25,Summary!$N16,if(O2&lt;37,Summary!$O16,if(O2&lt;49,Summary!$P16, Summary!$Q16))))</f>
        <v>0</v>
      </c>
      <c r="P30" s="72">
        <f>P6*if(P2&lt;13,Summary!$M14,if(P2&lt;25,Summary!$N14,if(P2&lt;37,Summary!$O14,if(P2&lt;49,Summary!$P14, Summary!$Q14))))+P22*if(P2&lt;13,Summary!$M16,if(P2&lt;25,Summary!$N16,if(P2&lt;37,Summary!$O16,if(P2&lt;49,Summary!$P16, Summary!$Q16))))</f>
        <v>0</v>
      </c>
      <c r="Q30" s="72">
        <f>Q6*if(Q2&lt;13,Summary!$M14,if(Q2&lt;25,Summary!$N14,if(Q2&lt;37,Summary!$O14,if(Q2&lt;49,Summary!$P14, Summary!$Q14))))+Q22*if(Q2&lt;13,Summary!$M16,if(Q2&lt;25,Summary!$N16,if(Q2&lt;37,Summary!$O16,if(Q2&lt;49,Summary!$P16, Summary!$Q16))))</f>
        <v>0</v>
      </c>
      <c r="R30" s="72">
        <f>R6*if(R2&lt;13,Summary!$M14,if(R2&lt;25,Summary!$N14,if(R2&lt;37,Summary!$O14,if(R2&lt;49,Summary!$P14, Summary!$Q14))))+R22*if(R2&lt;13,Summary!$M16,if(R2&lt;25,Summary!$N16,if(R2&lt;37,Summary!$O16,if(R2&lt;49,Summary!$P16, Summary!$Q16))))</f>
        <v>0</v>
      </c>
      <c r="S30" s="72">
        <f>S6*if(S2&lt;13,Summary!$M14,if(S2&lt;25,Summary!$N14,if(S2&lt;37,Summary!$O14,if(S2&lt;49,Summary!$P14, Summary!$Q14))))+S22*if(S2&lt;13,Summary!$M16,if(S2&lt;25,Summary!$N16,if(S2&lt;37,Summary!$O16,if(S2&lt;49,Summary!$P16, Summary!$Q16))))</f>
        <v>0</v>
      </c>
      <c r="T30" s="72">
        <f>T6*if(T2&lt;13,Summary!$M14,if(T2&lt;25,Summary!$N14,if(T2&lt;37,Summary!$O14,if(T2&lt;49,Summary!$P14, Summary!$Q14))))+T22*if(T2&lt;13,Summary!$M16,if(T2&lt;25,Summary!$N16,if(T2&lt;37,Summary!$O16,if(T2&lt;49,Summary!$P16, Summary!$Q16))))</f>
        <v>0</v>
      </c>
      <c r="U30" s="72">
        <f>U6*if(U2&lt;13,Summary!$M14,if(U2&lt;25,Summary!$N14,if(U2&lt;37,Summary!$O14,if(U2&lt;49,Summary!$P14, Summary!$Q14))))+U22*if(U2&lt;13,Summary!$M16,if(U2&lt;25,Summary!$N16,if(U2&lt;37,Summary!$O16,if(U2&lt;49,Summary!$P16, Summary!$Q16))))</f>
        <v>0</v>
      </c>
      <c r="V30" s="72">
        <f>V6*if(V2&lt;13,Summary!$M14,if(V2&lt;25,Summary!$N14,if(V2&lt;37,Summary!$O14,if(V2&lt;49,Summary!$P14, Summary!$Q14))))+V22*if(V2&lt;13,Summary!$M16,if(V2&lt;25,Summary!$N16,if(V2&lt;37,Summary!$O16,if(V2&lt;49,Summary!$P16, Summary!$Q16))))</f>
        <v>0</v>
      </c>
      <c r="W30" s="72">
        <f>W6*if(W2&lt;13,Summary!$M14,if(W2&lt;25,Summary!$N14,if(W2&lt;37,Summary!$O14,if(W2&lt;49,Summary!$P14, Summary!$Q14))))+W22*if(W2&lt;13,Summary!$M16,if(W2&lt;25,Summary!$N16,if(W2&lt;37,Summary!$O16,if(W2&lt;49,Summary!$P16, Summary!$Q16))))</f>
        <v>0</v>
      </c>
      <c r="X30" s="72">
        <f>X6*if(X2&lt;13,Summary!$M14,if(X2&lt;25,Summary!$N14,if(X2&lt;37,Summary!$O14,if(X2&lt;49,Summary!$P14, Summary!$Q14))))+X22*if(X2&lt;13,Summary!$M16,if(X2&lt;25,Summary!$N16,if(X2&lt;37,Summary!$O16,if(X2&lt;49,Summary!$P16, Summary!$Q16))))</f>
        <v>0</v>
      </c>
      <c r="Y30" s="72">
        <f>Y6*if(Y2&lt;13,Summary!$M14,if(Y2&lt;25,Summary!$N14,if(Y2&lt;37,Summary!$O14,if(Y2&lt;49,Summary!$P14, Summary!$Q14))))+Y22*if(Y2&lt;13,Summary!$M16,if(Y2&lt;25,Summary!$N16,if(Y2&lt;37,Summary!$O16,if(Y2&lt;49,Summary!$P16, Summary!$Q16))))</f>
        <v>0</v>
      </c>
      <c r="Z30" s="72">
        <f>Z6*if(Z2&lt;13,Summary!$M14,if(Z2&lt;25,Summary!$N14,if(Z2&lt;37,Summary!$O14,if(Z2&lt;49,Summary!$P14, Summary!$Q14))))+Z22*if(Z2&lt;13,Summary!$M16,if(Z2&lt;25,Summary!$N16,if(Z2&lt;37,Summary!$O16,if(Z2&lt;49,Summary!$P16, Summary!$Q16))))</f>
        <v>0</v>
      </c>
      <c r="AA30" s="72">
        <f>AA6*if(AA2&lt;13,Summary!$M14,if(AA2&lt;25,Summary!$N14,if(AA2&lt;37,Summary!$O14,if(AA2&lt;49,Summary!$P14, Summary!$Q14))))+AA22*if(AA2&lt;13,Summary!$M16,if(AA2&lt;25,Summary!$N16,if(AA2&lt;37,Summary!$O16,if(AA2&lt;49,Summary!$P16, Summary!$Q16))))</f>
        <v>0</v>
      </c>
      <c r="AB30" s="72">
        <f>AB6*if(AB2&lt;13,Summary!$M14,if(AB2&lt;25,Summary!$N14,if(AB2&lt;37,Summary!$O14,if(AB2&lt;49,Summary!$P14, Summary!$Q14))))+AB22*if(AB2&lt;13,Summary!$M16,if(AB2&lt;25,Summary!$N16,if(AB2&lt;37,Summary!$O16,if(AB2&lt;49,Summary!$P16, Summary!$Q16))))</f>
        <v>0</v>
      </c>
      <c r="AC30" s="72">
        <f>AC6*if(AC2&lt;13,Summary!$M14,if(AC2&lt;25,Summary!$N14,if(AC2&lt;37,Summary!$O14,if(AC2&lt;49,Summary!$P14, Summary!$Q14))))+AC22*if(AC2&lt;13,Summary!$M16,if(AC2&lt;25,Summary!$N16,if(AC2&lt;37,Summary!$O16,if(AC2&lt;49,Summary!$P16, Summary!$Q16))))</f>
        <v>0</v>
      </c>
      <c r="AD30" s="72">
        <f>AD6*if(AD2&lt;13,Summary!$M14,if(AD2&lt;25,Summary!$N14,if(AD2&lt;37,Summary!$O14,if(AD2&lt;49,Summary!$P14, Summary!$Q14))))+AD22*if(AD2&lt;13,Summary!$M16,if(AD2&lt;25,Summary!$N16,if(AD2&lt;37,Summary!$O16,if(AD2&lt;49,Summary!$P16, Summary!$Q16))))</f>
        <v>0</v>
      </c>
      <c r="AE30" s="72">
        <f>AE6*if(AE2&lt;13,Summary!$M14,if(AE2&lt;25,Summary!$N14,if(AE2&lt;37,Summary!$O14,if(AE2&lt;49,Summary!$P14, Summary!$Q14))))+AE22*if(AE2&lt;13,Summary!$M16,if(AE2&lt;25,Summary!$N16,if(AE2&lt;37,Summary!$O16,if(AE2&lt;49,Summary!$P16, Summary!$Q16))))</f>
        <v>0</v>
      </c>
      <c r="AF30" s="72">
        <f>AF6*if(AF2&lt;13,Summary!$M14,if(AF2&lt;25,Summary!$N14,if(AF2&lt;37,Summary!$O14,if(AF2&lt;49,Summary!$P14, Summary!$Q14))))+AF22*if(AF2&lt;13,Summary!$M16,if(AF2&lt;25,Summary!$N16,if(AF2&lt;37,Summary!$O16,if(AF2&lt;49,Summary!$P16, Summary!$Q16))))</f>
        <v>0</v>
      </c>
      <c r="AG30" s="72">
        <f>AG6*if(AG2&lt;13,Summary!$M14,if(AG2&lt;25,Summary!$N14,if(AG2&lt;37,Summary!$O14,if(AG2&lt;49,Summary!$P14, Summary!$Q14))))+AG22*if(AG2&lt;13,Summary!$M16,if(AG2&lt;25,Summary!$N16,if(AG2&lt;37,Summary!$O16,if(AG2&lt;49,Summary!$P16, Summary!$Q16))))</f>
        <v>0</v>
      </c>
      <c r="AH30" s="72">
        <f>AH6*if(AH2&lt;13,Summary!$M14,if(AH2&lt;25,Summary!$N14,if(AH2&lt;37,Summary!$O14,if(AH2&lt;49,Summary!$P14, Summary!$Q14))))+AH22*if(AH2&lt;13,Summary!$M16,if(AH2&lt;25,Summary!$N16,if(AH2&lt;37,Summary!$O16,if(AH2&lt;49,Summary!$P16, Summary!$Q16))))</f>
        <v>0</v>
      </c>
      <c r="AI30" s="72">
        <f>AI6*if(AI2&lt;13,Summary!$M14,if(AI2&lt;25,Summary!$N14,if(AI2&lt;37,Summary!$O14,if(AI2&lt;49,Summary!$P14, Summary!$Q14))))+AI22*if(AI2&lt;13,Summary!$M16,if(AI2&lt;25,Summary!$N16,if(AI2&lt;37,Summary!$O16,if(AI2&lt;49,Summary!$P16, Summary!$Q16))))</f>
        <v>0</v>
      </c>
      <c r="AJ30" s="72">
        <f>AJ6*if(AJ2&lt;13,Summary!$M14,if(AJ2&lt;25,Summary!$N14,if(AJ2&lt;37,Summary!$O14,if(AJ2&lt;49,Summary!$P14, Summary!$Q14))))+AJ22*if(AJ2&lt;13,Summary!$M16,if(AJ2&lt;25,Summary!$N16,if(AJ2&lt;37,Summary!$O16,if(AJ2&lt;49,Summary!$P16, Summary!$Q16))))</f>
        <v>0</v>
      </c>
      <c r="AK30" s="72">
        <f>AK6*if(AK2&lt;13,Summary!$M14,if(AK2&lt;25,Summary!$N14,if(AK2&lt;37,Summary!$O14,if(AK2&lt;49,Summary!$P14, Summary!$Q14))))+AK22*if(AK2&lt;13,Summary!$M16,if(AK2&lt;25,Summary!$N16,if(AK2&lt;37,Summary!$O16,if(AK2&lt;49,Summary!$P16, Summary!$Q16))))</f>
        <v>0</v>
      </c>
      <c r="AL30" s="72">
        <f>AL6*if(AL2&lt;13,Summary!$M14,if(AL2&lt;25,Summary!$N14,if(AL2&lt;37,Summary!$O14,if(AL2&lt;49,Summary!$P14, Summary!$Q14))))+AL22*if(AL2&lt;13,Summary!$M16,if(AL2&lt;25,Summary!$N16,if(AL2&lt;37,Summary!$O16,if(AL2&lt;49,Summary!$P16, Summary!$Q16))))</f>
        <v>0</v>
      </c>
      <c r="AM30" s="72">
        <f>AM6*if(AM2&lt;13,Summary!$M14,if(AM2&lt;25,Summary!$N14,if(AM2&lt;37,Summary!$O14,if(AM2&lt;49,Summary!$P14, Summary!$Q14))))+AM22*if(AM2&lt;13,Summary!$M16,if(AM2&lt;25,Summary!$N16,if(AM2&lt;37,Summary!$O16,if(AM2&lt;49,Summary!$P16, Summary!$Q16))))</f>
        <v>0</v>
      </c>
      <c r="AN30" s="72">
        <f>AN6*if(AN2&lt;13,Summary!$M14,if(AN2&lt;25,Summary!$N14,if(AN2&lt;37,Summary!$O14,if(AN2&lt;49,Summary!$P14, Summary!$Q14))))+AN22*if(AN2&lt;13,Summary!$M16,if(AN2&lt;25,Summary!$N16,if(AN2&lt;37,Summary!$O16,if(AN2&lt;49,Summary!$P16, Summary!$Q16))))</f>
        <v>0</v>
      </c>
      <c r="AO30" s="72">
        <f>AO6*if(AO2&lt;13,Summary!$M14,if(AO2&lt;25,Summary!$N14,if(AO2&lt;37,Summary!$O14,if(AO2&lt;49,Summary!$P14, Summary!$Q14))))+AO22*if(AO2&lt;13,Summary!$M16,if(AO2&lt;25,Summary!$N16,if(AO2&lt;37,Summary!$O16,if(AO2&lt;49,Summary!$P16, Summary!$Q16))))</f>
        <v>0</v>
      </c>
      <c r="AP30" s="72">
        <f>AP6*if(AP2&lt;13,Summary!$M14,if(AP2&lt;25,Summary!$N14,if(AP2&lt;37,Summary!$O14,if(AP2&lt;49,Summary!$P14, Summary!$Q14))))+AP22*if(AP2&lt;13,Summary!$M16,if(AP2&lt;25,Summary!$N16,if(AP2&lt;37,Summary!$O16,if(AP2&lt;49,Summary!$P16, Summary!$Q16))))</f>
        <v>0</v>
      </c>
      <c r="AQ30" s="72">
        <f>AQ6*if(AQ2&lt;13,Summary!$M14,if(AQ2&lt;25,Summary!$N14,if(AQ2&lt;37,Summary!$O14,if(AQ2&lt;49,Summary!$P14, Summary!$Q14))))+AQ22*if(AQ2&lt;13,Summary!$M16,if(AQ2&lt;25,Summary!$N16,if(AQ2&lt;37,Summary!$O16,if(AQ2&lt;49,Summary!$P16, Summary!$Q16))))</f>
        <v>0</v>
      </c>
      <c r="AR30" s="72">
        <f>AR6*if(AR2&lt;13,Summary!$M14,if(AR2&lt;25,Summary!$N14,if(AR2&lt;37,Summary!$O14,if(AR2&lt;49,Summary!$P14, Summary!$Q14))))+AR22*if(AR2&lt;13,Summary!$M16,if(AR2&lt;25,Summary!$N16,if(AR2&lt;37,Summary!$O16,if(AR2&lt;49,Summary!$P16, Summary!$Q16))))</f>
        <v>0</v>
      </c>
      <c r="AS30" s="72">
        <f>AS6*if(AS2&lt;13,Summary!$M14,if(AS2&lt;25,Summary!$N14,if(AS2&lt;37,Summary!$O14,if(AS2&lt;49,Summary!$P14, Summary!$Q14))))+AS22*if(AS2&lt;13,Summary!$M16,if(AS2&lt;25,Summary!$N16,if(AS2&lt;37,Summary!$O16,if(AS2&lt;49,Summary!$P16, Summary!$Q16))))</f>
        <v>0</v>
      </c>
      <c r="AT30" s="72">
        <f>AT6*if(AT2&lt;13,Summary!$M14,if(AT2&lt;25,Summary!$N14,if(AT2&lt;37,Summary!$O14,if(AT2&lt;49,Summary!$P14, Summary!$Q14))))+AT22*if(AT2&lt;13,Summary!$M16,if(AT2&lt;25,Summary!$N16,if(AT2&lt;37,Summary!$O16,if(AT2&lt;49,Summary!$P16, Summary!$Q16))))</f>
        <v>0</v>
      </c>
      <c r="AU30" s="72">
        <f>AU6*if(AU2&lt;13,Summary!$M14,if(AU2&lt;25,Summary!$N14,if(AU2&lt;37,Summary!$O14,if(AU2&lt;49,Summary!$P14, Summary!$Q14))))+AU22*if(AU2&lt;13,Summary!$M16,if(AU2&lt;25,Summary!$N16,if(AU2&lt;37,Summary!$O16,if(AU2&lt;49,Summary!$P16, Summary!$Q16))))</f>
        <v>0</v>
      </c>
      <c r="AV30" s="72">
        <f>AV6*if(AV2&lt;13,Summary!$M14,if(AV2&lt;25,Summary!$N14,if(AV2&lt;37,Summary!$O14,if(AV2&lt;49,Summary!$P14, Summary!$Q14))))+AV22*if(AV2&lt;13,Summary!$M16,if(AV2&lt;25,Summary!$N16,if(AV2&lt;37,Summary!$O16,if(AV2&lt;49,Summary!$P16, Summary!$Q16))))</f>
        <v>0</v>
      </c>
      <c r="AW30" s="72">
        <f>AW6*if(AW2&lt;13,Summary!$M14,if(AW2&lt;25,Summary!$N14,if(AW2&lt;37,Summary!$O14,if(AW2&lt;49,Summary!$P14, Summary!$Q14))))+AW22*if(AW2&lt;13,Summary!$M16,if(AW2&lt;25,Summary!$N16,if(AW2&lt;37,Summary!$O16,if(AW2&lt;49,Summary!$P16, Summary!$Q16))))</f>
        <v>0</v>
      </c>
      <c r="AX30" s="72">
        <f>AX6*if(AX2&lt;13,Summary!$M14,if(AX2&lt;25,Summary!$N14,if(AX2&lt;37,Summary!$O14,if(AX2&lt;49,Summary!$P14, Summary!$Q14))))+AX22*if(AX2&lt;13,Summary!$M16,if(AX2&lt;25,Summary!$N16,if(AX2&lt;37,Summary!$O16,if(AX2&lt;49,Summary!$P16, Summary!$Q16))))</f>
        <v>0</v>
      </c>
      <c r="AY30" s="72">
        <f>AY6*if(AY2&lt;13,Summary!$M14,if(AY2&lt;25,Summary!$N14,if(AY2&lt;37,Summary!$O14,if(AY2&lt;49,Summary!$P14, Summary!$Q14))))+AY22*if(AY2&lt;13,Summary!$M16,if(AY2&lt;25,Summary!$N16,if(AY2&lt;37,Summary!$O16,if(AY2&lt;49,Summary!$P16, Summary!$Q16))))</f>
        <v>0</v>
      </c>
      <c r="AZ30" s="72">
        <f>AZ6*if(AZ2&lt;13,Summary!$M14,if(AZ2&lt;25,Summary!$N14,if(AZ2&lt;37,Summary!$O14,if(AZ2&lt;49,Summary!$P14, Summary!$Q14))))+AZ22*if(AZ2&lt;13,Summary!$M16,if(AZ2&lt;25,Summary!$N16,if(AZ2&lt;37,Summary!$O16,if(AZ2&lt;49,Summary!$P16, Summary!$Q16))))</f>
        <v>0</v>
      </c>
      <c r="BA30" s="72">
        <f>BA6*if(BA2&lt;13,Summary!$M14,if(BA2&lt;25,Summary!$N14,if(BA2&lt;37,Summary!$O14,if(BA2&lt;49,Summary!$P14, Summary!$Q14))))+BA22*if(BA2&lt;13,Summary!$M16,if(BA2&lt;25,Summary!$N16,if(BA2&lt;37,Summary!$O16,if(BA2&lt;49,Summary!$P16, Summary!$Q16))))</f>
        <v>0</v>
      </c>
      <c r="BB30" s="72">
        <f>BB6*if(BB2&lt;13,Summary!$M14,if(BB2&lt;25,Summary!$N14,if(BB2&lt;37,Summary!$O14,if(BB2&lt;49,Summary!$P14, Summary!$Q14))))+BB22*if(BB2&lt;13,Summary!$M16,if(BB2&lt;25,Summary!$N16,if(BB2&lt;37,Summary!$O16,if(BB2&lt;49,Summary!$P16, Summary!$Q16))))</f>
        <v>0</v>
      </c>
      <c r="BC30" s="72">
        <f>BC6*if(BC2&lt;13,Summary!$M14,if(BC2&lt;25,Summary!$N14,if(BC2&lt;37,Summary!$O14,if(BC2&lt;49,Summary!$P14, Summary!$Q14))))+BC22*if(BC2&lt;13,Summary!$M16,if(BC2&lt;25,Summary!$N16,if(BC2&lt;37,Summary!$O16,if(BC2&lt;49,Summary!$P16, Summary!$Q16))))</f>
        <v>0</v>
      </c>
      <c r="BD30" s="72">
        <f>BD6*if(BD2&lt;13,Summary!$M14,if(BD2&lt;25,Summary!$N14,if(BD2&lt;37,Summary!$O14,if(BD2&lt;49,Summary!$P14, Summary!$Q14))))+BD22*if(BD2&lt;13,Summary!$M16,if(BD2&lt;25,Summary!$N16,if(BD2&lt;37,Summary!$O16,if(BD2&lt;49,Summary!$P16, Summary!$Q16))))</f>
        <v>0</v>
      </c>
      <c r="BE30" s="72">
        <f>BE6*if(BE2&lt;13,Summary!$M14,if(BE2&lt;25,Summary!$N14,if(BE2&lt;37,Summary!$O14,if(BE2&lt;49,Summary!$P14, Summary!$Q14))))+BE22*if(BE2&lt;13,Summary!$M16,if(BE2&lt;25,Summary!$N16,if(BE2&lt;37,Summary!$O16,if(BE2&lt;49,Summary!$P16, Summary!$Q16))))</f>
        <v>0</v>
      </c>
      <c r="BF30" s="72">
        <f>BF6*if(BF2&lt;13,Summary!$M14,if(BF2&lt;25,Summary!$N14,if(BF2&lt;37,Summary!$O14,if(BF2&lt;49,Summary!$P14, Summary!$Q14))))+BF22*if(BF2&lt;13,Summary!$M16,if(BF2&lt;25,Summary!$N16,if(BF2&lt;37,Summary!$O16,if(BF2&lt;49,Summary!$P16, Summary!$Q16))))</f>
        <v>0</v>
      </c>
      <c r="BG30" s="72">
        <f>BG6*if(BG2&lt;13,Summary!$M14,if(BG2&lt;25,Summary!$N14,if(BG2&lt;37,Summary!$O14,if(BG2&lt;49,Summary!$P14, Summary!$Q14))))+BG22*if(BG2&lt;13,Summary!$M16,if(BG2&lt;25,Summary!$N16,if(BG2&lt;37,Summary!$O16,if(BG2&lt;49,Summary!$P16, Summary!$Q16))))</f>
        <v>0</v>
      </c>
      <c r="BH30" s="72">
        <f>BH6*if(BH2&lt;13,Summary!$M14,if(BH2&lt;25,Summary!$N14,if(BH2&lt;37,Summary!$O14,if(BH2&lt;49,Summary!$P14, Summary!$Q14))))+BH22*if(BH2&lt;13,Summary!$M16,if(BH2&lt;25,Summary!$N16,if(BH2&lt;37,Summary!$O16,if(BH2&lt;49,Summary!$P16, Summary!$Q16))))</f>
        <v>0</v>
      </c>
      <c r="BI30" s="72">
        <f>BI6*if(BI2&lt;13,Summary!$M14,if(BI2&lt;25,Summary!$N14,if(BI2&lt;37,Summary!$O14,if(BI2&lt;49,Summary!$P14, Summary!$Q14))))+BI22*if(BI2&lt;13,Summary!$M16,if(BI2&lt;25,Summary!$N16,if(BI2&lt;37,Summary!$O16,if(BI2&lt;49,Summary!$P16, Summary!$Q16))))</f>
        <v>0</v>
      </c>
      <c r="BJ30" s="72">
        <f>BJ6*if(BJ2&lt;13,Summary!$M14,if(BJ2&lt;25,Summary!$N14,if(BJ2&lt;37,Summary!$O14,if(BJ2&lt;49,Summary!$P14, Summary!$Q14))))+BJ22*if(BJ2&lt;13,Summary!$M16,if(BJ2&lt;25,Summary!$N16,if(BJ2&lt;37,Summary!$O16,if(BJ2&lt;49,Summary!$P16, Summary!$Q16))))</f>
        <v>0</v>
      </c>
      <c r="BK30" s="72">
        <f>BK6*if(BK2&lt;13,Summary!$M14,if(BK2&lt;25,Summary!$N14,if(BK2&lt;37,Summary!$O14,if(BK2&lt;49,Summary!$P14, Summary!$Q14))))+BK22*if(BK2&lt;13,Summary!$M16,if(BK2&lt;25,Summary!$N16,if(BK2&lt;37,Summary!$O16,if(BK2&lt;49,Summary!$P16, Summary!$Q16))))</f>
        <v>0</v>
      </c>
      <c r="BL30" s="72">
        <f>BL6*if(BL2&lt;13,Summary!$M14,if(BL2&lt;25,Summary!$N14,if(BL2&lt;37,Summary!$O14,if(BL2&lt;49,Summary!$P14, Summary!$Q14))))+BL22*if(BL2&lt;13,Summary!$M16,if(BL2&lt;25,Summary!$N16,if(BL2&lt;37,Summary!$O16,if(BL2&lt;49,Summary!$P16, Summary!$Q16))))</f>
        <v>0</v>
      </c>
      <c r="BM30" s="72">
        <f>BM6*if(BM2&lt;13,Summary!$M14,if(BM2&lt;25,Summary!$N14,if(BM2&lt;37,Summary!$O14,if(BM2&lt;49,Summary!$P14, Summary!$Q14))))+BM22*if(BM2&lt;13,Summary!$M16,if(BM2&lt;25,Summary!$N16,if(BM2&lt;37,Summary!$O16,if(BM2&lt;49,Summary!$P16, Summary!$Q16))))</f>
        <v>0</v>
      </c>
      <c r="BN30" s="72">
        <f>BN6*if(BN2&lt;13,Summary!$M14,if(BN2&lt;25,Summary!$N14,if(BN2&lt;37,Summary!$O14,if(BN2&lt;49,Summary!$P14, Summary!$Q14))))+BN22*if(BN2&lt;13,Summary!$M16,if(BN2&lt;25,Summary!$N16,if(BN2&lt;37,Summary!$O16,if(BN2&lt;49,Summary!$P16, Summary!$Q16))))</f>
        <v>0</v>
      </c>
      <c r="BO30" s="72">
        <f>BO6*if(BO2&lt;13,Summary!$M14,if(BO2&lt;25,Summary!$N14,if(BO2&lt;37,Summary!$O14,if(BO2&lt;49,Summary!$P14, Summary!$Q14))))+BO22*if(BO2&lt;13,Summary!$M16,if(BO2&lt;25,Summary!$N16,if(BO2&lt;37,Summary!$O16,if(BO2&lt;49,Summary!$P16, Summary!$Q16))))</f>
        <v>0</v>
      </c>
      <c r="BP30" s="72">
        <f>BP6*if(BP2&lt;13,Summary!$M14,if(BP2&lt;25,Summary!$N14,if(BP2&lt;37,Summary!$O14,if(BP2&lt;49,Summary!$P14, Summary!$Q14))))+BP22*if(BP2&lt;13,Summary!$M16,if(BP2&lt;25,Summary!$N16,if(BP2&lt;37,Summary!$O16,if(BP2&lt;49,Summary!$P16, Summary!$Q16))))</f>
        <v>0</v>
      </c>
      <c r="BQ30" s="72">
        <f>BQ6*if(BQ2&lt;13,Summary!$M14,if(BQ2&lt;25,Summary!$N14,if(BQ2&lt;37,Summary!$O14,if(BQ2&lt;49,Summary!$P14, Summary!$Q14))))+BQ22*if(BQ2&lt;13,Summary!$M16,if(BQ2&lt;25,Summary!$N16,if(BQ2&lt;37,Summary!$O16,if(BQ2&lt;49,Summary!$P16, Summary!$Q16))))</f>
        <v>0</v>
      </c>
      <c r="BR30" s="72">
        <f>BR6*if(BR2&lt;13,Summary!$M14,if(BR2&lt;25,Summary!$N14,if(BR2&lt;37,Summary!$O14,if(BR2&lt;49,Summary!$P14, Summary!$Q14))))+BR22*if(BR2&lt;13,Summary!$M16,if(BR2&lt;25,Summary!$N16,if(BR2&lt;37,Summary!$O16,if(BR2&lt;49,Summary!$P16, Summary!$Q16))))</f>
        <v>0</v>
      </c>
      <c r="BS30" s="72">
        <f>BS6*if(BS2&lt;13,Summary!$M14,if(BS2&lt;25,Summary!$N14,if(BS2&lt;37,Summary!$O14,if(BS2&lt;49,Summary!$P14, Summary!$Q14))))+BS22*if(BS2&lt;13,Summary!$M16,if(BS2&lt;25,Summary!$N16,if(BS2&lt;37,Summary!$O16,if(BS2&lt;49,Summary!$P16, Summary!$Q16))))</f>
        <v>0</v>
      </c>
      <c r="BT30" s="72">
        <f>BT6*if(BT2&lt;13,Summary!$M14,if(BT2&lt;25,Summary!$N14,if(BT2&lt;37,Summary!$O14,if(BT2&lt;49,Summary!$P14, Summary!$Q14))))+BT22*if(BT2&lt;13,Summary!$M16,if(BT2&lt;25,Summary!$N16,if(BT2&lt;37,Summary!$O16,if(BT2&lt;49,Summary!$P16, Summary!$Q16))))</f>
        <v>0</v>
      </c>
      <c r="BU30" s="72">
        <f>BU6*if(BU2&lt;13,Summary!$M14,if(BU2&lt;25,Summary!$N14,if(BU2&lt;37,Summary!$O14,if(BU2&lt;49,Summary!$P14, Summary!$Q14))))+BU22*if(BU2&lt;13,Summary!$M16,if(BU2&lt;25,Summary!$N16,if(BU2&lt;37,Summary!$O16,if(BU2&lt;49,Summary!$P16, Summary!$Q16))))</f>
        <v>0</v>
      </c>
    </row>
    <row r="31" ht="15.75" customHeight="1">
      <c r="A31" s="79" t="s">
        <v>85</v>
      </c>
      <c r="B31" s="72">
        <f>B23*if(B2&lt;13,Summary!$M26,if(B2&lt;25,Summary!$N26,if(B2&lt;37,Summary!$O26,if(B2&lt;49,Summary!$P26, Summary!$Q26))))</f>
        <v>24</v>
      </c>
      <c r="C31" s="72">
        <f>C23*if(C2&lt;13,Summary!$M26,if(C2&lt;25,Summary!$N26,if(C2&lt;37,Summary!$O26,if(C2&lt;49,Summary!$P26, Summary!$Q26))))</f>
        <v>33.6</v>
      </c>
      <c r="D31" s="72">
        <f>D23*if(D2&lt;13,Summary!$M26,if(D2&lt;25,Summary!$N26,if(D2&lt;37,Summary!$O26,if(D2&lt;49,Summary!$P26, Summary!$Q26))))</f>
        <v>42.9</v>
      </c>
      <c r="E31" s="72">
        <f>E23*if(E2&lt;13,Summary!$M26,if(E2&lt;25,Summary!$N26,if(E2&lt;37,Summary!$O26,if(E2&lt;49,Summary!$P26, Summary!$Q26))))</f>
        <v>59.4</v>
      </c>
      <c r="F31" s="72">
        <f>F23*if(F2&lt;13,Summary!$M26,if(F2&lt;25,Summary!$N26,if(F2&lt;37,Summary!$O26,if(F2&lt;49,Summary!$P26, Summary!$Q26))))</f>
        <v>75.9</v>
      </c>
      <c r="G31" s="72">
        <f>G23*if(G2&lt;13,Summary!$M26,if(G2&lt;25,Summary!$N26,if(G2&lt;37,Summary!$O26,if(G2&lt;49,Summary!$P26, Summary!$Q26))))</f>
        <v>92.4</v>
      </c>
      <c r="H31" s="72">
        <f>H23*if(H2&lt;13,Summary!$M26,if(H2&lt;25,Summary!$N26,if(H2&lt;37,Summary!$O26,if(H2&lt;49,Summary!$P26, Summary!$Q26))))</f>
        <v>115.8</v>
      </c>
      <c r="I31" s="72">
        <f>I23*if(I2&lt;13,Summary!$M26,if(I2&lt;25,Summary!$N26,if(I2&lt;37,Summary!$O26,if(I2&lt;49,Summary!$P26, Summary!$Q26))))</f>
        <v>175.2</v>
      </c>
      <c r="J31" s="72">
        <f>J23*if(J2&lt;13,Summary!$M26,if(J2&lt;25,Summary!$N26,if(J2&lt;37,Summary!$O26,if(J2&lt;49,Summary!$P26, Summary!$Q26))))</f>
        <v>206.7</v>
      </c>
      <c r="K31" s="72">
        <f>K23*if(K2&lt;13,Summary!$M26,if(K2&lt;25,Summary!$N26,if(K2&lt;37,Summary!$O26,if(K2&lt;49,Summary!$P26, Summary!$Q26))))</f>
        <v>254.76</v>
      </c>
      <c r="L31" s="72">
        <f>L23*if(L2&lt;13,Summary!$M26,if(L2&lt;25,Summary!$N26,if(L2&lt;37,Summary!$O26,if(L2&lt;49,Summary!$P26, Summary!$Q26))))</f>
        <v>311.4</v>
      </c>
      <c r="M31" s="72">
        <f>M23*if(M2&lt;13,Summary!$M26,if(M2&lt;25,Summary!$N26,if(M2&lt;37,Summary!$O26,if(M2&lt;49,Summary!$P26, Summary!$Q26))))</f>
        <v>381.18</v>
      </c>
      <c r="N31" s="72">
        <f>N23*if(N2&lt;13,Summary!$M26,if(N2&lt;25,Summary!$N26,if(N2&lt;37,Summary!$O26,if(N2&lt;49,Summary!$P26, Summary!$Q26))))</f>
        <v>484.6310886</v>
      </c>
      <c r="O31" s="72">
        <f>O23*if(O2&lt;13,Summary!$M26,if(O2&lt;25,Summary!$N26,if(O2&lt;37,Summary!$O26,if(O2&lt;49,Summary!$P26, Summary!$Q26))))</f>
        <v>573.0293072</v>
      </c>
      <c r="P31" s="72">
        <f>P23*if(P2&lt;13,Summary!$M26,if(P2&lt;25,Summary!$N26,if(P2&lt;37,Summary!$O26,if(P2&lt;49,Summary!$P26, Summary!$Q26))))</f>
        <v>677.0991457</v>
      </c>
      <c r="Q31" s="72">
        <f>Q23*if(Q2&lt;13,Summary!$M26,if(Q2&lt;25,Summary!$N26,if(Q2&lt;37,Summary!$O26,if(Q2&lt;49,Summary!$P26, Summary!$Q26))))</f>
        <v>799.9250782</v>
      </c>
      <c r="R31" s="72">
        <f>R23*if(R2&lt;13,Summary!$M26,if(R2&lt;25,Summary!$N26,if(R2&lt;37,Summary!$O26,if(R2&lt;49,Summary!$P26, Summary!$Q26))))</f>
        <v>945.5029004</v>
      </c>
      <c r="S31" s="72">
        <f>S23*if(S2&lt;13,Summary!$M26,if(S2&lt;25,Summary!$N26,if(S2&lt;37,Summary!$O26,if(S2&lt;49,Summary!$P26, Summary!$Q26))))</f>
        <v>1117.117006</v>
      </c>
      <c r="T31" s="72">
        <f>T23*if(T2&lt;13,Summary!$M26,if(T2&lt;25,Summary!$N26,if(T2&lt;37,Summary!$O26,if(T2&lt;49,Summary!$P26, Summary!$Q26))))</f>
        <v>1320.074351</v>
      </c>
      <c r="U31" s="72">
        <f>U23*if(U2&lt;13,Summary!$M26,if(U2&lt;25,Summary!$N26,if(U2&lt;37,Summary!$O26,if(U2&lt;49,Summary!$P26, Summary!$Q26))))</f>
        <v>1559.757188</v>
      </c>
      <c r="V31" s="72">
        <f>V23*if(V2&lt;13,Summary!$M26,if(V2&lt;25,Summary!$N26,if(V2&lt;37,Summary!$O26,if(V2&lt;49,Summary!$P26, Summary!$Q26))))</f>
        <v>1843.045866</v>
      </c>
      <c r="W31" s="72">
        <f>W23*if(W2&lt;13,Summary!$M26,if(W2&lt;25,Summary!$N26,if(W2&lt;37,Summary!$O26,if(W2&lt;49,Summary!$P26, Summary!$Q26))))</f>
        <v>2177.682727</v>
      </c>
      <c r="X31" s="72">
        <f>X23*if(X2&lt;13,Summary!$M26,if(X2&lt;25,Summary!$N26,if(X2&lt;37,Summary!$O26,if(X2&lt;49,Summary!$P26, Summary!$Q26))))</f>
        <v>2573.108129</v>
      </c>
      <c r="Y31" s="72">
        <f>Y23*if(Y2&lt;13,Summary!$M26,if(Y2&lt;25,Summary!$N26,if(Y2&lt;37,Summary!$O26,if(Y2&lt;49,Summary!$P26, Summary!$Q26))))</f>
        <v>3040.535747</v>
      </c>
      <c r="Z31" s="72">
        <f>Z23*if(Z2&lt;13,Summary!$M26,if(Z2&lt;25,Summary!$N26,if(Z2&lt;37,Summary!$O26,if(Z2&lt;49,Summary!$P26, Summary!$Q26))))</f>
        <v>3747.58276</v>
      </c>
      <c r="AA31" s="72">
        <f>AA23*if(AA2&lt;13,Summary!$M26,if(AA2&lt;25,Summary!$N26,if(AA2&lt;37,Summary!$O26,if(AA2&lt;49,Summary!$P26, Summary!$Q26))))</f>
        <v>4298.635139</v>
      </c>
      <c r="AB31" s="72">
        <f>AB23*if(AB2&lt;13,Summary!$M26,if(AB2&lt;25,Summary!$N26,if(AB2&lt;37,Summary!$O26,if(AB2&lt;49,Summary!$P26, Summary!$Q26))))</f>
        <v>4927.787495</v>
      </c>
      <c r="AC31" s="72">
        <f>AC23*if(AC2&lt;13,Summary!$M26,if(AC2&lt;25,Summary!$N26,if(AC2&lt;37,Summary!$O26,if(AC2&lt;49,Summary!$P26, Summary!$Q26))))</f>
        <v>5649.554984</v>
      </c>
      <c r="AD31" s="72">
        <f>AD23*if(AD2&lt;13,Summary!$M26,if(AD2&lt;25,Summary!$N26,if(AD2&lt;37,Summary!$O26,if(AD2&lt;49,Summary!$P26, Summary!$Q26))))</f>
        <v>6477.023388</v>
      </c>
      <c r="AE31" s="72">
        <f>AE23*if(AE2&lt;13,Summary!$M26,if(AE2&lt;25,Summary!$N26,if(AE2&lt;37,Summary!$O26,if(AE2&lt;49,Summary!$P26, Summary!$Q26))))</f>
        <v>7425.786934</v>
      </c>
      <c r="AF31" s="72">
        <f>AF23*if(AF2&lt;13,Summary!$M26,if(AF2&lt;25,Summary!$N26,if(AF2&lt;37,Summary!$O26,if(AF2&lt;49,Summary!$P26, Summary!$Q26))))</f>
        <v>8513.440964</v>
      </c>
      <c r="AG31" s="72">
        <f>AG23*if(AG2&lt;13,Summary!$M26,if(AG2&lt;25,Summary!$N26,if(AG2&lt;37,Summary!$O26,if(AG2&lt;49,Summary!$P26, Summary!$Q26))))</f>
        <v>9760.439564</v>
      </c>
      <c r="AH31" s="72">
        <f>AH23*if(AH2&lt;13,Summary!$M26,if(AH2&lt;25,Summary!$N26,if(AH2&lt;37,Summary!$O26,if(AH2&lt;49,Summary!$P26, Summary!$Q26))))</f>
        <v>11190.09556</v>
      </c>
      <c r="AI31" s="72">
        <f>AI23*if(AI2&lt;13,Summary!$M26,if(AI2&lt;25,Summary!$N26,if(AI2&lt;37,Summary!$O26,if(AI2&lt;49,Summary!$P26, Summary!$Q26))))</f>
        <v>12829.08784</v>
      </c>
      <c r="AJ31" s="72">
        <f>AJ23*if(AJ2&lt;13,Summary!$M26,if(AJ2&lt;25,Summary!$N26,if(AJ2&lt;37,Summary!$O26,if(AJ2&lt;49,Summary!$P26, Summary!$Q26))))</f>
        <v>14708.09754</v>
      </c>
      <c r="AK31" s="72">
        <f>AK23*if(AK2&lt;13,Summary!$M26,if(AK2&lt;25,Summary!$N26,if(AK2&lt;37,Summary!$O26,if(AK2&lt;49,Summary!$P26, Summary!$Q26))))</f>
        <v>16862.37977</v>
      </c>
      <c r="AL31" s="72">
        <f>AL23*if(AL2&lt;13,Summary!$M26,if(AL2&lt;25,Summary!$N26,if(AL2&lt;37,Summary!$O26,if(AL2&lt;49,Summary!$P26, Summary!$Q26))))</f>
        <v>20238.38756</v>
      </c>
      <c r="AM31" s="72">
        <f>AM23*if(AM2&lt;13,Summary!$M26,if(AM2&lt;25,Summary!$N26,if(AM2&lt;37,Summary!$O26,if(AM2&lt;49,Summary!$P26, Summary!$Q26))))</f>
        <v>22620.72149</v>
      </c>
      <c r="AN31" s="72">
        <f>AN23*if(AN2&lt;13,Summary!$M26,if(AN2&lt;25,Summary!$N26,if(AN2&lt;37,Summary!$O26,if(AN2&lt;49,Summary!$P26, Summary!$Q26))))</f>
        <v>25274.86121</v>
      </c>
      <c r="AO31" s="72">
        <f>AO23*if(AO2&lt;13,Summary!$M26,if(AO2&lt;25,Summary!$N26,if(AO2&lt;37,Summary!$O26,if(AO2&lt;49,Summary!$P26, Summary!$Q26))))</f>
        <v>28241.34925</v>
      </c>
      <c r="AP31" s="72">
        <f>AP23*if(AP2&lt;13,Summary!$M26,if(AP2&lt;25,Summary!$N26,if(AP2&lt;37,Summary!$O26,if(AP2&lt;49,Summary!$P26, Summary!$Q26))))</f>
        <v>31555.93044</v>
      </c>
      <c r="AQ31" s="72">
        <f>AQ23*if(AQ2&lt;13,Summary!$M26,if(AQ2&lt;25,Summary!$N26,if(AQ2&lt;37,Summary!$O26,if(AQ2&lt;49,Summary!$P26, Summary!$Q26))))</f>
        <v>35259.70301</v>
      </c>
      <c r="AR31" s="72">
        <f>AR23*if(AR2&lt;13,Summary!$M26,if(AR2&lt;25,Summary!$N26,if(AR2&lt;37,Summary!$O26,if(AR2&lt;49,Summary!$P26, Summary!$Q26))))</f>
        <v>39398.36392</v>
      </c>
      <c r="AS31" s="72">
        <f>AS23*if(AS2&lt;13,Summary!$M26,if(AS2&lt;25,Summary!$N26,if(AS2&lt;37,Summary!$O26,if(AS2&lt;49,Summary!$P26, Summary!$Q26))))</f>
        <v>44022.45355</v>
      </c>
      <c r="AT31" s="72">
        <f>AT23*if(AT2&lt;13,Summary!$M26,if(AT2&lt;25,Summary!$N26,if(AT2&lt;37,Summary!$O26,if(AT2&lt;49,Summary!$P26, Summary!$Q26))))</f>
        <v>49189.42069</v>
      </c>
      <c r="AU31" s="72">
        <f>AU23*if(AU2&lt;13,Summary!$M26,if(AU2&lt;25,Summary!$N26,if(AU2&lt;37,Summary!$O26,if(AU2&lt;49,Summary!$P26, Summary!$Q26))))</f>
        <v>54962.49056</v>
      </c>
      <c r="AV31" s="72">
        <f>AV23*if(AV2&lt;13,Summary!$M26,if(AV2&lt;25,Summary!$N26,if(AV2&lt;37,Summary!$O26,if(AV2&lt;49,Summary!$P26, Summary!$Q26))))</f>
        <v>61413.66279</v>
      </c>
      <c r="AW31" s="72">
        <f>AW23*if(AW2&lt;13,Summary!$M26,if(AW2&lt;25,Summary!$N26,if(AW2&lt;37,Summary!$O26,if(AW2&lt;49,Summary!$P26, Summary!$Q26))))</f>
        <v>68621.89116</v>
      </c>
      <c r="AX31" s="72">
        <f>AX23*if(AX2&lt;13,Summary!$M26,if(AX2&lt;25,Summary!$N26,if(AX2&lt;37,Summary!$O26,if(AX2&lt;49,Summary!$P26, Summary!$Q26))))</f>
        <v>80512.21498</v>
      </c>
      <c r="AY31" s="72">
        <f>AY23*if(AY2&lt;13,Summary!$M26,if(AY2&lt;25,Summary!$N26,if(AY2&lt;37,Summary!$O26,if(AY2&lt;49,Summary!$P26, Summary!$Q26))))</f>
        <v>88049.78341</v>
      </c>
      <c r="AZ31" s="72">
        <f>AZ23*if(AZ2&lt;13,Summary!$M26,if(AZ2&lt;25,Summary!$N26,if(AZ2&lt;37,Summary!$O26,if(AZ2&lt;49,Summary!$P26, Summary!$Q26))))</f>
        <v>96275.14488</v>
      </c>
      <c r="BA31" s="72">
        <f>BA23*if(BA2&lt;13,Summary!$M26,if(BA2&lt;25,Summary!$N26,if(BA2&lt;37,Summary!$O26,if(BA2&lt;49,Summary!$P26, Summary!$Q26))))</f>
        <v>105270.357</v>
      </c>
      <c r="BB31" s="72">
        <f>BB23*if(BB2&lt;13,Summary!$M26,if(BB2&lt;25,Summary!$N26,if(BB2&lt;37,Summary!$O26,if(BB2&lt;49,Summary!$P26, Summary!$Q26))))</f>
        <v>115106.0634</v>
      </c>
      <c r="BC31" s="72">
        <f>BC23*if(BC2&lt;13,Summary!$M26,if(BC2&lt;25,Summary!$N26,if(BC2&lt;37,Summary!$O26,if(BC2&lt;49,Summary!$P26, Summary!$Q26))))</f>
        <v>125860.8767</v>
      </c>
      <c r="BD31" s="72">
        <f>BD23*if(BD2&lt;13,Summary!$M26,if(BD2&lt;25,Summary!$N26,if(BD2&lt;37,Summary!$O26,if(BD2&lt;49,Summary!$P26, Summary!$Q26))))</f>
        <v>137620.4334</v>
      </c>
      <c r="BE31" s="72">
        <f>BE23*if(BE2&lt;13,Summary!$M26,if(BE2&lt;25,Summary!$N26,if(BE2&lt;37,Summary!$O26,if(BE2&lt;49,Summary!$P26, Summary!$Q26))))</f>
        <v>150478.7445</v>
      </c>
      <c r="BF31" s="72">
        <f>BF23*if(BF2&lt;13,Summary!$M26,if(BF2&lt;25,Summary!$N26,if(BF2&lt;37,Summary!$O26,if(BF2&lt;49,Summary!$P26, Summary!$Q26))))</f>
        <v>164538.1956</v>
      </c>
      <c r="BG31" s="72">
        <f>BG23*if(BG2&lt;13,Summary!$M26,if(BG2&lt;25,Summary!$N26,if(BG2&lt;37,Summary!$O26,if(BG2&lt;49,Summary!$P26, Summary!$Q26))))</f>
        <v>179911.5733</v>
      </c>
      <c r="BH31" s="72">
        <f>BH23*if(BH2&lt;13,Summary!$M26,if(BH2&lt;25,Summary!$N26,if(BH2&lt;37,Summary!$O26,if(BH2&lt;49,Summary!$P26, Summary!$Q26))))</f>
        <v>196720.9157</v>
      </c>
      <c r="BI31" s="72">
        <f>BI23*if(BI2&lt;13,Summary!$M26,if(BI2&lt;25,Summary!$N26,if(BI2&lt;37,Summary!$O26,if(BI2&lt;49,Summary!$P26, Summary!$Q26))))</f>
        <v>215100.8242</v>
      </c>
      <c r="BJ31" s="72">
        <f>BJ23*if(BJ2&lt;13,Summary!$M26,if(BJ2&lt;25,Summary!$N26,if(BJ2&lt;37,Summary!$O26,if(BJ2&lt;49,Summary!$P26, Summary!$Q26))))</f>
        <v>235198.1232</v>
      </c>
      <c r="BK31" s="72">
        <f>BK23*if(BK2&lt;13,Summary!$M26,if(BK2&lt;25,Summary!$N26,if(BK2&lt;37,Summary!$O26,if(BK2&lt;49,Summary!$P26, Summary!$Q26))))</f>
        <v>257173.0772</v>
      </c>
      <c r="BL31" s="72">
        <f>BL23*if(BL2&lt;13,Summary!$M26,if(BL2&lt;25,Summary!$N26,if(BL2&lt;37,Summary!$O26,if(BL2&lt;49,Summary!$P26, Summary!$Q26))))</f>
        <v>281201.0116</v>
      </c>
      <c r="BM31" s="72">
        <f>BM23*if(BM2&lt;13,Summary!$M26,if(BM2&lt;25,Summary!$N26,if(BM2&lt;37,Summary!$O26,if(BM2&lt;49,Summary!$P26, Summary!$Q26))))</f>
        <v>307474.0008</v>
      </c>
      <c r="BN31" s="72">
        <f>BN23*if(BN2&lt;13,Summary!$M26,if(BN2&lt;25,Summary!$N26,if(BN2&lt;37,Summary!$O26,if(BN2&lt;49,Summary!$P26, Summary!$Q26))))</f>
        <v>336201.8137</v>
      </c>
      <c r="BO31" s="72">
        <f>BO23*if(BO2&lt;13,Summary!$M26,if(BO2&lt;25,Summary!$N26,if(BO2&lt;37,Summary!$O26,if(BO2&lt;49,Summary!$P26, Summary!$Q26))))</f>
        <v>367613.6701</v>
      </c>
      <c r="BP31" s="72">
        <f>BP23*if(BP2&lt;13,Summary!$M26,if(BP2&lt;25,Summary!$N26,if(BP2&lt;37,Summary!$O26,if(BP2&lt;49,Summary!$P26, Summary!$Q26))))</f>
        <v>401960.4685</v>
      </c>
      <c r="BQ31" s="72">
        <f>BQ23*if(BQ2&lt;13,Summary!$M26,if(BQ2&lt;25,Summary!$N26,if(BQ2&lt;37,Summary!$O26,if(BQ2&lt;49,Summary!$P26, Summary!$Q26))))</f>
        <v>439516.2051</v>
      </c>
      <c r="BR31" s="72">
        <f>BR23*if(BR2&lt;13,Summary!$M26,if(BR2&lt;25,Summary!$N26,if(BR2&lt;37,Summary!$O26,if(BR2&lt;49,Summary!$P26, Summary!$Q26))))</f>
        <v>480581.0811</v>
      </c>
      <c r="BS31" s="72">
        <f>BS23*if(BS2&lt;13,Summary!$M26,if(BS2&lt;25,Summary!$N26,if(BS2&lt;37,Summary!$O26,if(BS2&lt;49,Summary!$P26, Summary!$Q26))))</f>
        <v>525482.5814</v>
      </c>
      <c r="BT31" s="72">
        <f>BT23*if(BT2&lt;13,Summary!$M26,if(BT2&lt;25,Summary!$N26,if(BT2&lt;37,Summary!$O26,if(BT2&lt;49,Summary!$P26, Summary!$Q26))))</f>
        <v>574579.3935</v>
      </c>
      <c r="BU31" s="72">
        <f>BU23*if(BU2&lt;13,Summary!$M26,if(BU2&lt;25,Summary!$N26,if(BU2&lt;37,Summary!$O26,if(BU2&lt;49,Summary!$P26, Summary!$Q26))))</f>
        <v>628263.2977</v>
      </c>
    </row>
    <row r="32" ht="15.75" customHeight="1">
      <c r="A32" s="79" t="s">
        <v>88</v>
      </c>
      <c r="B32" s="72">
        <f>B16/B9*B20*if(B2&lt;13,Summary!$M28,if(B2&lt;25,Summary!$N28,if(B2&lt;37,Summary!$O28,if(B2&lt;49,Summary!$P28, Summary!$Q28))))</f>
        <v>0</v>
      </c>
      <c r="C32" s="72">
        <f>C16/C9*C20*if(C2&lt;13,Summary!$M28,if(C2&lt;25,Summary!$N28,if(C2&lt;37,Summary!$O28,if(C2&lt;49,Summary!$P28, Summary!$Q28))))</f>
        <v>18.75</v>
      </c>
      <c r="D32" s="72">
        <f>D16/D9*D20*if(D2&lt;13,Summary!$M28,if(D2&lt;25,Summary!$N28,if(D2&lt;37,Summary!$O28,if(D2&lt;49,Summary!$P28, Summary!$Q28))))</f>
        <v>18.75</v>
      </c>
      <c r="E32" s="72">
        <f>E16/E9*E20*if(E2&lt;13,Summary!$M28,if(E2&lt;25,Summary!$N28,if(E2&lt;37,Summary!$O28,if(E2&lt;49,Summary!$P28, Summary!$Q28))))</f>
        <v>18.75</v>
      </c>
      <c r="F32" s="72">
        <f>F16/F9*F20*if(F2&lt;13,Summary!$M28,if(F2&lt;25,Summary!$N28,if(F2&lt;37,Summary!$O28,if(F2&lt;49,Summary!$P28, Summary!$Q28))))</f>
        <v>37.5</v>
      </c>
      <c r="G32" s="72">
        <f>G16/G9*G20*if(G2&lt;13,Summary!$M28,if(G2&lt;25,Summary!$N28,if(G2&lt;37,Summary!$O28,if(G2&lt;49,Summary!$P28, Summary!$Q28))))</f>
        <v>56.25</v>
      </c>
      <c r="H32" s="72">
        <f>H16/H9*H20*if(H2&lt;13,Summary!$M28,if(H2&lt;25,Summary!$N28,if(H2&lt;37,Summary!$O28,if(H2&lt;49,Summary!$P28, Summary!$Q28))))</f>
        <v>56.25</v>
      </c>
      <c r="I32" s="72">
        <f>I16/I9*I20*if(I2&lt;13,Summary!$M28,if(I2&lt;25,Summary!$N28,if(I2&lt;37,Summary!$O28,if(I2&lt;49,Summary!$P28, Summary!$Q28))))</f>
        <v>93.75</v>
      </c>
      <c r="J32" s="72">
        <f>J16/J9*J20*if(J2&lt;13,Summary!$M28,if(J2&lt;25,Summary!$N28,if(J2&lt;37,Summary!$O28,if(J2&lt;49,Summary!$P28, Summary!$Q28))))</f>
        <v>112.5</v>
      </c>
      <c r="K32" s="72">
        <f>K16/K9*K20*if(K2&lt;13,Summary!$M28,if(K2&lt;25,Summary!$N28,if(K2&lt;37,Summary!$O28,if(K2&lt;49,Summary!$P28, Summary!$Q28))))</f>
        <v>150</v>
      </c>
      <c r="L32" s="72">
        <f>L16/L9*L20*if(L2&lt;13,Summary!$M28,if(L2&lt;25,Summary!$N28,if(L2&lt;37,Summary!$O28,if(L2&lt;49,Summary!$P28, Summary!$Q28))))</f>
        <v>187.5</v>
      </c>
      <c r="M32" s="72">
        <f>M16/M9*M20*if(M2&lt;13,Summary!$M28,if(M2&lt;25,Summary!$N28,if(M2&lt;37,Summary!$O28,if(M2&lt;49,Summary!$P28, Summary!$Q28))))</f>
        <v>225</v>
      </c>
      <c r="N32" s="72">
        <f>N16/N9*N20*if(N2&lt;13,Summary!$M28,if(N2&lt;25,Summary!$N28,if(N2&lt;37,Summary!$O28,if(N2&lt;49,Summary!$P28, Summary!$Q28))))</f>
        <v>331.3731094</v>
      </c>
      <c r="O32" s="72">
        <f>O16/O9*O20*if(O2&lt;13,Summary!$M28,if(O2&lt;25,Summary!$N28,if(O2&lt;37,Summary!$O28,if(O2&lt;49,Summary!$P28, Summary!$Q28))))</f>
        <v>375.5561906</v>
      </c>
      <c r="P32" s="72">
        <f>P16/P9*P20*if(P2&lt;13,Summary!$M28,if(P2&lt;25,Summary!$N28,if(P2&lt;37,Summary!$O28,if(P2&lt;49,Summary!$P28, Summary!$Q28))))</f>
        <v>463.9223531</v>
      </c>
      <c r="Q32" s="72">
        <f>Q16/Q9*Q20*if(Q2&lt;13,Summary!$M28,if(Q2&lt;25,Summary!$N28,if(Q2&lt;37,Summary!$O28,if(Q2&lt;49,Summary!$P28, Summary!$Q28))))</f>
        <v>530.196975</v>
      </c>
      <c r="R32" s="72">
        <f>R16/R9*R20*if(R2&lt;13,Summary!$M28,if(R2&lt;25,Summary!$N28,if(R2&lt;37,Summary!$O28,if(R2&lt;49,Summary!$P28, Summary!$Q28))))</f>
        <v>640.6546781</v>
      </c>
      <c r="S32" s="72">
        <f>S16/S9*S20*if(S2&lt;13,Summary!$M28,if(S2&lt;25,Summary!$N28,if(S2&lt;37,Summary!$O28,if(S2&lt;49,Summary!$P28, Summary!$Q28))))</f>
        <v>751.1123813</v>
      </c>
      <c r="T32" s="72">
        <f>T16/T9*T20*if(T2&lt;13,Summary!$M28,if(T2&lt;25,Summary!$N28,if(T2&lt;37,Summary!$O28,if(T2&lt;49,Summary!$P28, Summary!$Q28))))</f>
        <v>905.7531656</v>
      </c>
      <c r="U32" s="72">
        <f>U16/U9*U20*if(U2&lt;13,Summary!$M28,if(U2&lt;25,Summary!$N28,if(U2&lt;37,Summary!$O28,if(U2&lt;49,Summary!$P28, Summary!$Q28))))</f>
        <v>1060.39395</v>
      </c>
      <c r="V32" s="72">
        <f>V16/V9*V20*if(V2&lt;13,Summary!$M28,if(V2&lt;25,Summary!$N28,if(V2&lt;37,Summary!$O28,if(V2&lt;49,Summary!$P28, Summary!$Q28))))</f>
        <v>1259.217816</v>
      </c>
      <c r="W32" s="72">
        <f>W16/W9*W20*if(W2&lt;13,Summary!$M28,if(W2&lt;25,Summary!$N28,if(W2&lt;37,Summary!$O28,if(W2&lt;49,Summary!$P28, Summary!$Q28))))</f>
        <v>1480.133222</v>
      </c>
      <c r="X32" s="72">
        <f>X16/X9*X20*if(X2&lt;13,Summary!$M28,if(X2&lt;25,Summary!$N28,if(X2&lt;37,Summary!$O28,if(X2&lt;49,Summary!$P28, Summary!$Q28))))</f>
        <v>1767.32325</v>
      </c>
      <c r="Y32" s="72">
        <f>Y16/Y9*Y20*if(Y2&lt;13,Summary!$M28,if(Y2&lt;25,Summary!$N28,if(Y2&lt;37,Summary!$O28,if(Y2&lt;49,Summary!$P28, Summary!$Q28))))</f>
        <v>2076.604819</v>
      </c>
      <c r="Z32" s="72">
        <f>Z16/Z9*Z20*if(Z2&lt;13,Summary!$M28,if(Z2&lt;25,Summary!$N28,if(Z2&lt;37,Summary!$O28,if(Z2&lt;49,Summary!$P28, Summary!$Q28))))</f>
        <v>2830.683547</v>
      </c>
      <c r="AA32" s="72">
        <f>AA16/AA9*AA20*if(AA2&lt;13,Summary!$M28,if(AA2&lt;25,Summary!$N28,if(AA2&lt;37,Summary!$O28,if(AA2&lt;49,Summary!$P28, Summary!$Q28))))</f>
        <v>3246.196728</v>
      </c>
      <c r="AB32" s="72">
        <f>AB16/AB9*AB20*if(AB2&lt;13,Summary!$M28,if(AB2&lt;25,Summary!$N28,if(AB2&lt;37,Summary!$O28,if(AB2&lt;49,Summary!$P28, Summary!$Q28))))</f>
        <v>3713.649057</v>
      </c>
      <c r="AC32" s="72">
        <f>AC16/AC9*AC20*if(AC2&lt;13,Summary!$M28,if(AC2&lt;25,Summary!$N28,if(AC2&lt;37,Summary!$O28,if(AC2&lt;49,Summary!$P28, Summary!$Q28))))</f>
        <v>4259.010107</v>
      </c>
      <c r="AD32" s="72">
        <f>AD16/AD9*AD20*if(AD2&lt;13,Summary!$M28,if(AD2&lt;25,Summary!$N28,if(AD2&lt;37,Summary!$O28,if(AD2&lt;49,Summary!$P28, Summary!$Q28))))</f>
        <v>4882.279879</v>
      </c>
      <c r="AE32" s="72">
        <f>AE16/AE9*AE20*if(AE2&lt;13,Summary!$M28,if(AE2&lt;25,Summary!$N28,if(AE2&lt;37,Summary!$O28,if(AE2&lt;49,Summary!$P28, Summary!$Q28))))</f>
        <v>5609.427946</v>
      </c>
      <c r="AF32" s="72">
        <f>AF16/AF9*AF20*if(AF2&lt;13,Summary!$M28,if(AF2&lt;25,Summary!$N28,if(AF2&lt;37,Summary!$O28,if(AF2&lt;49,Summary!$P28, Summary!$Q28))))</f>
        <v>6414.484735</v>
      </c>
      <c r="AG32" s="72">
        <f>AG16/AG9*AG20*if(AG2&lt;13,Summary!$M28,if(AG2&lt;25,Summary!$N28,if(AG2&lt;37,Summary!$O28,if(AG2&lt;49,Summary!$P28, Summary!$Q28))))</f>
        <v>7375.358966</v>
      </c>
      <c r="AH32" s="72">
        <f>AH16/AH9*AH20*if(AH2&lt;13,Summary!$M28,if(AH2&lt;25,Summary!$N28,if(AH2&lt;37,Summary!$O28,if(AH2&lt;49,Summary!$P28, Summary!$Q28))))</f>
        <v>8440.111493</v>
      </c>
      <c r="AI32" s="72">
        <f>AI16/AI9*AI20*if(AI2&lt;13,Summary!$M28,if(AI2&lt;25,Summary!$N28,if(AI2&lt;37,Summary!$O28,if(AI2&lt;49,Summary!$P28, Summary!$Q28))))</f>
        <v>9686.651037</v>
      </c>
      <c r="AJ32" s="72">
        <f>AJ16/AJ9*AJ20*if(AJ2&lt;13,Summary!$M28,if(AJ2&lt;25,Summary!$N28,if(AJ2&lt;37,Summary!$O28,if(AJ2&lt;49,Summary!$P28, Summary!$Q28))))</f>
        <v>11114.9776</v>
      </c>
      <c r="AK32" s="72">
        <f>AK16/AK9*AK20*if(AK2&lt;13,Summary!$M28,if(AK2&lt;25,Summary!$N28,if(AK2&lt;37,Summary!$O28,if(AK2&lt;49,Summary!$P28, Summary!$Q28))))</f>
        <v>12751.06075</v>
      </c>
      <c r="AL32" s="72">
        <f>AL16/AL9*AL20*if(AL2&lt;13,Summary!$M28,if(AL2&lt;25,Summary!$N28,if(AL2&lt;37,Summary!$O28,if(AL2&lt;49,Summary!$P28, Summary!$Q28))))</f>
        <v>16816.84372</v>
      </c>
      <c r="AM32" s="72">
        <f>AM16/AM9*AM20*if(AM2&lt;13,Summary!$M28,if(AM2&lt;25,Summary!$N28,if(AM2&lt;37,Summary!$O28,if(AM2&lt;49,Summary!$P28, Summary!$Q28))))</f>
        <v>18797.088</v>
      </c>
      <c r="AN32" s="72">
        <f>AN16/AN9*AN20*if(AN2&lt;13,Summary!$M28,if(AN2&lt;25,Summary!$N28,if(AN2&lt;37,Summary!$O28,if(AN2&lt;49,Summary!$P28, Summary!$Q28))))</f>
        <v>21021.05465</v>
      </c>
      <c r="AO32" s="72">
        <f>AO16/AO9*AO20*if(AO2&lt;13,Summary!$M28,if(AO2&lt;25,Summary!$N28,if(AO2&lt;37,Summary!$O28,if(AO2&lt;49,Summary!$P28, Summary!$Q28))))</f>
        <v>23488.74368</v>
      </c>
      <c r="AP32" s="72">
        <f>AP16/AP9*AP20*if(AP2&lt;13,Summary!$M28,if(AP2&lt;25,Summary!$N28,if(AP2&lt;37,Summary!$O28,if(AP2&lt;49,Summary!$P28, Summary!$Q28))))</f>
        <v>26230.62037</v>
      </c>
      <c r="AQ32" s="72">
        <f>AQ16/AQ9*AQ20*if(AQ2&lt;13,Summary!$M28,if(AQ2&lt;25,Summary!$N28,if(AQ2&lt;37,Summary!$O28,if(AQ2&lt;49,Summary!$P28, Summary!$Q28))))</f>
        <v>29307.61533</v>
      </c>
      <c r="AR32" s="72">
        <f>AR16/AR9*AR20*if(AR2&lt;13,Summary!$M28,if(AR2&lt;25,Summary!$N28,if(AR2&lt;37,Summary!$O28,if(AR2&lt;49,Summary!$P28, Summary!$Q28))))</f>
        <v>32750.19384</v>
      </c>
      <c r="AS32" s="72">
        <f>AS16/AS9*AS20*if(AS2&lt;13,Summary!$M28,if(AS2&lt;25,Summary!$N28,if(AS2&lt;37,Summary!$O28,if(AS2&lt;49,Summary!$P28, Summary!$Q28))))</f>
        <v>36619.28651</v>
      </c>
      <c r="AT32" s="72">
        <f>AT16/AT9*AT20*if(AT2&lt;13,Summary!$M28,if(AT2&lt;25,Summary!$N28,if(AT2&lt;37,Summary!$O28,if(AT2&lt;49,Summary!$P28, Summary!$Q28))))</f>
        <v>40914.89333</v>
      </c>
      <c r="AU32" s="72">
        <f>AU16/AU9*AU20*if(AU2&lt;13,Summary!$M28,if(AU2&lt;25,Summary!$N28,if(AU2&lt;37,Summary!$O28,if(AU2&lt;49,Summary!$P28, Summary!$Q28))))</f>
        <v>45697.9449</v>
      </c>
      <c r="AV32" s="72">
        <f>AV16/AV9*AV20*if(AV2&lt;13,Summary!$M28,if(AV2&lt;25,Summary!$N28,if(AV2&lt;37,Summary!$O28,if(AV2&lt;49,Summary!$P28, Summary!$Q28))))</f>
        <v>51059.8371</v>
      </c>
      <c r="AW32" s="72">
        <f>AW16/AW9*AW20*if(AW2&lt;13,Summary!$M28,if(AW2&lt;25,Summary!$N28,if(AW2&lt;37,Summary!$O28,if(AW2&lt;49,Summary!$P28, Summary!$Q28))))</f>
        <v>57061.50053</v>
      </c>
      <c r="AX32" s="72">
        <f>AX16/AX9*AX20*if(AX2&lt;13,Summary!$M28,if(AX2&lt;25,Summary!$N28,if(AX2&lt;37,Summary!$O28,if(AX2&lt;49,Summary!$P28, Summary!$Q28))))</f>
        <v>73662.13548</v>
      </c>
      <c r="AY32" s="72">
        <f>AY16/AY9*AY20*if(AY2&lt;13,Summary!$M28,if(AY2&lt;25,Summary!$N28,if(AY2&lt;37,Summary!$O28,if(AY2&lt;49,Summary!$P28, Summary!$Q28))))</f>
        <v>80546.78059</v>
      </c>
      <c r="AZ32" s="72">
        <f>AZ16/AZ9*AZ20*if(AZ2&lt;13,Summary!$M28,if(AZ2&lt;25,Summary!$N28,if(AZ2&lt;37,Summary!$O28,if(AZ2&lt;49,Summary!$P28, Summary!$Q28))))</f>
        <v>88073.51695</v>
      </c>
      <c r="BA32" s="72">
        <f>BA16/BA9*BA20*if(BA2&lt;13,Summary!$M28,if(BA2&lt;25,Summary!$N28,if(BA2&lt;37,Summary!$O28,if(BA2&lt;49,Summary!$P28, Summary!$Q28))))</f>
        <v>96313.68804</v>
      </c>
      <c r="BB32" s="72">
        <f>BB16/BB9*BB20*if(BB2&lt;13,Summary!$M28,if(BB2&lt;25,Summary!$N28,if(BB2&lt;37,Summary!$O28,if(BB2&lt;49,Summary!$P28, Summary!$Q28))))</f>
        <v>105302.9656</v>
      </c>
      <c r="BC32" s="72">
        <f>BC16/BC9*BC20*if(BC2&lt;13,Summary!$M28,if(BC2&lt;25,Summary!$N28,if(BC2&lt;37,Summary!$O28,if(BC2&lt;49,Summary!$P28, Summary!$Q28))))</f>
        <v>115148.3648</v>
      </c>
      <c r="BD32" s="72">
        <f>BD16/BD9*BD20*if(BD2&lt;13,Summary!$M28,if(BD2&lt;25,Summary!$N28,if(BD2&lt;37,Summary!$O28,if(BD2&lt;49,Summary!$P28, Summary!$Q28))))</f>
        <v>125921.2292</v>
      </c>
      <c r="BE32" s="72">
        <f>BE16/BE9*BE20*if(BE2&lt;13,Summary!$M28,if(BE2&lt;25,Summary!$N28,if(BE2&lt;37,Summary!$O28,if(BE2&lt;49,Summary!$P28, Summary!$Q28))))</f>
        <v>137692.9022</v>
      </c>
      <c r="BF32" s="72">
        <f>BF16/BF9*BF20*if(BF2&lt;13,Summary!$M28,if(BF2&lt;25,Summary!$N28,if(BF2&lt;37,Summary!$O28,if(BF2&lt;49,Summary!$P28, Summary!$Q28))))</f>
        <v>150534.7272</v>
      </c>
      <c r="BG32" s="72">
        <f>BG16/BG9*BG20*if(BG2&lt;13,Summary!$M28,if(BG2&lt;25,Summary!$N28,if(BG2&lt;37,Summary!$O28,if(BG2&lt;49,Summary!$P28, Summary!$Q28))))</f>
        <v>164625.0631</v>
      </c>
      <c r="BH32" s="72">
        <f>BH16/BH9*BH20*if(BH2&lt;13,Summary!$M28,if(BH2&lt;25,Summary!$N28,if(BH2&lt;37,Summary!$O28,if(BH2&lt;49,Summary!$P28, Summary!$Q28))))</f>
        <v>179999.5814</v>
      </c>
      <c r="BI32" s="72">
        <f>BI16/BI9*BI20*if(BI2&lt;13,Summary!$M28,if(BI2&lt;25,Summary!$N28,if(BI2&lt;37,Summary!$O28,if(BI2&lt;49,Summary!$P28, Summary!$Q28))))</f>
        <v>196800.9692</v>
      </c>
      <c r="BJ32" s="72">
        <f>BJ16/BJ9*BJ20*if(BJ2&lt;13,Summary!$M28,if(BJ2&lt;25,Summary!$N28,if(BJ2&lt;37,Summary!$O28,if(BJ2&lt;49,Summary!$P28, Summary!$Q28))))</f>
        <v>215207.5852</v>
      </c>
      <c r="BK32" s="72">
        <f>BK16/BK9*BK20*if(BK2&lt;13,Summary!$M28,if(BK2&lt;25,Summary!$N28,if(BK2&lt;37,Summary!$O28,if(BK2&lt;49,Summary!$P28, Summary!$Q28))))</f>
        <v>235326.4444</v>
      </c>
      <c r="BL32" s="72">
        <f>BL16/BL9*BL20*if(BL2&lt;13,Summary!$M28,if(BL2&lt;25,Summary!$N28,if(BL2&lt;37,Summary!$O28,if(BL2&lt;49,Summary!$P28, Summary!$Q28))))</f>
        <v>257300.234</v>
      </c>
      <c r="BM32" s="72">
        <f>BM16/BM9*BM20*if(BM2&lt;13,Summary!$M28,if(BM2&lt;25,Summary!$N28,if(BM2&lt;37,Summary!$O28,if(BM2&lt;49,Summary!$P28, Summary!$Q28))))</f>
        <v>281342.9843</v>
      </c>
      <c r="BN32" s="72">
        <f>BN16/BN9*BN20*if(BN2&lt;13,Summary!$M28,if(BN2&lt;25,Summary!$N28,if(BN2&lt;37,Summary!$O28,if(BN2&lt;49,Summary!$P28, Summary!$Q28))))</f>
        <v>307633.0539</v>
      </c>
      <c r="BO32" s="72">
        <f>BO16/BO9*BO20*if(BO2&lt;13,Summary!$M28,if(BO2&lt;25,Summary!$N28,if(BO2&lt;37,Summary!$O28,if(BO2&lt;49,Summary!$P28, Summary!$Q28))))</f>
        <v>336384.4734</v>
      </c>
      <c r="BP32" s="72">
        <f>BP16/BP9*BP20*if(BP2&lt;13,Summary!$M28,if(BP2&lt;25,Summary!$N28,if(BP2&lt;37,Summary!$O28,if(BP2&lt;49,Summary!$P28, Summary!$Q28))))</f>
        <v>367811.2731</v>
      </c>
      <c r="BQ32" s="72">
        <f>BQ16/BQ9*BQ20*if(BQ2&lt;13,Summary!$M28,if(BQ2&lt;25,Summary!$N28,if(BQ2&lt;37,Summary!$O28,if(BQ2&lt;49,Summary!$P28, Summary!$Q28))))</f>
        <v>402163.1552</v>
      </c>
      <c r="BR32" s="72">
        <f>BR16/BR9*BR20*if(BR2&lt;13,Summary!$M28,if(BR2&lt;25,Summary!$N28,if(BR2&lt;37,Summary!$O28,if(BR2&lt;49,Summary!$P28, Summary!$Q28))))</f>
        <v>439761.1652</v>
      </c>
      <c r="BS32" s="72">
        <f>BS16/BS9*BS20*if(BS2&lt;13,Summary!$M28,if(BS2&lt;25,Summary!$N28,if(BS2&lt;37,Summary!$O28,if(BS2&lt;49,Summary!$P28, Summary!$Q28))))</f>
        <v>480819.3337</v>
      </c>
      <c r="BT32" s="72">
        <f>BT16/BT9*BT20*if(BT2&lt;13,Summary!$M28,if(BT2&lt;25,Summary!$N28,if(BT2&lt;37,Summary!$O28,if(BT2&lt;49,Summary!$P28, Summary!$Q28))))</f>
        <v>525765.7215</v>
      </c>
      <c r="BU32" s="72">
        <f>BU16/BU9*BU20*if(BU2&lt;13,Summary!$M28,if(BU2&lt;25,Summary!$N28,if(BU2&lt;37,Summary!$O28,if(BU2&lt;49,Summary!$P28, Summary!$Q28))))</f>
        <v>574885.7024</v>
      </c>
    </row>
    <row r="33" ht="15.75" customHeight="1">
      <c r="A33" s="79" t="s">
        <v>91</v>
      </c>
      <c r="B33" s="72">
        <f>B24*if(B2&lt;13,Summary!$M30,if(B2&lt;25,Summary!$N30,if(B2&lt;37,Summary!$O30,if(B2&lt;49,Summary!$P30, Summary!$Q30))))</f>
        <v>50</v>
      </c>
      <c r="C33" s="72">
        <f>C24*if(C2&lt;13,Summary!$M30,if(C2&lt;25,Summary!$N30,if(C2&lt;37,Summary!$O30,if(C2&lt;49,Summary!$P30, Summary!$Q30))))</f>
        <v>50</v>
      </c>
      <c r="D33" s="72">
        <f>D24*if(D2&lt;13,Summary!$M30,if(D2&lt;25,Summary!$N30,if(D2&lt;37,Summary!$O30,if(D2&lt;49,Summary!$P30, Summary!$Q30))))</f>
        <v>75</v>
      </c>
      <c r="E33" s="72">
        <f>E24*if(E2&lt;13,Summary!$M30,if(E2&lt;25,Summary!$N30,if(E2&lt;37,Summary!$O30,if(E2&lt;49,Summary!$P30, Summary!$Q30))))</f>
        <v>100</v>
      </c>
      <c r="F33" s="72">
        <f>F24*if(F2&lt;13,Summary!$M30,if(F2&lt;25,Summary!$N30,if(F2&lt;37,Summary!$O30,if(F2&lt;49,Summary!$P30, Summary!$Q30))))</f>
        <v>150</v>
      </c>
      <c r="G33" s="72">
        <f>G24*if(G2&lt;13,Summary!$M30,if(G2&lt;25,Summary!$N30,if(G2&lt;37,Summary!$O30,if(G2&lt;49,Summary!$P30, Summary!$Q30))))</f>
        <v>175</v>
      </c>
      <c r="H33" s="72">
        <f>H24*if(H2&lt;13,Summary!$M30,if(H2&lt;25,Summary!$N30,if(H2&lt;37,Summary!$O30,if(H2&lt;49,Summary!$P30, Summary!$Q30))))</f>
        <v>225</v>
      </c>
      <c r="I33" s="72">
        <f>I24*if(I2&lt;13,Summary!$M30,if(I2&lt;25,Summary!$N30,if(I2&lt;37,Summary!$O30,if(I2&lt;49,Summary!$P30, Summary!$Q30))))</f>
        <v>350</v>
      </c>
      <c r="J33" s="72">
        <f>J24*if(J2&lt;13,Summary!$M30,if(J2&lt;25,Summary!$N30,if(J2&lt;37,Summary!$O30,if(J2&lt;49,Summary!$P30, Summary!$Q30))))</f>
        <v>425</v>
      </c>
      <c r="K33" s="72">
        <f>K24*if(K2&lt;13,Summary!$M30,if(K2&lt;25,Summary!$N30,if(K2&lt;37,Summary!$O30,if(K2&lt;49,Summary!$P30, Summary!$Q30))))</f>
        <v>525</v>
      </c>
      <c r="L33" s="72">
        <f>L24*if(L2&lt;13,Summary!$M30,if(L2&lt;25,Summary!$N30,if(L2&lt;37,Summary!$O30,if(L2&lt;49,Summary!$P30, Summary!$Q30))))</f>
        <v>625</v>
      </c>
      <c r="M33" s="72">
        <f>M24*if(M2&lt;13,Summary!$M30,if(M2&lt;25,Summary!$N30,if(M2&lt;37,Summary!$O30,if(M2&lt;49,Summary!$P30, Summary!$Q30))))</f>
        <v>775</v>
      </c>
      <c r="N33" s="72">
        <f>N24*if(N2&lt;13,Summary!$M30,if(N2&lt;25,Summary!$N30,if(N2&lt;37,Summary!$O30,if(N2&lt;49,Summary!$P30, Summary!$Q30))))</f>
        <v>934.25</v>
      </c>
      <c r="O33" s="72">
        <f>O24*if(O2&lt;13,Summary!$M30,if(O2&lt;25,Summary!$N30,if(O2&lt;37,Summary!$O30,if(O2&lt;49,Summary!$P30, Summary!$Q30))))</f>
        <v>1111</v>
      </c>
      <c r="P33" s="72">
        <f>P24*if(P2&lt;13,Summary!$M30,if(P2&lt;25,Summary!$N30,if(P2&lt;37,Summary!$O30,if(P2&lt;49,Summary!$P30, Summary!$Q30))))</f>
        <v>1313</v>
      </c>
      <c r="Q33" s="72">
        <f>Q24*if(Q2&lt;13,Summary!$M30,if(Q2&lt;25,Summary!$N30,if(Q2&lt;37,Summary!$O30,if(Q2&lt;49,Summary!$P30, Summary!$Q30))))</f>
        <v>1565.5</v>
      </c>
      <c r="R33" s="72">
        <f>R24*if(R2&lt;13,Summary!$M30,if(R2&lt;25,Summary!$N30,if(R2&lt;37,Summary!$O30,if(R2&lt;49,Summary!$P30, Summary!$Q30))))</f>
        <v>1843.25</v>
      </c>
      <c r="S33" s="72">
        <f>S24*if(S2&lt;13,Summary!$M30,if(S2&lt;25,Summary!$N30,if(S2&lt;37,Summary!$O30,if(S2&lt;49,Summary!$P30, Summary!$Q30))))</f>
        <v>2171.5</v>
      </c>
      <c r="T33" s="72">
        <f>T24*if(T2&lt;13,Summary!$M30,if(T2&lt;25,Summary!$N30,if(T2&lt;37,Summary!$O30,if(T2&lt;49,Summary!$P30, Summary!$Q30))))</f>
        <v>2575.5</v>
      </c>
      <c r="U33" s="72">
        <f>U24*if(U2&lt;13,Summary!$M30,if(U2&lt;25,Summary!$N30,if(U2&lt;37,Summary!$O30,if(U2&lt;49,Summary!$P30, Summary!$Q30))))</f>
        <v>3055.25</v>
      </c>
      <c r="V33" s="72">
        <f>V24*if(V2&lt;13,Summary!$M30,if(V2&lt;25,Summary!$N30,if(V2&lt;37,Summary!$O30,if(V2&lt;49,Summary!$P30, Summary!$Q30))))</f>
        <v>3610.75</v>
      </c>
      <c r="W33" s="72">
        <f>W24*if(W2&lt;13,Summary!$M30,if(W2&lt;25,Summary!$N30,if(W2&lt;37,Summary!$O30,if(W2&lt;49,Summary!$P30, Summary!$Q30))))</f>
        <v>4267.25</v>
      </c>
      <c r="X33" s="72">
        <f>X24*if(X2&lt;13,Summary!$M30,if(X2&lt;25,Summary!$N30,if(X2&lt;37,Summary!$O30,if(X2&lt;49,Summary!$P30, Summary!$Q30))))</f>
        <v>5050</v>
      </c>
      <c r="Y33" s="72">
        <f>Y24*if(Y2&lt;13,Summary!$M30,if(Y2&lt;25,Summary!$N30,if(Y2&lt;37,Summary!$O30,if(Y2&lt;49,Summary!$P30, Summary!$Q30))))</f>
        <v>5959</v>
      </c>
      <c r="Z33" s="72">
        <f>Z24*if(Z2&lt;13,Summary!$M30,if(Z2&lt;25,Summary!$N30,if(Z2&lt;37,Summary!$O30,if(Z2&lt;49,Summary!$P30, Summary!$Q30))))</f>
        <v>6936.68</v>
      </c>
      <c r="AA33" s="72">
        <f>AA24*if(AA2&lt;13,Summary!$M30,if(AA2&lt;25,Summary!$N30,if(AA2&lt;37,Summary!$O30,if(AA2&lt;49,Summary!$P30, Summary!$Q30))))</f>
        <v>7956.78</v>
      </c>
      <c r="AB33" s="72">
        <f>AB24*if(AB2&lt;13,Summary!$M30,if(AB2&lt;25,Summary!$N30,if(AB2&lt;37,Summary!$O30,if(AB2&lt;49,Summary!$P30, Summary!$Q30))))</f>
        <v>9129.895</v>
      </c>
      <c r="AC33" s="72">
        <f>AC24*if(AC2&lt;13,Summary!$M30,if(AC2&lt;25,Summary!$N30,if(AC2&lt;37,Summary!$O30,if(AC2&lt;49,Summary!$P30, Summary!$Q30))))</f>
        <v>10481.5275</v>
      </c>
      <c r="AD33" s="72">
        <f>AD24*if(AD2&lt;13,Summary!$M30,if(AD2&lt;25,Summary!$N30,if(AD2&lt;37,Summary!$O30,if(AD2&lt;49,Summary!$P30, Summary!$Q30))))</f>
        <v>12011.6775</v>
      </c>
      <c r="AE33" s="72">
        <f>AE24*if(AE2&lt;13,Summary!$M30,if(AE2&lt;25,Summary!$N30,if(AE2&lt;37,Summary!$O30,if(AE2&lt;49,Summary!$P30, Summary!$Q30))))</f>
        <v>13771.35</v>
      </c>
      <c r="AF33" s="72">
        <f>AF24*if(AF2&lt;13,Summary!$M30,if(AF2&lt;25,Summary!$N30,if(AF2&lt;37,Summary!$O30,if(AF2&lt;49,Summary!$P30, Summary!$Q30))))</f>
        <v>15786.0475</v>
      </c>
      <c r="AG33" s="72">
        <f>AG24*if(AG2&lt;13,Summary!$M30,if(AG2&lt;25,Summary!$N30,if(AG2&lt;37,Summary!$O30,if(AG2&lt;49,Summary!$P30, Summary!$Q30))))</f>
        <v>18106.775</v>
      </c>
      <c r="AH33" s="72">
        <f>AH24*if(AH2&lt;13,Summary!$M30,if(AH2&lt;25,Summary!$N30,if(AH2&lt;37,Summary!$O30,if(AH2&lt;49,Summary!$P30, Summary!$Q30))))</f>
        <v>20759.035</v>
      </c>
      <c r="AI33" s="72">
        <f>AI24*if(AI2&lt;13,Summary!$M30,if(AI2&lt;25,Summary!$N30,if(AI2&lt;37,Summary!$O30,if(AI2&lt;49,Summary!$P30, Summary!$Q30))))</f>
        <v>23793.8325</v>
      </c>
      <c r="AJ33" s="72">
        <f>AJ24*if(AJ2&lt;13,Summary!$M30,if(AJ2&lt;25,Summary!$N30,if(AJ2&lt;37,Summary!$O30,if(AJ2&lt;49,Summary!$P30, Summary!$Q30))))</f>
        <v>27287.675</v>
      </c>
      <c r="AK33" s="72">
        <f>AK24*if(AK2&lt;13,Summary!$M30,if(AK2&lt;25,Summary!$N30,if(AK2&lt;37,Summary!$O30,if(AK2&lt;49,Summary!$P30, Summary!$Q30))))</f>
        <v>31291.5675</v>
      </c>
      <c r="AL33" s="72">
        <f>AL24*if(AL2&lt;13,Summary!$M30,if(AL2&lt;25,Summary!$N30,if(AL2&lt;37,Summary!$O30,if(AL2&lt;49,Summary!$P30, Summary!$Q30))))</f>
        <v>35571.14203</v>
      </c>
      <c r="AM33" s="72">
        <f>AM24*if(AM2&lt;13,Summary!$M30,if(AM2&lt;25,Summary!$N30,if(AM2&lt;37,Summary!$O30,if(AM2&lt;49,Summary!$P30, Summary!$Q30))))</f>
        <v>39769.6186</v>
      </c>
      <c r="AN33" s="72">
        <f>AN24*if(AN2&lt;13,Summary!$M30,if(AN2&lt;25,Summary!$N30,if(AN2&lt;37,Summary!$O30,if(AN2&lt;49,Summary!$P30, Summary!$Q30))))</f>
        <v>44431.73063</v>
      </c>
      <c r="AO33" s="72">
        <f>AO24*if(AO2&lt;13,Summary!$M30,if(AO2&lt;25,Summary!$N30,if(AO2&lt;37,Summary!$O30,if(AO2&lt;49,Summary!$P30, Summary!$Q30))))</f>
        <v>49634.75068</v>
      </c>
      <c r="AP33" s="72">
        <f>AP24*if(AP2&lt;13,Summary!$M30,if(AP2&lt;25,Summary!$N30,if(AP2&lt;37,Summary!$O30,if(AP2&lt;49,Summary!$P30, Summary!$Q30))))</f>
        <v>55481.70885</v>
      </c>
      <c r="AQ33" s="72">
        <f>AQ24*if(AQ2&lt;13,Summary!$M30,if(AQ2&lt;25,Summary!$N30,if(AQ2&lt;37,Summary!$O30,if(AQ2&lt;49,Summary!$P30, Summary!$Q30))))</f>
        <v>61972.60515</v>
      </c>
      <c r="AR33" s="72">
        <f>AR24*if(AR2&lt;13,Summary!$M30,if(AR2&lt;25,Summary!$N30,if(AR2&lt;37,Summary!$O30,if(AR2&lt;49,Summary!$P30, Summary!$Q30))))</f>
        <v>69261.98473</v>
      </c>
      <c r="AS33" s="72">
        <f>AS24*if(AS2&lt;13,Summary!$M30,if(AS2&lt;25,Summary!$N30,if(AS2&lt;37,Summary!$O30,if(AS2&lt;49,Summary!$P30, Summary!$Q30))))</f>
        <v>77401.36263</v>
      </c>
      <c r="AT33" s="72">
        <f>AT24*if(AT2&lt;13,Summary!$M30,if(AT2&lt;25,Summary!$N30,if(AT2&lt;37,Summary!$O30,if(AT2&lt;49,Summary!$P30, Summary!$Q30))))</f>
        <v>86468.01143</v>
      </c>
      <c r="AU33" s="72">
        <f>AU24*if(AU2&lt;13,Summary!$M30,if(AU2&lt;25,Summary!$N30,if(AU2&lt;37,Summary!$O30,if(AU2&lt;49,Summary!$P30, Summary!$Q30))))</f>
        <v>96616.47628</v>
      </c>
      <c r="AV33" s="72">
        <f>AV24*if(AV2&lt;13,Summary!$M30,if(AV2&lt;25,Summary!$N30,if(AV2&lt;37,Summary!$O30,if(AV2&lt;49,Summary!$P30, Summary!$Q30))))</f>
        <v>107975.5448</v>
      </c>
      <c r="AW33" s="72">
        <f>AW24*if(AW2&lt;13,Summary!$M30,if(AW2&lt;25,Summary!$N30,if(AW2&lt;37,Summary!$O30,if(AW2&lt;49,Summary!$P30, Summary!$Q30))))</f>
        <v>120648.2471</v>
      </c>
      <c r="AX33" s="72">
        <f>AX24*if(AX2&lt;13,Summary!$M30,if(AX2&lt;25,Summary!$N30,if(AX2&lt;37,Summary!$O30,if(AX2&lt;49,Summary!$P30, Summary!$Q30))))</f>
        <v>134315.9626</v>
      </c>
      <c r="AY33" s="72">
        <f>AY24*if(AY2&lt;13,Summary!$M30,if(AY2&lt;25,Summary!$N30,if(AY2&lt;37,Summary!$O30,if(AY2&lt;49,Summary!$P30, Summary!$Q30))))</f>
        <v>146881.256</v>
      </c>
      <c r="AZ33" s="72">
        <f>AZ24*if(AZ2&lt;13,Summary!$M30,if(AZ2&lt;25,Summary!$N30,if(AZ2&lt;37,Summary!$O30,if(AZ2&lt;49,Summary!$P30, Summary!$Q30))))</f>
        <v>160617.2289</v>
      </c>
      <c r="BA33" s="72">
        <f>BA24*if(BA2&lt;13,Summary!$M30,if(BA2&lt;25,Summary!$N30,if(BA2&lt;37,Summary!$O30,if(BA2&lt;49,Summary!$P30, Summary!$Q30))))</f>
        <v>175627.9418</v>
      </c>
      <c r="BB33" s="72">
        <f>BB24*if(BB2&lt;13,Summary!$M30,if(BB2&lt;25,Summary!$N30,if(BB2&lt;37,Summary!$O30,if(BB2&lt;49,Summary!$P30, Summary!$Q30))))</f>
        <v>192017.4549</v>
      </c>
      <c r="BC33" s="72">
        <f>BC24*if(BC2&lt;13,Summary!$M30,if(BC2&lt;25,Summary!$N30,if(BC2&lt;37,Summary!$O30,if(BC2&lt;49,Summary!$P30, Summary!$Q30))))</f>
        <v>209967.8741</v>
      </c>
      <c r="BD33" s="72">
        <f>BD24*if(BD2&lt;13,Summary!$M30,if(BD2&lt;25,Summary!$N30,if(BD2&lt;37,Summary!$O30,if(BD2&lt;49,Summary!$P30, Summary!$Q30))))</f>
        <v>229583.2597</v>
      </c>
      <c r="BE33" s="72">
        <f>BE24*if(BE2&lt;13,Summary!$M30,if(BE2&lt;25,Summary!$N30,if(BE2&lt;37,Summary!$O30,if(BE2&lt;49,Summary!$P30, Summary!$Q30))))</f>
        <v>251045.7174</v>
      </c>
      <c r="BF33" s="72">
        <f>BF24*if(BF2&lt;13,Summary!$M30,if(BF2&lt;25,Summary!$N30,if(BF2&lt;37,Summary!$O30,if(BF2&lt;49,Summary!$P30, Summary!$Q30))))</f>
        <v>274485.3227</v>
      </c>
      <c r="BG33" s="72">
        <f>BG24*if(BG2&lt;13,Summary!$M30,if(BG2&lt;25,Summary!$N30,if(BG2&lt;37,Summary!$O30,if(BG2&lt;49,Summary!$P30, Summary!$Q30))))</f>
        <v>300136.2116</v>
      </c>
      <c r="BH33" s="72">
        <f>BH24*if(BH2&lt;13,Summary!$M30,if(BH2&lt;25,Summary!$N30,if(BH2&lt;37,Summary!$O30,if(BH2&lt;49,Summary!$P30, Summary!$Q30))))</f>
        <v>328180.4897</v>
      </c>
      <c r="BI33" s="72">
        <f>BI24*if(BI2&lt;13,Summary!$M30,if(BI2&lt;25,Summary!$N30,if(BI2&lt;37,Summary!$O30,if(BI2&lt;49,Summary!$P30, Summary!$Q30))))</f>
        <v>358852.2928</v>
      </c>
      <c r="BJ33" s="72">
        <f>BJ24*if(BJ2&lt;13,Summary!$M30,if(BJ2&lt;25,Summary!$N30,if(BJ2&lt;37,Summary!$O30,if(BJ2&lt;49,Summary!$P30, Summary!$Q30))))</f>
        <v>392385.7571</v>
      </c>
      <c r="BK33" s="72">
        <f>BK24*if(BK2&lt;13,Summary!$M30,if(BK2&lt;25,Summary!$N30,if(BK2&lt;37,Summary!$O30,if(BK2&lt;49,Summary!$P30, Summary!$Q30))))</f>
        <v>429041.0333</v>
      </c>
      <c r="BL33" s="72">
        <f>BL24*if(BL2&lt;13,Summary!$M30,if(BL2&lt;25,Summary!$N30,if(BL2&lt;37,Summary!$O30,if(BL2&lt;49,Summary!$P30, Summary!$Q30))))</f>
        <v>469130.3028</v>
      </c>
      <c r="BM33" s="72">
        <f>BM24*if(BM2&lt;13,Summary!$M30,if(BM2&lt;25,Summary!$N30,if(BM2&lt;37,Summary!$O30,if(BM2&lt;49,Summary!$P30, Summary!$Q30))))</f>
        <v>512965.7467</v>
      </c>
      <c r="BN33" s="72">
        <f>BN24*if(BN2&lt;13,Summary!$M30,if(BN2&lt;25,Summary!$N30,if(BN2&lt;37,Summary!$O30,if(BN2&lt;49,Summary!$P30, Summary!$Q30))))</f>
        <v>560885.5614</v>
      </c>
      <c r="BO33" s="72">
        <f>BO24*if(BO2&lt;13,Summary!$M30,if(BO2&lt;25,Summary!$N30,if(BO2&lt;37,Summary!$O30,if(BO2&lt;49,Summary!$P30, Summary!$Q30))))</f>
        <v>613305.9884</v>
      </c>
      <c r="BP33" s="72">
        <f>BP24*if(BP2&lt;13,Summary!$M30,if(BP2&lt;25,Summary!$N30,if(BP2&lt;37,Summary!$O30,if(BP2&lt;49,Summary!$P30, Summary!$Q30))))</f>
        <v>670617.2542</v>
      </c>
      <c r="BQ33" s="72">
        <f>BQ24*if(BQ2&lt;13,Summary!$M30,if(BQ2&lt;25,Summary!$N30,if(BQ2&lt;37,Summary!$O30,if(BQ2&lt;49,Summary!$P30, Summary!$Q30))))</f>
        <v>733261.6156</v>
      </c>
      <c r="BR33" s="72">
        <f>BR24*if(BR2&lt;13,Summary!$M30,if(BR2&lt;25,Summary!$N30,if(BR2&lt;37,Summary!$O30,if(BR2&lt;49,Summary!$P30, Summary!$Q30))))</f>
        <v>801785.3897</v>
      </c>
      <c r="BS33" s="72">
        <f>BS24*if(BS2&lt;13,Summary!$M30,if(BS2&lt;25,Summary!$N30,if(BS2&lt;37,Summary!$O30,if(BS2&lt;49,Summary!$P30, Summary!$Q30))))</f>
        <v>876682.8633</v>
      </c>
      <c r="BT33" s="72">
        <f>BT24*if(BT2&lt;13,Summary!$M30,if(BT2&lt;25,Summary!$N30,if(BT2&lt;37,Summary!$O30,if(BT2&lt;49,Summary!$P30, Summary!$Q30))))</f>
        <v>958604.414</v>
      </c>
      <c r="BU33" s="72">
        <f>BU24*if(BU2&lt;13,Summary!$M30,if(BU2&lt;25,Summary!$N30,if(BU2&lt;37,Summary!$O30,if(BU2&lt;49,Summary!$P30, Summary!$Q30))))</f>
        <v>1048174.404</v>
      </c>
    </row>
    <row r="34" ht="15.75" customHeight="1">
      <c r="A34" s="79" t="s">
        <v>93</v>
      </c>
      <c r="B34" s="72">
        <f t="shared" ref="B34:BU34" si="6">sum(B30:B33)</f>
        <v>74</v>
      </c>
      <c r="C34" s="72">
        <f t="shared" si="6"/>
        <v>102.35</v>
      </c>
      <c r="D34" s="72">
        <f t="shared" si="6"/>
        <v>136.65</v>
      </c>
      <c r="E34" s="72">
        <f t="shared" si="6"/>
        <v>178.15</v>
      </c>
      <c r="F34" s="72">
        <f t="shared" si="6"/>
        <v>263.4</v>
      </c>
      <c r="G34" s="72">
        <f t="shared" si="6"/>
        <v>323.65</v>
      </c>
      <c r="H34" s="72">
        <f t="shared" si="6"/>
        <v>397.05</v>
      </c>
      <c r="I34" s="72">
        <f t="shared" si="6"/>
        <v>618.95</v>
      </c>
      <c r="J34" s="72">
        <f t="shared" si="6"/>
        <v>744.2</v>
      </c>
      <c r="K34" s="72">
        <f t="shared" si="6"/>
        <v>929.76</v>
      </c>
      <c r="L34" s="72">
        <f t="shared" si="6"/>
        <v>1123.9</v>
      </c>
      <c r="M34" s="72">
        <f t="shared" si="6"/>
        <v>1381.18</v>
      </c>
      <c r="N34" s="72">
        <f t="shared" si="6"/>
        <v>1750.254198</v>
      </c>
      <c r="O34" s="72">
        <f t="shared" si="6"/>
        <v>2059.585498</v>
      </c>
      <c r="P34" s="72">
        <f t="shared" si="6"/>
        <v>2454.021499</v>
      </c>
      <c r="Q34" s="72">
        <f t="shared" si="6"/>
        <v>2895.622053</v>
      </c>
      <c r="R34" s="72">
        <f t="shared" si="6"/>
        <v>3429.407579</v>
      </c>
      <c r="S34" s="72">
        <f t="shared" si="6"/>
        <v>4039.729387</v>
      </c>
      <c r="T34" s="72">
        <f t="shared" si="6"/>
        <v>4801.327517</v>
      </c>
      <c r="U34" s="72">
        <f t="shared" si="6"/>
        <v>5675.401138</v>
      </c>
      <c r="V34" s="72">
        <f t="shared" si="6"/>
        <v>6713.013682</v>
      </c>
      <c r="W34" s="72">
        <f t="shared" si="6"/>
        <v>7925.065949</v>
      </c>
      <c r="X34" s="72">
        <f t="shared" si="6"/>
        <v>9390.431379</v>
      </c>
      <c r="Y34" s="72">
        <f t="shared" si="6"/>
        <v>11076.14057</v>
      </c>
      <c r="Z34" s="72">
        <f t="shared" si="6"/>
        <v>13514.94631</v>
      </c>
      <c r="AA34" s="72">
        <f t="shared" si="6"/>
        <v>15501.61187</v>
      </c>
      <c r="AB34" s="72">
        <f t="shared" si="6"/>
        <v>17771.33155</v>
      </c>
      <c r="AC34" s="72">
        <f t="shared" si="6"/>
        <v>20390.09259</v>
      </c>
      <c r="AD34" s="72">
        <f t="shared" si="6"/>
        <v>23370.98077</v>
      </c>
      <c r="AE34" s="72">
        <f t="shared" si="6"/>
        <v>26806.56488</v>
      </c>
      <c r="AF34" s="72">
        <f t="shared" si="6"/>
        <v>30713.9732</v>
      </c>
      <c r="AG34" s="72">
        <f t="shared" si="6"/>
        <v>35242.57353</v>
      </c>
      <c r="AH34" s="72">
        <f t="shared" si="6"/>
        <v>40389.24205</v>
      </c>
      <c r="AI34" s="72">
        <f t="shared" si="6"/>
        <v>46309.57138</v>
      </c>
      <c r="AJ34" s="72">
        <f t="shared" si="6"/>
        <v>53110.75014</v>
      </c>
      <c r="AK34" s="72">
        <f t="shared" si="6"/>
        <v>60905.00802</v>
      </c>
      <c r="AL34" s="72">
        <f t="shared" si="6"/>
        <v>72626.37331</v>
      </c>
      <c r="AM34" s="72">
        <f t="shared" si="6"/>
        <v>81187.4281</v>
      </c>
      <c r="AN34" s="72">
        <f t="shared" si="6"/>
        <v>90727.64649</v>
      </c>
      <c r="AO34" s="72">
        <f t="shared" si="6"/>
        <v>101364.8436</v>
      </c>
      <c r="AP34" s="72">
        <f t="shared" si="6"/>
        <v>113268.2597</v>
      </c>
      <c r="AQ34" s="72">
        <f t="shared" si="6"/>
        <v>126539.9235</v>
      </c>
      <c r="AR34" s="72">
        <f t="shared" si="6"/>
        <v>141410.5425</v>
      </c>
      <c r="AS34" s="72">
        <f t="shared" si="6"/>
        <v>158043.1027</v>
      </c>
      <c r="AT34" s="72">
        <f t="shared" si="6"/>
        <v>176572.3254</v>
      </c>
      <c r="AU34" s="72">
        <f t="shared" si="6"/>
        <v>197276.9117</v>
      </c>
      <c r="AV34" s="72">
        <f t="shared" si="6"/>
        <v>220449.0447</v>
      </c>
      <c r="AW34" s="72">
        <f t="shared" si="6"/>
        <v>246331.6388</v>
      </c>
      <c r="AX34" s="72">
        <f t="shared" si="6"/>
        <v>288490.313</v>
      </c>
      <c r="AY34" s="72">
        <f t="shared" si="6"/>
        <v>315477.82</v>
      </c>
      <c r="AZ34" s="72">
        <f t="shared" si="6"/>
        <v>344965.8908</v>
      </c>
      <c r="BA34" s="72">
        <f t="shared" si="6"/>
        <v>377211.9868</v>
      </c>
      <c r="BB34" s="72">
        <f t="shared" si="6"/>
        <v>412426.4839</v>
      </c>
      <c r="BC34" s="72">
        <f t="shared" si="6"/>
        <v>450977.1157</v>
      </c>
      <c r="BD34" s="72">
        <f t="shared" si="6"/>
        <v>493124.9223</v>
      </c>
      <c r="BE34" s="72">
        <f t="shared" si="6"/>
        <v>539217.3641</v>
      </c>
      <c r="BF34" s="72">
        <f t="shared" si="6"/>
        <v>589558.2456</v>
      </c>
      <c r="BG34" s="72">
        <f t="shared" si="6"/>
        <v>644672.8479</v>
      </c>
      <c r="BH34" s="72">
        <f t="shared" si="6"/>
        <v>704900.9868</v>
      </c>
      <c r="BI34" s="72">
        <f t="shared" si="6"/>
        <v>770754.0863</v>
      </c>
      <c r="BJ34" s="72">
        <f t="shared" si="6"/>
        <v>842791.4655</v>
      </c>
      <c r="BK34" s="72">
        <f t="shared" si="6"/>
        <v>921540.555</v>
      </c>
      <c r="BL34" s="72">
        <f t="shared" si="6"/>
        <v>1007631.548</v>
      </c>
      <c r="BM34" s="72">
        <f t="shared" si="6"/>
        <v>1101782.732</v>
      </c>
      <c r="BN34" s="72">
        <f t="shared" si="6"/>
        <v>1204720.429</v>
      </c>
      <c r="BO34" s="72">
        <f t="shared" si="6"/>
        <v>1317304.132</v>
      </c>
      <c r="BP34" s="72">
        <f t="shared" si="6"/>
        <v>1440388.996</v>
      </c>
      <c r="BQ34" s="72">
        <f t="shared" si="6"/>
        <v>1574940.976</v>
      </c>
      <c r="BR34" s="72">
        <f t="shared" si="6"/>
        <v>1722127.636</v>
      </c>
      <c r="BS34" s="72">
        <f t="shared" si="6"/>
        <v>1882984.778</v>
      </c>
      <c r="BT34" s="72">
        <f t="shared" si="6"/>
        <v>2058949.529</v>
      </c>
      <c r="BU34" s="72">
        <f t="shared" si="6"/>
        <v>2251323.404</v>
      </c>
    </row>
    <row r="35" ht="15.75" customHeight="1">
      <c r="A35" s="79"/>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row>
    <row r="36" ht="15.75" customHeight="1">
      <c r="A36" s="67" t="s">
        <v>97</v>
      </c>
      <c r="B36" s="80">
        <f t="shared" ref="B36:BU36" si="7">SUBTOTAL(9,B28:B29,B34)</f>
        <v>1994</v>
      </c>
      <c r="C36" s="80">
        <f t="shared" si="7"/>
        <v>3240.1</v>
      </c>
      <c r="D36" s="80">
        <f t="shared" si="7"/>
        <v>4648.05</v>
      </c>
      <c r="E36" s="80">
        <f t="shared" si="7"/>
        <v>6722.216354</v>
      </c>
      <c r="F36" s="80">
        <f t="shared" si="7"/>
        <v>9021.569354</v>
      </c>
      <c r="G36" s="80">
        <f t="shared" si="7"/>
        <v>11460.5136</v>
      </c>
      <c r="H36" s="80">
        <f t="shared" si="7"/>
        <v>14592.38257</v>
      </c>
      <c r="I36" s="80">
        <f t="shared" si="7"/>
        <v>20976.43108</v>
      </c>
      <c r="J36" s="80">
        <f t="shared" si="7"/>
        <v>25904.20651</v>
      </c>
      <c r="K36" s="80">
        <f t="shared" si="7"/>
        <v>32521.24618</v>
      </c>
      <c r="L36" s="80">
        <f t="shared" si="7"/>
        <v>40270.72778</v>
      </c>
      <c r="M36" s="80">
        <f t="shared" si="7"/>
        <v>49671.07896</v>
      </c>
      <c r="N36" s="80">
        <f t="shared" si="7"/>
        <v>62285.67063</v>
      </c>
      <c r="O36" s="80">
        <f t="shared" si="7"/>
        <v>75732.14583</v>
      </c>
      <c r="P36" s="80">
        <f t="shared" si="7"/>
        <v>91424.88636</v>
      </c>
      <c r="Q36" s="80">
        <f t="shared" si="7"/>
        <v>109510.8961</v>
      </c>
      <c r="R36" s="80">
        <f t="shared" si="7"/>
        <v>130537.9613</v>
      </c>
      <c r="S36" s="80">
        <f t="shared" si="7"/>
        <v>155033.3054</v>
      </c>
      <c r="T36" s="80">
        <f t="shared" si="7"/>
        <v>183805.8216</v>
      </c>
      <c r="U36" s="80">
        <f t="shared" si="7"/>
        <v>217604.7237</v>
      </c>
      <c r="V36" s="80">
        <f t="shared" si="7"/>
        <v>257433.7021</v>
      </c>
      <c r="W36" s="80">
        <f t="shared" si="7"/>
        <v>304389.1973</v>
      </c>
      <c r="X36" s="80">
        <f t="shared" si="7"/>
        <v>359844.128</v>
      </c>
      <c r="Y36" s="80">
        <f t="shared" si="7"/>
        <v>425294.6178</v>
      </c>
      <c r="Z36" s="80">
        <f t="shared" si="7"/>
        <v>512506.6572</v>
      </c>
      <c r="AA36" s="80">
        <f t="shared" si="7"/>
        <v>603130.8828</v>
      </c>
      <c r="AB36" s="80">
        <f t="shared" si="7"/>
        <v>705671.4788</v>
      </c>
      <c r="AC36" s="80">
        <f t="shared" si="7"/>
        <v>820222.7423</v>
      </c>
      <c r="AD36" s="80">
        <f t="shared" si="7"/>
        <v>948647.9888</v>
      </c>
      <c r="AE36" s="80">
        <f t="shared" si="7"/>
        <v>1093647.486</v>
      </c>
      <c r="AF36" s="80">
        <f t="shared" si="7"/>
        <v>1258170.553</v>
      </c>
      <c r="AG36" s="80">
        <f t="shared" si="7"/>
        <v>1445622.329</v>
      </c>
      <c r="AH36" s="80">
        <f t="shared" si="7"/>
        <v>1659605.023</v>
      </c>
      <c r="AI36" s="80">
        <f t="shared" si="7"/>
        <v>1904310.806</v>
      </c>
      <c r="AJ36" s="80">
        <f t="shared" si="7"/>
        <v>2184412.038</v>
      </c>
      <c r="AK36" s="80">
        <f t="shared" si="7"/>
        <v>2505211.685</v>
      </c>
      <c r="AL36" s="80">
        <f t="shared" si="7"/>
        <v>2928691.476</v>
      </c>
      <c r="AM36" s="80">
        <f t="shared" si="7"/>
        <v>3357616.45</v>
      </c>
      <c r="AN36" s="80">
        <f t="shared" si="7"/>
        <v>3830140.96</v>
      </c>
      <c r="AO36" s="80">
        <f t="shared" si="7"/>
        <v>4341372.282</v>
      </c>
      <c r="AP36" s="80">
        <f t="shared" si="7"/>
        <v>4896750.248</v>
      </c>
      <c r="AQ36" s="80">
        <f t="shared" si="7"/>
        <v>5504823.492</v>
      </c>
      <c r="AR36" s="80">
        <f t="shared" si="7"/>
        <v>6175059.055</v>
      </c>
      <c r="AS36" s="80">
        <f t="shared" si="7"/>
        <v>6917211.908</v>
      </c>
      <c r="AT36" s="80">
        <f t="shared" si="7"/>
        <v>7741555.256</v>
      </c>
      <c r="AU36" s="80">
        <f t="shared" si="7"/>
        <v>8659116.446</v>
      </c>
      <c r="AV36" s="80">
        <f t="shared" si="7"/>
        <v>9681921.767</v>
      </c>
      <c r="AW36" s="80">
        <f t="shared" si="7"/>
        <v>10822944.78</v>
      </c>
      <c r="AX36" s="80">
        <f t="shared" si="7"/>
        <v>12324873.44</v>
      </c>
      <c r="AY36" s="80">
        <f t="shared" si="7"/>
        <v>13818878.7</v>
      </c>
      <c r="AZ36" s="80">
        <f t="shared" si="7"/>
        <v>15427651.08</v>
      </c>
      <c r="BA36" s="80">
        <f t="shared" si="7"/>
        <v>17119173.3</v>
      </c>
      <c r="BB36" s="80">
        <f t="shared" si="7"/>
        <v>18904541.94</v>
      </c>
      <c r="BC36" s="80">
        <f t="shared" si="7"/>
        <v>20806288.33</v>
      </c>
      <c r="BD36" s="80">
        <f t="shared" si="7"/>
        <v>22848172.5</v>
      </c>
      <c r="BE36" s="80">
        <f t="shared" si="7"/>
        <v>25053502.87</v>
      </c>
      <c r="BF36" s="80">
        <f t="shared" si="7"/>
        <v>27445042.35</v>
      </c>
      <c r="BG36" s="80">
        <f t="shared" si="7"/>
        <v>30045878.99</v>
      </c>
      <c r="BH36" s="80">
        <f t="shared" si="7"/>
        <v>32879398.77</v>
      </c>
      <c r="BI36" s="80">
        <f t="shared" si="7"/>
        <v>35970279.23</v>
      </c>
      <c r="BJ36" s="80">
        <f t="shared" si="7"/>
        <v>39344676.98</v>
      </c>
      <c r="BK36" s="80">
        <f t="shared" si="7"/>
        <v>43030508.12</v>
      </c>
      <c r="BL36" s="80">
        <f t="shared" si="7"/>
        <v>47057935.36</v>
      </c>
      <c r="BM36" s="80">
        <f t="shared" si="7"/>
        <v>51459695.49</v>
      </c>
      <c r="BN36" s="80">
        <f t="shared" si="7"/>
        <v>56271293.63</v>
      </c>
      <c r="BO36" s="80">
        <f t="shared" si="7"/>
        <v>61531450.58</v>
      </c>
      <c r="BP36" s="80">
        <f t="shared" si="7"/>
        <v>67282326.57</v>
      </c>
      <c r="BQ36" s="80">
        <f t="shared" si="7"/>
        <v>73569944.85</v>
      </c>
      <c r="BR36" s="80">
        <f t="shared" si="7"/>
        <v>80444727.59</v>
      </c>
      <c r="BS36" s="80">
        <f t="shared" si="7"/>
        <v>87961470.18</v>
      </c>
      <c r="BT36" s="80">
        <f t="shared" si="7"/>
        <v>96180404.65</v>
      </c>
      <c r="BU36" s="80">
        <f t="shared" si="7"/>
        <v>105167068.3</v>
      </c>
    </row>
    <row r="37" ht="15.75" hidden="1" customHeight="1">
      <c r="A37" s="6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row>
    <row r="38" ht="15.75" hidden="1" customHeight="1">
      <c r="A38" s="6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row>
    <row r="39" ht="15.75" customHeight="1">
      <c r="A39" s="6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row>
    <row r="40" ht="15.75" customHeight="1">
      <c r="A40" s="63" t="s">
        <v>106</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row>
    <row r="41" ht="15.75" customHeight="1">
      <c r="A41" s="81" t="s">
        <v>109</v>
      </c>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row>
    <row r="42" ht="15.75" customHeight="1">
      <c r="A42" s="73" t="s">
        <v>112</v>
      </c>
      <c r="B42" s="72">
        <f>(B15-B16)*(if(B2&lt;13,Summary!$M20,if(B2&lt;25,Summary!$N20,if(B2&lt;37,Summary!$O20,if(B2&lt;49,Summary!$P20, Summary!$Q20))))/12)</f>
        <v>750</v>
      </c>
      <c r="C42" s="72">
        <f>(C15-C16)*(if(C2&lt;13,Summary!$M20,if(C2&lt;25,Summary!$N20,if(C2&lt;37,Summary!$O20,if(C2&lt;49,Summary!$P20, Summary!$Q20))))/12)+(B15-B16)*(if(C2&lt;13,Summary!$M20,if(C2&lt;25,Summary!$N20,if(C2&lt;37,Summary!$O20,if(C2&lt;49,Summary!$P20, Summary!$Q20))))/12)/2</f>
        <v>1425</v>
      </c>
      <c r="D42" s="72">
        <f>(D15-D16)*(if(D2&lt;13,Summary!$M20,if(D2&lt;25,Summary!$N20,if(D2&lt;37,Summary!$O20,if(D2&lt;49,Summary!$P20, Summary!$Q20))))/12)+(C15-C16)*(if(D2&lt;13,Summary!$M20,if(D2&lt;25,Summary!$N20,if(D2&lt;37,Summary!$O20,if(D2&lt;49,Summary!$P20, Summary!$Q20))))/12)/2</f>
        <v>1865.625</v>
      </c>
      <c r="E42" s="72">
        <f>(E15-E16)*(if(E2&lt;13,Summary!$M20,if(E2&lt;25,Summary!$N20,if(E2&lt;37,Summary!$O20,if(E2&lt;49,Summary!$P20, Summary!$Q20))))/12)+(D15-D16)*(if(E2&lt;13,Summary!$M20,if(E2&lt;25,Summary!$N20,if(E2&lt;37,Summary!$O20,if(E2&lt;49,Summary!$P20, Summary!$Q20))))/12)/2</f>
        <v>2526.5625</v>
      </c>
      <c r="F42" s="72">
        <f>(F15-F16)*(if(F2&lt;13,Summary!$M20,if(F2&lt;25,Summary!$N20,if(F2&lt;37,Summary!$O20,if(F2&lt;49,Summary!$P20, Summary!$Q20))))/12)+(E15-E16)*(if(F2&lt;13,Summary!$M20,if(F2&lt;25,Summary!$N20,if(F2&lt;37,Summary!$O20,if(F2&lt;49,Summary!$P20, Summary!$Q20))))/12)/2</f>
        <v>3300</v>
      </c>
      <c r="G42" s="72">
        <f>(G15-G16)*(if(G2&lt;13,Summary!$M20,if(G2&lt;25,Summary!$N20,if(G2&lt;37,Summary!$O20,if(G2&lt;49,Summary!$P20, Summary!$Q20))))/12)+(F15-F16)*(if(G2&lt;13,Summary!$M20,if(G2&lt;25,Summary!$N20,if(G2&lt;37,Summary!$O20,if(G2&lt;49,Summary!$P20, Summary!$Q20))))/12)/2</f>
        <v>4073.4375</v>
      </c>
      <c r="H42" s="72">
        <f>(H15-H16)*(if(H2&lt;13,Summary!$M20,if(H2&lt;25,Summary!$N20,if(H2&lt;37,Summary!$O20,if(H2&lt;49,Summary!$P20, Summary!$Q20))))/12)+(G15-G16)*(if(H2&lt;13,Summary!$M20,if(H2&lt;25,Summary!$N20,if(H2&lt;37,Summary!$O20,if(H2&lt;49,Summary!$P20, Summary!$Q20))))/12)/2</f>
        <v>5062.5</v>
      </c>
      <c r="I42" s="72">
        <f>(I15-I16)*(if(I2&lt;13,Summary!$M20,if(I2&lt;25,Summary!$N20,if(I2&lt;37,Summary!$O20,if(I2&lt;49,Summary!$P20, Summary!$Q20))))/12)+(H15-H16)*(if(I2&lt;13,Summary!$M20,if(I2&lt;25,Summary!$N20,if(I2&lt;37,Summary!$O20,if(I2&lt;49,Summary!$P20, Summary!$Q20))))/12)/2</f>
        <v>7284.375</v>
      </c>
      <c r="J42" s="72">
        <f>(J15-J16)*(if(J2&lt;13,Summary!$M20,if(J2&lt;25,Summary!$N20,if(J2&lt;37,Summary!$O20,if(J2&lt;49,Summary!$P20, Summary!$Q20))))/12)+(I15-I16)*(if(J2&lt;13,Summary!$M20,if(J2&lt;25,Summary!$N20,if(J2&lt;37,Summary!$O20,if(J2&lt;49,Summary!$P20, Summary!$Q20))))/12)/2</f>
        <v>9196.875</v>
      </c>
      <c r="K42" s="72">
        <f>(K15-K16)*(if(K2&lt;13,Summary!$M20,if(K2&lt;25,Summary!$N20,if(K2&lt;37,Summary!$O20,if(K2&lt;49,Summary!$P20, Summary!$Q20))))/12)+(J15-J16)*(if(K2&lt;13,Summary!$M20,if(K2&lt;25,Summary!$N20,if(K2&lt;37,Summary!$O20,if(K2&lt;49,Summary!$P20, Summary!$Q20))))/12)/2</f>
        <v>11190.9375</v>
      </c>
      <c r="L42" s="72">
        <f>(L15-L16)*(if(L2&lt;13,Summary!$M20,if(L2&lt;25,Summary!$N20,if(L2&lt;37,Summary!$O20,if(L2&lt;49,Summary!$P20, Summary!$Q20))))/12)+(K15-K16)*(if(L2&lt;13,Summary!$M20,if(L2&lt;25,Summary!$N20,if(L2&lt;37,Summary!$O20,if(L2&lt;49,Summary!$P20, Summary!$Q20))))/12)/2</f>
        <v>13711.875</v>
      </c>
      <c r="M42" s="72">
        <f>(M15-M16)*(if(M2&lt;13,Summary!$M20,if(M2&lt;25,Summary!$N20,if(M2&lt;37,Summary!$O20,if(M2&lt;49,Summary!$P20, Summary!$Q20))))/12)+(L15-L16)*(if(M2&lt;13,Summary!$M20,if(M2&lt;25,Summary!$N20,if(M2&lt;37,Summary!$O20,if(M2&lt;49,Summary!$P20, Summary!$Q20))))/12)/2</f>
        <v>16777.5</v>
      </c>
      <c r="N42" s="72">
        <f>(N15-N16)*(if(N2&lt;13,Summary!$M20,if(N2&lt;25,Summary!$N20,if(N2&lt;37,Summary!$O20,if(N2&lt;49,Summary!$P20, Summary!$Q20))))/12)+(M15-M16)*(if(N2&lt;13,Summary!$M20,if(N2&lt;25,Summary!$N20,if(N2&lt;37,Summary!$O20,if(N2&lt;49,Summary!$P20, Summary!$Q20))))/12)/2</f>
        <v>18276.63404</v>
      </c>
      <c r="O42" s="72">
        <f>(O15-O16)*(if(O2&lt;13,Summary!$M20,if(O2&lt;25,Summary!$N20,if(O2&lt;37,Summary!$O20,if(O2&lt;49,Summary!$P20, Summary!$Q20))))/12)+(N15-N16)*(if(O2&lt;13,Summary!$M20,if(O2&lt;25,Summary!$N20,if(O2&lt;37,Summary!$O20,if(O2&lt;49,Summary!$P20, Summary!$Q20))))/12)/2</f>
        <v>21730.40697</v>
      </c>
      <c r="P42" s="72">
        <f>(P15-P16)*(if(P2&lt;13,Summary!$M20,if(P2&lt;25,Summary!$N20,if(P2&lt;37,Summary!$O20,if(P2&lt;49,Summary!$P20, Summary!$Q20))))/12)+(O15-O16)*(if(P2&lt;13,Summary!$M20,if(P2&lt;25,Summary!$N20,if(P2&lt;37,Summary!$O20,if(P2&lt;49,Summary!$P20, Summary!$Q20))))/12)/2</f>
        <v>25682.04114</v>
      </c>
      <c r="Q42" s="72">
        <f>(Q15-Q16)*(if(Q2&lt;13,Summary!$M20,if(Q2&lt;25,Summary!$N20,if(Q2&lt;37,Summary!$O20,if(Q2&lt;49,Summary!$P20, Summary!$Q20))))/12)+(P15-P16)*(if(Q2&lt;13,Summary!$M20,if(Q2&lt;25,Summary!$N20,if(Q2&lt;37,Summary!$O20,if(Q2&lt;49,Summary!$P20, Summary!$Q20))))/12)/2</f>
        <v>30342.39739</v>
      </c>
      <c r="R42" s="72">
        <f>(R15-R16)*(if(R2&lt;13,Summary!$M20,if(R2&lt;25,Summary!$N20,if(R2&lt;37,Summary!$O20,if(R2&lt;49,Summary!$P20, Summary!$Q20))))/12)+(Q15-Q16)*(if(R2&lt;13,Summary!$M20,if(R2&lt;25,Summary!$N20,if(R2&lt;37,Summary!$O20,if(R2&lt;49,Summary!$P20, Summary!$Q20))))/12)/2</f>
        <v>35859.07425</v>
      </c>
      <c r="S42" s="72">
        <f>(S15-S16)*(if(S2&lt;13,Summary!$M20,if(S2&lt;25,Summary!$N20,if(S2&lt;37,Summary!$O20,if(S2&lt;49,Summary!$P20, Summary!$Q20))))/12)+(R15-R16)*(if(S2&lt;13,Summary!$M20,if(S2&lt;25,Summary!$N20,if(S2&lt;37,Summary!$O20,if(S2&lt;49,Summary!$P20, Summary!$Q20))))/12)/2</f>
        <v>42372.85428</v>
      </c>
      <c r="T42" s="72">
        <f>(T15-T16)*(if(T2&lt;13,Summary!$M20,if(T2&lt;25,Summary!$N20,if(T2&lt;37,Summary!$O20,if(T2&lt;49,Summary!$P20, Summary!$Q20))))/12)+(S15-S16)*(if(T2&lt;13,Summary!$M20,if(T2&lt;25,Summary!$N20,if(T2&lt;37,Summary!$O20,if(T2&lt;49,Summary!$P20, Summary!$Q20))))/12)/2</f>
        <v>50068.94493</v>
      </c>
      <c r="U42" s="72">
        <f>(U15-U16)*(if(U2&lt;13,Summary!$M20,if(U2&lt;25,Summary!$N20,if(U2&lt;37,Summary!$O20,if(U2&lt;49,Summary!$P20, Summary!$Q20))))/12)+(T15-T16)*(if(U2&lt;13,Summary!$M20,if(U2&lt;25,Summary!$N20,if(U2&lt;37,Summary!$O20,if(U2&lt;49,Summary!$P20, Summary!$Q20))))/12)/2</f>
        <v>59161.51286</v>
      </c>
      <c r="V42" s="72">
        <f>(V15-V16)*(if(V2&lt;13,Summary!$M20,if(V2&lt;25,Summary!$N20,if(V2&lt;37,Summary!$O20,if(V2&lt;49,Summary!$P20, Summary!$Q20))))/12)+(U15-U16)*(if(V2&lt;13,Summary!$M20,if(V2&lt;25,Summary!$N20,if(V2&lt;37,Summary!$O20,if(V2&lt;49,Summary!$P20, Summary!$Q20))))/12)/2</f>
        <v>69905.6551</v>
      </c>
      <c r="W42" s="72">
        <f>(W15-W16)*(if(W2&lt;13,Summary!$M20,if(W2&lt;25,Summary!$N20,if(W2&lt;37,Summary!$O20,if(W2&lt;49,Summary!$P20, Summary!$Q20))))/12)+(V15-V16)*(if(W2&lt;13,Summary!$M20,if(W2&lt;25,Summary!$N20,if(W2&lt;37,Summary!$O20,if(W2&lt;49,Summary!$P20, Summary!$Q20))))/12)/2</f>
        <v>82599.40582</v>
      </c>
      <c r="X42" s="72">
        <f>(X15-X16)*(if(X2&lt;13,Summary!$M20,if(X2&lt;25,Summary!$N20,if(X2&lt;37,Summary!$O20,if(X2&lt;49,Summary!$P20, Summary!$Q20))))/12)+(W15-W16)*(if(X2&lt;13,Summary!$M20,if(X2&lt;25,Summary!$N20,if(X2&lt;37,Summary!$O20,if(X2&lt;49,Summary!$P20, Summary!$Q20))))/12)/2</f>
        <v>97597.54126</v>
      </c>
      <c r="Y42" s="72">
        <f>(Y15-Y16)*(if(Y2&lt;13,Summary!$M20,if(Y2&lt;25,Summary!$N20,if(Y2&lt;37,Summary!$O20,if(Y2&lt;49,Summary!$P20, Summary!$Q20))))/12)+(X15-X16)*(if(Y2&lt;13,Summary!$M20,if(Y2&lt;25,Summary!$N20,if(Y2&lt;37,Summary!$O20,if(Y2&lt;49,Summary!$P20, Summary!$Q20))))/12)/2</f>
        <v>115324.7272</v>
      </c>
      <c r="Z42" s="72">
        <f>(Z15-Z16)*(if(Z2&lt;13,Summary!$M20,if(Z2&lt;25,Summary!$N20,if(Z2&lt;37,Summary!$O20,if(Z2&lt;49,Summary!$P20, Summary!$Q20))))/12)+(Y15-Y16)*(if(Z2&lt;13,Summary!$M20,if(Z2&lt;25,Summary!$N20,if(Z2&lt;37,Summary!$O20,if(Z2&lt;49,Summary!$P20, Summary!$Q20))))/12)/2</f>
        <v>121244.1954</v>
      </c>
      <c r="AA42" s="72">
        <f>(AA15-AA16)*(if(AA2&lt;13,Summary!$M20,if(AA2&lt;25,Summary!$N20,if(AA2&lt;37,Summary!$O20,if(AA2&lt;49,Summary!$P20, Summary!$Q20))))/12)+(Z15-Z16)*(if(AA2&lt;13,Summary!$M20,if(AA2&lt;25,Summary!$N20,if(AA2&lt;37,Summary!$O20,if(AA2&lt;49,Summary!$P20, Summary!$Q20))))/12)/2</f>
        <v>139633.1137</v>
      </c>
      <c r="AB42" s="72">
        <f>(AB15-AB16)*(if(AB2&lt;13,Summary!$M20,if(AB2&lt;25,Summary!$N20,if(AB2&lt;37,Summary!$O20,if(AB2&lt;49,Summary!$P20, Summary!$Q20))))/12)+(AA15-AA16)*(if(AB2&lt;13,Summary!$M20,if(AB2&lt;25,Summary!$N20,if(AB2&lt;37,Summary!$O20,if(AB2&lt;49,Summary!$P20, Summary!$Q20))))/12)/2</f>
        <v>160098.8222</v>
      </c>
      <c r="AC42" s="72">
        <f>(AC15-AC16)*(if(AC2&lt;13,Summary!$M20,if(AC2&lt;25,Summary!$N20,if(AC2&lt;37,Summary!$O20,if(AC2&lt;49,Summary!$P20, Summary!$Q20))))/12)+(AB15-AB16)*(if(AC2&lt;13,Summary!$M20,if(AC2&lt;25,Summary!$N20,if(AC2&lt;37,Summary!$O20,if(AC2&lt;49,Summary!$P20, Summary!$Q20))))/12)/2</f>
        <v>183543.0694</v>
      </c>
      <c r="AD42" s="72">
        <f>(AD15-AD16)*(if(AD2&lt;13,Summary!$M20,if(AD2&lt;25,Summary!$N20,if(AD2&lt;37,Summary!$O20,if(AD2&lt;49,Summary!$P20, Summary!$Q20))))/12)+(AC15-AC16)*(if(AD2&lt;13,Summary!$M20,if(AD2&lt;25,Summary!$N20,if(AD2&lt;37,Summary!$O20,if(AD2&lt;49,Summary!$P20, Summary!$Q20))))/12)/2</f>
        <v>210426.0643</v>
      </c>
      <c r="AE42" s="72">
        <f>(AE15-AE16)*(if(AE2&lt;13,Summary!$M20,if(AE2&lt;25,Summary!$N20,if(AE2&lt;37,Summary!$O20,if(AE2&lt;49,Summary!$P20, Summary!$Q20))))/12)+(AD15-AD16)*(if(AE2&lt;13,Summary!$M20,if(AE2&lt;25,Summary!$N20,if(AE2&lt;37,Summary!$O20,if(AE2&lt;49,Summary!$P20, Summary!$Q20))))/12)/2</f>
        <v>241248.5945</v>
      </c>
      <c r="AF42" s="72">
        <f>(AF15-AF16)*(if(AF2&lt;13,Summary!$M20,if(AF2&lt;25,Summary!$N20,if(AF2&lt;37,Summary!$O20,if(AF2&lt;49,Summary!$P20, Summary!$Q20))))/12)+(AE15-AE16)*(if(AF2&lt;13,Summary!$M20,if(AF2&lt;25,Summary!$N20,if(AF2&lt;37,Summary!$O20,if(AF2&lt;49,Summary!$P20, Summary!$Q20))))/12)/2</f>
        <v>276585.0902</v>
      </c>
      <c r="AG42" s="72">
        <f>(AG15-AG16)*(if(AG2&lt;13,Summary!$M20,if(AG2&lt;25,Summary!$N20,if(AG2&lt;37,Summary!$O20,if(AG2&lt;49,Summary!$P20, Summary!$Q20))))/12)+(AF15-AF16)*(if(AG2&lt;13,Summary!$M20,if(AG2&lt;25,Summary!$N20,if(AG2&lt;37,Summary!$O20,if(AG2&lt;49,Summary!$P20, Summary!$Q20))))/12)/2</f>
        <v>317097.2868</v>
      </c>
      <c r="AH42" s="72">
        <f>(AH15-AH16)*(if(AH2&lt;13,Summary!$M20,if(AH2&lt;25,Summary!$N20,if(AH2&lt;37,Summary!$O20,if(AH2&lt;49,Summary!$P20, Summary!$Q20))))/12)+(AG15-AG16)*(if(AH2&lt;13,Summary!$M20,if(AH2&lt;25,Summary!$N20,if(AH2&lt;37,Summary!$O20,if(AH2&lt;49,Summary!$P20, Summary!$Q20))))/12)/2</f>
        <v>363543.9259</v>
      </c>
      <c r="AI42" s="72">
        <f>(AI15-AI16)*(if(AI2&lt;13,Summary!$M20,if(AI2&lt;25,Summary!$N20,if(AI2&lt;37,Summary!$O20,if(AI2&lt;49,Summary!$P20, Summary!$Q20))))/12)+(AH15-AH16)*(if(AI2&lt;13,Summary!$M20,if(AI2&lt;25,Summary!$N20,if(AI2&lt;37,Summary!$O20,if(AI2&lt;49,Summary!$P20, Summary!$Q20))))/12)/2</f>
        <v>416792.2318</v>
      </c>
      <c r="AJ42" s="72">
        <f>(AJ15-AJ16)*(if(AJ2&lt;13,Summary!$M20,if(AJ2&lt;25,Summary!$N20,if(AJ2&lt;37,Summary!$O20,if(AJ2&lt;49,Summary!$P20, Summary!$Q20))))/12)+(AI15-AI16)*(if(AJ2&lt;13,Summary!$M20,if(AJ2&lt;25,Summary!$N20,if(AJ2&lt;37,Summary!$O20,if(AJ2&lt;49,Summary!$P20, Summary!$Q20))))/12)/2</f>
        <v>477838.0411</v>
      </c>
      <c r="AK42" s="72">
        <f>(AK15-AK16)*(if(AK2&lt;13,Summary!$M20,if(AK2&lt;25,Summary!$N20,if(AK2&lt;37,Summary!$O20,if(AK2&lt;49,Summary!$P20, Summary!$Q20))))/12)+(AJ15-AJ16)*(if(AK2&lt;13,Summary!$M20,if(AK2&lt;25,Summary!$N20,if(AK2&lt;37,Summary!$O20,if(AK2&lt;49,Summary!$P20, Summary!$Q20))))/12)/2</f>
        <v>547825.9334</v>
      </c>
      <c r="AL42" s="72">
        <f>(AL15-AL16)*(if(AL2&lt;13,Summary!$M20,if(AL2&lt;25,Summary!$N20,if(AL2&lt;37,Summary!$O20,if(AL2&lt;49,Summary!$P20, Summary!$Q20))))/12)+(AK15-AK16)*(if(AL2&lt;13,Summary!$M20,if(AL2&lt;25,Summary!$N20,if(AL2&lt;37,Summary!$O20,if(AL2&lt;49,Summary!$P20, Summary!$Q20))))/12)/2</f>
        <v>558071.648</v>
      </c>
      <c r="AM42" s="72">
        <f>(AM15-AM16)*(if(AM2&lt;13,Summary!$M20,if(AM2&lt;25,Summary!$N20,if(AM2&lt;37,Summary!$O20,if(AM2&lt;49,Summary!$P20, Summary!$Q20))))/12)+(AL15-AL16)*(if(AM2&lt;13,Summary!$M20,if(AM2&lt;25,Summary!$N20,if(AM2&lt;37,Summary!$O20,if(AM2&lt;49,Summary!$P20, Summary!$Q20))))/12)/2</f>
        <v>625106.7342</v>
      </c>
      <c r="AN42" s="72">
        <f>(AN15-AN16)*(if(AN2&lt;13,Summary!$M20,if(AN2&lt;25,Summary!$N20,if(AN2&lt;37,Summary!$O20,if(AN2&lt;49,Summary!$P20, Summary!$Q20))))/12)+(AM15-AM16)*(if(AN2&lt;13,Summary!$M20,if(AN2&lt;25,Summary!$N20,if(AN2&lt;37,Summary!$O20,if(AN2&lt;49,Summary!$P20, Summary!$Q20))))/12)/2</f>
        <v>698525.5896</v>
      </c>
      <c r="AO42" s="72">
        <f>(AO15-AO16)*(if(AO2&lt;13,Summary!$M20,if(AO2&lt;25,Summary!$N20,if(AO2&lt;37,Summary!$O20,if(AO2&lt;49,Summary!$P20, Summary!$Q20))))/12)+(AN15-AN16)*(if(AO2&lt;13,Summary!$M20,if(AO2&lt;25,Summary!$N20,if(AO2&lt;37,Summary!$O20,if(AO2&lt;49,Summary!$P20, Summary!$Q20))))/12)/2</f>
        <v>780502.9537</v>
      </c>
      <c r="AP42" s="72">
        <f>(AP15-AP16)*(if(AP2&lt;13,Summary!$M20,if(AP2&lt;25,Summary!$N20,if(AP2&lt;37,Summary!$O20,if(AP2&lt;49,Summary!$P20, Summary!$Q20))))/12)+(AO15-AO16)*(if(AP2&lt;13,Summary!$M20,if(AP2&lt;25,Summary!$N20,if(AP2&lt;37,Summary!$O20,if(AP2&lt;49,Summary!$P20, Summary!$Q20))))/12)/2</f>
        <v>872108.348</v>
      </c>
      <c r="AQ42" s="72">
        <f>(AQ15-AQ16)*(if(AQ2&lt;13,Summary!$M20,if(AQ2&lt;25,Summary!$N20,if(AQ2&lt;37,Summary!$O20,if(AQ2&lt;49,Summary!$P20, Summary!$Q20))))/12)+(AP15-AP16)*(if(AQ2&lt;13,Summary!$M20,if(AQ2&lt;25,Summary!$N20,if(AQ2&lt;37,Summary!$O20,if(AQ2&lt;49,Summary!$P20, Summary!$Q20))))/12)/2</f>
        <v>974467.7053</v>
      </c>
      <c r="AR42" s="72">
        <f>(AR15-AR16)*(if(AR2&lt;13,Summary!$M20,if(AR2&lt;25,Summary!$N20,if(AR2&lt;37,Summary!$O20,if(AR2&lt;49,Summary!$P20, Summary!$Q20))))/12)+(AQ15-AQ16)*(if(AR2&lt;13,Summary!$M20,if(AR2&lt;25,Summary!$N20,if(AR2&lt;37,Summary!$O20,if(AR2&lt;49,Summary!$P20, Summary!$Q20))))/12)/2</f>
        <v>1088845.869</v>
      </c>
      <c r="AS42" s="72">
        <f>(AS15-AS16)*(if(AS2&lt;13,Summary!$M20,if(AS2&lt;25,Summary!$N20,if(AS2&lt;37,Summary!$O20,if(AS2&lt;49,Summary!$P20, Summary!$Q20))))/12)+(AR15-AR16)*(if(AS2&lt;13,Summary!$M20,if(AS2&lt;25,Summary!$N20,if(AS2&lt;37,Summary!$O20,if(AS2&lt;49,Summary!$P20, Summary!$Q20))))/12)/2</f>
        <v>1216644.061</v>
      </c>
      <c r="AT42" s="72">
        <f>(AT15-AT16)*(if(AT2&lt;13,Summary!$M20,if(AT2&lt;25,Summary!$N20,if(AT2&lt;37,Summary!$O20,if(AT2&lt;49,Summary!$P20, Summary!$Q20))))/12)+(AS15-AS16)*(if(AT2&lt;13,Summary!$M20,if(AT2&lt;25,Summary!$N20,if(AT2&lt;37,Summary!$O20,if(AT2&lt;49,Summary!$P20, Summary!$Q20))))/12)/2</f>
        <v>1359441.643</v>
      </c>
      <c r="AU42" s="72">
        <f>(AU15-AU16)*(if(AU2&lt;13,Summary!$M20,if(AU2&lt;25,Summary!$N20,if(AU2&lt;37,Summary!$O20,if(AU2&lt;49,Summary!$P20, Summary!$Q20))))/12)+(AT15-AT16)*(if(AU2&lt;13,Summary!$M20,if(AU2&lt;25,Summary!$N20,if(AU2&lt;37,Summary!$O20,if(AU2&lt;49,Summary!$P20, Summary!$Q20))))/12)/2</f>
        <v>1518994.219</v>
      </c>
      <c r="AV42" s="72">
        <f>(AV15-AV16)*(if(AV2&lt;13,Summary!$M20,if(AV2&lt;25,Summary!$N20,if(AV2&lt;37,Summary!$O20,if(AV2&lt;49,Summary!$P20, Summary!$Q20))))/12)+(AU15-AU16)*(if(AV2&lt;13,Summary!$M20,if(AV2&lt;25,Summary!$N20,if(AV2&lt;37,Summary!$O20,if(AV2&lt;49,Summary!$P20, Summary!$Q20))))/12)/2</f>
        <v>1697280.07</v>
      </c>
      <c r="AW42" s="72">
        <f>(AW15-AW16)*(if(AW2&lt;13,Summary!$M20,if(AW2&lt;25,Summary!$N20,if(AW2&lt;37,Summary!$O20,if(AW2&lt;49,Summary!$P20, Summary!$Q20))))/12)+(AV15-AV16)*(if(AW2&lt;13,Summary!$M20,if(AW2&lt;25,Summary!$N20,if(AW2&lt;37,Summary!$O20,if(AW2&lt;49,Summary!$P20, Summary!$Q20))))/12)/2</f>
        <v>1896494.015</v>
      </c>
      <c r="AX42" s="72">
        <f>(AX15-AX16)*(if(AX2&lt;13,Summary!$M20,if(AX2&lt;25,Summary!$N20,if(AX2&lt;37,Summary!$O20,if(AX2&lt;49,Summary!$P20, Summary!$Q20))))/12)+(AW15-AW16)*(if(AX2&lt;13,Summary!$M20,if(AX2&lt;25,Summary!$N20,if(AX2&lt;37,Summary!$O20,if(AX2&lt;49,Summary!$P20, Summary!$Q20))))/12)/2</f>
        <v>1878202.966</v>
      </c>
      <c r="AY42" s="72">
        <f>(AY15-AY16)*(if(AY2&lt;13,Summary!$M20,if(AY2&lt;25,Summary!$N20,if(AY2&lt;37,Summary!$O20,if(AY2&lt;49,Summary!$P20, Summary!$Q20))))/12)+(AX15-AX16)*(if(AY2&lt;13,Summary!$M20,if(AY2&lt;25,Summary!$N20,if(AY2&lt;37,Summary!$O20,if(AY2&lt;49,Summary!$P20, Summary!$Q20))))/12)/2</f>
        <v>2053555.926</v>
      </c>
      <c r="AZ42" s="72">
        <f>(AZ15-AZ16)*(if(AZ2&lt;13,Summary!$M20,if(AZ2&lt;25,Summary!$N20,if(AZ2&lt;37,Summary!$O20,if(AZ2&lt;49,Summary!$P20, Summary!$Q20))))/12)+(AY15-AY16)*(if(AZ2&lt;13,Summary!$M20,if(AZ2&lt;25,Summary!$N20,if(AZ2&lt;37,Summary!$O20,if(AZ2&lt;49,Summary!$P20, Summary!$Q20))))/12)/2</f>
        <v>2245524.11</v>
      </c>
      <c r="BA42" s="72">
        <f>(BA15-BA16)*(if(BA2&lt;13,Summary!$M20,if(BA2&lt;25,Summary!$N20,if(BA2&lt;37,Summary!$O20,if(BA2&lt;49,Summary!$P20, Summary!$Q20))))/12)+(AZ15-AZ16)*(if(BA2&lt;13,Summary!$M20,if(BA2&lt;25,Summary!$N20,if(BA2&lt;37,Summary!$O20,if(BA2&lt;49,Summary!$P20, Summary!$Q20))))/12)/2</f>
        <v>2455317.993</v>
      </c>
      <c r="BB42" s="72">
        <f>(BB15-BB16)*(if(BB2&lt;13,Summary!$M20,if(BB2&lt;25,Summary!$N20,if(BB2&lt;37,Summary!$O20,if(BB2&lt;49,Summary!$P20, Summary!$Q20))))/12)+(BA15-BA16)*(if(BB2&lt;13,Summary!$M20,if(BB2&lt;25,Summary!$N20,if(BB2&lt;37,Summary!$O20,if(BB2&lt;49,Summary!$P20, Summary!$Q20))))/12)/2</f>
        <v>2684724.909</v>
      </c>
      <c r="BC42" s="72">
        <f>(BC15-BC16)*(if(BC2&lt;13,Summary!$M20,if(BC2&lt;25,Summary!$N20,if(BC2&lt;37,Summary!$O20,if(BC2&lt;49,Summary!$P20, Summary!$Q20))))/12)+(BB15-BB16)*(if(BC2&lt;13,Summary!$M20,if(BC2&lt;25,Summary!$N20,if(BC2&lt;37,Summary!$O20,if(BC2&lt;49,Summary!$P20, Summary!$Q20))))/12)/2</f>
        <v>2935568.397</v>
      </c>
      <c r="BD42" s="72">
        <f>(BD15-BD16)*(if(BD2&lt;13,Summary!$M20,if(BD2&lt;25,Summary!$N20,if(BD2&lt;37,Summary!$O20,if(BD2&lt;49,Summary!$P20, Summary!$Q20))))/12)+(BC15-BC16)*(if(BD2&lt;13,Summary!$M20,if(BD2&lt;25,Summary!$N20,if(BD2&lt;37,Summary!$O20,if(BD2&lt;49,Summary!$P20, Summary!$Q20))))/12)/2</f>
        <v>3209848.186</v>
      </c>
      <c r="BE42" s="72">
        <f>(BE15-BE16)*(if(BE2&lt;13,Summary!$M20,if(BE2&lt;25,Summary!$N20,if(BE2&lt;37,Summary!$O20,if(BE2&lt;49,Summary!$P20, Summary!$Q20))))/12)+(BD15-BD16)*(if(BE2&lt;13,Summary!$M20,if(BE2&lt;25,Summary!$N20,if(BE2&lt;37,Summary!$O20,if(BE2&lt;49,Summary!$P20, Summary!$Q20))))/12)/2</f>
        <v>3509754.249</v>
      </c>
      <c r="BF42" s="72">
        <f>(BF15-BF16)*(if(BF2&lt;13,Summary!$M20,if(BF2&lt;25,Summary!$N20,if(BF2&lt;37,Summary!$O20,if(BF2&lt;49,Summary!$P20, Summary!$Q20))))/12)+(BE15-BE16)*(if(BF2&lt;13,Summary!$M20,if(BF2&lt;25,Summary!$N20,if(BF2&lt;37,Summary!$O20,if(BF2&lt;49,Summary!$P20, Summary!$Q20))))/12)/2</f>
        <v>3837677.615</v>
      </c>
      <c r="BG42" s="72">
        <f>(BG15-BG16)*(if(BG2&lt;13,Summary!$M20,if(BG2&lt;25,Summary!$N20,if(BG2&lt;37,Summary!$O20,if(BG2&lt;49,Summary!$P20, Summary!$Q20))))/12)+(BF15-BF16)*(if(BG2&lt;13,Summary!$M20,if(BG2&lt;25,Summary!$N20,if(BG2&lt;37,Summary!$O20,if(BG2&lt;49,Summary!$P20, Summary!$Q20))))/12)/2</f>
        <v>4196242.798</v>
      </c>
      <c r="BH42" s="72">
        <f>(BH15-BH16)*(if(BH2&lt;13,Summary!$M20,if(BH2&lt;25,Summary!$N20,if(BH2&lt;37,Summary!$O20,if(BH2&lt;49,Summary!$P20, Summary!$Q20))))/12)+(BG15-BG16)*(if(BH2&lt;13,Summary!$M20,if(BH2&lt;25,Summary!$N20,if(BH2&lt;37,Summary!$O20,if(BH2&lt;49,Summary!$P20, Summary!$Q20))))/12)/2</f>
        <v>4588305.625</v>
      </c>
      <c r="BI42" s="72">
        <f>(BI15-BI16)*(if(BI2&lt;13,Summary!$M20,if(BI2&lt;25,Summary!$N20,if(BI2&lt;37,Summary!$O20,if(BI2&lt;49,Summary!$P20, Summary!$Q20))))/12)+(BH15-BH16)*(if(BI2&lt;13,Summary!$M20,if(BI2&lt;25,Summary!$N20,if(BI2&lt;37,Summary!$O20,if(BI2&lt;49,Summary!$P20, Summary!$Q20))))/12)/2</f>
        <v>5016997.028</v>
      </c>
      <c r="BJ42" s="72">
        <f>(BJ15-BJ16)*(if(BJ2&lt;13,Summary!$M20,if(BJ2&lt;25,Summary!$N20,if(BJ2&lt;37,Summary!$O20,if(BJ2&lt;49,Summary!$P20, Summary!$Q20))))/12)+(BI15-BI16)*(if(BJ2&lt;13,Summary!$M20,if(BJ2&lt;25,Summary!$N20,if(BJ2&lt;37,Summary!$O20,if(BJ2&lt;49,Summary!$P20, Summary!$Q20))))/12)/2</f>
        <v>5485744.114</v>
      </c>
      <c r="BK42" s="72">
        <f>(BK15-BK16)*(if(BK2&lt;13,Summary!$M20,if(BK2&lt;25,Summary!$N20,if(BK2&lt;37,Summary!$O20,if(BK2&lt;49,Summary!$P20, Summary!$Q20))))/12)+(BJ15-BJ16)*(if(BK2&lt;13,Summary!$M20,if(BK2&lt;25,Summary!$N20,if(BK2&lt;37,Summary!$O20,if(BK2&lt;49,Summary!$P20, Summary!$Q20))))/12)/2</f>
        <v>5998286.915</v>
      </c>
      <c r="BL42" s="72">
        <f>(BL15-BL16)*(if(BL2&lt;13,Summary!$M20,if(BL2&lt;25,Summary!$N20,if(BL2&lt;37,Summary!$O20,if(BL2&lt;49,Summary!$P20, Summary!$Q20))))/12)+(BK15-BK16)*(if(BL2&lt;13,Summary!$M20,if(BL2&lt;25,Summary!$N20,if(BL2&lt;37,Summary!$O20,if(BL2&lt;49,Summary!$P20, Summary!$Q20))))/12)/2</f>
        <v>6558714.071</v>
      </c>
      <c r="BM42" s="72">
        <f>(BM15-BM16)*(if(BM2&lt;13,Summary!$M20,if(BM2&lt;25,Summary!$N20,if(BM2&lt;37,Summary!$O20,if(BM2&lt;49,Summary!$P20, Summary!$Q20))))/12)+(BL15-BL16)*(if(BM2&lt;13,Summary!$M20,if(BM2&lt;25,Summary!$N20,if(BM2&lt;37,Summary!$O20,if(BM2&lt;49,Summary!$P20, Summary!$Q20))))/12)/2</f>
        <v>7171502.818</v>
      </c>
      <c r="BN42" s="72">
        <f>(BN15-BN16)*(if(BN2&lt;13,Summary!$M20,if(BN2&lt;25,Summary!$N20,if(BN2&lt;37,Summary!$O20,if(BN2&lt;49,Summary!$P20, Summary!$Q20))))/12)+(BM15-BM16)*(if(BN2&lt;13,Summary!$M20,if(BN2&lt;25,Summary!$N20,if(BN2&lt;37,Summary!$O20,if(BN2&lt;49,Summary!$P20, Summary!$Q20))))/12)/2</f>
        <v>7841547.631</v>
      </c>
      <c r="BO42" s="72">
        <f>(BO15-BO16)*(if(BO2&lt;13,Summary!$M20,if(BO2&lt;25,Summary!$N20,if(BO2&lt;37,Summary!$O20,if(BO2&lt;49,Summary!$P20, Summary!$Q20))))/12)+(BN15-BN16)*(if(BO2&lt;13,Summary!$M20,if(BO2&lt;25,Summary!$N20,if(BO2&lt;37,Summary!$O20,if(BO2&lt;49,Summary!$P20, Summary!$Q20))))/12)/2</f>
        <v>8574195.901</v>
      </c>
      <c r="BP42" s="72">
        <f>(BP15-BP16)*(if(BP2&lt;13,Summary!$M20,if(BP2&lt;25,Summary!$N20,if(BP2&lt;37,Summary!$O20,if(BP2&lt;49,Summary!$P20, Summary!$Q20))))/12)+(BO15-BO16)*(if(BP2&lt;13,Summary!$M20,if(BP2&lt;25,Summary!$N20,if(BP2&lt;37,Summary!$O20,if(BP2&lt;49,Summary!$P20, Summary!$Q20))))/12)/2</f>
        <v>9375297.647</v>
      </c>
      <c r="BQ42" s="72">
        <f>(BQ15-BQ16)*(if(BQ2&lt;13,Summary!$M20,if(BQ2&lt;25,Summary!$N20,if(BQ2&lt;37,Summary!$O20,if(BQ2&lt;49,Summary!$P20, Summary!$Q20))))/12)+(BP15-BP16)*(if(BQ2&lt;13,Summary!$M20,if(BQ2&lt;25,Summary!$N20,if(BQ2&lt;37,Summary!$O20,if(BQ2&lt;49,Summary!$P20, Summary!$Q20))))/12)/2</f>
        <v>10251246.06</v>
      </c>
      <c r="BR42" s="72">
        <f>(BR15-BR16)*(if(BR2&lt;13,Summary!$M20,if(BR2&lt;25,Summary!$N20,if(BR2&lt;37,Summary!$O20,if(BR2&lt;49,Summary!$P20, Summary!$Q20))))/12)+(BQ15-BQ16)*(if(BR2&lt;13,Summary!$M20,if(BR2&lt;25,Summary!$N20,if(BR2&lt;37,Summary!$O20,if(BR2&lt;49,Summary!$P20, Summary!$Q20))))/12)/2</f>
        <v>11209038.57</v>
      </c>
      <c r="BS42" s="72">
        <f>(BS15-BS16)*(if(BS2&lt;13,Summary!$M20,if(BS2&lt;25,Summary!$N20,if(BS2&lt;37,Summary!$O20,if(BS2&lt;49,Summary!$P20, Summary!$Q20))))/12)+(BR15-BR16)*(if(BS2&lt;13,Summary!$M20,if(BS2&lt;25,Summary!$N20,if(BS2&lt;37,Summary!$O20,if(BS2&lt;49,Summary!$P20, Summary!$Q20))))/12)/2</f>
        <v>12256319.03</v>
      </c>
      <c r="BT42" s="72">
        <f>(BT15-BT16)*(if(BT2&lt;13,Summary!$M20,if(BT2&lt;25,Summary!$N20,if(BT2&lt;37,Summary!$O20,if(BT2&lt;49,Summary!$P20, Summary!$Q20))))/12)+(BS15-BS16)*(if(BT2&lt;13,Summary!$M20,if(BT2&lt;25,Summary!$N20,if(BT2&lt;37,Summary!$O20,if(BT2&lt;49,Summary!$P20, Summary!$Q20))))/12)/2</f>
        <v>13401449</v>
      </c>
      <c r="BU42" s="72">
        <f>(BU15-BU16)*(if(BU2&lt;13,Summary!$M20,if(BU2&lt;25,Summary!$N20,if(BU2&lt;37,Summary!$O20,if(BU2&lt;49,Summary!$P20, Summary!$Q20))))/12)+(BT15-BT16)*(if(BU2&lt;13,Summary!$M20,if(BU2&lt;25,Summary!$N20,if(BU2&lt;37,Summary!$O20,if(BU2&lt;49,Summary!$P20, Summary!$Q20))))/12)/2</f>
        <v>14653569.4</v>
      </c>
    </row>
    <row r="43" ht="15.75" customHeight="1">
      <c r="A43" s="73" t="s">
        <v>115</v>
      </c>
      <c r="B43" s="78">
        <v>0.0</v>
      </c>
      <c r="C43" s="72">
        <f>SUM(B17)*if(C2&lt;13,Summary!$M20,if(C2&lt;25,Summary!$N20,if(C2&lt;37,Summary!$O20,if(C2&lt;49,Summary!$P20, Summary!$Q20))))/12</f>
        <v>250</v>
      </c>
      <c r="D43" s="72">
        <f>SUM(C17)*if(D2&lt;13,Summary!$M20,if(D2&lt;25,Summary!$N20,if(D2&lt;37,Summary!$O20,if(D2&lt;49,Summary!$P20, Summary!$Q20))))/12</f>
        <v>600</v>
      </c>
      <c r="E43" s="72">
        <f>SUM(D17)*if(E2&lt;13,Summary!$M20,if(E2&lt;25,Summary!$N20,if(E2&lt;37,Summary!$O20,if(E2&lt;49,Summary!$P20, Summary!$Q20))))/12</f>
        <v>996.1458333</v>
      </c>
      <c r="F43" s="72">
        <f>SUM(E17)*if(F2&lt;13,Summary!$M20,if(F2&lt;25,Summary!$N20,if(F2&lt;37,Summary!$O20,if(F2&lt;49,Summary!$P20, Summary!$Q20))))/12</f>
        <v>1493.145833</v>
      </c>
      <c r="G43" s="72">
        <f>SUM(F17)*if(G2&lt;13,Summary!$M20,if(G2&lt;25,Summary!$N20,if(G2&lt;37,Summary!$O20,if(G2&lt;49,Summary!$P20, Summary!$Q20))))/12</f>
        <v>2081.636241</v>
      </c>
      <c r="H43" s="72">
        <f>SUM(G17)*if(H2&lt;13,Summary!$M20,if(H2&lt;25,Summary!$N20,if(H2&lt;37,Summary!$O20,if(H2&lt;49,Summary!$P20, Summary!$Q20))))/12</f>
        <v>2741.152066</v>
      </c>
      <c r="I43" s="72">
        <f>SUM(H17)*if(I2&lt;13,Summary!$M20,if(I2&lt;25,Summary!$N20,if(I2&lt;37,Summary!$O20,if(I2&lt;49,Summary!$P20, Summary!$Q20))))/12</f>
        <v>3525.003379</v>
      </c>
      <c r="J43" s="72">
        <f>SUM(I17)*if(J2&lt;13,Summary!$M20,if(J2&lt;25,Summary!$N20,if(J2&lt;37,Summary!$O20,if(J2&lt;49,Summary!$P20, Summary!$Q20))))/12</f>
        <v>4793.777939</v>
      </c>
      <c r="K43" s="72">
        <f>SUM(J17)*if(K2&lt;13,Summary!$M20,if(K2&lt;25,Summary!$N20,if(K2&lt;37,Summary!$O20,if(K2&lt;49,Summary!$P20, Summary!$Q20))))/12</f>
        <v>6231.621003</v>
      </c>
      <c r="L43" s="72">
        <f>SUM(K17)*if(L2&lt;13,Summary!$M20,if(L2&lt;25,Summary!$N20,if(L2&lt;37,Summary!$O20,if(L2&lt;49,Summary!$P20, Summary!$Q20))))/12</f>
        <v>7912.633563</v>
      </c>
      <c r="M43" s="72">
        <f>SUM(L17)*if(M2&lt;13,Summary!$M20,if(M2&lt;25,Summary!$N20,if(M2&lt;37,Summary!$O20,if(M2&lt;49,Summary!$P20, Summary!$Q20))))/12</f>
        <v>9891.883801</v>
      </c>
      <c r="N43" s="72">
        <f>SUM(M17)*if(N2&lt;13,Summary!$M20,if(N2&lt;25,Summary!$N20,if(N2&lt;37,Summary!$O20,if(N2&lt;49,Summary!$P20, Summary!$Q20))))/12</f>
        <v>11031.21322</v>
      </c>
      <c r="O43" s="72">
        <f>SUM(N17)*if(O2&lt;13,Summary!$M20,if(O2&lt;25,Summary!$N20,if(O2&lt;37,Summary!$O20,if(O2&lt;49,Summary!$P20, Summary!$Q20))))/12</f>
        <v>14123.99046</v>
      </c>
      <c r="P43" s="72">
        <f>SUM(O17)*if(P2&lt;13,Summary!$M20,if(P2&lt;25,Summary!$N20,if(P2&lt;37,Summary!$O20,if(P2&lt;49,Summary!$P20, Summary!$Q20))))/12</f>
        <v>17678.50034</v>
      </c>
      <c r="Q43" s="72">
        <f>SUM(P17)*if(Q2&lt;13,Summary!$M20,if(Q2&lt;25,Summary!$N20,if(Q2&lt;37,Summary!$O20,if(Q2&lt;49,Summary!$P20, Summary!$Q20))))/12</f>
        <v>21661.62721</v>
      </c>
      <c r="R43" s="72">
        <f>SUM(Q17)*if(R2&lt;13,Summary!$M20,if(R2&lt;25,Summary!$N20,if(R2&lt;37,Summary!$O20,if(R2&lt;49,Summary!$P20, Summary!$Q20))))/12</f>
        <v>26166.20608</v>
      </c>
      <c r="S43" s="72">
        <f>SUM(R17)*if(S2&lt;13,Summary!$M20,if(S2&lt;25,Summary!$N20,if(S2&lt;37,Summary!$O20,if(S2&lt;49,Summary!$P20, Summary!$Q20))))/12</f>
        <v>31335.39418</v>
      </c>
      <c r="T43" s="72">
        <f>SUM(S17)*if(T2&lt;13,Summary!$M20,if(T2&lt;25,Summary!$N20,if(T2&lt;37,Summary!$O20,if(T2&lt;49,Summary!$P20, Summary!$Q20))))/12</f>
        <v>37326.74098</v>
      </c>
      <c r="U43" s="72">
        <f>SUM(T17)*if(U2&lt;13,Summary!$M20,if(U2&lt;25,Summary!$N20,if(U2&lt;37,Summary!$O20,if(U2&lt;49,Summary!$P20, Summary!$Q20))))/12</f>
        <v>44322.43835</v>
      </c>
      <c r="V43" s="72">
        <f>SUM(U17)*if(V2&lt;13,Summary!$M20,if(V2&lt;25,Summary!$N20,if(V2&lt;37,Summary!$O20,if(V2&lt;49,Summary!$P20, Summary!$Q20))))/12</f>
        <v>52527.1655</v>
      </c>
      <c r="W43" s="72">
        <f>SUM(V17)*if(W2&lt;13,Summary!$M20,if(W2&lt;25,Summary!$N20,if(W2&lt;37,Summary!$O20,if(W2&lt;49,Summary!$P20, Summary!$Q20))))/12</f>
        <v>62178.24055</v>
      </c>
      <c r="X43" s="72">
        <f>SUM(W17)*if(X2&lt;13,Summary!$M20,if(X2&lt;25,Summary!$N20,if(X2&lt;37,Summary!$O20,if(X2&lt;49,Summary!$P20, Summary!$Q20))))/12</f>
        <v>73549.77818</v>
      </c>
      <c r="Y43" s="72">
        <f>SUM(X17)*if(Y2&lt;13,Summary!$M20,if(Y2&lt;25,Summary!$N20,if(Y2&lt;37,Summary!$O20,if(Y2&lt;49,Summary!$P20, Summary!$Q20))))/12</f>
        <v>86963.24195</v>
      </c>
      <c r="Z43" s="72">
        <f>SUM(Y17)*if(Z2&lt;13,Summary!$M20,if(Z2&lt;25,Summary!$N20,if(Z2&lt;37,Summary!$O20,if(Z2&lt;49,Summary!$P20, Summary!$Q20))))/12</f>
        <v>92518.12379</v>
      </c>
      <c r="AA43" s="72">
        <f>SUM(Z17)*if(AA2&lt;13,Summary!$M20,if(AA2&lt;25,Summary!$N20,if(AA2&lt;37,Summary!$O20,if(AA2&lt;49,Summary!$P20, Summary!$Q20))))/12</f>
        <v>113426.8567</v>
      </c>
      <c r="AB43" s="72">
        <f>SUM(AA17)*if(AB2&lt;13,Summary!$M20,if(AB2&lt;25,Summary!$N20,if(AB2&lt;37,Summary!$O20,if(AB2&lt;49,Summary!$P20, Summary!$Q20))))/12</f>
        <v>136854.3186</v>
      </c>
      <c r="AC43" s="72">
        <f>SUM(AB17)*if(AC2&lt;13,Summary!$M20,if(AC2&lt;25,Summary!$N20,if(AC2&lt;37,Summary!$O20,if(AC2&lt;49,Summary!$P20, Summary!$Q20))))/12</f>
        <v>162247.5423</v>
      </c>
      <c r="AD43" s="72">
        <f>SUM(AC17)*if(AD2&lt;13,Summary!$M20,if(AD2&lt;25,Summary!$N20,if(AD2&lt;37,Summary!$O20,if(AD2&lt;49,Summary!$P20, Summary!$Q20))))/12</f>
        <v>189981.1934</v>
      </c>
      <c r="AE43" s="72">
        <f>SUM(AD17)*if(AE2&lt;13,Summary!$M20,if(AE2&lt;25,Summary!$N20,if(AE2&lt;37,Summary!$O20,if(AE2&lt;49,Summary!$P20, Summary!$Q20))))/12</f>
        <v>220694.508</v>
      </c>
      <c r="AF43" s="72">
        <f>SUM(AE17)*if(AF2&lt;13,Summary!$M20,if(AF2&lt;25,Summary!$N20,if(AF2&lt;37,Summary!$O20,if(AF2&lt;49,Summary!$P20, Summary!$Q20))))/12</f>
        <v>255103.899</v>
      </c>
      <c r="AG43" s="72">
        <f>SUM(AF17)*if(AG2&lt;13,Summary!$M20,if(AG2&lt;25,Summary!$N20,if(AG2&lt;37,Summary!$O20,if(AG2&lt;49,Summary!$P20, Summary!$Q20))))/12</f>
        <v>293969.05</v>
      </c>
      <c r="AH43" s="72">
        <f>SUM(AG17)*if(AH2&lt;13,Summary!$M20,if(AH2&lt;25,Summary!$N20,if(AH2&lt;37,Summary!$O20,if(AH2&lt;49,Summary!$P20, Summary!$Q20))))/12</f>
        <v>338105.3448</v>
      </c>
      <c r="AI43" s="72">
        <f>SUM(AH17)*if(AI2&lt;13,Summary!$M20,if(AI2&lt;25,Summary!$N20,if(AI2&lt;37,Summary!$O20,if(AI2&lt;49,Summary!$P20, Summary!$Q20))))/12</f>
        <v>388403.1578</v>
      </c>
      <c r="AJ43" s="72">
        <f>SUM(AI17)*if(AJ2&lt;13,Summary!$M20,if(AJ2&lt;25,Summary!$N20,if(AJ2&lt;37,Summary!$O20,if(AJ2&lt;49,Summary!$P20, Summary!$Q20))))/12</f>
        <v>445849.6075</v>
      </c>
      <c r="AK43" s="72">
        <f>SUM(AJ17)*if(AK2&lt;13,Summary!$M20,if(AK2&lt;25,Summary!$N20,if(AK2&lt;37,Summary!$O20,if(AK2&lt;49,Summary!$P20, Summary!$Q20))))/12</f>
        <v>511552.6465</v>
      </c>
      <c r="AL43" s="72">
        <f>SUM(AK17)*if(AL2&lt;13,Summary!$M20,if(AL2&lt;25,Summary!$N20,if(AL2&lt;37,Summary!$O20,if(AL2&lt;49,Summary!$P20, Summary!$Q20))))/12</f>
        <v>528089.724</v>
      </c>
      <c r="AM43" s="72">
        <f>SUM(AL17)*if(AM2&lt;13,Summary!$M20,if(AM2&lt;25,Summary!$N20,if(AM2&lt;37,Summary!$O20,if(AM2&lt;49,Summary!$P20, Summary!$Q20))))/12</f>
        <v>627622.6927</v>
      </c>
      <c r="AN43" s="72">
        <f>SUM(AM17)*if(AN2&lt;13,Summary!$M20,if(AN2&lt;25,Summary!$N20,if(AN2&lt;37,Summary!$O20,if(AN2&lt;49,Summary!$P20, Summary!$Q20))))/12</f>
        <v>736140.7008</v>
      </c>
      <c r="AO43" s="72">
        <f>SUM(AN17)*if(AO2&lt;13,Summary!$M20,if(AO2&lt;25,Summary!$N20,if(AO2&lt;37,Summary!$O20,if(AO2&lt;49,Summary!$P20, Summary!$Q20))))/12</f>
        <v>849936.6785</v>
      </c>
      <c r="AP43" s="72">
        <f>SUM(AO17)*if(AP2&lt;13,Summary!$M20,if(AP2&lt;25,Summary!$N20,if(AP2&lt;37,Summary!$O20,if(AP2&lt;49,Summary!$P20, Summary!$Q20))))/12</f>
        <v>970043.782</v>
      </c>
      <c r="AQ43" s="72">
        <f>SUM(AP17)*if(AQ2&lt;13,Summary!$M20,if(AQ2&lt;25,Summary!$N20,if(AQ2&lt;37,Summary!$O20,if(AQ2&lt;49,Summary!$P20, Summary!$Q20))))/12</f>
        <v>1098709.569</v>
      </c>
      <c r="AR43" s="72">
        <f>SUM(AQ17)*if(AR2&lt;13,Summary!$M20,if(AR2&lt;25,Summary!$N20,if(AR2&lt;37,Summary!$O20,if(AR2&lt;49,Summary!$P20, Summary!$Q20))))/12</f>
        <v>1238364.089</v>
      </c>
      <c r="AS43" s="72">
        <f>SUM(AR17)*if(AS2&lt;13,Summary!$M20,if(AS2&lt;25,Summary!$N20,if(AS2&lt;37,Summary!$O20,if(AS2&lt;49,Summary!$P20, Summary!$Q20))))/12</f>
        <v>1391418.202</v>
      </c>
      <c r="AT43" s="72">
        <f>SUM(AS17)*if(AT2&lt;13,Summary!$M20,if(AT2&lt;25,Summary!$N20,if(AT2&lt;37,Summary!$O20,if(AT2&lt;49,Summary!$P20, Summary!$Q20))))/12</f>
        <v>1560272.815</v>
      </c>
      <c r="AU43" s="72">
        <f>SUM(AT17)*if(AU2&lt;13,Summary!$M20,if(AU2&lt;25,Summary!$N20,if(AU2&lt;37,Summary!$O20,if(AU2&lt;49,Summary!$P20, Summary!$Q20))))/12</f>
        <v>1747388.534</v>
      </c>
      <c r="AV43" s="72">
        <f>SUM(AU17)*if(AV2&lt;13,Summary!$M20,if(AV2&lt;25,Summary!$N20,if(AV2&lt;37,Summary!$O20,if(AV2&lt;49,Summary!$P20, Summary!$Q20))))/12</f>
        <v>1955342.683</v>
      </c>
      <c r="AW43" s="72">
        <f>SUM(AV17)*if(AW2&lt;13,Summary!$M20,if(AW2&lt;25,Summary!$N20,if(AW2&lt;37,Summary!$O20,if(AW2&lt;49,Summary!$P20, Summary!$Q20))))/12</f>
        <v>2186900.772</v>
      </c>
      <c r="AX43" s="72">
        <f>SUM(AW17)*if(AX2&lt;13,Summary!$M20,if(AX2&lt;25,Summary!$N20,if(AX2&lt;37,Summary!$O20,if(AX2&lt;49,Summary!$P20, Summary!$Q20))))/12</f>
        <v>2200553.22</v>
      </c>
      <c r="AY43" s="72">
        <f>SUM(AX17)*if(AY2&lt;13,Summary!$M20,if(AY2&lt;25,Summary!$N20,if(AY2&lt;37,Summary!$O20,if(AY2&lt;49,Summary!$P20, Summary!$Q20))))/12</f>
        <v>2546704.578</v>
      </c>
      <c r="AZ43" s="72">
        <f>SUM(AY17)*if(AZ2&lt;13,Summary!$M20,if(AZ2&lt;25,Summary!$N20,if(AZ2&lt;37,Summary!$O20,if(AZ2&lt;49,Summary!$P20, Summary!$Q20))))/12</f>
        <v>2915544.808</v>
      </c>
      <c r="BA43" s="72">
        <f>SUM(AZ17)*if(BA2&lt;13,Summary!$M20,if(BA2&lt;25,Summary!$N20,if(BA2&lt;37,Summary!$O20,if(BA2&lt;49,Summary!$P20, Summary!$Q20))))/12</f>
        <v>3290967.248</v>
      </c>
      <c r="BB43" s="72">
        <f>SUM(BA17)*if(BB2&lt;13,Summary!$M20,if(BB2&lt;25,Summary!$N20,if(BB2&lt;37,Summary!$O20,if(BB2&lt;49,Summary!$P20, Summary!$Q20))))/12</f>
        <v>3675036.668</v>
      </c>
      <c r="BC43" s="72">
        <f>SUM(BB17)*if(BC2&lt;13,Summary!$M20,if(BC2&lt;25,Summary!$N20,if(BC2&lt;37,Summary!$O20,if(BC2&lt;49,Summary!$P20, Summary!$Q20))))/12</f>
        <v>4074190.672</v>
      </c>
      <c r="BD43" s="72">
        <f>SUM(BC17)*if(BD2&lt;13,Summary!$M20,if(BD2&lt;25,Summary!$N20,if(BD2&lt;37,Summary!$O20,if(BD2&lt;49,Summary!$P20, Summary!$Q20))))/12</f>
        <v>4495176.386</v>
      </c>
      <c r="BE43" s="72">
        <f>SUM(BD17)*if(BE2&lt;13,Summary!$M20,if(BE2&lt;25,Summary!$N20,if(BE2&lt;37,Summary!$O20,if(BE2&lt;49,Summary!$P20, Summary!$Q20))))/12</f>
        <v>4944232.423</v>
      </c>
      <c r="BF43" s="72">
        <f>SUM(BE17)*if(BF2&lt;13,Summary!$M20,if(BF2&lt;25,Summary!$N20,if(BF2&lt;37,Summary!$O20,if(BF2&lt;49,Summary!$P20, Summary!$Q20))))/12</f>
        <v>5427103.776</v>
      </c>
      <c r="BG43" s="72">
        <f>SUM(BF17)*if(BG2&lt;13,Summary!$M20,if(BG2&lt;25,Summary!$N20,if(BG2&lt;37,Summary!$O20,if(BG2&lt;49,Summary!$P20, Summary!$Q20))))/12</f>
        <v>5949221.877</v>
      </c>
      <c r="BH43" s="72">
        <f>SUM(BG17)*if(BH2&lt;13,Summary!$M20,if(BH2&lt;25,Summary!$N20,if(BH2&lt;37,Summary!$O20,if(BH2&lt;49,Summary!$P20, Summary!$Q20))))/12</f>
        <v>6515900.378</v>
      </c>
      <c r="BI43" s="72">
        <f>SUM(BH17)*if(BI2&lt;13,Summary!$M20,if(BI2&lt;25,Summary!$N20,if(BI2&lt;37,Summary!$O20,if(BI2&lt;49,Summary!$P20, Summary!$Q20))))/12</f>
        <v>7132483.952</v>
      </c>
      <c r="BJ43" s="72">
        <f>SUM(BI17)*if(BJ2&lt;13,Summary!$M20,if(BJ2&lt;25,Summary!$N20,if(BJ2&lt;37,Summary!$O20,if(BJ2&lt;49,Summary!$P20, Summary!$Q20))))/12</f>
        <v>7804488.166</v>
      </c>
      <c r="BK43" s="72">
        <f>SUM(BJ17)*if(BK2&lt;13,Summary!$M20,if(BK2&lt;25,Summary!$N20,if(BK2&lt;37,Summary!$O20,if(BK2&lt;49,Summary!$P20, Summary!$Q20))))/12</f>
        <v>8537706.166</v>
      </c>
      <c r="BL43" s="72">
        <f>SUM(BK17)*if(BL2&lt;13,Summary!$M20,if(BL2&lt;25,Summary!$N20,if(BL2&lt;37,Summary!$O20,if(BL2&lt;49,Summary!$P20, Summary!$Q20))))/12</f>
        <v>9338298.363</v>
      </c>
      <c r="BM43" s="72">
        <f>SUM(BL17)*if(BM2&lt;13,Summary!$M20,if(BM2&lt;25,Summary!$N20,if(BM2&lt;37,Summary!$O20,if(BM2&lt;49,Summary!$P20, Summary!$Q20))))/12</f>
        <v>10212875.56</v>
      </c>
      <c r="BN43" s="72">
        <f>SUM(BM17)*if(BN2&lt;13,Summary!$M20,if(BN2&lt;25,Summary!$N20,if(BN2&lt;37,Summary!$O20,if(BN2&lt;49,Summary!$P20, Summary!$Q20))))/12</f>
        <v>11168579.56</v>
      </c>
      <c r="BO43" s="72">
        <f>SUM(BN17)*if(BO2&lt;13,Summary!$M20,if(BO2&lt;25,Summary!$N20,if(BO2&lt;37,Summary!$O20,if(BO2&lt;49,Summary!$P20, Summary!$Q20))))/12</f>
        <v>12213155.76</v>
      </c>
      <c r="BP43" s="72">
        <f>SUM(BO17)*if(BP2&lt;13,Summary!$M20,if(BP2&lt;25,Summary!$N20,if(BP2&lt;37,Summary!$O20,if(BP2&lt;49,Summary!$P20, Summary!$Q20))))/12</f>
        <v>13355025.61</v>
      </c>
      <c r="BQ43" s="72">
        <f>SUM(BP17)*if(BQ2&lt;13,Summary!$M20,if(BQ2&lt;25,Summary!$N20,if(BQ2&lt;37,Summary!$O20,if(BQ2&lt;49,Summary!$P20, Summary!$Q20))))/12</f>
        <v>14603365.14</v>
      </c>
      <c r="BR43" s="72">
        <f>SUM(BQ17)*if(BR2&lt;13,Summary!$M20,if(BR2&lt;25,Summary!$N20,if(BR2&lt;37,Summary!$O20,if(BR2&lt;49,Summary!$P20, Summary!$Q20))))/12</f>
        <v>15968181.84</v>
      </c>
      <c r="BS43" s="72">
        <f>SUM(BR17)*if(BS2&lt;13,Summary!$M20,if(BS2&lt;25,Summary!$N20,if(BS2&lt;37,Summary!$O20,if(BS2&lt;49,Summary!$P20, Summary!$Q20))))/12</f>
        <v>17460404.46</v>
      </c>
      <c r="BT43" s="72">
        <f>SUM(BS17)*if(BT2&lt;13,Summary!$M20,if(BT2&lt;25,Summary!$N20,if(BT2&lt;37,Summary!$O20,if(BT2&lt;49,Summary!$P20, Summary!$Q20))))/12</f>
        <v>19091967.25</v>
      </c>
      <c r="BU43" s="72">
        <f>SUM(BT17)*if(BU2&lt;13,Summary!$M20,if(BU2&lt;25,Summary!$N20,if(BU2&lt;37,Summary!$O20,if(BU2&lt;49,Summary!$P20, Summary!$Q20))))/12</f>
        <v>20875912.28</v>
      </c>
    </row>
    <row r="44" ht="15.75" customHeight="1">
      <c r="A44" s="60" t="s">
        <v>118</v>
      </c>
      <c r="B44" s="72">
        <f>B15*if(B2&lt;13,Summary!$M31,if(B2&lt;25,Summary!$N31,if(B2&lt;37,Summary!$O31,if(B2&lt;49,Summary!$P31, Summary!$Q31))))+if(B2&lt;13,Summary!$M40,if(B2&lt;25,Summary!$N40,if(B2&lt;37,Summary!$O40,if(B2&lt;49,Summary!$P40, Summary!$Q40))))*B9</f>
        <v>166.6666667</v>
      </c>
      <c r="C44" s="72">
        <f>C15*if(C2&lt;13,Summary!$M31,if(C2&lt;25,Summary!$N31,if(C2&lt;37,Summary!$O31,if(C2&lt;49,Summary!$P31, Summary!$Q31))))+if(C2&lt;13,Summary!$M40,if(C2&lt;25,Summary!$N40,if(C2&lt;37,Summary!$O40,if(C2&lt;49,Summary!$P40, Summary!$Q40))))*C9</f>
        <v>233.3333333</v>
      </c>
      <c r="D44" s="72">
        <f>D15*if(D2&lt;13,Summary!$M31,if(D2&lt;25,Summary!$N31,if(D2&lt;37,Summary!$O31,if(D2&lt;49,Summary!$P31, Summary!$Q31))))+if(D2&lt;13,Summary!$M40,if(D2&lt;25,Summary!$N40,if(D2&lt;37,Summary!$O40,if(D2&lt;49,Summary!$P40, Summary!$Q40))))*D9</f>
        <v>297.9166667</v>
      </c>
      <c r="E44" s="72">
        <f>E15*if(E2&lt;13,Summary!$M31,if(E2&lt;25,Summary!$N31,if(E2&lt;37,Summary!$O31,if(E2&lt;49,Summary!$P31, Summary!$Q31))))+if(E2&lt;13,Summary!$M40,if(E2&lt;25,Summary!$N40,if(E2&lt;37,Summary!$O40,if(E2&lt;49,Summary!$P40, Summary!$Q40))))*E9</f>
        <v>412.5</v>
      </c>
      <c r="F44" s="72">
        <f>F15*if(F2&lt;13,Summary!$M31,if(F2&lt;25,Summary!$N31,if(F2&lt;37,Summary!$O31,if(F2&lt;49,Summary!$P31, Summary!$Q31))))+if(F2&lt;13,Summary!$M40,if(F2&lt;25,Summary!$N40,if(F2&lt;37,Summary!$O40,if(F2&lt;49,Summary!$P40, Summary!$Q40))))*F9</f>
        <v>527.0833333</v>
      </c>
      <c r="G44" s="72">
        <f>G15*if(G2&lt;13,Summary!$M31,if(G2&lt;25,Summary!$N31,if(G2&lt;37,Summary!$O31,if(G2&lt;49,Summary!$P31, Summary!$Q31))))+if(G2&lt;13,Summary!$M40,if(G2&lt;25,Summary!$N40,if(G2&lt;37,Summary!$O40,if(G2&lt;49,Summary!$P40, Summary!$Q40))))*G9</f>
        <v>641.6666667</v>
      </c>
      <c r="H44" s="72">
        <f>H15*if(H2&lt;13,Summary!$M31,if(H2&lt;25,Summary!$N31,if(H2&lt;37,Summary!$O31,if(H2&lt;49,Summary!$P31, Summary!$Q31))))+if(H2&lt;13,Summary!$M40,if(H2&lt;25,Summary!$N40,if(H2&lt;37,Summary!$O40,if(H2&lt;49,Summary!$P40, Summary!$Q40))))*H9</f>
        <v>804.1666667</v>
      </c>
      <c r="I44" s="72">
        <f>I15*if(I2&lt;13,Summary!$M31,if(I2&lt;25,Summary!$N31,if(I2&lt;37,Summary!$O31,if(I2&lt;49,Summary!$P31, Summary!$Q31))))+if(I2&lt;13,Summary!$M40,if(I2&lt;25,Summary!$N40,if(I2&lt;37,Summary!$O40,if(I2&lt;49,Summary!$P40, Summary!$Q40))))*I9</f>
        <v>1216.666667</v>
      </c>
      <c r="J44" s="72">
        <f>J15*if(J2&lt;13,Summary!$M31,if(J2&lt;25,Summary!$N31,if(J2&lt;37,Summary!$O31,if(J2&lt;49,Summary!$P31, Summary!$Q31))))+if(J2&lt;13,Summary!$M40,if(J2&lt;25,Summary!$N40,if(J2&lt;37,Summary!$O40,if(J2&lt;49,Summary!$P40, Summary!$Q40))))*J9</f>
        <v>1435.416667</v>
      </c>
      <c r="K44" s="72">
        <f>K15*if(K2&lt;13,Summary!$M31,if(K2&lt;25,Summary!$N31,if(K2&lt;37,Summary!$O31,if(K2&lt;49,Summary!$P31, Summary!$Q31))))+if(K2&lt;13,Summary!$M40,if(K2&lt;25,Summary!$N40,if(K2&lt;37,Summary!$O40,if(K2&lt;49,Summary!$P40, Summary!$Q40))))*K9</f>
        <v>1769.166667</v>
      </c>
      <c r="L44" s="72">
        <f>L15*if(L2&lt;13,Summary!$M31,if(L2&lt;25,Summary!$N31,if(L2&lt;37,Summary!$O31,if(L2&lt;49,Summary!$P31, Summary!$Q31))))+if(L2&lt;13,Summary!$M40,if(L2&lt;25,Summary!$N40,if(L2&lt;37,Summary!$O40,if(L2&lt;49,Summary!$P40, Summary!$Q40))))*L9</f>
        <v>2162.5</v>
      </c>
      <c r="M44" s="72">
        <f>M15*if(M2&lt;13,Summary!$M31,if(M2&lt;25,Summary!$N31,if(M2&lt;37,Summary!$O31,if(M2&lt;49,Summary!$P31, Summary!$Q31))))+if(M2&lt;13,Summary!$M40,if(M2&lt;25,Summary!$N40,if(M2&lt;37,Summary!$O40,if(M2&lt;49,Summary!$P40, Summary!$Q40))))*M9</f>
        <v>2647.083333</v>
      </c>
      <c r="N44" s="72">
        <f>N15*if(N2&lt;13,Summary!$M31,if(N2&lt;25,Summary!$N31,if(N2&lt;37,Summary!$O31,if(N2&lt;49,Summary!$P31, Summary!$Q31))))+if(N2&lt;13,Summary!$M40,if(N2&lt;25,Summary!$N40,if(N2&lt;37,Summary!$O40,if(N2&lt;49,Summary!$P40, Summary!$Q40))))*N9</f>
        <v>2898.879625</v>
      </c>
      <c r="O44" s="72">
        <f>O15*if(O2&lt;13,Summary!$M31,if(O2&lt;25,Summary!$N31,if(O2&lt;37,Summary!$O31,if(O2&lt;49,Summary!$P31, Summary!$Q31))))+if(O2&lt;13,Summary!$M40,if(O2&lt;25,Summary!$N40,if(O2&lt;37,Summary!$O40,if(O2&lt;49,Summary!$P40, Summary!$Q40))))*O9</f>
        <v>3427.644289</v>
      </c>
      <c r="P44" s="72">
        <f>P15*if(P2&lt;13,Summary!$M31,if(P2&lt;25,Summary!$N31,if(P2&lt;37,Summary!$O31,if(P2&lt;49,Summary!$P31, Summary!$Q31))))+if(P2&lt;13,Summary!$M40,if(P2&lt;25,Summary!$N40,if(P2&lt;37,Summary!$O40,if(P2&lt;49,Summary!$P40, Summary!$Q40))))*P9</f>
        <v>4050.150648</v>
      </c>
      <c r="Q44" s="72">
        <f>Q15*if(Q2&lt;13,Summary!$M31,if(Q2&lt;25,Summary!$N31,if(Q2&lt;37,Summary!$O31,if(Q2&lt;49,Summary!$P31, Summary!$Q31))))+if(Q2&lt;13,Summary!$M40,if(Q2&lt;25,Summary!$N40,if(Q2&lt;37,Summary!$O40,if(Q2&lt;49,Summary!$P40, Summary!$Q40))))*Q9</f>
        <v>4784.848858</v>
      </c>
      <c r="R44" s="72">
        <f>R15*if(R2&lt;13,Summary!$M31,if(R2&lt;25,Summary!$N31,if(R2&lt;37,Summary!$O31,if(R2&lt;49,Summary!$P31, Summary!$Q31))))+if(R2&lt;13,Summary!$M40,if(R2&lt;25,Summary!$N40,if(R2&lt;37,Summary!$O40,if(R2&lt;49,Summary!$P40, Summary!$Q40))))*R9</f>
        <v>5655.640255</v>
      </c>
      <c r="S44" s="72">
        <f>S15*if(S2&lt;13,Summary!$M31,if(S2&lt;25,Summary!$N31,if(S2&lt;37,Summary!$O31,if(S2&lt;49,Summary!$P31, Summary!$Q31))))+if(S2&lt;13,Summary!$M40,if(S2&lt;25,Summary!$N40,if(S2&lt;37,Summary!$O40,if(S2&lt;49,Summary!$P40, Summary!$Q40))))*S9</f>
        <v>6682.170837</v>
      </c>
      <c r="T44" s="72">
        <f>T15*if(T2&lt;13,Summary!$M31,if(T2&lt;25,Summary!$N31,if(T2&lt;37,Summary!$O31,if(T2&lt;49,Summary!$P31, Summary!$Q31))))+if(T2&lt;13,Summary!$M40,if(T2&lt;25,Summary!$N40,if(T2&lt;37,Summary!$O40,if(T2&lt;49,Summary!$P40, Summary!$Q40))))*T9</f>
        <v>7896.184811</v>
      </c>
      <c r="U44" s="72">
        <f>U15*if(U2&lt;13,Summary!$M31,if(U2&lt;25,Summary!$N31,if(U2&lt;37,Summary!$O31,if(U2&lt;49,Summary!$P31, Summary!$Q31))))+if(U2&lt;13,Summary!$M40,if(U2&lt;25,Summary!$N40,if(U2&lt;37,Summary!$O40,if(U2&lt;49,Summary!$P40, Summary!$Q40))))*U9</f>
        <v>9329.876764</v>
      </c>
      <c r="V44" s="72">
        <f>V15*if(V2&lt;13,Summary!$M31,if(V2&lt;25,Summary!$N31,if(V2&lt;37,Summary!$O31,if(V2&lt;49,Summary!$P31, Summary!$Q31))))+if(V2&lt;13,Summary!$M40,if(V2&lt;25,Summary!$N40,if(V2&lt;37,Summary!$O40,if(V2&lt;49,Summary!$P40, Summary!$Q40))))*V9</f>
        <v>11024.40235</v>
      </c>
      <c r="W44" s="72">
        <f>W15*if(W2&lt;13,Summary!$M31,if(W2&lt;25,Summary!$N31,if(W2&lt;37,Summary!$O31,if(W2&lt;49,Summary!$P31, Summary!$Q31))))+if(W2&lt;13,Summary!$M40,if(W2&lt;25,Summary!$N40,if(W2&lt;37,Summary!$O40,if(W2&lt;49,Summary!$P40, Summary!$Q40))))*W9</f>
        <v>13026.07331</v>
      </c>
      <c r="X44" s="72">
        <f>X15*if(X2&lt;13,Summary!$M31,if(X2&lt;25,Summary!$N31,if(X2&lt;37,Summary!$O31,if(X2&lt;49,Summary!$P31, Summary!$Q31))))+if(X2&lt;13,Summary!$M40,if(X2&lt;25,Summary!$N40,if(X2&lt;37,Summary!$O40,if(X2&lt;49,Summary!$P40, Summary!$Q40))))*X9</f>
        <v>15391.3583</v>
      </c>
      <c r="Y44" s="72">
        <f>Y15*if(Y2&lt;13,Summary!$M31,if(Y2&lt;25,Summary!$N31,if(Y2&lt;37,Summary!$O31,if(Y2&lt;49,Summary!$P31, Summary!$Q31))))+if(Y2&lt;13,Summary!$M40,if(Y2&lt;25,Summary!$N40,if(Y2&lt;37,Summary!$O40,if(Y2&lt;49,Summary!$P40, Summary!$Q40))))*Y9</f>
        <v>18187.33328</v>
      </c>
      <c r="Z44" s="72">
        <f>Z15*if(Z2&lt;13,Summary!$M31,if(Z2&lt;25,Summary!$N31,if(Z2&lt;37,Summary!$O31,if(Z2&lt;49,Summary!$P31, Summary!$Q31))))+if(Z2&lt;13,Summary!$M40,if(Z2&lt;25,Summary!$N40,if(Z2&lt;37,Summary!$O40,if(Z2&lt;49,Summary!$P40, Summary!$Q40))))*Z9</f>
        <v>19375.91774</v>
      </c>
      <c r="AA44" s="72">
        <f>AA15*if(AA2&lt;13,Summary!$M31,if(AA2&lt;25,Summary!$N31,if(AA2&lt;37,Summary!$O31,if(AA2&lt;49,Summary!$P31, Summary!$Q31))))+if(AA2&lt;13,Summary!$M40,if(AA2&lt;25,Summary!$N40,if(AA2&lt;37,Summary!$O40,if(AA2&lt;49,Summary!$P40, Summary!$Q40))))*AA9</f>
        <v>22224.99307</v>
      </c>
      <c r="AB44" s="72">
        <f>AB15*if(AB2&lt;13,Summary!$M31,if(AB2&lt;25,Summary!$N31,if(AB2&lt;37,Summary!$O31,if(AB2&lt;49,Summary!$P31, Summary!$Q31))))+if(AB2&lt;13,Summary!$M40,if(AB2&lt;25,Summary!$N40,if(AB2&lt;37,Summary!$O40,if(AB2&lt;49,Summary!$P40, Summary!$Q40))))*AB9</f>
        <v>25477.86434</v>
      </c>
      <c r="AC44" s="72">
        <f>AC15*if(AC2&lt;13,Summary!$M31,if(AC2&lt;25,Summary!$N31,if(AC2&lt;37,Summary!$O31,if(AC2&lt;49,Summary!$P31, Summary!$Q31))))+if(AC2&lt;13,Summary!$M40,if(AC2&lt;25,Summary!$N40,if(AC2&lt;37,Summary!$O40,if(AC2&lt;49,Summary!$P40, Summary!$Q40))))*AC9</f>
        <v>29209.57845</v>
      </c>
      <c r="AD44" s="72">
        <f>AD15*if(AD2&lt;13,Summary!$M31,if(AD2&lt;25,Summary!$N31,if(AD2&lt;37,Summary!$O31,if(AD2&lt;49,Summary!$P31, Summary!$Q31))))+if(AD2&lt;13,Summary!$M40,if(AD2&lt;25,Summary!$N40,if(AD2&lt;37,Summary!$O40,if(AD2&lt;49,Summary!$P40, Summary!$Q40))))*AD9</f>
        <v>33487.79211</v>
      </c>
      <c r="AE44" s="72">
        <f>AE15*if(AE2&lt;13,Summary!$M31,if(AE2&lt;25,Summary!$N31,if(AE2&lt;37,Summary!$O31,if(AE2&lt;49,Summary!$P31, Summary!$Q31))))+if(AE2&lt;13,Summary!$M40,if(AE2&lt;25,Summary!$N40,if(AE2&lt;37,Summary!$O40,if(AE2&lt;49,Summary!$P40, Summary!$Q40))))*AE9</f>
        <v>38393.13126</v>
      </c>
      <c r="AF44" s="72">
        <f>AF15*if(AF2&lt;13,Summary!$M31,if(AF2&lt;25,Summary!$N31,if(AF2&lt;37,Summary!$O31,if(AF2&lt;49,Summary!$P31, Summary!$Q31))))+if(AF2&lt;13,Summary!$M40,if(AF2&lt;25,Summary!$N40,if(AF2&lt;37,Summary!$O40,if(AF2&lt;49,Summary!$P40, Summary!$Q40))))*AF9</f>
        <v>44016.56812</v>
      </c>
      <c r="AG44" s="72">
        <f>AG15*if(AG2&lt;13,Summary!$M31,if(AG2&lt;25,Summary!$N31,if(AG2&lt;37,Summary!$O31,if(AG2&lt;49,Summary!$P31, Summary!$Q31))))+if(AG2&lt;13,Summary!$M40,if(AG2&lt;25,Summary!$N40,if(AG2&lt;37,Summary!$O40,if(AG2&lt;49,Summary!$P40, Summary!$Q40))))*AG9</f>
        <v>50463.8553</v>
      </c>
      <c r="AH44" s="72">
        <f>AH15*if(AH2&lt;13,Summary!$M31,if(AH2&lt;25,Summary!$N31,if(AH2&lt;37,Summary!$O31,if(AH2&lt;49,Summary!$P31, Summary!$Q31))))+if(AH2&lt;13,Summary!$M40,if(AH2&lt;25,Summary!$N40,if(AH2&lt;37,Summary!$O40,if(AH2&lt;49,Summary!$P40, Summary!$Q40))))*AH9</f>
        <v>57855.52582</v>
      </c>
      <c r="AI44" s="72">
        <f>AI15*if(AI2&lt;13,Summary!$M31,if(AI2&lt;25,Summary!$N31,if(AI2&lt;37,Summary!$O31,if(AI2&lt;49,Summary!$P31, Summary!$Q31))))+if(AI2&lt;13,Summary!$M40,if(AI2&lt;25,Summary!$N40,if(AI2&lt;37,Summary!$O40,if(AI2&lt;49,Summary!$P40, Summary!$Q40))))*AI9</f>
        <v>66329.51604</v>
      </c>
      <c r="AJ44" s="72">
        <f>AJ15*if(AJ2&lt;13,Summary!$M31,if(AJ2&lt;25,Summary!$N31,if(AJ2&lt;37,Summary!$O31,if(AJ2&lt;49,Summary!$P31, Summary!$Q31))))+if(AJ2&lt;13,Summary!$M40,if(AJ2&lt;25,Summary!$N40,if(AJ2&lt;37,Summary!$O40,if(AJ2&lt;49,Summary!$P40, Summary!$Q40))))*AJ9</f>
        <v>76044.45489</v>
      </c>
      <c r="AK44" s="72">
        <f>AK15*if(AK2&lt;13,Summary!$M31,if(AK2&lt;25,Summary!$N31,if(AK2&lt;37,Summary!$O31,if(AK2&lt;49,Summary!$P31, Summary!$Q31))))+if(AK2&lt;13,Summary!$M40,if(AK2&lt;25,Summary!$N40,if(AK2&lt;37,Summary!$O40,if(AK2&lt;49,Summary!$P40, Summary!$Q40))))*AK9</f>
        <v>87182.61991</v>
      </c>
      <c r="AL44" s="72">
        <f>AL15*if(AL2&lt;13,Summary!$M31,if(AL2&lt;25,Summary!$N31,if(AL2&lt;37,Summary!$O31,if(AL2&lt;49,Summary!$P31, Summary!$Q31))))+if(AL2&lt;13,Summary!$M40,if(AL2&lt;25,Summary!$N40,if(AL2&lt;37,Summary!$O40,if(AL2&lt;49,Summary!$P40, Summary!$Q40))))*AL9</f>
        <v>90779.24203</v>
      </c>
      <c r="AM44" s="72">
        <f>AM15*if(AM2&lt;13,Summary!$M31,if(AM2&lt;25,Summary!$N31,if(AM2&lt;37,Summary!$O31,if(AM2&lt;49,Summary!$P31, Summary!$Q31))))+if(AM2&lt;13,Summary!$M40,if(AM2&lt;25,Summary!$N40,if(AM2&lt;37,Summary!$O40,if(AM2&lt;49,Summary!$P40, Summary!$Q40))))*AM9</f>
        <v>101465.1956</v>
      </c>
      <c r="AN44" s="72">
        <f>AN15*if(AN2&lt;13,Summary!$M31,if(AN2&lt;25,Summary!$N31,if(AN2&lt;37,Summary!$O31,if(AN2&lt;49,Summary!$P31, Summary!$Q31))))+if(AN2&lt;13,Summary!$M40,if(AN2&lt;25,Summary!$N40,if(AN2&lt;37,Summary!$O40,if(AN2&lt;49,Summary!$P40, Summary!$Q40))))*AN9</f>
        <v>113370.3333</v>
      </c>
      <c r="AO44" s="72">
        <f>AO15*if(AO2&lt;13,Summary!$M31,if(AO2&lt;25,Summary!$N31,if(AO2&lt;37,Summary!$O31,if(AO2&lt;49,Summary!$P31, Summary!$Q31))))+if(AO2&lt;13,Summary!$M40,if(AO2&lt;25,Summary!$N40,if(AO2&lt;37,Summary!$O40,if(AO2&lt;49,Summary!$P40, Summary!$Q40))))*AO9</f>
        <v>126676.5087</v>
      </c>
      <c r="AP44" s="72">
        <f>AP15*if(AP2&lt;13,Summary!$M31,if(AP2&lt;25,Summary!$N31,if(AP2&lt;37,Summary!$O31,if(AP2&lt;49,Summary!$P31, Summary!$Q31))))+if(AP2&lt;13,Summary!$M40,if(AP2&lt;25,Summary!$N40,if(AP2&lt;37,Summary!$O40,if(AP2&lt;49,Summary!$P40, Summary!$Q40))))*AP9</f>
        <v>141544.0552</v>
      </c>
      <c r="AQ44" s="72">
        <f>AQ15*if(AQ2&lt;13,Summary!$M31,if(AQ2&lt;25,Summary!$N31,if(AQ2&lt;37,Summary!$O31,if(AQ2&lt;49,Summary!$P31, Summary!$Q31))))+if(AQ2&lt;13,Summary!$M40,if(AQ2&lt;25,Summary!$N40,if(AQ2&lt;37,Summary!$O40,if(AQ2&lt;49,Summary!$P40, Summary!$Q40))))*AQ9</f>
        <v>158157.3188</v>
      </c>
      <c r="AR44" s="72">
        <f>AR15*if(AR2&lt;13,Summary!$M31,if(AR2&lt;25,Summary!$N31,if(AR2&lt;37,Summary!$O31,if(AR2&lt;49,Summary!$P31, Summary!$Q31))))+if(AR2&lt;13,Summary!$M40,if(AR2&lt;25,Summary!$N40,if(AR2&lt;37,Summary!$O40,if(AR2&lt;49,Summary!$P40, Summary!$Q40))))*AR9</f>
        <v>176721.273</v>
      </c>
      <c r="AS44" s="72">
        <f>AS15*if(AS2&lt;13,Summary!$M31,if(AS2&lt;25,Summary!$N31,if(AS2&lt;37,Summary!$O31,if(AS2&lt;49,Summary!$P31, Summary!$Q31))))+if(AS2&lt;13,Summary!$M40,if(AS2&lt;25,Summary!$N40,if(AS2&lt;37,Summary!$O40,if(AS2&lt;49,Summary!$P40, Summary!$Q40))))*AS9</f>
        <v>197462.6167</v>
      </c>
      <c r="AT44" s="72">
        <f>AT15*if(AT2&lt;13,Summary!$M31,if(AT2&lt;25,Summary!$N31,if(AT2&lt;37,Summary!$O31,if(AT2&lt;49,Summary!$P31, Summary!$Q31))))+if(AT2&lt;13,Summary!$M40,if(AT2&lt;25,Summary!$N40,if(AT2&lt;37,Summary!$O40,if(AT2&lt;49,Summary!$P40, Summary!$Q40))))*AT9</f>
        <v>220639.0363</v>
      </c>
      <c r="AU44" s="72">
        <f>AU15*if(AU2&lt;13,Summary!$M31,if(AU2&lt;25,Summary!$N31,if(AU2&lt;37,Summary!$O31,if(AU2&lt;49,Summary!$P31, Summary!$Q31))))+if(AU2&lt;13,Summary!$M40,if(AU2&lt;25,Summary!$N40,if(AU2&lt;37,Summary!$O40,if(AU2&lt;49,Summary!$P40, Summary!$Q40))))*AU9</f>
        <v>246534.1282</v>
      </c>
      <c r="AV44" s="72">
        <f>AV15*if(AV2&lt;13,Summary!$M31,if(AV2&lt;25,Summary!$N31,if(AV2&lt;37,Summary!$O31,if(AV2&lt;49,Summary!$P31, Summary!$Q31))))+if(AV2&lt;13,Summary!$M40,if(AV2&lt;25,Summary!$N40,if(AV2&lt;37,Summary!$O40,if(AV2&lt;49,Summary!$P40, Summary!$Q40))))*AV9</f>
        <v>275470.8468</v>
      </c>
      <c r="AW44" s="72">
        <f>AW15*if(AW2&lt;13,Summary!$M31,if(AW2&lt;25,Summary!$N31,if(AW2&lt;37,Summary!$O31,if(AW2&lt;49,Summary!$P31, Summary!$Q31))))+if(AW2&lt;13,Summary!$M40,if(AW2&lt;25,Summary!$N40,if(AW2&lt;37,Summary!$O40,if(AW2&lt;49,Summary!$P40, Summary!$Q40))))*AW9</f>
        <v>307803.339</v>
      </c>
      <c r="AX44" s="72">
        <f>AX15*if(AX2&lt;13,Summary!$M31,if(AX2&lt;25,Summary!$N31,if(AX2&lt;37,Summary!$O31,if(AX2&lt;49,Summary!$P31, Summary!$Q31))))+if(AX2&lt;13,Summary!$M40,if(AX2&lt;25,Summary!$N40,if(AX2&lt;37,Summary!$O40,if(AX2&lt;49,Summary!$P40, Summary!$Q40))))*AX9</f>
        <v>314537.4664</v>
      </c>
      <c r="AY44" s="72">
        <f>AY15*if(AY2&lt;13,Summary!$M31,if(AY2&lt;25,Summary!$N31,if(AY2&lt;37,Summary!$O31,if(AY2&lt;49,Summary!$P31, Summary!$Q31))))+if(AY2&lt;13,Summary!$M40,if(AY2&lt;25,Summary!$N40,if(AY2&lt;37,Summary!$O40,if(AY2&lt;49,Summary!$P40, Summary!$Q40))))*AY9</f>
        <v>343984.5221</v>
      </c>
      <c r="AZ44" s="72">
        <f>AZ15*if(AZ2&lt;13,Summary!$M31,if(AZ2&lt;25,Summary!$N31,if(AZ2&lt;37,Summary!$O31,if(AZ2&lt;49,Summary!$P31, Summary!$Q31))))+if(AZ2&lt;13,Summary!$M40,if(AZ2&lt;25,Summary!$N40,if(AZ2&lt;37,Summary!$O40,if(AZ2&lt;49,Summary!$P40, Summary!$Q40))))*AZ9</f>
        <v>376118.5823</v>
      </c>
      <c r="BA44" s="72">
        <f>BA15*if(BA2&lt;13,Summary!$M31,if(BA2&lt;25,Summary!$N31,if(BA2&lt;37,Summary!$O31,if(BA2&lt;49,Summary!$P31, Summary!$Q31))))+if(BA2&lt;13,Summary!$M40,if(BA2&lt;25,Summary!$N40,if(BA2&lt;37,Summary!$O40,if(BA2&lt;49,Summary!$P40, Summary!$Q40))))*BA9</f>
        <v>411260.2216</v>
      </c>
      <c r="BB44" s="72">
        <f>BB15*if(BB2&lt;13,Summary!$M31,if(BB2&lt;25,Summary!$N31,if(BB2&lt;37,Summary!$O31,if(BB2&lt;49,Summary!$P31, Summary!$Q31))))+if(BB2&lt;13,Summary!$M40,if(BB2&lt;25,Summary!$N40,if(BB2&lt;37,Summary!$O40,if(BB2&lt;49,Summary!$P40, Summary!$Q40))))*BB9</f>
        <v>449685.4243</v>
      </c>
      <c r="BC44" s="72">
        <f>BC15*if(BC2&lt;13,Summary!$M31,if(BC2&lt;25,Summary!$N31,if(BC2&lt;37,Summary!$O31,if(BC2&lt;49,Summary!$P31, Summary!$Q31))))+if(BC2&lt;13,Summary!$M40,if(BC2&lt;25,Summary!$N40,if(BC2&lt;37,Summary!$O40,if(BC2&lt;49,Summary!$P40, Summary!$Q40))))*BC9</f>
        <v>491701.3064</v>
      </c>
      <c r="BD44" s="72">
        <f>BD15*if(BD2&lt;13,Summary!$M31,if(BD2&lt;25,Summary!$N31,if(BD2&lt;37,Summary!$O31,if(BD2&lt;49,Summary!$P31, Summary!$Q31))))+if(BD2&lt;13,Summary!$M40,if(BD2&lt;25,Summary!$N40,if(BD2&lt;37,Summary!$O40,if(BD2&lt;49,Summary!$P40, Summary!$Q40))))*BD9</f>
        <v>537642.4244</v>
      </c>
      <c r="BE44" s="72">
        <f>BE15*if(BE2&lt;13,Summary!$M31,if(BE2&lt;25,Summary!$N31,if(BE2&lt;37,Summary!$O31,if(BE2&lt;49,Summary!$P31, Summary!$Q31))))+if(BE2&lt;13,Summary!$M40,if(BE2&lt;25,Summary!$N40,if(BE2&lt;37,Summary!$O40,if(BE2&lt;49,Summary!$P40, Summary!$Q40))))*BE9</f>
        <v>587876.0516</v>
      </c>
      <c r="BF44" s="72">
        <f>BF15*if(BF2&lt;13,Summary!$M31,if(BF2&lt;25,Summary!$N31,if(BF2&lt;37,Summary!$O31,if(BF2&lt;49,Summary!$P31, Summary!$Q31))))+if(BF2&lt;13,Summary!$M40,if(BF2&lt;25,Summary!$N40,if(BF2&lt;37,Summary!$O40,if(BF2&lt;49,Summary!$P40, Summary!$Q40))))*BF9</f>
        <v>642802.1785</v>
      </c>
      <c r="BG44" s="72">
        <f>BG15*if(BG2&lt;13,Summary!$M31,if(BG2&lt;25,Summary!$N31,if(BG2&lt;37,Summary!$O31,if(BG2&lt;49,Summary!$P31, Summary!$Q31))))+if(BG2&lt;13,Summary!$M40,if(BG2&lt;25,Summary!$N40,if(BG2&lt;37,Summary!$O40,if(BG2&lt;49,Summary!$P40, Summary!$Q40))))*BG9</f>
        <v>702861.4286</v>
      </c>
      <c r="BH44" s="72">
        <f>BH15*if(BH2&lt;13,Summary!$M31,if(BH2&lt;25,Summary!$N31,if(BH2&lt;37,Summary!$O31,if(BH2&lt;49,Summary!$P31, Summary!$Q31))))+if(BH2&lt;13,Summary!$M40,if(BH2&lt;25,Summary!$N40,if(BH2&lt;37,Summary!$O40,if(BH2&lt;49,Summary!$P40, Summary!$Q40))))*BH9</f>
        <v>768530.5695</v>
      </c>
      <c r="BI44" s="72">
        <f>BI15*if(BI2&lt;13,Summary!$M31,if(BI2&lt;25,Summary!$N31,if(BI2&lt;37,Summary!$O31,if(BI2&lt;49,Summary!$P31, Summary!$Q31))))+if(BI2&lt;13,Summary!$M40,if(BI2&lt;25,Summary!$N40,if(BI2&lt;37,Summary!$O40,if(BI2&lt;49,Summary!$P40, Summary!$Q40))))*BI9</f>
        <v>840335.4485</v>
      </c>
      <c r="BJ44" s="72">
        <f>BJ15*if(BJ2&lt;13,Summary!$M31,if(BJ2&lt;25,Summary!$N31,if(BJ2&lt;37,Summary!$O31,if(BJ2&lt;49,Summary!$P31, Summary!$Q31))))+if(BJ2&lt;13,Summary!$M40,if(BJ2&lt;25,Summary!$N40,if(BJ2&lt;37,Summary!$O40,if(BJ2&lt;49,Summary!$P40, Summary!$Q40))))*BJ9</f>
        <v>918849.6654</v>
      </c>
      <c r="BK44" s="72">
        <f>BK15*if(BK2&lt;13,Summary!$M31,if(BK2&lt;25,Summary!$N31,if(BK2&lt;37,Summary!$O31,if(BK2&lt;49,Summary!$P31, Summary!$Q31))))+if(BK2&lt;13,Summary!$M40,if(BK2&lt;25,Summary!$N40,if(BK2&lt;37,Summary!$O40,if(BK2&lt;49,Summary!$P40, Summary!$Q40))))*BK9</f>
        <v>1004699.326</v>
      </c>
      <c r="BL44" s="72">
        <f>BL15*if(BL2&lt;13,Summary!$M31,if(BL2&lt;25,Summary!$N31,if(BL2&lt;37,Summary!$O31,if(BL2&lt;49,Summary!$P31, Summary!$Q31))))+if(BL2&lt;13,Summary!$M40,if(BL2&lt;25,Summary!$N40,if(BL2&lt;37,Summary!$O40,if(BL2&lt;49,Summary!$P40, Summary!$Q40))))*BL9</f>
        <v>1098569.376</v>
      </c>
      <c r="BM44" s="72">
        <f>BM15*if(BM2&lt;13,Summary!$M31,if(BM2&lt;25,Summary!$N31,if(BM2&lt;37,Summary!$O31,if(BM2&lt;49,Summary!$P31, Summary!$Q31))))+if(BM2&lt;13,Summary!$M40,if(BM2&lt;25,Summary!$N40,if(BM2&lt;37,Summary!$O40,if(BM2&lt;49,Summary!$P40, Summary!$Q40))))*BM9</f>
        <v>1201210.192</v>
      </c>
      <c r="BN44" s="72">
        <f>BN15*if(BN2&lt;13,Summary!$M31,if(BN2&lt;25,Summary!$N31,if(BN2&lt;37,Summary!$O31,if(BN2&lt;49,Summary!$P31, Summary!$Q31))))+if(BN2&lt;13,Summary!$M40,if(BN2&lt;25,Summary!$N40,if(BN2&lt;37,Summary!$O40,if(BN2&lt;49,Summary!$P40, Summary!$Q40))))*BN9</f>
        <v>1313441.28</v>
      </c>
      <c r="BO44" s="72">
        <f>BO15*if(BO2&lt;13,Summary!$M31,if(BO2&lt;25,Summary!$N31,if(BO2&lt;37,Summary!$O31,if(BO2&lt;49,Summary!$P31, Summary!$Q31))))+if(BO2&lt;13,Summary!$M40,if(BO2&lt;25,Summary!$N40,if(BO2&lt;37,Summary!$O40,if(BO2&lt;49,Summary!$P40, Summary!$Q40))))*BO9</f>
        <v>1436158.134</v>
      </c>
      <c r="BP44" s="72">
        <f>BP15*if(BP2&lt;13,Summary!$M31,if(BP2&lt;25,Summary!$N31,if(BP2&lt;37,Summary!$O31,if(BP2&lt;49,Summary!$P31, Summary!$Q31))))+if(BP2&lt;13,Summary!$M40,if(BP2&lt;25,Summary!$N40,if(BP2&lt;37,Summary!$O40,if(BP2&lt;49,Summary!$P40, Summary!$Q40))))*BP9</f>
        <v>1570340.94</v>
      </c>
      <c r="BQ44" s="72">
        <f>BQ15*if(BQ2&lt;13,Summary!$M31,if(BQ2&lt;25,Summary!$N31,if(BQ2&lt;37,Summary!$O31,if(BQ2&lt;49,Summary!$P31, Summary!$Q31))))+if(BQ2&lt;13,Summary!$M40,if(BQ2&lt;25,Summary!$N40,if(BQ2&lt;37,Summary!$O40,if(BQ2&lt;49,Summary!$P40, Summary!$Q40))))*BQ9</f>
        <v>1717060.121</v>
      </c>
      <c r="BR44" s="72">
        <f>BR15*if(BR2&lt;13,Summary!$M31,if(BR2&lt;25,Summary!$N31,if(BR2&lt;37,Summary!$O31,if(BR2&lt;49,Summary!$P31, Summary!$Q31))))+if(BR2&lt;13,Summary!$M40,if(BR2&lt;25,Summary!$N40,if(BR2&lt;37,Summary!$O40,if(BR2&lt;49,Summary!$P40, Summary!$Q40))))*BR9</f>
        <v>1877488.474</v>
      </c>
      <c r="BS44" s="72">
        <f>BS15*if(BS2&lt;13,Summary!$M31,if(BS2&lt;25,Summary!$N31,if(BS2&lt;37,Summary!$O31,if(BS2&lt;49,Summary!$P31, Summary!$Q31))))+if(BS2&lt;13,Summary!$M40,if(BS2&lt;25,Summary!$N40,if(BS2&lt;37,Summary!$O40,if(BS2&lt;49,Summary!$P40, Summary!$Q40))))*BS9</f>
        <v>2052905.387</v>
      </c>
      <c r="BT44" s="72">
        <f>BT15*if(BT2&lt;13,Summary!$M31,if(BT2&lt;25,Summary!$N31,if(BT2&lt;37,Summary!$O31,if(BT2&lt;49,Summary!$P31, Summary!$Q31))))+if(BT2&lt;13,Summary!$M40,if(BT2&lt;25,Summary!$N40,if(BT2&lt;37,Summary!$O40,if(BT2&lt;49,Summary!$P40, Summary!$Q40))))*BT9</f>
        <v>2244712.144</v>
      </c>
      <c r="BU44" s="72">
        <f>BU15*if(BU2&lt;13,Summary!$M31,if(BU2&lt;25,Summary!$N31,if(BU2&lt;37,Summary!$O31,if(BU2&lt;49,Summary!$P31, Summary!$Q31))))+if(BU2&lt;13,Summary!$M40,if(BU2&lt;25,Summary!$N40,if(BU2&lt;37,Summary!$O40,if(BU2&lt;49,Summary!$P40, Summary!$Q40))))*BU9</f>
        <v>2454439.317</v>
      </c>
    </row>
    <row r="45" ht="15.75" customHeight="1">
      <c r="A45" s="60" t="s">
        <v>121</v>
      </c>
      <c r="B45" s="72">
        <f t="shared" ref="B45:BU45" si="8">B18</f>
        <v>0</v>
      </c>
      <c r="C45" s="72">
        <f t="shared" si="8"/>
        <v>87.5</v>
      </c>
      <c r="D45" s="72">
        <f t="shared" si="8"/>
        <v>210</v>
      </c>
      <c r="E45" s="72">
        <f t="shared" si="8"/>
        <v>348.6510417</v>
      </c>
      <c r="F45" s="72">
        <f t="shared" si="8"/>
        <v>522.6010417</v>
      </c>
      <c r="G45" s="72">
        <f t="shared" si="8"/>
        <v>728.5726845</v>
      </c>
      <c r="H45" s="72">
        <f t="shared" si="8"/>
        <v>959.4032231</v>
      </c>
      <c r="I45" s="72">
        <f t="shared" si="8"/>
        <v>1233.751183</v>
      </c>
      <c r="J45" s="72">
        <f t="shared" si="8"/>
        <v>1677.822279</v>
      </c>
      <c r="K45" s="72">
        <f t="shared" si="8"/>
        <v>2181.067351</v>
      </c>
      <c r="L45" s="72">
        <f t="shared" si="8"/>
        <v>2769.421747</v>
      </c>
      <c r="M45" s="72">
        <f t="shared" si="8"/>
        <v>3462.15933</v>
      </c>
      <c r="N45" s="72">
        <f t="shared" si="8"/>
        <v>4289.916251</v>
      </c>
      <c r="O45" s="72">
        <f t="shared" si="8"/>
        <v>4943.396661</v>
      </c>
      <c r="P45" s="72">
        <f t="shared" si="8"/>
        <v>6187.475121</v>
      </c>
      <c r="Q45" s="72">
        <f t="shared" si="8"/>
        <v>7581.569523</v>
      </c>
      <c r="R45" s="72">
        <f t="shared" si="8"/>
        <v>9158.172127</v>
      </c>
      <c r="S45" s="72">
        <f t="shared" si="8"/>
        <v>10967.38796</v>
      </c>
      <c r="T45" s="72">
        <f t="shared" si="8"/>
        <v>13064.35934</v>
      </c>
      <c r="U45" s="72">
        <f t="shared" si="8"/>
        <v>15512.85342</v>
      </c>
      <c r="V45" s="72">
        <f t="shared" si="8"/>
        <v>18384.50792</v>
      </c>
      <c r="W45" s="72">
        <f t="shared" si="8"/>
        <v>21762.38419</v>
      </c>
      <c r="X45" s="72">
        <f t="shared" si="8"/>
        <v>25742.42236</v>
      </c>
      <c r="Y45" s="72">
        <f t="shared" si="8"/>
        <v>30437.13468</v>
      </c>
      <c r="Z45" s="72">
        <f t="shared" si="8"/>
        <v>35979.27036</v>
      </c>
      <c r="AA45" s="72">
        <f t="shared" si="8"/>
        <v>39699.39983</v>
      </c>
      <c r="AB45" s="72">
        <f t="shared" si="8"/>
        <v>47899.01151</v>
      </c>
      <c r="AC45" s="72">
        <f t="shared" si="8"/>
        <v>56786.63981</v>
      </c>
      <c r="AD45" s="72">
        <f t="shared" si="8"/>
        <v>66493.41769</v>
      </c>
      <c r="AE45" s="72">
        <f t="shared" si="8"/>
        <v>77243.07779</v>
      </c>
      <c r="AF45" s="72">
        <f t="shared" si="8"/>
        <v>89286.36463</v>
      </c>
      <c r="AG45" s="72">
        <f t="shared" si="8"/>
        <v>102889.1675</v>
      </c>
      <c r="AH45" s="72">
        <f t="shared" si="8"/>
        <v>118336.8707</v>
      </c>
      <c r="AI45" s="72">
        <f t="shared" si="8"/>
        <v>135941.1052</v>
      </c>
      <c r="AJ45" s="72">
        <f t="shared" si="8"/>
        <v>156047.3626</v>
      </c>
      <c r="AK45" s="72">
        <f t="shared" si="8"/>
        <v>179043.4263</v>
      </c>
      <c r="AL45" s="72">
        <f t="shared" si="8"/>
        <v>205368.226</v>
      </c>
      <c r="AM45" s="72">
        <f t="shared" si="8"/>
        <v>219667.9424</v>
      </c>
      <c r="AN45" s="72">
        <f t="shared" si="8"/>
        <v>257649.2453</v>
      </c>
      <c r="AO45" s="72">
        <f t="shared" si="8"/>
        <v>297477.8375</v>
      </c>
      <c r="AP45" s="72">
        <f t="shared" si="8"/>
        <v>339515.3237</v>
      </c>
      <c r="AQ45" s="72">
        <f t="shared" si="8"/>
        <v>384548.3493</v>
      </c>
      <c r="AR45" s="72">
        <f t="shared" si="8"/>
        <v>433427.4311</v>
      </c>
      <c r="AS45" s="72">
        <f t="shared" si="8"/>
        <v>486996.3706</v>
      </c>
      <c r="AT45" s="72">
        <f t="shared" si="8"/>
        <v>546095.4851</v>
      </c>
      <c r="AU45" s="72">
        <f t="shared" si="8"/>
        <v>611585.987</v>
      </c>
      <c r="AV45" s="72">
        <f t="shared" si="8"/>
        <v>684369.9389</v>
      </c>
      <c r="AW45" s="72">
        <f t="shared" si="8"/>
        <v>765415.2704</v>
      </c>
      <c r="AX45" s="72">
        <f t="shared" si="8"/>
        <v>855770.6966</v>
      </c>
      <c r="AY45" s="72">
        <f t="shared" si="8"/>
        <v>891346.6022</v>
      </c>
      <c r="AZ45" s="72">
        <f t="shared" si="8"/>
        <v>1020440.683</v>
      </c>
      <c r="BA45" s="72">
        <f t="shared" si="8"/>
        <v>1151838.537</v>
      </c>
      <c r="BB45" s="72">
        <f t="shared" si="8"/>
        <v>1286262.834</v>
      </c>
      <c r="BC45" s="72">
        <f t="shared" si="8"/>
        <v>1425966.735</v>
      </c>
      <c r="BD45" s="72">
        <f t="shared" si="8"/>
        <v>1573311.735</v>
      </c>
      <c r="BE45" s="72">
        <f t="shared" si="8"/>
        <v>1730481.348</v>
      </c>
      <c r="BF45" s="72">
        <f t="shared" si="8"/>
        <v>1899486.322</v>
      </c>
      <c r="BG45" s="72">
        <f t="shared" si="8"/>
        <v>2082227.657</v>
      </c>
      <c r="BH45" s="72">
        <f t="shared" si="8"/>
        <v>2280565.132</v>
      </c>
      <c r="BI45" s="72">
        <f t="shared" si="8"/>
        <v>2496369.383</v>
      </c>
      <c r="BJ45" s="72">
        <f t="shared" si="8"/>
        <v>2731570.858</v>
      </c>
      <c r="BK45" s="72">
        <f t="shared" si="8"/>
        <v>2988197.158</v>
      </c>
      <c r="BL45" s="72">
        <f t="shared" si="8"/>
        <v>3268404.427</v>
      </c>
      <c r="BM45" s="72">
        <f t="shared" si="8"/>
        <v>3574506.446</v>
      </c>
      <c r="BN45" s="72">
        <f t="shared" si="8"/>
        <v>3909002.848</v>
      </c>
      <c r="BO45" s="72">
        <f t="shared" si="8"/>
        <v>4274604.515</v>
      </c>
      <c r="BP45" s="72">
        <f t="shared" si="8"/>
        <v>4674258.963</v>
      </c>
      <c r="BQ45" s="72">
        <f t="shared" si="8"/>
        <v>5111177.799</v>
      </c>
      <c r="BR45" s="72">
        <f t="shared" si="8"/>
        <v>5588863.644</v>
      </c>
      <c r="BS45" s="72">
        <f t="shared" si="8"/>
        <v>6111141.56</v>
      </c>
      <c r="BT45" s="72">
        <f t="shared" si="8"/>
        <v>6682188.538</v>
      </c>
      <c r="BU45" s="72">
        <f t="shared" si="8"/>
        <v>7306569.297</v>
      </c>
    </row>
    <row r="46" ht="15.75" customHeight="1">
      <c r="A46" s="73" t="s">
        <v>124</v>
      </c>
      <c r="B46" s="72">
        <f>B9*if(B2&lt;13,Summary!$M41,if(B2&lt;25,Summary!$N41,if(B2&lt;37,Summary!$O41,if(B2&lt;49,Summary!$P41, Summary!$Q41))))</f>
        <v>80</v>
      </c>
      <c r="C46" s="72">
        <f>C9*if(C2&lt;13,Summary!$M41,if(C2&lt;25,Summary!$N41,if(C2&lt;37,Summary!$O41,if(C2&lt;49,Summary!$P41, Summary!$Q41))))</f>
        <v>112</v>
      </c>
      <c r="D46" s="72">
        <f>D9*if(D2&lt;13,Summary!$M41,if(D2&lt;25,Summary!$N41,if(D2&lt;37,Summary!$O41,if(D2&lt;49,Summary!$P41, Summary!$Q41))))</f>
        <v>143</v>
      </c>
      <c r="E46" s="72">
        <f>E9*if(E2&lt;13,Summary!$M41,if(E2&lt;25,Summary!$N41,if(E2&lt;37,Summary!$O41,if(E2&lt;49,Summary!$P41, Summary!$Q41))))</f>
        <v>198</v>
      </c>
      <c r="F46" s="72">
        <f>F9*if(F2&lt;13,Summary!$M41,if(F2&lt;25,Summary!$N41,if(F2&lt;37,Summary!$O41,if(F2&lt;49,Summary!$P41, Summary!$Q41))))</f>
        <v>253</v>
      </c>
      <c r="G46" s="72">
        <f>G9*if(G2&lt;13,Summary!$M41,if(G2&lt;25,Summary!$N41,if(G2&lt;37,Summary!$O41,if(G2&lt;49,Summary!$P41, Summary!$Q41))))</f>
        <v>308</v>
      </c>
      <c r="H46" s="72">
        <f>H9*if(H2&lt;13,Summary!$M41,if(H2&lt;25,Summary!$N41,if(H2&lt;37,Summary!$O41,if(H2&lt;49,Summary!$P41, Summary!$Q41))))</f>
        <v>386</v>
      </c>
      <c r="I46" s="72">
        <f>I9*if(I2&lt;13,Summary!$M41,if(I2&lt;25,Summary!$N41,if(I2&lt;37,Summary!$O41,if(I2&lt;49,Summary!$P41, Summary!$Q41))))</f>
        <v>584</v>
      </c>
      <c r="J46" s="72">
        <f>J9*if(J2&lt;13,Summary!$M41,if(J2&lt;25,Summary!$N41,if(J2&lt;37,Summary!$O41,if(J2&lt;49,Summary!$P41, Summary!$Q41))))</f>
        <v>689</v>
      </c>
      <c r="K46" s="72">
        <f>K9*if(K2&lt;13,Summary!$M41,if(K2&lt;25,Summary!$N41,if(K2&lt;37,Summary!$O41,if(K2&lt;49,Summary!$P41, Summary!$Q41))))</f>
        <v>849.2</v>
      </c>
      <c r="L46" s="72">
        <f>L9*if(L2&lt;13,Summary!$M41,if(L2&lt;25,Summary!$N41,if(L2&lt;37,Summary!$O41,if(L2&lt;49,Summary!$P41, Summary!$Q41))))</f>
        <v>1038</v>
      </c>
      <c r="M46" s="72">
        <f>M9*if(M2&lt;13,Summary!$M41,if(M2&lt;25,Summary!$N41,if(M2&lt;37,Summary!$O41,if(M2&lt;49,Summary!$P41, Summary!$Q41))))</f>
        <v>1270.6</v>
      </c>
      <c r="N46" s="72">
        <f>N9*if(N2&lt;13,Summary!$M41,if(N2&lt;25,Summary!$N41,if(N2&lt;37,Summary!$O41,if(N2&lt;49,Summary!$P41, Summary!$Q41))))</f>
        <v>1508.19664</v>
      </c>
      <c r="O46" s="72">
        <f>O9*if(O2&lt;13,Summary!$M41,if(O2&lt;25,Summary!$N41,if(O2&lt;37,Summary!$O41,if(O2&lt;49,Summary!$P41, Summary!$Q41))))</f>
        <v>1783.2964</v>
      </c>
      <c r="P46" s="72">
        <f>P9*if(P2&lt;13,Summary!$M41,if(P2&lt;25,Summary!$N41,if(P2&lt;37,Summary!$O41,if(P2&lt;49,Summary!$P41, Summary!$Q41))))</f>
        <v>2107.16704</v>
      </c>
      <c r="Q46" s="72">
        <f>Q9*if(Q2&lt;13,Summary!$M41,if(Q2&lt;25,Summary!$N41,if(Q2&lt;37,Summary!$O41,if(Q2&lt;49,Summary!$P41, Summary!$Q41))))</f>
        <v>2489.4076</v>
      </c>
      <c r="R46" s="72">
        <f>R9*if(R2&lt;13,Summary!$M41,if(R2&lt;25,Summary!$N41,if(R2&lt;37,Summary!$O41,if(R2&lt;49,Summary!$P41, Summary!$Q41))))</f>
        <v>2942.4532</v>
      </c>
      <c r="S46" s="72">
        <f>S9*if(S2&lt;13,Summary!$M41,if(S2&lt;25,Summary!$N41,if(S2&lt;37,Summary!$O41,if(S2&lt;49,Summary!$P41, Summary!$Q41))))</f>
        <v>3476.52504</v>
      </c>
      <c r="T46" s="72">
        <f>T9*if(T2&lt;13,Summary!$M41,if(T2&lt;25,Summary!$N41,if(T2&lt;37,Summary!$O41,if(T2&lt;49,Summary!$P41, Summary!$Q41))))</f>
        <v>4108.13864</v>
      </c>
      <c r="U46" s="72">
        <f>U9*if(U2&lt;13,Summary!$M41,if(U2&lt;25,Summary!$N41,if(U2&lt;37,Summary!$O41,if(U2&lt;49,Summary!$P41, Summary!$Q41))))</f>
        <v>4854.04384</v>
      </c>
      <c r="V46" s="72">
        <f>V9*if(V2&lt;13,Summary!$M41,if(V2&lt;25,Summary!$N41,if(V2&lt;37,Summary!$O41,if(V2&lt;49,Summary!$P41, Summary!$Q41))))</f>
        <v>5735.65264</v>
      </c>
      <c r="W46" s="72">
        <f>W9*if(W2&lt;13,Summary!$M41,if(W2&lt;25,Summary!$N41,if(W2&lt;37,Summary!$O41,if(W2&lt;49,Summary!$P41, Summary!$Q41))))</f>
        <v>6777.0596</v>
      </c>
      <c r="X46" s="72">
        <f>X9*if(X2&lt;13,Summary!$M41,if(X2&lt;25,Summary!$N41,if(X2&lt;37,Summary!$O41,if(X2&lt;49,Summary!$P41, Summary!$Q41))))</f>
        <v>8007.6436</v>
      </c>
      <c r="Y46" s="72">
        <f>Y9*if(Y2&lt;13,Summary!$M41,if(Y2&lt;25,Summary!$N41,if(Y2&lt;37,Summary!$O41,if(Y2&lt;49,Summary!$P41, Summary!$Q41))))</f>
        <v>9462.30216</v>
      </c>
      <c r="Z46" s="72">
        <f>Z9*if(Z2&lt;13,Summary!$M41,if(Z2&lt;25,Summary!$N41,if(Z2&lt;37,Summary!$O41,if(Z2&lt;49,Summary!$P41, Summary!$Q41))))</f>
        <v>10913.19204</v>
      </c>
      <c r="AA46" s="72">
        <f>AA9*if(AA2&lt;13,Summary!$M41,if(AA2&lt;25,Summary!$N41,if(AA2&lt;37,Summary!$O41,if(AA2&lt;49,Summary!$P41, Summary!$Q41))))</f>
        <v>12517.89054</v>
      </c>
      <c r="AB46" s="72">
        <f>AB9*if(AB2&lt;13,Summary!$M41,if(AB2&lt;25,Summary!$N41,if(AB2&lt;37,Summary!$O41,if(AB2&lt;49,Summary!$P41, Summary!$Q41))))</f>
        <v>14350.02098</v>
      </c>
      <c r="AC46" s="72">
        <f>AC9*if(AC2&lt;13,Summary!$M41,if(AC2&lt;25,Summary!$N41,if(AC2&lt;37,Summary!$O41,if(AC2&lt;49,Summary!$P41, Summary!$Q41))))</f>
        <v>16451.85241</v>
      </c>
      <c r="AD46" s="72">
        <f>AD9*if(AD2&lt;13,Summary!$M41,if(AD2&lt;25,Summary!$N41,if(AD2&lt;37,Summary!$O41,if(AD2&lt;49,Summary!$P41, Summary!$Q41))))</f>
        <v>18861.49141</v>
      </c>
      <c r="AE46" s="72">
        <f>AE9*if(AE2&lt;13,Summary!$M41,if(AE2&lt;25,Summary!$N41,if(AE2&lt;37,Summary!$O41,if(AE2&lt;49,Summary!$P41, Summary!$Q41))))</f>
        <v>21624.34935</v>
      </c>
      <c r="AF46" s="72">
        <f>AF9*if(AF2&lt;13,Summary!$M41,if(AF2&lt;25,Summary!$N41,if(AF2&lt;37,Summary!$O41,if(AF2&lt;49,Summary!$P41, Summary!$Q41))))</f>
        <v>24791.66494</v>
      </c>
      <c r="AG46" s="72">
        <f>AG9*if(AG2&lt;13,Summary!$M41,if(AG2&lt;25,Summary!$N41,if(AG2&lt;37,Summary!$O41,if(AG2&lt;49,Summary!$P41, Summary!$Q41))))</f>
        <v>28423.00174</v>
      </c>
      <c r="AH46" s="72">
        <f>AH9*if(AH2&lt;13,Summary!$M41,if(AH2&lt;25,Summary!$N41,if(AH2&lt;37,Summary!$O41,if(AH2&lt;49,Summary!$P41, Summary!$Q41))))</f>
        <v>32586.24814</v>
      </c>
      <c r="AI46" s="72">
        <f>AI9*if(AI2&lt;13,Summary!$M41,if(AI2&lt;25,Summary!$N41,if(AI2&lt;37,Summary!$O41,if(AI2&lt;49,Summary!$P41, Summary!$Q41))))</f>
        <v>37359.09472</v>
      </c>
      <c r="AJ46" s="72">
        <f>AJ9*if(AJ2&lt;13,Summary!$M41,if(AJ2&lt;25,Summary!$N41,if(AJ2&lt;37,Summary!$O41,if(AJ2&lt;49,Summary!$P41, Summary!$Q41))))</f>
        <v>42830.8868</v>
      </c>
      <c r="AK46" s="72">
        <f>AK9*if(AK2&lt;13,Summary!$M41,if(AK2&lt;25,Summary!$N41,if(AK2&lt;37,Summary!$O41,if(AK2&lt;49,Summary!$P41, Summary!$Q41))))</f>
        <v>49104.28945</v>
      </c>
      <c r="AL46" s="72">
        <f>AL9*if(AL2&lt;13,Summary!$M41,if(AL2&lt;25,Summary!$N41,if(AL2&lt;37,Summary!$O41,if(AL2&lt;49,Summary!$P41, Summary!$Q41))))</f>
        <v>55262.25092</v>
      </c>
      <c r="AM46" s="72">
        <f>AM9*if(AM2&lt;13,Summary!$M41,if(AM2&lt;25,Summary!$N41,if(AM2&lt;37,Summary!$O41,if(AM2&lt;49,Summary!$P41, Summary!$Q41))))</f>
        <v>61767.37073</v>
      </c>
      <c r="AN46" s="72">
        <f>AN9*if(AN2&lt;13,Summary!$M41,if(AN2&lt;25,Summary!$N41,if(AN2&lt;37,Summary!$O41,if(AN2&lt;49,Summary!$P41, Summary!$Q41))))</f>
        <v>69014.67414</v>
      </c>
      <c r="AO46" s="72">
        <f>AO9*if(AO2&lt;13,Summary!$M41,if(AO2&lt;25,Summary!$N41,if(AO2&lt;37,Summary!$O41,if(AO2&lt;49,Summary!$P41, Summary!$Q41))))</f>
        <v>77114.86521</v>
      </c>
      <c r="AP46" s="72">
        <f>AP9*if(AP2&lt;13,Summary!$M41,if(AP2&lt;25,Summary!$N41,if(AP2&lt;37,Summary!$O41,if(AP2&lt;49,Summary!$P41, Summary!$Q41))))</f>
        <v>86165.54758</v>
      </c>
      <c r="AQ46" s="72">
        <f>AQ9*if(AQ2&lt;13,Summary!$M41,if(AQ2&lt;25,Summary!$N41,if(AQ2&lt;37,Summary!$O41,if(AQ2&lt;49,Summary!$P41, Summary!$Q41))))</f>
        <v>96278.94266</v>
      </c>
      <c r="AR46" s="72">
        <f>AR9*if(AR2&lt;13,Summary!$M41,if(AR2&lt;25,Summary!$N41,if(AR2&lt;37,Summary!$O41,if(AR2&lt;49,Summary!$P41, Summary!$Q41))))</f>
        <v>107579.829</v>
      </c>
      <c r="AS46" s="72">
        <f>AS9*if(AS2&lt;13,Summary!$M41,if(AS2&lt;25,Summary!$N41,if(AS2&lt;37,Summary!$O41,if(AS2&lt;49,Summary!$P41, Summary!$Q41))))</f>
        <v>120206.2105</v>
      </c>
      <c r="AT46" s="72">
        <f>AT9*if(AT2&lt;13,Summary!$M41,if(AT2&lt;25,Summary!$N41,if(AT2&lt;37,Summary!$O41,if(AT2&lt;49,Summary!$P41, Summary!$Q41))))</f>
        <v>134314.9547</v>
      </c>
      <c r="AU46" s="72">
        <f>AU9*if(AU2&lt;13,Summary!$M41,if(AU2&lt;25,Summary!$N41,if(AU2&lt;37,Summary!$O41,if(AU2&lt;49,Summary!$P41, Summary!$Q41))))</f>
        <v>150078.7025</v>
      </c>
      <c r="AV46" s="72">
        <f>AV9*if(AV2&lt;13,Summary!$M41,if(AV2&lt;25,Summary!$N41,if(AV2&lt;37,Summary!$O41,if(AV2&lt;49,Summary!$P41, Summary!$Q41))))</f>
        <v>167694.0534</v>
      </c>
      <c r="AW46" s="72">
        <f>AW9*if(AW2&lt;13,Summary!$M41,if(AW2&lt;25,Summary!$N41,if(AW2&lt;37,Summary!$O41,if(AW2&lt;49,Summary!$P41, Summary!$Q41))))</f>
        <v>187376.5959</v>
      </c>
      <c r="AX46" s="72">
        <f>AX9*if(AX2&lt;13,Summary!$M41,if(AX2&lt;25,Summary!$N41,if(AX2&lt;37,Summary!$O41,if(AX2&lt;49,Summary!$P41, Summary!$Q41))))</f>
        <v>206532.4437</v>
      </c>
      <c r="AY46" s="72">
        <f>AY9*if(AY2&lt;13,Summary!$M41,if(AY2&lt;25,Summary!$N41,if(AY2&lt;37,Summary!$O41,if(AY2&lt;49,Summary!$P41, Summary!$Q41))))</f>
        <v>225868.0492</v>
      </c>
      <c r="AZ46" s="72">
        <f>AZ9*if(AZ2&lt;13,Summary!$M41,if(AZ2&lt;25,Summary!$N41,if(AZ2&lt;37,Summary!$O41,if(AZ2&lt;49,Summary!$P41, Summary!$Q41))))</f>
        <v>246968.0029</v>
      </c>
      <c r="BA46" s="72">
        <f>BA9*if(BA2&lt;13,Summary!$M41,if(BA2&lt;25,Summary!$N41,if(BA2&lt;37,Summary!$O41,if(BA2&lt;49,Summary!$P41, Summary!$Q41))))</f>
        <v>270042.8014</v>
      </c>
      <c r="BB46" s="72">
        <f>BB9*if(BB2&lt;13,Summary!$M41,if(BB2&lt;25,Summary!$N41,if(BB2&lt;37,Summary!$O41,if(BB2&lt;49,Summary!$P41, Summary!$Q41))))</f>
        <v>295273.6621</v>
      </c>
      <c r="BC46" s="72">
        <f>BC9*if(BC2&lt;13,Summary!$M41,if(BC2&lt;25,Summary!$N41,if(BC2&lt;37,Summary!$O41,if(BC2&lt;49,Summary!$P41, Summary!$Q41))))</f>
        <v>322862.2445</v>
      </c>
      <c r="BD46" s="72">
        <f>BD9*if(BD2&lt;13,Summary!$M41,if(BD2&lt;25,Summary!$N41,if(BD2&lt;37,Summary!$O41,if(BD2&lt;49,Summary!$P41, Summary!$Q41))))</f>
        <v>353028.2259</v>
      </c>
      <c r="BE46" s="72">
        <f>BE9*if(BE2&lt;13,Summary!$M41,if(BE2&lt;25,Summary!$N41,if(BE2&lt;37,Summary!$O41,if(BE2&lt;49,Summary!$P41, Summary!$Q41))))</f>
        <v>386012.7664</v>
      </c>
      <c r="BF46" s="72">
        <f>BF9*if(BF2&lt;13,Summary!$M41,if(BF2&lt;25,Summary!$N41,if(BF2&lt;37,Summary!$O41,if(BF2&lt;49,Summary!$P41, Summary!$Q41))))</f>
        <v>422078.5087</v>
      </c>
      <c r="BG46" s="72">
        <f>BG9*if(BG2&lt;13,Summary!$M41,if(BG2&lt;25,Summary!$N41,if(BG2&lt;37,Summary!$O41,if(BG2&lt;49,Summary!$P41, Summary!$Q41))))</f>
        <v>461514.7763</v>
      </c>
      <c r="BH46" s="72">
        <f>BH9*if(BH2&lt;13,Summary!$M41,if(BH2&lt;25,Summary!$N41,if(BH2&lt;37,Summary!$O41,if(BH2&lt;49,Summary!$P41, Summary!$Q41))))</f>
        <v>504634.6255</v>
      </c>
      <c r="BI46" s="72">
        <f>BI9*if(BI2&lt;13,Summary!$M41,if(BI2&lt;25,Summary!$N41,if(BI2&lt;37,Summary!$O41,if(BI2&lt;49,Summary!$P41, Summary!$Q41))))</f>
        <v>551783.3398</v>
      </c>
      <c r="BJ46" s="72">
        <f>BJ9*if(BJ2&lt;13,Summary!$M41,if(BJ2&lt;25,Summary!$N41,if(BJ2&lt;37,Summary!$O41,if(BJ2&lt;49,Summary!$P41, Summary!$Q41))))</f>
        <v>603337.5577</v>
      </c>
      <c r="BK46" s="72">
        <f>BK9*if(BK2&lt;13,Summary!$M41,if(BK2&lt;25,Summary!$N41,if(BK2&lt;37,Summary!$O41,if(BK2&lt;49,Summary!$P41, Summary!$Q41))))</f>
        <v>659708.3948</v>
      </c>
      <c r="BL46" s="72">
        <f>BL9*if(BL2&lt;13,Summary!$M41,if(BL2&lt;25,Summary!$N41,if(BL2&lt;37,Summary!$O41,if(BL2&lt;49,Summary!$P41, Summary!$Q41))))</f>
        <v>721345.601</v>
      </c>
      <c r="BM46" s="72">
        <f>BM9*if(BM2&lt;13,Summary!$M41,if(BM2&lt;25,Summary!$N41,if(BM2&lt;37,Summary!$O41,if(BM2&lt;49,Summary!$P41, Summary!$Q41))))</f>
        <v>788741.8919</v>
      </c>
      <c r="BN46" s="72">
        <f>BN9*if(BN2&lt;13,Summary!$M41,if(BN2&lt;25,Summary!$N41,if(BN2&lt;37,Summary!$O41,if(BN2&lt;49,Summary!$P41, Summary!$Q41))))</f>
        <v>862435.3731</v>
      </c>
      <c r="BO46" s="72">
        <f>BO9*if(BO2&lt;13,Summary!$M41,if(BO2&lt;25,Summary!$N41,if(BO2&lt;37,Summary!$O41,if(BO2&lt;49,Summary!$P41, Summary!$Q41))))</f>
        <v>943014.0463</v>
      </c>
      <c r="BP46" s="72">
        <f>BP9*if(BP2&lt;13,Summary!$M41,if(BP2&lt;25,Summary!$N41,if(BP2&lt;37,Summary!$O41,if(BP2&lt;49,Summary!$P41, Summary!$Q41))))</f>
        <v>1031121.524</v>
      </c>
      <c r="BQ46" s="72">
        <f>BQ9*if(BQ2&lt;13,Summary!$M41,if(BQ2&lt;25,Summary!$N41,if(BQ2&lt;37,Summary!$O41,if(BQ2&lt;49,Summary!$P41, Summary!$Q41))))</f>
        <v>1127460.671</v>
      </c>
      <c r="BR46" s="72">
        <f>BR9*if(BR2&lt;13,Summary!$M41,if(BR2&lt;25,Summary!$N41,if(BR2&lt;37,Summary!$O41,if(BR2&lt;49,Summary!$P41, Summary!$Q41))))</f>
        <v>1232801.571</v>
      </c>
      <c r="BS46" s="72">
        <f>BS9*if(BS2&lt;13,Summary!$M41,if(BS2&lt;25,Summary!$N41,if(BS2&lt;37,Summary!$O41,if(BS2&lt;49,Summary!$P41, Summary!$Q41))))</f>
        <v>1347984.299</v>
      </c>
      <c r="BT46" s="72">
        <f>BT9*if(BT2&lt;13,Summary!$M41,if(BT2&lt;25,Summary!$N41,if(BT2&lt;37,Summary!$O41,if(BT2&lt;49,Summary!$P41, Summary!$Q41))))</f>
        <v>1473928.972</v>
      </c>
      <c r="BU46" s="72">
        <f>BU9*if(BU2&lt;13,Summary!$M41,if(BU2&lt;25,Summary!$N41,if(BU2&lt;37,Summary!$O41,if(BU2&lt;49,Summary!$P41, Summary!$Q41))))</f>
        <v>1611640.597</v>
      </c>
    </row>
    <row r="47" ht="15.75" customHeight="1">
      <c r="A47" s="60" t="s">
        <v>102</v>
      </c>
      <c r="B47" s="72">
        <f>B15*if(B2&lt;13,Summary!$M33,if(B2&lt;25,Summary!$N33,if(B2&lt;37,Summary!$O33,if(B2&lt;49,Summary!$P33, Summary!$Q33))))</f>
        <v>132</v>
      </c>
      <c r="C47" s="72">
        <f>C15*if(C2&lt;13,Summary!$M33,if(C2&lt;25,Summary!$N33,if(C2&lt;37,Summary!$O33,if(C2&lt;49,Summary!$P33, Summary!$Q33))))</f>
        <v>184.8</v>
      </c>
      <c r="D47" s="72">
        <f>D15*if(D2&lt;13,Summary!$M33,if(D2&lt;25,Summary!$N33,if(D2&lt;37,Summary!$O33,if(D2&lt;49,Summary!$P33, Summary!$Q33))))</f>
        <v>235.95</v>
      </c>
      <c r="E47" s="72">
        <f>E15*if(E2&lt;13,Summary!$M33,if(E2&lt;25,Summary!$N33,if(E2&lt;37,Summary!$O33,if(E2&lt;49,Summary!$P33, Summary!$Q33))))</f>
        <v>326.7</v>
      </c>
      <c r="F47" s="72">
        <f>F15*if(F2&lt;13,Summary!$M33,if(F2&lt;25,Summary!$N33,if(F2&lt;37,Summary!$O33,if(F2&lt;49,Summary!$P33, Summary!$Q33))))</f>
        <v>417.45</v>
      </c>
      <c r="G47" s="72">
        <f>G15*if(G2&lt;13,Summary!$M33,if(G2&lt;25,Summary!$N33,if(G2&lt;37,Summary!$O33,if(G2&lt;49,Summary!$P33, Summary!$Q33))))</f>
        <v>508.2</v>
      </c>
      <c r="H47" s="72">
        <f>H15*if(H2&lt;13,Summary!$M33,if(H2&lt;25,Summary!$N33,if(H2&lt;37,Summary!$O33,if(H2&lt;49,Summary!$P33, Summary!$Q33))))</f>
        <v>636.9</v>
      </c>
      <c r="I47" s="72">
        <f>I15*if(I2&lt;13,Summary!$M33,if(I2&lt;25,Summary!$N33,if(I2&lt;37,Summary!$O33,if(I2&lt;49,Summary!$P33, Summary!$Q33))))</f>
        <v>963.6</v>
      </c>
      <c r="J47" s="72">
        <f>J15*if(J2&lt;13,Summary!$M33,if(J2&lt;25,Summary!$N33,if(J2&lt;37,Summary!$O33,if(J2&lt;49,Summary!$P33, Summary!$Q33))))</f>
        <v>1136.85</v>
      </c>
      <c r="K47" s="72">
        <f>K15*if(K2&lt;13,Summary!$M33,if(K2&lt;25,Summary!$N33,if(K2&lt;37,Summary!$O33,if(K2&lt;49,Summary!$P33, Summary!$Q33))))</f>
        <v>1401.18</v>
      </c>
      <c r="L47" s="72">
        <f>L15*if(L2&lt;13,Summary!$M33,if(L2&lt;25,Summary!$N33,if(L2&lt;37,Summary!$O33,if(L2&lt;49,Summary!$P33, Summary!$Q33))))</f>
        <v>1712.7</v>
      </c>
      <c r="M47" s="72">
        <f>M15*if(M2&lt;13,Summary!$M33,if(M2&lt;25,Summary!$N33,if(M2&lt;37,Summary!$O33,if(M2&lt;49,Summary!$P33, Summary!$Q33))))</f>
        <v>2096.49</v>
      </c>
      <c r="N47" s="72">
        <f>N15*if(N2&lt;13,Summary!$M33,if(N2&lt;25,Summary!$N33,if(N2&lt;37,Summary!$O33,if(N2&lt;49,Summary!$P33, Summary!$Q33))))</f>
        <v>2874.245747</v>
      </c>
      <c r="O47" s="72">
        <f>O15*if(O2&lt;13,Summary!$M33,if(O2&lt;25,Summary!$N33,if(O2&lt;37,Summary!$O33,if(O2&lt;49,Summary!$P33, Summary!$Q33))))</f>
        <v>3398.517114</v>
      </c>
      <c r="P47" s="72">
        <f>P15*if(P2&lt;13,Summary!$M33,if(P2&lt;25,Summary!$N33,if(P2&lt;37,Summary!$O33,if(P2&lt;49,Summary!$P33, Summary!$Q33))))</f>
        <v>4015.733586</v>
      </c>
      <c r="Q47" s="72">
        <f>Q15*if(Q2&lt;13,Summary!$M33,if(Q2&lt;25,Summary!$N33,if(Q2&lt;37,Summary!$O33,if(Q2&lt;49,Summary!$P33, Summary!$Q33))))</f>
        <v>4744.188534</v>
      </c>
      <c r="R47" s="72">
        <f>R15*if(R2&lt;13,Summary!$M33,if(R2&lt;25,Summary!$N33,if(R2&lt;37,Summary!$O33,if(R2&lt;49,Summary!$P33, Summary!$Q33))))</f>
        <v>5607.580186</v>
      </c>
      <c r="S47" s="72">
        <f>S15*if(S2&lt;13,Summary!$M33,if(S2&lt;25,Summary!$N33,if(S2&lt;37,Summary!$O33,if(S2&lt;49,Summary!$P33, Summary!$Q33))))</f>
        <v>6625.387595</v>
      </c>
      <c r="T47" s="72">
        <f>T15*if(T2&lt;13,Summary!$M33,if(T2&lt;25,Summary!$N33,if(T2&lt;37,Summary!$O33,if(T2&lt;49,Summary!$P33, Summary!$Q33))))</f>
        <v>7829.085213</v>
      </c>
      <c r="U47" s="72">
        <f>U15*if(U2&lt;13,Summary!$M33,if(U2&lt;25,Summary!$N33,if(U2&lt;37,Summary!$O33,if(U2&lt;49,Summary!$P33, Summary!$Q33))))</f>
        <v>9250.594048</v>
      </c>
      <c r="V47" s="72">
        <f>V15*if(V2&lt;13,Summary!$M33,if(V2&lt;25,Summary!$N33,if(V2&lt;37,Summary!$O33,if(V2&lt;49,Summary!$P33, Summary!$Q33))))</f>
        <v>10930.72002</v>
      </c>
      <c r="W47" s="72">
        <f>W15*if(W2&lt;13,Summary!$M33,if(W2&lt;25,Summary!$N33,if(W2&lt;37,Summary!$O33,if(W2&lt;49,Summary!$P33, Summary!$Q33))))</f>
        <v>12915.38133</v>
      </c>
      <c r="X47" s="72">
        <f>X15*if(X2&lt;13,Summary!$M33,if(X2&lt;25,Summary!$N33,if(X2&lt;37,Summary!$O33,if(X2&lt;49,Summary!$P33, Summary!$Q33))))</f>
        <v>15260.56679</v>
      </c>
      <c r="Y47" s="72">
        <f>Y15*if(Y2&lt;13,Summary!$M33,if(Y2&lt;25,Summary!$N33,if(Y2&lt;37,Summary!$O33,if(Y2&lt;49,Summary!$P33, Summary!$Q33))))</f>
        <v>18032.78234</v>
      </c>
      <c r="Z47" s="72">
        <f>Z15*if(Z2&lt;13,Summary!$M33,if(Z2&lt;25,Summary!$N33,if(Z2&lt;37,Summary!$O33,if(Z2&lt;49,Summary!$P33, Summary!$Q33))))</f>
        <v>23967.00669</v>
      </c>
      <c r="AA47" s="72">
        <f>AA15*if(AA2&lt;13,Summary!$M33,if(AA2&lt;25,Summary!$N33,if(AA2&lt;37,Summary!$O33,if(AA2&lt;49,Summary!$P33, Summary!$Q33))))</f>
        <v>27491.1653</v>
      </c>
      <c r="AB47" s="72">
        <f>AB15*if(AB2&lt;13,Summary!$M33,if(AB2&lt;25,Summary!$N33,if(AB2&lt;37,Summary!$O33,if(AB2&lt;49,Summary!$P33, Summary!$Q33))))</f>
        <v>31514.79859</v>
      </c>
      <c r="AC47" s="72">
        <f>AC15*if(AC2&lt;13,Summary!$M33,if(AC2&lt;25,Summary!$N33,if(AC2&lt;37,Summary!$O33,if(AC2&lt;49,Summary!$P33, Summary!$Q33))))</f>
        <v>36130.73566</v>
      </c>
      <c r="AD47" s="72">
        <f>AD15*if(AD2&lt;13,Summary!$M33,if(AD2&lt;25,Summary!$N33,if(AD2&lt;37,Summary!$O33,if(AD2&lt;49,Summary!$P33, Summary!$Q33))))</f>
        <v>41422.66437</v>
      </c>
      <c r="AE47" s="72">
        <f>AE15*if(AE2&lt;13,Summary!$M33,if(AE2&lt;25,Summary!$N33,if(AE2&lt;37,Summary!$O33,if(AE2&lt;49,Summary!$P33, Summary!$Q33))))</f>
        <v>47490.31483</v>
      </c>
      <c r="AF47" s="72">
        <f>AF15*if(AF2&lt;13,Summary!$M33,if(AF2&lt;25,Summary!$N33,if(AF2&lt;37,Summary!$O33,if(AF2&lt;49,Summary!$P33, Summary!$Q33))))</f>
        <v>54446.21496</v>
      </c>
      <c r="AG47" s="72">
        <f>AG15*if(AG2&lt;13,Summary!$M33,if(AG2&lt;25,Summary!$N33,if(AG2&lt;37,Summary!$O33,if(AG2&lt;49,Summary!$P33, Summary!$Q33))))</f>
        <v>62421.17528</v>
      </c>
      <c r="AH47" s="72">
        <f>AH15*if(AH2&lt;13,Summary!$M33,if(AH2&lt;25,Summary!$N33,if(AH2&lt;37,Summary!$O33,if(AH2&lt;49,Summary!$P33, Summary!$Q33))))</f>
        <v>71564.28886</v>
      </c>
      <c r="AI47" s="72">
        <f>AI15*if(AI2&lt;13,Summary!$M33,if(AI2&lt;25,Summary!$N33,if(AI2&lt;37,Summary!$O33,if(AI2&lt;49,Summary!$P33, Summary!$Q33))))</f>
        <v>82046.17586</v>
      </c>
      <c r="AJ47" s="72">
        <f>AJ15*if(AJ2&lt;13,Summary!$M33,if(AJ2&lt;25,Summary!$N33,if(AJ2&lt;37,Summary!$O33,if(AJ2&lt;49,Summary!$P33, Summary!$Q33))))</f>
        <v>94063.05204</v>
      </c>
      <c r="AK47" s="72">
        <f>AK15*if(AK2&lt;13,Summary!$M33,if(AK2&lt;25,Summary!$N33,if(AK2&lt;37,Summary!$O33,if(AK2&lt;49,Summary!$P33, Summary!$Q33))))</f>
        <v>107840.3853</v>
      </c>
      <c r="AL47" s="72">
        <f>AL15*if(AL2&lt;13,Summary!$M33,if(AL2&lt;25,Summary!$N33,if(AL2&lt;37,Summary!$O33,if(AL2&lt;49,Summary!$P33, Summary!$Q33))))</f>
        <v>139568.8212</v>
      </c>
      <c r="AM47" s="72">
        <f>AM15*if(AM2&lt;13,Summary!$M33,if(AM2&lt;25,Summary!$N33,if(AM2&lt;37,Summary!$O33,if(AM2&lt;49,Summary!$P33, Summary!$Q33))))</f>
        <v>155997.9729</v>
      </c>
      <c r="AN47" s="72">
        <f>AN15*if(AN2&lt;13,Summary!$M33,if(AN2&lt;25,Summary!$N33,if(AN2&lt;37,Summary!$O33,if(AN2&lt;49,Summary!$P33, Summary!$Q33))))</f>
        <v>174301.5631</v>
      </c>
      <c r="AO47" s="72">
        <f>AO15*if(AO2&lt;13,Summary!$M33,if(AO2&lt;25,Summary!$N33,if(AO2&lt;37,Summary!$O33,if(AO2&lt;49,Summary!$P33, Summary!$Q33))))</f>
        <v>194759.1829</v>
      </c>
      <c r="AP47" s="72">
        <f>AP15*if(AP2&lt;13,Summary!$M33,if(AP2&lt;25,Summary!$N33,if(AP2&lt;37,Summary!$O33,if(AP2&lt;49,Summary!$P33, Summary!$Q33))))</f>
        <v>217617.3374</v>
      </c>
      <c r="AQ47" s="72">
        <f>AQ15*if(AQ2&lt;13,Summary!$M33,if(AQ2&lt;25,Summary!$N33,if(AQ2&lt;37,Summary!$O33,if(AQ2&lt;49,Summary!$P33, Summary!$Q33))))</f>
        <v>243159.4499</v>
      </c>
      <c r="AR47" s="72">
        <f>AR15*if(AR2&lt;13,Summary!$M33,if(AR2&lt;25,Summary!$N33,if(AR2&lt;37,Summary!$O33,if(AR2&lt;49,Summary!$P33, Summary!$Q33))))</f>
        <v>271700.6577</v>
      </c>
      <c r="AS47" s="72">
        <f>AS15*if(AS2&lt;13,Summary!$M33,if(AS2&lt;25,Summary!$N33,if(AS2&lt;37,Summary!$O33,if(AS2&lt;49,Summary!$P33, Summary!$Q33))))</f>
        <v>303589.4995</v>
      </c>
      <c r="AT47" s="72">
        <f>AT15*if(AT2&lt;13,Summary!$M33,if(AT2&lt;25,Summary!$N33,if(AT2&lt;37,Summary!$O33,if(AT2&lt;49,Summary!$P33, Summary!$Q33))))</f>
        <v>339222.1561</v>
      </c>
      <c r="AU47" s="72">
        <f>AU15*if(AU2&lt;13,Summary!$M33,if(AU2&lt;25,Summary!$N33,if(AU2&lt;37,Summary!$O33,if(AU2&lt;49,Summary!$P33, Summary!$Q33))))</f>
        <v>379034.6438</v>
      </c>
      <c r="AV47" s="72">
        <f>AV15*if(AV2&lt;13,Summary!$M33,if(AV2&lt;25,Summary!$N33,if(AV2&lt;37,Summary!$O33,if(AV2&lt;49,Summary!$P33, Summary!$Q33))))</f>
        <v>423523.4896</v>
      </c>
      <c r="AW47" s="72">
        <f>AW15*if(AW2&lt;13,Summary!$M33,if(AW2&lt;25,Summary!$N33,if(AW2&lt;37,Summary!$O33,if(AW2&lt;49,Summary!$P33, Summary!$Q33))))</f>
        <v>473233.1779</v>
      </c>
      <c r="AX47" s="72">
        <f>AX15*if(AX2&lt;13,Summary!$M33,if(AX2&lt;25,Summary!$N33,if(AX2&lt;37,Summary!$O33,if(AX2&lt;49,Summary!$P33, Summary!$Q33))))</f>
        <v>598720.6187</v>
      </c>
      <c r="AY47" s="72">
        <f>AY15*if(AY2&lt;13,Summary!$M33,if(AY2&lt;25,Summary!$N33,if(AY2&lt;37,Summary!$O33,if(AY2&lt;49,Summary!$P33, Summary!$Q33))))</f>
        <v>654772.9536</v>
      </c>
      <c r="AZ47" s="72">
        <f>AZ15*if(AZ2&lt;13,Summary!$M33,if(AZ2&lt;25,Summary!$N33,if(AZ2&lt;37,Summary!$O33,if(AZ2&lt;49,Summary!$P33, Summary!$Q33))))</f>
        <v>715939.989</v>
      </c>
      <c r="BA47" s="72">
        <f>BA15*if(BA2&lt;13,Summary!$M33,if(BA2&lt;25,Summary!$N33,if(BA2&lt;37,Summary!$O33,if(BA2&lt;49,Summary!$P33, Summary!$Q33))))</f>
        <v>782831.9377</v>
      </c>
      <c r="BB47" s="72">
        <f>BB15*if(BB2&lt;13,Summary!$M33,if(BB2&lt;25,Summary!$N33,if(BB2&lt;37,Summary!$O33,if(BB2&lt;49,Summary!$P33, Summary!$Q33))))</f>
        <v>855974.1339</v>
      </c>
      <c r="BC47" s="72">
        <f>BC15*if(BC2&lt;13,Summary!$M33,if(BC2&lt;25,Summary!$N33,if(BC2&lt;37,Summary!$O33,if(BC2&lt;49,Summary!$P33, Summary!$Q33))))</f>
        <v>935951.1721</v>
      </c>
      <c r="BD47" s="72">
        <f>BD15*if(BD2&lt;13,Summary!$M33,if(BD2&lt;25,Summary!$N33,if(BD2&lt;37,Summary!$O33,if(BD2&lt;49,Summary!$P33, Summary!$Q33))))</f>
        <v>1023399.879</v>
      </c>
      <c r="BE47" s="72">
        <f>BE15*if(BE2&lt;13,Summary!$M33,if(BE2&lt;25,Summary!$N33,if(BE2&lt;37,Summary!$O33,if(BE2&lt;49,Summary!$P33, Summary!$Q33))))</f>
        <v>1119019.357</v>
      </c>
      <c r="BF47" s="72">
        <f>BF15*if(BF2&lt;13,Summary!$M33,if(BF2&lt;25,Summary!$N33,if(BF2&lt;37,Summary!$O33,if(BF2&lt;49,Summary!$P33, Summary!$Q33))))</f>
        <v>1223570.986</v>
      </c>
      <c r="BG47" s="72">
        <f>BG15*if(BG2&lt;13,Summary!$M33,if(BG2&lt;25,Summary!$N33,if(BG2&lt;37,Summary!$O33,if(BG2&lt;49,Summary!$P33, Summary!$Q33))))</f>
        <v>1337893.492</v>
      </c>
      <c r="BH47" s="72">
        <f>BH15*if(BH2&lt;13,Summary!$M33,if(BH2&lt;25,Summary!$N33,if(BH2&lt;37,Summary!$O33,if(BH2&lt;49,Summary!$P33, Summary!$Q33))))</f>
        <v>1462894.399</v>
      </c>
      <c r="BI47" s="72">
        <f>BI15*if(BI2&lt;13,Summary!$M33,if(BI2&lt;25,Summary!$N33,if(BI2&lt;37,Summary!$O33,if(BI2&lt;49,Summary!$P33, Summary!$Q33))))</f>
        <v>1599574.656</v>
      </c>
      <c r="BJ47" s="72">
        <f>BJ15*if(BJ2&lt;13,Summary!$M33,if(BJ2&lt;25,Summary!$N33,if(BJ2&lt;37,Summary!$O33,if(BJ2&lt;49,Summary!$P33, Summary!$Q33))))</f>
        <v>1749026.106</v>
      </c>
      <c r="BK47" s="72">
        <f>BK15*if(BK2&lt;13,Summary!$M33,if(BK2&lt;25,Summary!$N33,if(BK2&lt;37,Summary!$O33,if(BK2&lt;49,Summary!$P33, Summary!$Q33))))</f>
        <v>1912440.54</v>
      </c>
      <c r="BL47" s="72">
        <f>BL15*if(BL2&lt;13,Summary!$M33,if(BL2&lt;25,Summary!$N33,if(BL2&lt;37,Summary!$O33,if(BL2&lt;49,Summary!$P33, Summary!$Q33))))</f>
        <v>2091121.747</v>
      </c>
      <c r="BM47" s="72">
        <f>BM15*if(BM2&lt;13,Summary!$M33,if(BM2&lt;25,Summary!$N33,if(BM2&lt;37,Summary!$O33,if(BM2&lt;49,Summary!$P33, Summary!$Q33))))</f>
        <v>2286498.068</v>
      </c>
      <c r="BN47" s="72">
        <f>BN15*if(BN2&lt;13,Summary!$M33,if(BN2&lt;25,Summary!$N33,if(BN2&lt;37,Summary!$O33,if(BN2&lt;49,Summary!$P33, Summary!$Q33))))</f>
        <v>2500129.427</v>
      </c>
      <c r="BO47" s="72">
        <f>BO15*if(BO2&lt;13,Summary!$M33,if(BO2&lt;25,Summary!$N33,if(BO2&lt;37,Summary!$O33,if(BO2&lt;49,Summary!$P33, Summary!$Q33))))</f>
        <v>2733720.393</v>
      </c>
      <c r="BP47" s="72">
        <f>BP15*if(BP2&lt;13,Summary!$M33,if(BP2&lt;25,Summary!$N33,if(BP2&lt;37,Summary!$O33,if(BP2&lt;49,Summary!$P33, Summary!$Q33))))</f>
        <v>2989136.747</v>
      </c>
      <c r="BQ47" s="72">
        <f>BQ15*if(BQ2&lt;13,Summary!$M33,if(BQ2&lt;25,Summary!$N33,if(BQ2&lt;37,Summary!$O33,if(BQ2&lt;49,Summary!$P33, Summary!$Q33))))</f>
        <v>3268416.032</v>
      </c>
      <c r="BR47" s="72">
        <f>BR15*if(BR2&lt;13,Summary!$M33,if(BR2&lt;25,Summary!$N33,if(BR2&lt;37,Summary!$O33,if(BR2&lt;49,Summary!$P33, Summary!$Q33))))</f>
        <v>3573790.664</v>
      </c>
      <c r="BS47" s="72">
        <f>BS15*if(BS2&lt;13,Summary!$M33,if(BS2&lt;25,Summary!$N33,if(BS2&lt;37,Summary!$O33,if(BS2&lt;49,Summary!$P33, Summary!$Q33))))</f>
        <v>3907695.948</v>
      </c>
      <c r="BT47" s="72">
        <f>BT15*if(BT2&lt;13,Summary!$M33,if(BT2&lt;25,Summary!$N33,if(BT2&lt;37,Summary!$O33,if(BT2&lt;49,Summary!$P33, Summary!$Q33))))</f>
        <v>4272799.228</v>
      </c>
      <c r="BU47" s="72">
        <f>BU15*if(BU2&lt;13,Summary!$M33,if(BU2&lt;25,Summary!$N33,if(BU2&lt;37,Summary!$O33,if(BU2&lt;49,Summary!$P33, Summary!$Q33))))</f>
        <v>4672013.935</v>
      </c>
    </row>
    <row r="48" ht="15.75" customHeight="1">
      <c r="A48" s="73" t="s">
        <v>104</v>
      </c>
      <c r="B48" s="72">
        <f>B23*if(B3&lt;13,Summary!$M34,if(B3&lt;25,Summary!$N34,if(B3&lt;37,Summary!$O34,if(B3&lt;49,Summary!$P34, Summary!$Q34))))</f>
        <v>24</v>
      </c>
      <c r="C48" s="72">
        <f>C23*if(C3&lt;13,Summary!$M34,if(C3&lt;25,Summary!$N34,if(C3&lt;37,Summary!$O34,if(C3&lt;49,Summary!$P34, Summary!$Q34))))</f>
        <v>33.6</v>
      </c>
      <c r="D48" s="72">
        <f>D23*if(D3&lt;13,Summary!$M34,if(D3&lt;25,Summary!$N34,if(D3&lt;37,Summary!$O34,if(D3&lt;49,Summary!$P34, Summary!$Q34))))</f>
        <v>42.9</v>
      </c>
      <c r="E48" s="72">
        <f>E23*if(E3&lt;13,Summary!$M34,if(E3&lt;25,Summary!$N34,if(E3&lt;37,Summary!$O34,if(E3&lt;49,Summary!$P34, Summary!$Q34))))</f>
        <v>59.4</v>
      </c>
      <c r="F48" s="72">
        <f>F23*if(F3&lt;13,Summary!$M34,if(F3&lt;25,Summary!$N34,if(F3&lt;37,Summary!$O34,if(F3&lt;49,Summary!$P34, Summary!$Q34))))</f>
        <v>75.9</v>
      </c>
      <c r="G48" s="72">
        <f>G23*if(G3&lt;13,Summary!$M34,if(G3&lt;25,Summary!$N34,if(G3&lt;37,Summary!$O34,if(G3&lt;49,Summary!$P34, Summary!$Q34))))</f>
        <v>92.4</v>
      </c>
      <c r="H48" s="72">
        <f>H23*if(H3&lt;13,Summary!$M34,if(H3&lt;25,Summary!$N34,if(H3&lt;37,Summary!$O34,if(H3&lt;49,Summary!$P34, Summary!$Q34))))</f>
        <v>115.8</v>
      </c>
      <c r="I48" s="72">
        <f>I23*if(I3&lt;13,Summary!$M34,if(I3&lt;25,Summary!$N34,if(I3&lt;37,Summary!$O34,if(I3&lt;49,Summary!$P34, Summary!$Q34))))</f>
        <v>175.2</v>
      </c>
      <c r="J48" s="72">
        <f>J23*if(J3&lt;13,Summary!$M34,if(J3&lt;25,Summary!$N34,if(J3&lt;37,Summary!$O34,if(J3&lt;49,Summary!$P34, Summary!$Q34))))</f>
        <v>206.7</v>
      </c>
      <c r="K48" s="72">
        <f>K23*if(K3&lt;13,Summary!$M34,if(K3&lt;25,Summary!$N34,if(K3&lt;37,Summary!$O34,if(K3&lt;49,Summary!$P34, Summary!$Q34))))</f>
        <v>254.76</v>
      </c>
      <c r="L48" s="72">
        <f>L23*if(L3&lt;13,Summary!$M34,if(L3&lt;25,Summary!$N34,if(L3&lt;37,Summary!$O34,if(L3&lt;49,Summary!$P34, Summary!$Q34))))</f>
        <v>311.4</v>
      </c>
      <c r="M48" s="72">
        <f>M23*if(M3&lt;13,Summary!$M34,if(M3&lt;25,Summary!$N34,if(M3&lt;37,Summary!$O34,if(M3&lt;49,Summary!$P34, Summary!$Q34))))</f>
        <v>381.18</v>
      </c>
      <c r="N48" s="72">
        <f>N23*if(N3&lt;13,Summary!$M34,if(N3&lt;25,Summary!$N34,if(N3&lt;37,Summary!$O34,if(N3&lt;49,Summary!$P34, Summary!$Q34))))</f>
        <v>479.832761</v>
      </c>
      <c r="O48" s="72">
        <f>O23*if(O3&lt;13,Summary!$M34,if(O3&lt;25,Summary!$N34,if(O3&lt;37,Summary!$O34,if(O3&lt;49,Summary!$P34, Summary!$Q34))))</f>
        <v>567.3557497</v>
      </c>
      <c r="P48" s="72">
        <f>P23*if(P3&lt;13,Summary!$M34,if(P3&lt;25,Summary!$N34,if(P3&lt;37,Summary!$O34,if(P3&lt;49,Summary!$P34, Summary!$Q34))))</f>
        <v>670.3951938</v>
      </c>
      <c r="Q48" s="72">
        <f>Q23*if(Q3&lt;13,Summary!$M34,if(Q3&lt;25,Summary!$N34,if(Q3&lt;37,Summary!$O34,if(Q3&lt;49,Summary!$P34, Summary!$Q34))))</f>
        <v>792.0050279</v>
      </c>
      <c r="R48" s="72">
        <f>R23*if(R3&lt;13,Summary!$M34,if(R3&lt;25,Summary!$N34,if(R3&lt;37,Summary!$O34,if(R3&lt;49,Summary!$P34, Summary!$Q34))))</f>
        <v>936.1414856</v>
      </c>
      <c r="S48" s="72">
        <f>S23*if(S3&lt;13,Summary!$M34,if(S3&lt;25,Summary!$N34,if(S3&lt;37,Summary!$O34,if(S3&lt;49,Summary!$P34, Summary!$Q34))))</f>
        <v>1106.056441</v>
      </c>
      <c r="T48" s="72">
        <f>T23*if(T3&lt;13,Summary!$M34,if(T3&lt;25,Summary!$N34,if(T3&lt;37,Summary!$O34,if(T3&lt;49,Summary!$P34, Summary!$Q34))))</f>
        <v>1307.004308</v>
      </c>
      <c r="U48" s="72">
        <f>U23*if(U3&lt;13,Summary!$M34,if(U3&lt;25,Summary!$N34,if(U3&lt;37,Summary!$O34,if(U3&lt;49,Summary!$P34, Summary!$Q34))))</f>
        <v>1544.314048</v>
      </c>
      <c r="V48" s="72">
        <f>V23*if(V3&lt;13,Summary!$M34,if(V3&lt;25,Summary!$N34,if(V3&lt;37,Summary!$O34,if(V3&lt;49,Summary!$P34, Summary!$Q34))))</f>
        <v>1824.797887</v>
      </c>
      <c r="W48" s="72">
        <f>W23*if(W3&lt;13,Summary!$M34,if(W3&lt;25,Summary!$N34,if(W3&lt;37,Summary!$O34,if(W3&lt;49,Summary!$P34, Summary!$Q34))))</f>
        <v>2156.121512</v>
      </c>
      <c r="X48" s="72">
        <f>X23*if(X3&lt;13,Summary!$M34,if(X3&lt;25,Summary!$N34,if(X3&lt;37,Summary!$O34,if(X3&lt;49,Summary!$P34, Summary!$Q34))))</f>
        <v>2547.631811</v>
      </c>
      <c r="Y48" s="72">
        <f>Y23*if(Y3&lt;13,Summary!$M34,if(Y3&lt;25,Summary!$N34,if(Y3&lt;37,Summary!$O34,if(Y3&lt;49,Summary!$P34, Summary!$Q34))))</f>
        <v>3010.431432</v>
      </c>
      <c r="Z48" s="72">
        <f>Z23*if(Z3&lt;13,Summary!$M34,if(Z3&lt;25,Summary!$N34,if(Z3&lt;37,Summary!$O34,if(Z3&lt;49,Summary!$P34, Summary!$Q34))))</f>
        <v>3673.740575</v>
      </c>
      <c r="AA48" s="72">
        <f>AA23*if(AA3&lt;13,Summary!$M34,if(AA3&lt;25,Summary!$N34,if(AA3&lt;37,Summary!$O34,if(AA3&lt;49,Summary!$P34, Summary!$Q34))))</f>
        <v>4213.935045</v>
      </c>
      <c r="AB48" s="72">
        <f>AB23*if(AB3&lt;13,Summary!$M34,if(AB3&lt;25,Summary!$N34,if(AB3&lt;37,Summary!$O34,if(AB3&lt;49,Summary!$P34, Summary!$Q34))))</f>
        <v>4830.690614</v>
      </c>
      <c r="AC48" s="72">
        <f>AC23*if(AC3&lt;13,Summary!$M34,if(AC3&lt;25,Summary!$N34,if(AC3&lt;37,Summary!$O34,if(AC3&lt;49,Summary!$P34, Summary!$Q34))))</f>
        <v>5538.236431</v>
      </c>
      <c r="AD48" s="72">
        <f>AD23*if(AD3&lt;13,Summary!$M34,if(AD3&lt;25,Summary!$N34,if(AD3&lt;37,Summary!$O34,if(AD3&lt;49,Summary!$P34, Summary!$Q34))))</f>
        <v>6349.400439</v>
      </c>
      <c r="AE48" s="72">
        <f>AE23*if(AE3&lt;13,Summary!$M34,if(AE3&lt;25,Summary!$N34,if(AE3&lt;37,Summary!$O34,if(AE3&lt;49,Summary!$P34, Summary!$Q34))))</f>
        <v>7279.469595</v>
      </c>
      <c r="AF48" s="72">
        <f>AF23*if(AF3&lt;13,Summary!$M34,if(AF3&lt;25,Summary!$N34,if(AF3&lt;37,Summary!$O34,if(AF3&lt;49,Summary!$P34, Summary!$Q34))))</f>
        <v>8345.692544</v>
      </c>
      <c r="AG48" s="72">
        <f>AG23*if(AG3&lt;13,Summary!$M34,if(AG3&lt;25,Summary!$N34,if(AG3&lt;37,Summary!$O34,if(AG3&lt;49,Summary!$P34, Summary!$Q34))))</f>
        <v>9568.120345</v>
      </c>
      <c r="AH48" s="72">
        <f>AH23*if(AH3&lt;13,Summary!$M34,if(AH3&lt;25,Summary!$N34,if(AH3&lt;37,Summary!$O34,if(AH3&lt;49,Summary!$P34, Summary!$Q34))))</f>
        <v>10969.60647</v>
      </c>
      <c r="AI48" s="72">
        <f>AI23*if(AI3&lt;13,Summary!$M34,if(AI3&lt;25,Summary!$N34,if(AI3&lt;37,Summary!$O34,if(AI3&lt;49,Summary!$P34, Summary!$Q34))))</f>
        <v>12576.30413</v>
      </c>
      <c r="AJ48" s="72">
        <f>AJ23*if(AJ3&lt;13,Summary!$M34,if(AJ3&lt;25,Summary!$N34,if(AJ3&lt;37,Summary!$O34,if(AJ3&lt;49,Summary!$P34, Summary!$Q34))))</f>
        <v>14418.28992</v>
      </c>
      <c r="AK48" s="72">
        <f>AK23*if(AK3&lt;13,Summary!$M34,if(AK3&lt;25,Summary!$N34,if(AK3&lt;37,Summary!$O34,if(AK3&lt;49,Summary!$P34, Summary!$Q34))))</f>
        <v>16530.12427</v>
      </c>
      <c r="AL48" s="72">
        <f>AL23*if(AL3&lt;13,Summary!$M34,if(AL3&lt;25,Summary!$N34,if(AL3&lt;37,Summary!$O34,if(AL3&lt;49,Summary!$P34, Summary!$Q34))))</f>
        <v>19643.17957</v>
      </c>
      <c r="AM48" s="72">
        <f>AM23*if(AM3&lt;13,Summary!$M34,if(AM3&lt;25,Summary!$N34,if(AM3&lt;37,Summary!$O34,if(AM3&lt;49,Summary!$P34, Summary!$Q34))))</f>
        <v>21955.44942</v>
      </c>
      <c r="AN48" s="72">
        <f>AN23*if(AN3&lt;13,Summary!$M34,if(AN3&lt;25,Summary!$N34,if(AN3&lt;37,Summary!$O34,if(AN3&lt;49,Summary!$P34, Summary!$Q34))))</f>
        <v>24531.53128</v>
      </c>
      <c r="AO48" s="72">
        <f>AO23*if(AO3&lt;13,Summary!$M34,if(AO3&lt;25,Summary!$N34,if(AO3&lt;37,Summary!$O34,if(AO3&lt;49,Summary!$P34, Summary!$Q34))))</f>
        <v>27410.77534</v>
      </c>
      <c r="AP48" s="72">
        <f>AP23*if(AP3&lt;13,Summary!$M34,if(AP3&lt;25,Summary!$N34,if(AP3&lt;37,Summary!$O34,if(AP3&lt;49,Summary!$P34, Summary!$Q34))))</f>
        <v>30627.87519</v>
      </c>
      <c r="AQ48" s="72">
        <f>AQ23*if(AQ3&lt;13,Summary!$M34,if(AQ3&lt;25,Summary!$N34,if(AQ3&lt;37,Summary!$O34,if(AQ3&lt;49,Summary!$P34, Summary!$Q34))))</f>
        <v>34222.72036</v>
      </c>
      <c r="AR48" s="72">
        <f>AR23*if(AR3&lt;13,Summary!$M34,if(AR3&lt;25,Summary!$N34,if(AR3&lt;37,Summary!$O34,if(AR3&lt;49,Summary!$P34, Summary!$Q34))))</f>
        <v>38239.66386</v>
      </c>
      <c r="AS48" s="72">
        <f>AS23*if(AS3&lt;13,Summary!$M34,if(AS3&lt;25,Summary!$N34,if(AS3&lt;37,Summary!$O34,if(AS3&lt;49,Summary!$P34, Summary!$Q34))))</f>
        <v>42727.75971</v>
      </c>
      <c r="AT48" s="72">
        <f>AT23*if(AT3&lt;13,Summary!$M34,if(AT3&lt;25,Summary!$N34,if(AT3&lt;37,Summary!$O34,if(AT3&lt;49,Summary!$P34, Summary!$Q34))))</f>
        <v>47742.76711</v>
      </c>
      <c r="AU48" s="72">
        <f>AU23*if(AU3&lt;13,Summary!$M34,if(AU3&lt;25,Summary!$N34,if(AU3&lt;37,Summary!$O34,if(AU3&lt;49,Summary!$P34, Summary!$Q34))))</f>
        <v>53346.05184</v>
      </c>
      <c r="AV48" s="72">
        <f>AV23*if(AV3&lt;13,Summary!$M34,if(AV3&lt;25,Summary!$N34,if(AV3&lt;37,Summary!$O34,if(AV3&lt;49,Summary!$P34, Summary!$Q34))))</f>
        <v>59607.49605</v>
      </c>
      <c r="AW48" s="72">
        <f>AW23*if(AW3&lt;13,Summary!$M34,if(AW3&lt;25,Summary!$N34,if(AW3&lt;37,Summary!$O34,if(AW3&lt;49,Summary!$P34, Summary!$Q34))))</f>
        <v>66603.73149</v>
      </c>
      <c r="AX48" s="72">
        <f>AX23*if(AX3&lt;13,Summary!$M34,if(AX3&lt;25,Summary!$N34,if(AX3&lt;37,Summary!$O34,if(AX3&lt;49,Summary!$P34, Summary!$Q34))))</f>
        <v>77370.65608</v>
      </c>
      <c r="AY48" s="72">
        <f>AY23*if(AY3&lt;13,Summary!$M34,if(AY3&lt;25,Summary!$N34,if(AY3&lt;37,Summary!$O34,if(AY3&lt;49,Summary!$P34, Summary!$Q34))))</f>
        <v>84614.1112</v>
      </c>
      <c r="AZ48" s="72">
        <f>AZ23*if(AZ3&lt;13,Summary!$M34,if(AZ3&lt;25,Summary!$N34,if(AZ3&lt;37,Summary!$O34,if(AZ3&lt;49,Summary!$P34, Summary!$Q34))))</f>
        <v>92518.52189</v>
      </c>
      <c r="BA48" s="72">
        <f>BA23*if(BA3&lt;13,Summary!$M34,if(BA3&lt;25,Summary!$N34,if(BA3&lt;37,Summary!$O34,if(BA3&lt;49,Summary!$P34, Summary!$Q34))))</f>
        <v>101162.7439</v>
      </c>
      <c r="BB48" s="72">
        <f>BB23*if(BB3&lt;13,Summary!$M34,if(BB3&lt;25,Summary!$N34,if(BB3&lt;37,Summary!$O34,if(BB3&lt;49,Summary!$P34, Summary!$Q34))))</f>
        <v>110614.6644</v>
      </c>
      <c r="BC48" s="72">
        <f>BC23*if(BC3&lt;13,Summary!$M34,if(BC3&lt;25,Summary!$N34,if(BC3&lt;37,Summary!$O34,if(BC3&lt;49,Summary!$P34, Summary!$Q34))))</f>
        <v>120949.8287</v>
      </c>
      <c r="BD48" s="72">
        <f>BD23*if(BD3&lt;13,Summary!$M34,if(BD3&lt;25,Summary!$N34,if(BD3&lt;37,Summary!$O34,if(BD3&lt;49,Summary!$P34, Summary!$Q34))))</f>
        <v>132250.5315</v>
      </c>
      <c r="BE48" s="72">
        <f>BE23*if(BE3&lt;13,Summary!$M34,if(BE3&lt;25,Summary!$N34,if(BE3&lt;37,Summary!$O34,if(BE3&lt;49,Summary!$P34, Summary!$Q34))))</f>
        <v>144607.1157</v>
      </c>
      <c r="BF48" s="72">
        <f>BF23*if(BF3&lt;13,Summary!$M34,if(BF3&lt;25,Summary!$N34,if(BF3&lt;37,Summary!$O34,if(BF3&lt;49,Summary!$P34, Summary!$Q34))))</f>
        <v>158117.9719</v>
      </c>
      <c r="BG48" s="72">
        <f>BG23*if(BG3&lt;13,Summary!$M34,if(BG3&lt;25,Summary!$N34,if(BG3&lt;37,Summary!$O34,if(BG3&lt;49,Summary!$P34, Summary!$Q34))))</f>
        <v>172891.4857</v>
      </c>
      <c r="BH48" s="72">
        <f>BH23*if(BH3&lt;13,Summary!$M34,if(BH3&lt;25,Summary!$N34,if(BH3&lt;37,Summary!$O34,if(BH3&lt;49,Summary!$P34, Summary!$Q34))))</f>
        <v>189044.9334</v>
      </c>
      <c r="BI48" s="72">
        <f>BI23*if(BI3&lt;13,Summary!$M34,if(BI3&lt;25,Summary!$N34,if(BI3&lt;37,Summary!$O34,if(BI3&lt;49,Summary!$P34, Summary!$Q34))))</f>
        <v>206707.6642</v>
      </c>
      <c r="BJ48" s="72">
        <f>BJ23*if(BJ3&lt;13,Summary!$M34,if(BJ3&lt;25,Summary!$N34,if(BJ3&lt;37,Summary!$O34,if(BJ3&lt;49,Summary!$P34, Summary!$Q34))))</f>
        <v>226020.7735</v>
      </c>
      <c r="BK48" s="72">
        <f>BK23*if(BK3&lt;13,Summary!$M34,if(BK3&lt;25,Summary!$N34,if(BK3&lt;37,Summary!$O34,if(BK3&lt;49,Summary!$P34, Summary!$Q34))))</f>
        <v>247138.2724</v>
      </c>
      <c r="BL48" s="72">
        <f>BL23*if(BL3&lt;13,Summary!$M34,if(BL3&lt;25,Summary!$N34,if(BL3&lt;37,Summary!$O34,if(BL3&lt;49,Summary!$P34, Summary!$Q34))))</f>
        <v>270228.645</v>
      </c>
      <c r="BM48" s="72">
        <f>BM23*if(BM3&lt;13,Summary!$M34,if(BM3&lt;25,Summary!$N34,if(BM3&lt;37,Summary!$O34,if(BM3&lt;49,Summary!$P34, Summary!$Q34))))</f>
        <v>295476.4712</v>
      </c>
      <c r="BN48" s="72">
        <f>BN23*if(BN3&lt;13,Summary!$M34,if(BN3&lt;25,Summary!$N34,if(BN3&lt;37,Summary!$O34,if(BN3&lt;49,Summary!$P34, Summary!$Q34))))</f>
        <v>323083.3347</v>
      </c>
      <c r="BO48" s="72">
        <f>BO23*if(BO3&lt;13,Summary!$M34,if(BO3&lt;25,Summary!$N34,if(BO3&lt;37,Summary!$O34,if(BO3&lt;49,Summary!$P34, Summary!$Q34))))</f>
        <v>353269.5113</v>
      </c>
      <c r="BP48" s="72">
        <f>BP23*if(BP3&lt;13,Summary!$M34,if(BP3&lt;25,Summary!$N34,if(BP3&lt;37,Summary!$O34,if(BP3&lt;49,Summary!$P34, Summary!$Q34))))</f>
        <v>386276.1095</v>
      </c>
      <c r="BQ48" s="72">
        <f>BQ23*if(BQ3&lt;13,Summary!$M34,if(BQ3&lt;25,Summary!$N34,if(BQ3&lt;37,Summary!$O34,if(BQ3&lt;49,Summary!$P34, Summary!$Q34))))</f>
        <v>422366.4342</v>
      </c>
      <c r="BR48" s="72">
        <f>BR23*if(BR3&lt;13,Summary!$M34,if(BR3&lt;25,Summary!$N34,if(BR3&lt;37,Summary!$O34,if(BR3&lt;49,Summary!$P34, Summary!$Q34))))</f>
        <v>461828.9729</v>
      </c>
      <c r="BS48" s="72">
        <f>BS23*if(BS3&lt;13,Summary!$M34,if(BS3&lt;25,Summary!$N34,if(BS3&lt;37,Summary!$O34,if(BS3&lt;49,Summary!$P34, Summary!$Q34))))</f>
        <v>504978.4321</v>
      </c>
      <c r="BT48" s="72">
        <f>BT23*if(BT3&lt;13,Summary!$M34,if(BT3&lt;25,Summary!$N34,if(BT3&lt;37,Summary!$O34,if(BT3&lt;49,Summary!$P34, Summary!$Q34))))</f>
        <v>552159.5035</v>
      </c>
      <c r="BU48" s="72">
        <f>BU23*if(BU3&lt;13,Summary!$M34,if(BU3&lt;25,Summary!$N34,if(BU3&lt;37,Summary!$O34,if(BU3&lt;49,Summary!$P34, Summary!$Q34))))</f>
        <v>603748.6803</v>
      </c>
    </row>
    <row r="49" ht="15.75" customHeight="1">
      <c r="A49" s="60" t="s">
        <v>107</v>
      </c>
      <c r="B49" s="72">
        <f>max(B9*if(B2&lt;13,Summary!$M35,if(B2&lt;25,Summary!$N35,if(B2&lt;37,Summary!$O35,if(B2&lt;49,Summary!$P35, Summary!$Q35)))),if(B2&lt;13,Summary!$M36,if(B2&lt;25,Summary!$N36,if(B2&lt;37,Summary!$O36,if(B2&lt;49,Summary!$P36, Summary!$Q36)))))</f>
        <v>5000</v>
      </c>
      <c r="C49" s="72">
        <f>max(C9*if(C2&lt;13,Summary!$M35,if(C2&lt;25,Summary!$N35,if(C2&lt;37,Summary!$O35,if(C2&lt;49,Summary!$P35, Summary!$Q35)))),if(C2&lt;13,Summary!$M36,if(C2&lt;25,Summary!$N36,if(C2&lt;37,Summary!$O36,if(C2&lt;49,Summary!$P36, Summary!$Q36)))))</f>
        <v>5000</v>
      </c>
      <c r="D49" s="72">
        <f>max(D9*if(D2&lt;13,Summary!$M35,if(D2&lt;25,Summary!$N35,if(D2&lt;37,Summary!$O35,if(D2&lt;49,Summary!$P35, Summary!$Q35)))),if(D2&lt;13,Summary!$M36,if(D2&lt;25,Summary!$N36,if(D2&lt;37,Summary!$O36,if(D2&lt;49,Summary!$P36, Summary!$Q36)))))</f>
        <v>5000</v>
      </c>
      <c r="E49" s="72">
        <f>max(E9*if(E2&lt;13,Summary!$M35,if(E2&lt;25,Summary!$N35,if(E2&lt;37,Summary!$O35,if(E2&lt;49,Summary!$P35, Summary!$Q35)))),if(E2&lt;13,Summary!$M36,if(E2&lt;25,Summary!$N36,if(E2&lt;37,Summary!$O36,if(E2&lt;49,Summary!$P36, Summary!$Q36)))))</f>
        <v>5000</v>
      </c>
      <c r="F49" s="72">
        <f>max(F9*if(F2&lt;13,Summary!$M35,if(F2&lt;25,Summary!$N35,if(F2&lt;37,Summary!$O35,if(F2&lt;49,Summary!$P35, Summary!$Q35)))),if(F2&lt;13,Summary!$M36,if(F2&lt;25,Summary!$N36,if(F2&lt;37,Summary!$O36,if(F2&lt;49,Summary!$P36, Summary!$Q36)))))</f>
        <v>5000</v>
      </c>
      <c r="G49" s="72">
        <f>max(G9*if(G2&lt;13,Summary!$M35,if(G2&lt;25,Summary!$N35,if(G2&lt;37,Summary!$O35,if(G2&lt;49,Summary!$P35, Summary!$Q35)))),if(G2&lt;13,Summary!$M36,if(G2&lt;25,Summary!$N36,if(G2&lt;37,Summary!$O36,if(G2&lt;49,Summary!$P36, Summary!$Q36)))))</f>
        <v>5000</v>
      </c>
      <c r="H49" s="72">
        <f>max(H9*if(H2&lt;13,Summary!$M35,if(H2&lt;25,Summary!$N35,if(H2&lt;37,Summary!$O35,if(H2&lt;49,Summary!$P35, Summary!$Q35)))),if(H2&lt;13,Summary!$M36,if(H2&lt;25,Summary!$N36,if(H2&lt;37,Summary!$O36,if(H2&lt;49,Summary!$P36, Summary!$Q36)))))</f>
        <v>5000</v>
      </c>
      <c r="I49" s="72">
        <f>max(I9*if(I2&lt;13,Summary!$M35,if(I2&lt;25,Summary!$N35,if(I2&lt;37,Summary!$O35,if(I2&lt;49,Summary!$P35, Summary!$Q35)))),if(I2&lt;13,Summary!$M36,if(I2&lt;25,Summary!$N36,if(I2&lt;37,Summary!$O36,if(I2&lt;49,Summary!$P36, Summary!$Q36)))))</f>
        <v>5000</v>
      </c>
      <c r="J49" s="72">
        <f>max(J9*if(J2&lt;13,Summary!$M35,if(J2&lt;25,Summary!$N35,if(J2&lt;37,Summary!$O35,if(J2&lt;49,Summary!$P35, Summary!$Q35)))),if(J2&lt;13,Summary!$M36,if(J2&lt;25,Summary!$N36,if(J2&lt;37,Summary!$O36,if(J2&lt;49,Summary!$P36, Summary!$Q36)))))</f>
        <v>5000</v>
      </c>
      <c r="K49" s="72">
        <f>max(K9*if(K2&lt;13,Summary!$M35,if(K2&lt;25,Summary!$N35,if(K2&lt;37,Summary!$O35,if(K2&lt;49,Summary!$P35, Summary!$Q35)))),if(K2&lt;13,Summary!$M36,if(K2&lt;25,Summary!$N36,if(K2&lt;37,Summary!$O36,if(K2&lt;49,Summary!$P36, Summary!$Q36)))))</f>
        <v>5000</v>
      </c>
      <c r="L49" s="72">
        <f>max(L9*if(L2&lt;13,Summary!$M35,if(L2&lt;25,Summary!$N35,if(L2&lt;37,Summary!$O35,if(L2&lt;49,Summary!$P35, Summary!$Q35)))),if(L2&lt;13,Summary!$M36,if(L2&lt;25,Summary!$N36,if(L2&lt;37,Summary!$O36,if(L2&lt;49,Summary!$P36, Summary!$Q36)))))</f>
        <v>5000</v>
      </c>
      <c r="M49" s="72">
        <f>max(M9*if(M2&lt;13,Summary!$M35,if(M2&lt;25,Summary!$N35,if(M2&lt;37,Summary!$O35,if(M2&lt;49,Summary!$P35, Summary!$Q35)))),if(M2&lt;13,Summary!$M36,if(M2&lt;25,Summary!$N36,if(M2&lt;37,Summary!$O36,if(M2&lt;49,Summary!$P36, Summary!$Q36)))))</f>
        <v>5000</v>
      </c>
      <c r="N49" s="72">
        <f>max(N9*if(N2&lt;13,Summary!$M35,if(N2&lt;25,Summary!$N35,if(N2&lt;37,Summary!$O35,if(N2&lt;49,Summary!$P35, Summary!$Q35)))),if(N2&lt;13,Summary!$M36,if(N2&lt;25,Summary!$N36,if(N2&lt;37,Summary!$O36,if(N2&lt;49,Summary!$P36, Summary!$Q36)))))</f>
        <v>7500</v>
      </c>
      <c r="O49" s="72">
        <f>max(O9*if(O2&lt;13,Summary!$M35,if(O2&lt;25,Summary!$N35,if(O2&lt;37,Summary!$O35,if(O2&lt;49,Summary!$P35, Summary!$Q35)))),if(O2&lt;13,Summary!$M36,if(O2&lt;25,Summary!$N36,if(O2&lt;37,Summary!$O36,if(O2&lt;49,Summary!$P36, Summary!$Q36)))))</f>
        <v>7500</v>
      </c>
      <c r="P49" s="72">
        <f>max(P9*if(P2&lt;13,Summary!$M35,if(P2&lt;25,Summary!$N35,if(P2&lt;37,Summary!$O35,if(P2&lt;49,Summary!$P35, Summary!$Q35)))),if(P2&lt;13,Summary!$M36,if(P2&lt;25,Summary!$N36,if(P2&lt;37,Summary!$O36,if(P2&lt;49,Summary!$P36, Summary!$Q36)))))</f>
        <v>7500</v>
      </c>
      <c r="Q49" s="72">
        <f>max(Q9*if(Q2&lt;13,Summary!$M35,if(Q2&lt;25,Summary!$N35,if(Q2&lt;37,Summary!$O35,if(Q2&lt;49,Summary!$P35, Summary!$Q35)))),if(Q2&lt;13,Summary!$M36,if(Q2&lt;25,Summary!$N36,if(Q2&lt;37,Summary!$O36,if(Q2&lt;49,Summary!$P36, Summary!$Q36)))))</f>
        <v>7500</v>
      </c>
      <c r="R49" s="72">
        <f>max(R9*if(R2&lt;13,Summary!$M35,if(R2&lt;25,Summary!$N35,if(R2&lt;37,Summary!$O35,if(R2&lt;49,Summary!$P35, Summary!$Q35)))),if(R2&lt;13,Summary!$M36,if(R2&lt;25,Summary!$N36,if(R2&lt;37,Summary!$O36,if(R2&lt;49,Summary!$P36, Summary!$Q36)))))</f>
        <v>7500</v>
      </c>
      <c r="S49" s="72">
        <f>max(S9*if(S2&lt;13,Summary!$M35,if(S2&lt;25,Summary!$N35,if(S2&lt;37,Summary!$O35,if(S2&lt;49,Summary!$P35, Summary!$Q35)))),if(S2&lt;13,Summary!$M36,if(S2&lt;25,Summary!$N36,if(S2&lt;37,Summary!$O36,if(S2&lt;49,Summary!$P36, Summary!$Q36)))))</f>
        <v>7500</v>
      </c>
      <c r="T49" s="72">
        <f>max(T9*if(T2&lt;13,Summary!$M35,if(T2&lt;25,Summary!$N35,if(T2&lt;37,Summary!$O35,if(T2&lt;49,Summary!$P35, Summary!$Q35)))),if(T2&lt;13,Summary!$M36,if(T2&lt;25,Summary!$N36,if(T2&lt;37,Summary!$O36,if(T2&lt;49,Summary!$P36, Summary!$Q36)))))</f>
        <v>7500</v>
      </c>
      <c r="U49" s="72">
        <f>max(U9*if(U2&lt;13,Summary!$M35,if(U2&lt;25,Summary!$N35,if(U2&lt;37,Summary!$O35,if(U2&lt;49,Summary!$P35, Summary!$Q35)))),if(U2&lt;13,Summary!$M36,if(U2&lt;25,Summary!$N36,if(U2&lt;37,Summary!$O36,if(U2&lt;49,Summary!$P36, Summary!$Q36)))))</f>
        <v>7500</v>
      </c>
      <c r="V49" s="72">
        <f>max(V9*if(V2&lt;13,Summary!$M35,if(V2&lt;25,Summary!$N35,if(V2&lt;37,Summary!$O35,if(V2&lt;49,Summary!$P35, Summary!$Q35)))),if(V2&lt;13,Summary!$M36,if(V2&lt;25,Summary!$N36,if(V2&lt;37,Summary!$O36,if(V2&lt;49,Summary!$P36, Summary!$Q36)))))</f>
        <v>8177.56416</v>
      </c>
      <c r="W49" s="72">
        <f>max(W9*if(W2&lt;13,Summary!$M35,if(W2&lt;25,Summary!$N35,if(W2&lt;37,Summary!$O35,if(W2&lt;49,Summary!$P35, Summary!$Q35)))),if(W2&lt;13,Summary!$M36,if(W2&lt;25,Summary!$N36,if(W2&lt;37,Summary!$O36,if(W2&lt;49,Summary!$P36, Summary!$Q36)))))</f>
        <v>9662.3424</v>
      </c>
      <c r="X49" s="72">
        <f>max(X9*if(X2&lt;13,Summary!$M35,if(X2&lt;25,Summary!$N35,if(X2&lt;37,Summary!$O35,if(X2&lt;49,Summary!$P35, Summary!$Q35)))),if(X2&lt;13,Summary!$M36,if(X2&lt;25,Summary!$N36,if(X2&lt;37,Summary!$O36,if(X2&lt;49,Summary!$P36, Summary!$Q36)))))</f>
        <v>11416.8384</v>
      </c>
      <c r="Y49" s="72">
        <f>max(Y9*if(Y2&lt;13,Summary!$M35,if(Y2&lt;25,Summary!$N35,if(Y2&lt;37,Summary!$O35,if(Y2&lt;49,Summary!$P35, Summary!$Q35)))),if(Y2&lt;13,Summary!$M36,if(Y2&lt;25,Summary!$N36,if(Y2&lt;37,Summary!$O36,if(Y2&lt;49,Summary!$P36, Summary!$Q36)))))</f>
        <v>13490.80704</v>
      </c>
      <c r="Z49" s="72">
        <f>max(Z9*if(Z2&lt;13,Summary!$M35,if(Z2&lt;25,Summary!$N35,if(Z2&lt;37,Summary!$O35,if(Z2&lt;49,Summary!$P35, Summary!$Q35)))),if(Z2&lt;13,Summary!$M36,if(Z2&lt;25,Summary!$N36,if(Z2&lt;37,Summary!$O36,if(Z2&lt;49,Summary!$P36, Summary!$Q36)))))</f>
        <v>13864.81412</v>
      </c>
      <c r="AA49" s="72">
        <f>max(AA9*if(AA2&lt;13,Summary!$M35,if(AA2&lt;25,Summary!$N35,if(AA2&lt;37,Summary!$O35,if(AA2&lt;49,Summary!$P35, Summary!$Q35)))),if(AA2&lt;13,Summary!$M36,if(AA2&lt;25,Summary!$N36,if(AA2&lt;37,Summary!$O36,if(AA2&lt;49,Summary!$P36, Summary!$Q36)))))</f>
        <v>15903.52528</v>
      </c>
      <c r="AB49" s="72">
        <f>max(AB9*if(AB2&lt;13,Summary!$M35,if(AB2&lt;25,Summary!$N35,if(AB2&lt;37,Summary!$O35,if(AB2&lt;49,Summary!$P35, Summary!$Q35)))),if(AB2&lt;13,Summary!$M36,if(AB2&lt;25,Summary!$N36,if(AB2&lt;37,Summary!$O36,if(AB2&lt;49,Summary!$P36, Summary!$Q36)))))</f>
        <v>18231.18047</v>
      </c>
      <c r="AC49" s="72">
        <f>max(AC9*if(AC2&lt;13,Summary!$M35,if(AC2&lt;25,Summary!$N35,if(AC2&lt;37,Summary!$O35,if(AC2&lt;49,Summary!$P35, Summary!$Q35)))),if(AC2&lt;13,Summary!$M36,if(AC2&lt;25,Summary!$N36,if(AC2&lt;37,Summary!$O36,if(AC2&lt;49,Summary!$P36, Summary!$Q36)))))</f>
        <v>20901.48095</v>
      </c>
      <c r="AD49" s="72">
        <f>max(AD9*if(AD2&lt;13,Summary!$M35,if(AD2&lt;25,Summary!$N35,if(AD2&lt;37,Summary!$O35,if(AD2&lt;49,Summary!$P35, Summary!$Q35)))),if(AD2&lt;13,Summary!$M36,if(AD2&lt;25,Summary!$N36,if(AD2&lt;37,Summary!$O36,if(AD2&lt;49,Summary!$P36, Summary!$Q36)))))</f>
        <v>23962.83979</v>
      </c>
      <c r="AE49" s="72">
        <f>max(AE9*if(AE2&lt;13,Summary!$M35,if(AE2&lt;25,Summary!$N35,if(AE2&lt;37,Summary!$O35,if(AE2&lt;49,Summary!$P35, Summary!$Q35)))),if(AE2&lt;13,Summary!$M36,if(AE2&lt;25,Summary!$N36,if(AE2&lt;37,Summary!$O36,if(AE2&lt;49,Summary!$P36, Summary!$Q36)))))</f>
        <v>27472.95046</v>
      </c>
      <c r="AF49" s="72">
        <f>max(AF9*if(AF2&lt;13,Summary!$M35,if(AF2&lt;25,Summary!$N35,if(AF2&lt;37,Summary!$O35,if(AF2&lt;49,Summary!$P35, Summary!$Q35)))),if(AF2&lt;13,Summary!$M36,if(AF2&lt;25,Summary!$N36,if(AF2&lt;37,Summary!$O36,if(AF2&lt;49,Summary!$P36, Summary!$Q36)))))</f>
        <v>31496.90988</v>
      </c>
      <c r="AG49" s="72">
        <f>max(AG9*if(AG2&lt;13,Summary!$M35,if(AG2&lt;25,Summary!$N35,if(AG2&lt;37,Summary!$O35,if(AG2&lt;49,Summary!$P35, Summary!$Q35)))),if(AG2&lt;13,Summary!$M36,if(AG2&lt;25,Summary!$N36,if(AG2&lt;37,Summary!$O36,if(AG2&lt;49,Summary!$P36, Summary!$Q36)))))</f>
        <v>36110.39139</v>
      </c>
      <c r="AH49" s="72">
        <f>max(AH9*if(AH2&lt;13,Summary!$M35,if(AH2&lt;25,Summary!$N35,if(AH2&lt;37,Summary!$O35,if(AH2&lt;49,Summary!$P35, Summary!$Q35)))),if(AH2&lt;13,Summary!$M36,if(AH2&lt;25,Summary!$N36,if(AH2&lt;37,Summary!$O36,if(AH2&lt;49,Summary!$P36, Summary!$Q36)))))</f>
        <v>41399.64473</v>
      </c>
      <c r="AI49" s="72">
        <f>max(AI9*if(AI2&lt;13,Summary!$M35,if(AI2&lt;25,Summary!$N35,if(AI2&lt;37,Summary!$O35,if(AI2&lt;49,Summary!$P35, Summary!$Q35)))),if(AI2&lt;13,Summary!$M36,if(AI2&lt;25,Summary!$N36,if(AI2&lt;37,Summary!$O36,if(AI2&lt;49,Summary!$P36, Summary!$Q36)))))</f>
        <v>47463.37296</v>
      </c>
      <c r="AJ49" s="72">
        <f>max(AJ9*if(AJ2&lt;13,Summary!$M35,if(AJ2&lt;25,Summary!$N35,if(AJ2&lt;37,Summary!$O35,if(AJ2&lt;49,Summary!$P35, Summary!$Q35)))),if(AJ2&lt;13,Summary!$M36,if(AJ2&lt;25,Summary!$N36,if(AJ2&lt;37,Summary!$O36,if(AJ2&lt;49,Summary!$P36, Summary!$Q36)))))</f>
        <v>54415.08606</v>
      </c>
      <c r="AK49" s="72">
        <f>max(AK9*if(AK2&lt;13,Summary!$M35,if(AK2&lt;25,Summary!$N35,if(AK2&lt;37,Summary!$O35,if(AK2&lt;49,Summary!$P35, Summary!$Q35)))),if(AK2&lt;13,Summary!$M36,if(AK2&lt;25,Summary!$N36,if(AK2&lt;37,Summary!$O36,if(AK2&lt;49,Summary!$P36, Summary!$Q36)))))</f>
        <v>62385.21628</v>
      </c>
      <c r="AL49" s="72">
        <f>max(AL9*if(AL2&lt;13,Summary!$M35,if(AL2&lt;25,Summary!$N35,if(AL2&lt;37,Summary!$O35,if(AL2&lt;49,Summary!$P35, Summary!$Q35)))),if(AL2&lt;13,Summary!$M36,if(AL2&lt;25,Summary!$N36,if(AL2&lt;37,Summary!$O36,if(AL2&lt;49,Summary!$P36, Summary!$Q36)))))</f>
        <v>62562.19248</v>
      </c>
      <c r="AM49" s="72">
        <f>max(AM9*if(AM2&lt;13,Summary!$M35,if(AM2&lt;25,Summary!$N35,if(AM2&lt;37,Summary!$O35,if(AM2&lt;49,Summary!$P35, Summary!$Q35)))),if(AM2&lt;13,Summary!$M36,if(AM2&lt;25,Summary!$N36,if(AM2&lt;37,Summary!$O36,if(AM2&lt;49,Summary!$P36, Summary!$Q36)))))</f>
        <v>69926.61486</v>
      </c>
      <c r="AN49" s="72">
        <f>max(AN9*if(AN2&lt;13,Summary!$M35,if(AN2&lt;25,Summary!$N35,if(AN2&lt;37,Summary!$O35,if(AN2&lt;49,Summary!$P35, Summary!$Q35)))),if(AN2&lt;13,Summary!$M36,if(AN2&lt;25,Summary!$N36,if(AN2&lt;37,Summary!$O36,if(AN2&lt;49,Summary!$P36, Summary!$Q36)))))</f>
        <v>78131.26059</v>
      </c>
      <c r="AO49" s="72">
        <f>max(AO9*if(AO2&lt;13,Summary!$M35,if(AO2&lt;25,Summary!$N35,if(AO2&lt;37,Summary!$O35,if(AO2&lt;49,Summary!$P35, Summary!$Q35)))),if(AO2&lt;13,Summary!$M36,if(AO2&lt;25,Summary!$N36,if(AO2&lt;37,Summary!$O36,if(AO2&lt;49,Summary!$P36, Summary!$Q36)))))</f>
        <v>87301.45732</v>
      </c>
      <c r="AP49" s="72">
        <f>max(AP9*if(AP2&lt;13,Summary!$M35,if(AP2&lt;25,Summary!$N35,if(AP2&lt;37,Summary!$O35,if(AP2&lt;49,Summary!$P35, Summary!$Q35)))),if(AP2&lt;13,Summary!$M36,if(AP2&lt;25,Summary!$N36,if(AP2&lt;37,Summary!$O36,if(AP2&lt;49,Summary!$P36, Summary!$Q36)))))</f>
        <v>97547.70178</v>
      </c>
      <c r="AQ49" s="72">
        <f>max(AQ9*if(AQ2&lt;13,Summary!$M35,if(AQ2&lt;25,Summary!$N35,if(AQ2&lt;37,Summary!$O35,if(AQ2&lt;49,Summary!$P35, Summary!$Q35)))),if(AQ2&lt;13,Summary!$M36,if(AQ2&lt;25,Summary!$N36,if(AQ2&lt;37,Summary!$O36,if(AQ2&lt;49,Summary!$P36, Summary!$Q36)))))</f>
        <v>108997.0394</v>
      </c>
      <c r="AR49" s="72">
        <f>max(AR9*if(AR2&lt;13,Summary!$M35,if(AR2&lt;25,Summary!$N35,if(AR2&lt;37,Summary!$O35,if(AR2&lt;49,Summary!$P35, Summary!$Q35)))),if(AR2&lt;13,Summary!$M36,if(AR2&lt;25,Summary!$N36,if(AR2&lt;37,Summary!$O36,if(AR2&lt;49,Summary!$P36, Summary!$Q36)))))</f>
        <v>121790.7316</v>
      </c>
      <c r="AS49" s="72">
        <f>max(AS9*if(AS2&lt;13,Summary!$M35,if(AS2&lt;25,Summary!$N35,if(AS2&lt;37,Summary!$O35,if(AS2&lt;49,Summary!$P35, Summary!$Q35)))),if(AS2&lt;13,Summary!$M36,if(AS2&lt;25,Summary!$N36,if(AS2&lt;37,Summary!$O36,if(AS2&lt;49,Summary!$P36, Summary!$Q36)))))</f>
        <v>136085.0119</v>
      </c>
      <c r="AT49" s="72">
        <f>max(AT9*if(AT2&lt;13,Summary!$M35,if(AT2&lt;25,Summary!$N35,if(AT2&lt;37,Summary!$O35,if(AT2&lt;49,Summary!$P35, Summary!$Q35)))),if(AT2&lt;13,Summary!$M36,if(AT2&lt;25,Summary!$N36,if(AT2&lt;37,Summary!$O36,if(AT2&lt;49,Summary!$P36, Summary!$Q36)))))</f>
        <v>152057.4698</v>
      </c>
      <c r="AU49" s="72">
        <f>max(AU9*if(AU2&lt;13,Summary!$M35,if(AU2&lt;25,Summary!$N35,if(AU2&lt;37,Summary!$O35,if(AU2&lt;49,Summary!$P35, Summary!$Q35)))),if(AU2&lt;13,Summary!$M36,if(AU2&lt;25,Summary!$N36,if(AU2&lt;37,Summary!$O36,if(AU2&lt;49,Summary!$P36, Summary!$Q36)))))</f>
        <v>169903.551</v>
      </c>
      <c r="AV49" s="72">
        <f>max(AV9*if(AV2&lt;13,Summary!$M35,if(AV2&lt;25,Summary!$N35,if(AV2&lt;37,Summary!$O35,if(AV2&lt;49,Summary!$P35, Summary!$Q35)))),if(AV2&lt;13,Summary!$M36,if(AV2&lt;25,Summary!$N36,if(AV2&lt;37,Summary!$O36,if(AV2&lt;49,Summary!$P36, Summary!$Q36)))))</f>
        <v>189845.8255</v>
      </c>
      <c r="AW49" s="72">
        <f>max(AW9*if(AW2&lt;13,Summary!$M35,if(AW2&lt;25,Summary!$N35,if(AW2&lt;37,Summary!$O35,if(AW2&lt;49,Summary!$P35, Summary!$Q35)))),if(AW2&lt;13,Summary!$M36,if(AW2&lt;25,Summary!$N36,if(AW2&lt;37,Summary!$O36,if(AW2&lt;49,Summary!$P36, Summary!$Q36)))))</f>
        <v>212128.3601</v>
      </c>
      <c r="AX49" s="72">
        <f>max(AX9*if(AX2&lt;13,Summary!$M35,if(AX2&lt;25,Summary!$N35,if(AX2&lt;37,Summary!$O35,if(AX2&lt;49,Summary!$P35, Summary!$Q35)))),if(AX2&lt;13,Summary!$M36,if(AX2&lt;25,Summary!$N36,if(AX2&lt;37,Summary!$O36,if(AX2&lt;49,Summary!$P36, Summary!$Q36)))))</f>
        <v>208349.6662</v>
      </c>
      <c r="AY49" s="72">
        <f>max(AY9*if(AY2&lt;13,Summary!$M35,if(AY2&lt;25,Summary!$N35,if(AY2&lt;37,Summary!$O35,if(AY2&lt;49,Summary!$P35, Summary!$Q35)))),if(AY2&lt;13,Summary!$M36,if(AY2&lt;25,Summary!$N36,if(AY2&lt;37,Summary!$O36,if(AY2&lt;49,Summary!$P36, Summary!$Q36)))))</f>
        <v>227855.4004</v>
      </c>
      <c r="AZ49" s="72">
        <f>max(AZ9*if(AZ2&lt;13,Summary!$M35,if(AZ2&lt;25,Summary!$N35,if(AZ2&lt;37,Summary!$O35,if(AZ2&lt;49,Summary!$P35, Summary!$Q35)))),if(AZ2&lt;13,Summary!$M36,if(AZ2&lt;25,Summary!$N36,if(AZ2&lt;37,Summary!$O36,if(AZ2&lt;49,Summary!$P36, Summary!$Q36)))))</f>
        <v>249141.0068</v>
      </c>
      <c r="BA49" s="72">
        <f>max(BA9*if(BA2&lt;13,Summary!$M35,if(BA2&lt;25,Summary!$N35,if(BA2&lt;37,Summary!$O35,if(BA2&lt;49,Summary!$P35, Summary!$Q35)))),if(BA2&lt;13,Summary!$M36,if(BA2&lt;25,Summary!$N36,if(BA2&lt;37,Summary!$O36,if(BA2&lt;49,Summary!$P36, Summary!$Q36)))))</f>
        <v>272418.8341</v>
      </c>
      <c r="BB49" s="72">
        <f>max(BB9*if(BB2&lt;13,Summary!$M35,if(BB2&lt;25,Summary!$N35,if(BB2&lt;37,Summary!$O35,if(BB2&lt;49,Summary!$P35, Summary!$Q35)))),if(BB2&lt;13,Summary!$M36,if(BB2&lt;25,Summary!$N36,if(BB2&lt;37,Summary!$O36,if(BB2&lt;49,Summary!$P36, Summary!$Q36)))))</f>
        <v>297871.6942</v>
      </c>
      <c r="BC49" s="72">
        <f>max(BC9*if(BC2&lt;13,Summary!$M35,if(BC2&lt;25,Summary!$N35,if(BC2&lt;37,Summary!$O35,if(BC2&lt;49,Summary!$P35, Summary!$Q35)))),if(BC2&lt;13,Summary!$M36,if(BC2&lt;25,Summary!$N36,if(BC2&lt;37,Summary!$O36,if(BC2&lt;49,Summary!$P36, Summary!$Q36)))))</f>
        <v>325703.0211</v>
      </c>
      <c r="BD49" s="72">
        <f>max(BD9*if(BD2&lt;13,Summary!$M35,if(BD2&lt;25,Summary!$N35,if(BD2&lt;37,Summary!$O35,if(BD2&lt;49,Summary!$P35, Summary!$Q35)))),if(BD2&lt;13,Summary!$M36,if(BD2&lt;25,Summary!$N36,if(BD2&lt;37,Summary!$O36,if(BD2&lt;49,Summary!$P36, Summary!$Q36)))))</f>
        <v>356134.4247</v>
      </c>
      <c r="BE49" s="72">
        <f>max(BE9*if(BE2&lt;13,Summary!$M35,if(BE2&lt;25,Summary!$N35,if(BE2&lt;37,Summary!$O35,if(BE2&lt;49,Summary!$P35, Summary!$Q35)))),if(BE2&lt;13,Summary!$M36,if(BE2&lt;25,Summary!$N36,if(BE2&lt;37,Summary!$O36,if(BE2&lt;49,Summary!$P36, Summary!$Q36)))))</f>
        <v>389409.1871</v>
      </c>
      <c r="BF49" s="72">
        <f>max(BF9*if(BF2&lt;13,Summary!$M35,if(BF2&lt;25,Summary!$N35,if(BF2&lt;37,Summary!$O35,if(BF2&lt;49,Summary!$P35, Summary!$Q35)))),if(BF2&lt;13,Summary!$M36,if(BF2&lt;25,Summary!$N36,if(BF2&lt;37,Summary!$O36,if(BF2&lt;49,Summary!$P36, Summary!$Q36)))))</f>
        <v>425792.262</v>
      </c>
      <c r="BG49" s="72">
        <f>max(BG9*if(BG2&lt;13,Summary!$M35,if(BG2&lt;25,Summary!$N35,if(BG2&lt;37,Summary!$O35,if(BG2&lt;49,Summary!$P35, Summary!$Q35)))),if(BG2&lt;13,Summary!$M36,if(BG2&lt;25,Summary!$N36,if(BG2&lt;37,Summary!$O36,if(BG2&lt;49,Summary!$P36, Summary!$Q36)))))</f>
        <v>465575.5185</v>
      </c>
      <c r="BH49" s="72">
        <f>max(BH9*if(BH2&lt;13,Summary!$M35,if(BH2&lt;25,Summary!$N35,if(BH2&lt;37,Summary!$O35,if(BH2&lt;49,Summary!$P35, Summary!$Q35)))),if(BH2&lt;13,Summary!$M36,if(BH2&lt;25,Summary!$N36,if(BH2&lt;37,Summary!$O36,if(BH2&lt;49,Summary!$P36, Summary!$Q36)))))</f>
        <v>509074.7676</v>
      </c>
      <c r="BI49" s="72">
        <f>max(BI9*if(BI2&lt;13,Summary!$M35,if(BI2&lt;25,Summary!$N35,if(BI2&lt;37,Summary!$O35,if(BI2&lt;49,Summary!$P35, Summary!$Q35)))),if(BI2&lt;13,Summary!$M36,if(BI2&lt;25,Summary!$N36,if(BI2&lt;37,Summary!$O36,if(BI2&lt;49,Summary!$P36, Summary!$Q36)))))</f>
        <v>556638.3305</v>
      </c>
      <c r="BJ49" s="72">
        <f>max(BJ9*if(BJ2&lt;13,Summary!$M35,if(BJ2&lt;25,Summary!$N35,if(BJ2&lt;37,Summary!$O35,if(BJ2&lt;49,Summary!$P35, Summary!$Q35)))),if(BJ2&lt;13,Summary!$M36,if(BJ2&lt;25,Summary!$N36,if(BJ2&lt;37,Summary!$O36,if(BJ2&lt;49,Summary!$P36, Summary!$Q36)))))</f>
        <v>608646.1598</v>
      </c>
      <c r="BK49" s="72">
        <f>max(BK9*if(BK2&lt;13,Summary!$M35,if(BK2&lt;25,Summary!$N35,if(BK2&lt;37,Summary!$O35,if(BK2&lt;49,Summary!$P35, Summary!$Q35)))),if(BK2&lt;13,Summary!$M36,if(BK2&lt;25,Summary!$N36,if(BK2&lt;37,Summary!$O36,if(BK2&lt;49,Summary!$P36, Summary!$Q36)))))</f>
        <v>665512.9884</v>
      </c>
      <c r="BL49" s="72">
        <f>max(BL9*if(BL2&lt;13,Summary!$M35,if(BL2&lt;25,Summary!$N35,if(BL2&lt;37,Summary!$O35,if(BL2&lt;49,Summary!$P35, Summary!$Q35)))),if(BL2&lt;13,Summary!$M36,if(BL2&lt;25,Summary!$N36,if(BL2&lt;37,Summary!$O36,if(BL2&lt;49,Summary!$P36, Summary!$Q36)))))</f>
        <v>727692.5236</v>
      </c>
      <c r="BM49" s="72">
        <f>max(BM9*if(BM2&lt;13,Summary!$M35,if(BM2&lt;25,Summary!$N35,if(BM2&lt;37,Summary!$O35,if(BM2&lt;49,Summary!$P35, Summary!$Q35)))),if(BM2&lt;13,Summary!$M36,if(BM2&lt;25,Summary!$N36,if(BM2&lt;37,Summary!$O36,if(BM2&lt;49,Summary!$P36, Summary!$Q36)))))</f>
        <v>795681.816</v>
      </c>
      <c r="BN49" s="72">
        <f>max(BN9*if(BN2&lt;13,Summary!$M35,if(BN2&lt;25,Summary!$N35,if(BN2&lt;37,Summary!$O35,if(BN2&lt;49,Summary!$P35, Summary!$Q35)))),if(BN2&lt;13,Summary!$M36,if(BN2&lt;25,Summary!$N36,if(BN2&lt;37,Summary!$O36,if(BN2&lt;49,Summary!$P36, Summary!$Q36)))))</f>
        <v>870023.706</v>
      </c>
      <c r="BO49" s="72">
        <f>max(BO9*if(BO2&lt;13,Summary!$M35,if(BO2&lt;25,Summary!$N35,if(BO2&lt;37,Summary!$O35,if(BO2&lt;49,Summary!$P35, Summary!$Q35)))),if(BO2&lt;13,Summary!$M36,if(BO2&lt;25,Summary!$N36,if(BO2&lt;37,Summary!$O36,if(BO2&lt;49,Summary!$P36, Summary!$Q36)))))</f>
        <v>951311.3689</v>
      </c>
      <c r="BP49" s="72">
        <f>max(BP9*if(BP2&lt;13,Summary!$M35,if(BP2&lt;25,Summary!$N35,if(BP2&lt;37,Summary!$O35,if(BP2&lt;49,Summary!$P35, Summary!$Q35)))),if(BP2&lt;13,Summary!$M36,if(BP2&lt;25,Summary!$N36,if(BP2&lt;37,Summary!$O36,if(BP2&lt;49,Summary!$P36, Summary!$Q36)))))</f>
        <v>1040194.08</v>
      </c>
      <c r="BQ49" s="72">
        <f>max(BQ9*if(BQ2&lt;13,Summary!$M35,if(BQ2&lt;25,Summary!$N35,if(BQ2&lt;37,Summary!$O35,if(BQ2&lt;49,Summary!$P35, Summary!$Q35)))),if(BQ2&lt;13,Summary!$M36,if(BQ2&lt;25,Summary!$N36,if(BQ2&lt;37,Summary!$O36,if(BQ2&lt;49,Summary!$P36, Summary!$Q36)))))</f>
        <v>1137380.889</v>
      </c>
      <c r="BR49" s="72">
        <f>max(BR9*if(BR2&lt;13,Summary!$M35,if(BR2&lt;25,Summary!$N35,if(BR2&lt;37,Summary!$O35,if(BR2&lt;49,Summary!$P35, Summary!$Q35)))),if(BR2&lt;13,Summary!$M36,if(BR2&lt;25,Summary!$N36,if(BR2&lt;37,Summary!$O36,if(BR2&lt;49,Summary!$P36, Summary!$Q36)))))</f>
        <v>1243648.654</v>
      </c>
      <c r="BS49" s="72">
        <f>max(BS9*if(BS2&lt;13,Summary!$M35,if(BS2&lt;25,Summary!$N35,if(BS2&lt;37,Summary!$O35,if(BS2&lt;49,Summary!$P35, Summary!$Q35)))),if(BS2&lt;13,Summary!$M36,if(BS2&lt;25,Summary!$N36,if(BS2&lt;37,Summary!$O36,if(BS2&lt;49,Summary!$P36, Summary!$Q36)))))</f>
        <v>1359844.844</v>
      </c>
      <c r="BT49" s="72">
        <f>max(BT9*if(BT2&lt;13,Summary!$M35,if(BT2&lt;25,Summary!$N35,if(BT2&lt;37,Summary!$O35,if(BT2&lt;49,Summary!$P35, Summary!$Q35)))),if(BT2&lt;13,Summary!$M36,if(BT2&lt;25,Summary!$N36,if(BT2&lt;37,Summary!$O36,if(BT2&lt;49,Summary!$P36, Summary!$Q36)))))</f>
        <v>1486897.67</v>
      </c>
      <c r="BU49" s="72">
        <f>max(BU9*if(BU2&lt;13,Summary!$M35,if(BU2&lt;25,Summary!$N35,if(BU2&lt;37,Summary!$O35,if(BU2&lt;49,Summary!$P35, Summary!$Q35)))),if(BU2&lt;13,Summary!$M36,if(BU2&lt;25,Summary!$N36,if(BU2&lt;37,Summary!$O36,if(BU2&lt;49,Summary!$P36, Summary!$Q36)))))</f>
        <v>1625820.981</v>
      </c>
    </row>
    <row r="50" ht="15.75" customHeight="1">
      <c r="A50" s="60" t="s">
        <v>113</v>
      </c>
      <c r="B50" s="72">
        <f>max(B9*if(B2&lt;13,Summary!$M37,if(B2&lt;25,Summary!$N37,if(B2&lt;37,Summary!$O37,if(B2&lt;49,Summary!$P37, Summary!$Q37)))),if(B2&lt;13,Summary!$M38,if(B2&lt;25,Summary!$N38,if(B2&lt;37,Summary!$O38,if(B2&lt;49,Summary!$P38, Summary!$Q38)))))</f>
        <v>5000</v>
      </c>
      <c r="C50" s="72">
        <f>max(C9*if(C2&lt;13,Summary!$M37,if(C2&lt;25,Summary!$N37,if(C2&lt;37,Summary!$O37,if(C2&lt;49,Summary!$P37, Summary!$Q37)))),if(C2&lt;13,Summary!$M38,if(C2&lt;25,Summary!$N38,if(C2&lt;37,Summary!$O38,if(C2&lt;49,Summary!$P38, Summary!$Q38)))))</f>
        <v>5000</v>
      </c>
      <c r="D50" s="72">
        <f>max(D9*if(D2&lt;13,Summary!$M37,if(D2&lt;25,Summary!$N37,if(D2&lt;37,Summary!$O37,if(D2&lt;49,Summary!$P37, Summary!$Q37)))),if(D2&lt;13,Summary!$M38,if(D2&lt;25,Summary!$N38,if(D2&lt;37,Summary!$O38,if(D2&lt;49,Summary!$P38, Summary!$Q38)))))</f>
        <v>5000</v>
      </c>
      <c r="E50" s="72">
        <f>max(E9*if(E2&lt;13,Summary!$M37,if(E2&lt;25,Summary!$N37,if(E2&lt;37,Summary!$O37,if(E2&lt;49,Summary!$P37, Summary!$Q37)))),if(E2&lt;13,Summary!$M38,if(E2&lt;25,Summary!$N38,if(E2&lt;37,Summary!$O38,if(E2&lt;49,Summary!$P38, Summary!$Q38)))))</f>
        <v>5000</v>
      </c>
      <c r="F50" s="72">
        <f>max(F9*if(F2&lt;13,Summary!$M37,if(F2&lt;25,Summary!$N37,if(F2&lt;37,Summary!$O37,if(F2&lt;49,Summary!$P37, Summary!$Q37)))),if(F2&lt;13,Summary!$M38,if(F2&lt;25,Summary!$N38,if(F2&lt;37,Summary!$O38,if(F2&lt;49,Summary!$P38, Summary!$Q38)))))</f>
        <v>5000</v>
      </c>
      <c r="G50" s="72">
        <f>max(G9*if(G2&lt;13,Summary!$M37,if(G2&lt;25,Summary!$N37,if(G2&lt;37,Summary!$O37,if(G2&lt;49,Summary!$P37, Summary!$Q37)))),if(G2&lt;13,Summary!$M38,if(G2&lt;25,Summary!$N38,if(G2&lt;37,Summary!$O38,if(G2&lt;49,Summary!$P38, Summary!$Q38)))))</f>
        <v>5000</v>
      </c>
      <c r="H50" s="72">
        <f>max(H9*if(H2&lt;13,Summary!$M37,if(H2&lt;25,Summary!$N37,if(H2&lt;37,Summary!$O37,if(H2&lt;49,Summary!$P37, Summary!$Q37)))),if(H2&lt;13,Summary!$M38,if(H2&lt;25,Summary!$N38,if(H2&lt;37,Summary!$O38,if(H2&lt;49,Summary!$P38, Summary!$Q38)))))</f>
        <v>5000</v>
      </c>
      <c r="I50" s="72">
        <f>max(I9*if(I2&lt;13,Summary!$M37,if(I2&lt;25,Summary!$N37,if(I2&lt;37,Summary!$O37,if(I2&lt;49,Summary!$P37, Summary!$Q37)))),if(I2&lt;13,Summary!$M38,if(I2&lt;25,Summary!$N38,if(I2&lt;37,Summary!$O38,if(I2&lt;49,Summary!$P38, Summary!$Q38)))))</f>
        <v>5000</v>
      </c>
      <c r="J50" s="72">
        <f>max(J9*if(J2&lt;13,Summary!$M37,if(J2&lt;25,Summary!$N37,if(J2&lt;37,Summary!$O37,if(J2&lt;49,Summary!$P37, Summary!$Q37)))),if(J2&lt;13,Summary!$M38,if(J2&lt;25,Summary!$N38,if(J2&lt;37,Summary!$O38,if(J2&lt;49,Summary!$P38, Summary!$Q38)))))</f>
        <v>5000</v>
      </c>
      <c r="K50" s="72">
        <f>max(K9*if(K2&lt;13,Summary!$M37,if(K2&lt;25,Summary!$N37,if(K2&lt;37,Summary!$O37,if(K2&lt;49,Summary!$P37, Summary!$Q37)))),if(K2&lt;13,Summary!$M38,if(K2&lt;25,Summary!$N38,if(K2&lt;37,Summary!$O38,if(K2&lt;49,Summary!$P38, Summary!$Q38)))))</f>
        <v>5000</v>
      </c>
      <c r="L50" s="72">
        <f>max(L9*if(L2&lt;13,Summary!$M37,if(L2&lt;25,Summary!$N37,if(L2&lt;37,Summary!$O37,if(L2&lt;49,Summary!$P37, Summary!$Q37)))),if(L2&lt;13,Summary!$M38,if(L2&lt;25,Summary!$N38,if(L2&lt;37,Summary!$O38,if(L2&lt;49,Summary!$P38, Summary!$Q38)))))</f>
        <v>5000</v>
      </c>
      <c r="M50" s="72">
        <f>max(M9*if(M2&lt;13,Summary!$M37,if(M2&lt;25,Summary!$N37,if(M2&lt;37,Summary!$O37,if(M2&lt;49,Summary!$P37, Summary!$Q37)))),if(M2&lt;13,Summary!$M38,if(M2&lt;25,Summary!$N38,if(M2&lt;37,Summary!$O38,if(M2&lt;49,Summary!$P38, Summary!$Q38)))))</f>
        <v>5000</v>
      </c>
      <c r="N50" s="72">
        <f>max(N9*if(N2&lt;13,Summary!$M37,if(N2&lt;25,Summary!$N37,if(N2&lt;37,Summary!$O37,if(N2&lt;49,Summary!$P37, Summary!$Q37)))),if(N2&lt;13,Summary!$M38,if(N2&lt;25,Summary!$N38,if(N2&lt;37,Summary!$O38,if(N2&lt;49,Summary!$P38, Summary!$Q38)))))</f>
        <v>8750</v>
      </c>
      <c r="O50" s="72">
        <f>max(O9*if(O2&lt;13,Summary!$M37,if(O2&lt;25,Summary!$N37,if(O2&lt;37,Summary!$O37,if(O2&lt;49,Summary!$P37, Summary!$Q37)))),if(O2&lt;13,Summary!$M38,if(O2&lt;25,Summary!$N38,if(O2&lt;37,Summary!$O38,if(O2&lt;49,Summary!$P38, Summary!$Q38)))))</f>
        <v>8750</v>
      </c>
      <c r="P50" s="72">
        <f>max(P9*if(P2&lt;13,Summary!$M37,if(P2&lt;25,Summary!$N37,if(P2&lt;37,Summary!$O37,if(P2&lt;49,Summary!$P37, Summary!$Q37)))),if(P2&lt;13,Summary!$M38,if(P2&lt;25,Summary!$N38,if(P2&lt;37,Summary!$O38,if(P2&lt;49,Summary!$P38, Summary!$Q38)))))</f>
        <v>8750</v>
      </c>
      <c r="Q50" s="72">
        <f>max(Q9*if(Q2&lt;13,Summary!$M37,if(Q2&lt;25,Summary!$N37,if(Q2&lt;37,Summary!$O37,if(Q2&lt;49,Summary!$P37, Summary!$Q37)))),if(Q2&lt;13,Summary!$M38,if(Q2&lt;25,Summary!$N38,if(Q2&lt;37,Summary!$O38,if(Q2&lt;49,Summary!$P38, Summary!$Q38)))))</f>
        <v>8750</v>
      </c>
      <c r="R50" s="72">
        <f>max(R9*if(R2&lt;13,Summary!$M37,if(R2&lt;25,Summary!$N37,if(R2&lt;37,Summary!$O37,if(R2&lt;49,Summary!$P37, Summary!$Q37)))),if(R2&lt;13,Summary!$M38,if(R2&lt;25,Summary!$N38,if(R2&lt;37,Summary!$O38,if(R2&lt;49,Summary!$P38, Summary!$Q38)))))</f>
        <v>8750</v>
      </c>
      <c r="S50" s="72">
        <f>max(S9*if(S2&lt;13,Summary!$M37,if(S2&lt;25,Summary!$N37,if(S2&lt;37,Summary!$O37,if(S2&lt;49,Summary!$P37, Summary!$Q37)))),if(S2&lt;13,Summary!$M38,if(S2&lt;25,Summary!$N38,if(S2&lt;37,Summary!$O38,if(S2&lt;49,Summary!$P38, Summary!$Q38)))))</f>
        <v>8750</v>
      </c>
      <c r="T50" s="72">
        <f>max(T9*if(T2&lt;13,Summary!$M37,if(T2&lt;25,Summary!$N37,if(T2&lt;37,Summary!$O37,if(T2&lt;49,Summary!$P37, Summary!$Q37)))),if(T2&lt;13,Summary!$M38,if(T2&lt;25,Summary!$N38,if(T2&lt;37,Summary!$O38,if(T2&lt;49,Summary!$P38, Summary!$Q38)))))</f>
        <v>8750</v>
      </c>
      <c r="U50" s="72">
        <f>max(U9*if(U2&lt;13,Summary!$M37,if(U2&lt;25,Summary!$N37,if(U2&lt;37,Summary!$O37,if(U2&lt;49,Summary!$P37, Summary!$Q37)))),if(U2&lt;13,Summary!$M38,if(U2&lt;25,Summary!$N38,if(U2&lt;37,Summary!$O38,if(U2&lt;49,Summary!$P38, Summary!$Q38)))))</f>
        <v>8750</v>
      </c>
      <c r="V50" s="72">
        <f>max(V9*if(V2&lt;13,Summary!$M37,if(V2&lt;25,Summary!$N37,if(V2&lt;37,Summary!$O37,if(V2&lt;49,Summary!$P37, Summary!$Q37)))),if(V2&lt;13,Summary!$M38,if(V2&lt;25,Summary!$N38,if(V2&lt;37,Summary!$O38,if(V2&lt;49,Summary!$P38, Summary!$Q38)))))</f>
        <v>8750</v>
      </c>
      <c r="W50" s="72">
        <f>max(W9*if(W2&lt;13,Summary!$M37,if(W2&lt;25,Summary!$N37,if(W2&lt;37,Summary!$O37,if(W2&lt;49,Summary!$P37, Summary!$Q37)))),if(W2&lt;13,Summary!$M38,if(W2&lt;25,Summary!$N38,if(W2&lt;37,Summary!$O38,if(W2&lt;49,Summary!$P38, Summary!$Q38)))))</f>
        <v>8750</v>
      </c>
      <c r="X50" s="72">
        <f>max(X9*if(X2&lt;13,Summary!$M37,if(X2&lt;25,Summary!$N37,if(X2&lt;37,Summary!$O37,if(X2&lt;49,Summary!$P37, Summary!$Q37)))),if(X2&lt;13,Summary!$M38,if(X2&lt;25,Summary!$N38,if(X2&lt;37,Summary!$O38,if(X2&lt;49,Summary!$P38, Summary!$Q38)))))</f>
        <v>9434.7484</v>
      </c>
      <c r="Y50" s="72">
        <f>max(Y9*if(Y2&lt;13,Summary!$M37,if(Y2&lt;25,Summary!$N37,if(Y2&lt;37,Summary!$O37,if(Y2&lt;49,Summary!$P37, Summary!$Q37)))),if(Y2&lt;13,Summary!$M38,if(Y2&lt;25,Summary!$N38,if(Y2&lt;37,Summary!$O38,if(Y2&lt;49,Summary!$P38, Summary!$Q38)))))</f>
        <v>11148.65304</v>
      </c>
      <c r="Z50" s="72">
        <f>max(Z9*if(Z2&lt;13,Summary!$M37,if(Z2&lt;25,Summary!$N37,if(Z2&lt;37,Summary!$O37,if(Z2&lt;49,Summary!$P37, Summary!$Q37)))),if(Z2&lt;13,Summary!$M38,if(Z2&lt;25,Summary!$N38,if(Z2&lt;37,Summary!$O38,if(Z2&lt;49,Summary!$P38, Summary!$Q38)))))</f>
        <v>15312.5</v>
      </c>
      <c r="AA50" s="72">
        <f>max(AA9*if(AA2&lt;13,Summary!$M37,if(AA2&lt;25,Summary!$N37,if(AA2&lt;37,Summary!$O37,if(AA2&lt;49,Summary!$P37, Summary!$Q37)))),if(AA2&lt;13,Summary!$M38,if(AA2&lt;25,Summary!$N38,if(AA2&lt;37,Summary!$O38,if(AA2&lt;49,Summary!$P38, Summary!$Q38)))))</f>
        <v>15312.5</v>
      </c>
      <c r="AB50" s="72">
        <f>max(AB9*if(AB2&lt;13,Summary!$M37,if(AB2&lt;25,Summary!$N37,if(AB2&lt;37,Summary!$O37,if(AB2&lt;49,Summary!$P37, Summary!$Q37)))),if(AB2&lt;13,Summary!$M38,if(AB2&lt;25,Summary!$N38,if(AB2&lt;37,Summary!$O38,if(AB2&lt;49,Summary!$P38, Summary!$Q38)))))</f>
        <v>15312.5</v>
      </c>
      <c r="AC50" s="72">
        <f>max(AC9*if(AC2&lt;13,Summary!$M37,if(AC2&lt;25,Summary!$N37,if(AC2&lt;37,Summary!$O37,if(AC2&lt;49,Summary!$P37, Summary!$Q37)))),if(AC2&lt;13,Summary!$M38,if(AC2&lt;25,Summary!$N38,if(AC2&lt;37,Summary!$O38,if(AC2&lt;49,Summary!$P38, Summary!$Q38)))))</f>
        <v>16313.15431</v>
      </c>
      <c r="AD50" s="72">
        <f>max(AD9*if(AD2&lt;13,Summary!$M37,if(AD2&lt;25,Summary!$N37,if(AD2&lt;37,Summary!$O37,if(AD2&lt;49,Summary!$P37, Summary!$Q37)))),if(AD2&lt;13,Summary!$M38,if(AD2&lt;25,Summary!$N38,if(AD2&lt;37,Summary!$O38,if(AD2&lt;49,Summary!$P38, Summary!$Q38)))))</f>
        <v>18702.47874</v>
      </c>
      <c r="AE50" s="72">
        <f>max(AE9*if(AE2&lt;13,Summary!$M37,if(AE2&lt;25,Summary!$N37,if(AE2&lt;37,Summary!$O37,if(AE2&lt;49,Summary!$P37, Summary!$Q37)))),if(AE2&lt;13,Summary!$M38,if(AE2&lt;25,Summary!$N38,if(AE2&lt;37,Summary!$O38,if(AE2&lt;49,Summary!$P38, Summary!$Q38)))))</f>
        <v>21442.04428</v>
      </c>
      <c r="AF50" s="72">
        <f>max(AF9*if(AF2&lt;13,Summary!$M37,if(AF2&lt;25,Summary!$N37,if(AF2&lt;37,Summary!$O37,if(AF2&lt;49,Summary!$P37, Summary!$Q37)))),if(AF2&lt;13,Summary!$M38,if(AF2&lt;25,Summary!$N38,if(AF2&lt;37,Summary!$O38,if(AF2&lt;49,Summary!$P38, Summary!$Q38)))))</f>
        <v>24582.65767</v>
      </c>
      <c r="AG50" s="72">
        <f>max(AG9*if(AG2&lt;13,Summary!$M37,if(AG2&lt;25,Summary!$N37,if(AG2&lt;37,Summary!$O37,if(AG2&lt;49,Summary!$P37, Summary!$Q37)))),if(AG2&lt;13,Summary!$M38,if(AG2&lt;25,Summary!$N38,if(AG2&lt;37,Summary!$O38,if(AG2&lt;49,Summary!$P38, Summary!$Q38)))))</f>
        <v>28183.38032</v>
      </c>
      <c r="AH50" s="72">
        <f>max(AH9*if(AH2&lt;13,Summary!$M37,if(AH2&lt;25,Summary!$N37,if(AH2&lt;37,Summary!$O37,if(AH2&lt;49,Summary!$P37, Summary!$Q37)))),if(AH2&lt;13,Summary!$M38,if(AH2&lt;25,Summary!$N38,if(AH2&lt;37,Summary!$O38,if(AH2&lt;49,Summary!$P38, Summary!$Q38)))))</f>
        <v>32311.52828</v>
      </c>
      <c r="AI50" s="72">
        <f>max(AI9*if(AI2&lt;13,Summary!$M37,if(AI2&lt;25,Summary!$N37,if(AI2&lt;37,Summary!$O37,if(AI2&lt;49,Summary!$P37, Summary!$Q37)))),if(AI2&lt;13,Summary!$M38,if(AI2&lt;25,Summary!$N38,if(AI2&lt;37,Summary!$O38,if(AI2&lt;49,Summary!$P38, Summary!$Q38)))))</f>
        <v>37044.13715</v>
      </c>
      <c r="AJ50" s="72">
        <f>max(AJ9*if(AJ2&lt;13,Summary!$M37,if(AJ2&lt;25,Summary!$N37,if(AJ2&lt;37,Summary!$O37,if(AJ2&lt;49,Summary!$P37, Summary!$Q37)))),if(AJ2&lt;13,Summary!$M38,if(AJ2&lt;25,Summary!$N38,if(AJ2&lt;37,Summary!$O38,if(AJ2&lt;49,Summary!$P38, Summary!$Q38)))))</f>
        <v>42469.79903</v>
      </c>
      <c r="AK50" s="72">
        <f>max(AK9*if(AK2&lt;13,Summary!$M37,if(AK2&lt;25,Summary!$N37,if(AK2&lt;37,Summary!$O37,if(AK2&lt;49,Summary!$P37, Summary!$Q37)))),if(AK2&lt;13,Summary!$M38,if(AK2&lt;25,Summary!$N38,if(AK2&lt;37,Summary!$O38,if(AK2&lt;49,Summary!$P38, Summary!$Q38)))))</f>
        <v>48690.31348</v>
      </c>
      <c r="AL50" s="72">
        <f>max(AL9*if(AL2&lt;13,Summary!$M37,if(AL2&lt;25,Summary!$N37,if(AL2&lt;37,Summary!$O37,if(AL2&lt;49,Summary!$P37, Summary!$Q37)))),if(AL2&lt;13,Summary!$M38,if(AL2&lt;25,Summary!$N38,if(AL2&lt;37,Summary!$O38,if(AL2&lt;49,Summary!$P38, Summary!$Q38)))))</f>
        <v>46115.74849</v>
      </c>
      <c r="AM50" s="72">
        <f>max(AM9*if(AM2&lt;13,Summary!$M37,if(AM2&lt;25,Summary!$N37,if(AM2&lt;37,Summary!$O37,if(AM2&lt;49,Summary!$P37, Summary!$Q37)))),if(AM2&lt;13,Summary!$M38,if(AM2&lt;25,Summary!$N38,if(AM2&lt;37,Summary!$O38,if(AM2&lt;49,Summary!$P38, Summary!$Q38)))))</f>
        <v>51544.20036</v>
      </c>
      <c r="AN50" s="72">
        <f>max(AN9*if(AN2&lt;13,Summary!$M37,if(AN2&lt;25,Summary!$N37,if(AN2&lt;37,Summary!$O37,if(AN2&lt;49,Summary!$P37, Summary!$Q37)))),if(AN2&lt;13,Summary!$M38,if(AN2&lt;25,Summary!$N38,if(AN2&lt;37,Summary!$O38,if(AN2&lt;49,Summary!$P38, Summary!$Q38)))))</f>
        <v>57591.99638</v>
      </c>
      <c r="AO50" s="72">
        <f>max(AO9*if(AO2&lt;13,Summary!$M37,if(AO2&lt;25,Summary!$N37,if(AO2&lt;37,Summary!$O37,if(AO2&lt;49,Summary!$P37, Summary!$Q37)))),if(AO2&lt;13,Summary!$M38,if(AO2&lt;25,Summary!$N38,if(AO2&lt;37,Summary!$O38,if(AO2&lt;49,Summary!$P38, Summary!$Q38)))))</f>
        <v>64351.51789</v>
      </c>
      <c r="AP50" s="72">
        <f>max(AP9*if(AP2&lt;13,Summary!$M37,if(AP2&lt;25,Summary!$N37,if(AP2&lt;37,Summary!$O37,if(AP2&lt;49,Summary!$P37, Summary!$Q37)))),if(AP2&lt;13,Summary!$M38,if(AP2&lt;25,Summary!$N38,if(AP2&lt;37,Summary!$O38,if(AP2&lt;49,Summary!$P38, Summary!$Q38)))))</f>
        <v>71904.21408</v>
      </c>
      <c r="AQ50" s="72">
        <f>max(AQ9*if(AQ2&lt;13,Summary!$M37,if(AQ2&lt;25,Summary!$N37,if(AQ2&lt;37,Summary!$O37,if(AQ2&lt;49,Summary!$P37, Summary!$Q37)))),if(AQ2&lt;13,Summary!$M38,if(AQ2&lt;25,Summary!$N38,if(AQ2&lt;37,Summary!$O38,if(AQ2&lt;49,Summary!$P38, Summary!$Q38)))))</f>
        <v>80343.73248</v>
      </c>
      <c r="AR50" s="72">
        <f>max(AR9*if(AR2&lt;13,Summary!$M37,if(AR2&lt;25,Summary!$N37,if(AR2&lt;37,Summary!$O37,if(AR2&lt;49,Summary!$P37, Summary!$Q37)))),if(AR2&lt;13,Summary!$M38,if(AR2&lt;25,Summary!$N38,if(AR2&lt;37,Summary!$O38,if(AR2&lt;49,Summary!$P38, Summary!$Q38)))))</f>
        <v>89774.19946</v>
      </c>
      <c r="AS50" s="72">
        <f>max(AS9*if(AS2&lt;13,Summary!$M37,if(AS2&lt;25,Summary!$N37,if(AS2&lt;37,Summary!$O37,if(AS2&lt;49,Summary!$P37, Summary!$Q37)))),if(AS2&lt;13,Summary!$M38,if(AS2&lt;25,Summary!$N38,if(AS2&lt;37,Summary!$O38,if(AS2&lt;49,Summary!$P38, Summary!$Q38)))))</f>
        <v>100310.7777</v>
      </c>
      <c r="AT50" s="72">
        <f>max(AT9*if(AT2&lt;13,Summary!$M37,if(AT2&lt;25,Summary!$N37,if(AT2&lt;37,Summary!$O37,if(AT2&lt;49,Summary!$P37, Summary!$Q37)))),if(AT2&lt;13,Summary!$M38,if(AT2&lt;25,Summary!$N38,if(AT2&lt;37,Summary!$O38,if(AT2&lt;49,Summary!$P38, Summary!$Q38)))))</f>
        <v>112084.3717</v>
      </c>
      <c r="AU50" s="72">
        <f>max(AU9*if(AU2&lt;13,Summary!$M37,if(AU2&lt;25,Summary!$N37,if(AU2&lt;37,Summary!$O37,if(AU2&lt;49,Summary!$P37, Summary!$Q37)))),if(AU2&lt;13,Summary!$M38,if(AU2&lt;25,Summary!$N38,if(AU2&lt;37,Summary!$O38,if(AU2&lt;49,Summary!$P38, Summary!$Q38)))))</f>
        <v>125239.048</v>
      </c>
      <c r="AV50" s="72">
        <f>max(AV9*if(AV2&lt;13,Summary!$M37,if(AV2&lt;25,Summary!$N37,if(AV2&lt;37,Summary!$O37,if(AV2&lt;49,Summary!$P37, Summary!$Q37)))),if(AV2&lt;13,Summary!$M38,if(AV2&lt;25,Summary!$N38,if(AV2&lt;37,Summary!$O38,if(AV2&lt;49,Summary!$P38, Summary!$Q38)))))</f>
        <v>139938.8671</v>
      </c>
      <c r="AW50" s="72">
        <f>max(AW9*if(AW2&lt;13,Summary!$M37,if(AW2&lt;25,Summary!$N37,if(AW2&lt;37,Summary!$O37,if(AW2&lt;49,Summary!$P37, Summary!$Q37)))),if(AW2&lt;13,Summary!$M38,if(AW2&lt;25,Summary!$N38,if(AW2&lt;37,Summary!$O38,if(AW2&lt;49,Summary!$P38, Summary!$Q38)))))</f>
        <v>156363.7352</v>
      </c>
      <c r="AX50" s="72">
        <f>max(AX9*if(AX2&lt;13,Summary!$M37,if(AX2&lt;25,Summary!$N37,if(AX2&lt;37,Summary!$O37,if(AX2&lt;49,Summary!$P37, Summary!$Q37)))),if(AX2&lt;13,Summary!$M38,if(AX2&lt;25,Summary!$N38,if(AX2&lt;37,Summary!$O38,if(AX2&lt;49,Summary!$P38, Summary!$Q38)))))</f>
        <v>145046.2573</v>
      </c>
      <c r="AY50" s="72">
        <f>max(AY9*if(AY2&lt;13,Summary!$M37,if(AY2&lt;25,Summary!$N37,if(AY2&lt;37,Summary!$O37,if(AY2&lt;49,Summary!$P37, Summary!$Q37)))),if(AY2&lt;13,Summary!$M38,if(AY2&lt;25,Summary!$N38,if(AY2&lt;37,Summary!$O38,if(AY2&lt;49,Summary!$P38, Summary!$Q38)))))</f>
        <v>158625.5147</v>
      </c>
      <c r="AZ50" s="72">
        <f>max(AZ9*if(AZ2&lt;13,Summary!$M37,if(AZ2&lt;25,Summary!$N37,if(AZ2&lt;37,Summary!$O37,if(AZ2&lt;49,Summary!$P37, Summary!$Q37)))),if(AZ2&lt;13,Summary!$M38,if(AZ2&lt;25,Summary!$N38,if(AZ2&lt;37,Summary!$O38,if(AZ2&lt;49,Summary!$P38, Summary!$Q38)))))</f>
        <v>173443.8612</v>
      </c>
      <c r="BA50" s="72">
        <f>max(BA9*if(BA2&lt;13,Summary!$M37,if(BA2&lt;25,Summary!$N37,if(BA2&lt;37,Summary!$O37,if(BA2&lt;49,Summary!$P37, Summary!$Q37)))),if(BA2&lt;13,Summary!$M38,if(BA2&lt;25,Summary!$N38,if(BA2&lt;37,Summary!$O38,if(BA2&lt;49,Summary!$P38, Summary!$Q38)))))</f>
        <v>189649.1271</v>
      </c>
      <c r="BB50" s="72">
        <f>max(BB9*if(BB2&lt;13,Summary!$M37,if(BB2&lt;25,Summary!$N37,if(BB2&lt;37,Summary!$O37,if(BB2&lt;49,Summary!$P37, Summary!$Q37)))),if(BB2&lt;13,Summary!$M38,if(BB2&lt;25,Summary!$N38,if(BB2&lt;37,Summary!$O38,if(BB2&lt;49,Summary!$P38, Summary!$Q38)))))</f>
        <v>207368.58</v>
      </c>
      <c r="BC50" s="72">
        <f>max(BC9*if(BC2&lt;13,Summary!$M37,if(BC2&lt;25,Summary!$N37,if(BC2&lt;37,Summary!$O37,if(BC2&lt;49,Summary!$P37, Summary!$Q37)))),if(BC2&lt;13,Summary!$M38,if(BC2&lt;25,Summary!$N38,if(BC2&lt;37,Summary!$O38,if(BC2&lt;49,Summary!$P38, Summary!$Q38)))))</f>
        <v>226743.844</v>
      </c>
      <c r="BD50" s="72">
        <f>max(BD9*if(BD2&lt;13,Summary!$M37,if(BD2&lt;25,Summary!$N37,if(BD2&lt;37,Summary!$O37,if(BD2&lt;49,Summary!$P37, Summary!$Q37)))),if(BD2&lt;13,Summary!$M38,if(BD2&lt;25,Summary!$N38,if(BD2&lt;37,Summary!$O38,if(BD2&lt;49,Summary!$P38, Summary!$Q38)))))</f>
        <v>247929.1969</v>
      </c>
      <c r="BE50" s="72">
        <f>max(BE9*if(BE2&lt;13,Summary!$M37,if(BE2&lt;25,Summary!$N37,if(BE2&lt;37,Summary!$O37,if(BE2&lt;49,Summary!$P37, Summary!$Q37)))),if(BE2&lt;13,Summary!$M38,if(BE2&lt;25,Summary!$N38,if(BE2&lt;37,Summary!$O38,if(BE2&lt;49,Summary!$P38, Summary!$Q38)))))</f>
        <v>271094.0036</v>
      </c>
      <c r="BF50" s="72">
        <f>max(BF9*if(BF2&lt;13,Summary!$M37,if(BF2&lt;25,Summary!$N37,if(BF2&lt;37,Summary!$O37,if(BF2&lt;49,Summary!$P37, Summary!$Q37)))),if(BF2&lt;13,Summary!$M38,if(BF2&lt;25,Summary!$N38,if(BF2&lt;37,Summary!$O38,if(BF2&lt;49,Summary!$P38, Summary!$Q38)))))</f>
        <v>296422.7164</v>
      </c>
      <c r="BG50" s="72">
        <f>max(BG9*if(BG2&lt;13,Summary!$M37,if(BG2&lt;25,Summary!$N37,if(BG2&lt;37,Summary!$O37,if(BG2&lt;49,Summary!$P37, Summary!$Q37)))),if(BG2&lt;13,Summary!$M38,if(BG2&lt;25,Summary!$N38,if(BG2&lt;37,Summary!$O38,if(BG2&lt;49,Summary!$P38, Summary!$Q38)))))</f>
        <v>324118.5249</v>
      </c>
      <c r="BH50" s="72">
        <f>max(BH9*if(BH2&lt;13,Summary!$M37,if(BH2&lt;25,Summary!$N37,if(BH2&lt;37,Summary!$O37,if(BH2&lt;49,Summary!$P37, Summary!$Q37)))),if(BH2&lt;13,Summary!$M38,if(BH2&lt;25,Summary!$N38,if(BH2&lt;37,Summary!$O38,if(BH2&lt;49,Summary!$P38, Summary!$Q38)))))</f>
        <v>354401.2865</v>
      </c>
      <c r="BI50" s="72">
        <f>max(BI9*if(BI2&lt;13,Summary!$M37,if(BI2&lt;25,Summary!$N37,if(BI2&lt;37,Summary!$O37,if(BI2&lt;49,Summary!$P37, Summary!$Q37)))),if(BI2&lt;13,Summary!$M38,if(BI2&lt;25,Summary!$N38,if(BI2&lt;37,Summary!$O38,if(BI2&lt;49,Summary!$P38, Summary!$Q38)))))</f>
        <v>387513.4912</v>
      </c>
      <c r="BJ50" s="72">
        <f>max(BJ9*if(BJ2&lt;13,Summary!$M37,if(BJ2&lt;25,Summary!$N37,if(BJ2&lt;37,Summary!$O37,if(BJ2&lt;49,Summary!$P37, Summary!$Q37)))),if(BJ2&lt;13,Summary!$M38,if(BJ2&lt;25,Summary!$N38,if(BJ2&lt;37,Summary!$O38,if(BJ2&lt;49,Summary!$P38, Summary!$Q38)))))</f>
        <v>423719.6495</v>
      </c>
      <c r="BK50" s="72">
        <f>max(BK9*if(BK2&lt;13,Summary!$M37,if(BK2&lt;25,Summary!$N37,if(BK2&lt;37,Summary!$O37,if(BK2&lt;49,Summary!$P37, Summary!$Q37)))),if(BK2&lt;13,Summary!$M38,if(BK2&lt;25,Summary!$N38,if(BK2&lt;37,Summary!$O38,if(BK2&lt;49,Summary!$P38, Summary!$Q38)))))</f>
        <v>463308.485</v>
      </c>
      <c r="BL50" s="72">
        <f>max(BL9*if(BL2&lt;13,Summary!$M37,if(BL2&lt;25,Summary!$N37,if(BL2&lt;37,Summary!$O37,if(BL2&lt;49,Summary!$P37, Summary!$Q37)))),if(BL2&lt;13,Summary!$M38,if(BL2&lt;25,Summary!$N38,if(BL2&lt;37,Summary!$O38,if(BL2&lt;49,Summary!$P38, Summary!$Q38)))))</f>
        <v>506595.8539</v>
      </c>
      <c r="BM50" s="72">
        <f>max(BM9*if(BM2&lt;13,Summary!$M37,if(BM2&lt;25,Summary!$N37,if(BM2&lt;37,Summary!$O37,if(BM2&lt;49,Summary!$P37, Summary!$Q37)))),if(BM2&lt;13,Summary!$M38,if(BM2&lt;25,Summary!$N38,if(BM2&lt;37,Summary!$O38,if(BM2&lt;49,Summary!$P38, Summary!$Q38)))))</f>
        <v>553927.7867</v>
      </c>
      <c r="BN50" s="72">
        <f>max(BN9*if(BN2&lt;13,Summary!$M37,if(BN2&lt;25,Summary!$N37,if(BN2&lt;37,Summary!$O37,if(BN2&lt;49,Summary!$P37, Summary!$Q37)))),if(BN2&lt;13,Summary!$M38,if(BN2&lt;25,Summary!$N38,if(BN2&lt;37,Summary!$O38,if(BN2&lt;49,Summary!$P38, Summary!$Q38)))))</f>
        <v>605682.1912</v>
      </c>
      <c r="BO50" s="72">
        <f>max(BO9*if(BO2&lt;13,Summary!$M37,if(BO2&lt;25,Summary!$N37,if(BO2&lt;37,Summary!$O37,if(BO2&lt;49,Summary!$P37, Summary!$Q37)))),if(BO2&lt;13,Summary!$M38,if(BO2&lt;25,Summary!$N38,if(BO2&lt;37,Summary!$O38,if(BO2&lt;49,Summary!$P38, Summary!$Q38)))))</f>
        <v>662272.0168</v>
      </c>
      <c r="BP50" s="72">
        <f>max(BP9*if(BP2&lt;13,Summary!$M37,if(BP2&lt;25,Summary!$N37,if(BP2&lt;37,Summary!$O37,if(BP2&lt;49,Summary!$P37, Summary!$Q37)))),if(BP2&lt;13,Summary!$M38,if(BP2&lt;25,Summary!$N38,if(BP2&lt;37,Summary!$O38,if(BP2&lt;49,Summary!$P38, Summary!$Q38)))))</f>
        <v>724149.2681</v>
      </c>
      <c r="BQ50" s="72">
        <f>max(BQ9*if(BQ2&lt;13,Summary!$M37,if(BQ2&lt;25,Summary!$N37,if(BQ2&lt;37,Summary!$O37,if(BQ2&lt;49,Summary!$P37, Summary!$Q37)))),if(BQ2&lt;13,Summary!$M38,if(BQ2&lt;25,Summary!$N38,if(BQ2&lt;37,Summary!$O38,if(BQ2&lt;49,Summary!$P38, Summary!$Q38)))))</f>
        <v>791807.5612</v>
      </c>
      <c r="BR50" s="72">
        <f>max(BR9*if(BR2&lt;13,Summary!$M37,if(BR2&lt;25,Summary!$N37,if(BR2&lt;37,Summary!$O37,if(BR2&lt;49,Summary!$P37, Summary!$Q37)))),if(BR2&lt;13,Summary!$M38,if(BR2&lt;25,Summary!$N38,if(BR2&lt;37,Summary!$O38,if(BR2&lt;49,Summary!$P38, Summary!$Q38)))))</f>
        <v>865787.7215</v>
      </c>
      <c r="BS50" s="72">
        <f>max(BS9*if(BS2&lt;13,Summary!$M37,if(BS2&lt;25,Summary!$N37,if(BS2&lt;37,Summary!$O37,if(BS2&lt;49,Summary!$P37, Summary!$Q37)))),if(BS2&lt;13,Summary!$M38,if(BS2&lt;25,Summary!$N38,if(BS2&lt;37,Summary!$O38,if(BS2&lt;49,Summary!$P38, Summary!$Q38)))))</f>
        <v>946679.7274</v>
      </c>
      <c r="BT50" s="72">
        <f>max(BT9*if(BT2&lt;13,Summary!$M37,if(BT2&lt;25,Summary!$N37,if(BT2&lt;37,Summary!$O37,if(BT2&lt;49,Summary!$P37, Summary!$Q37)))),if(BT2&lt;13,Summary!$M38,if(BT2&lt;25,Summary!$N38,if(BT2&lt;37,Summary!$O38,if(BT2&lt;49,Summary!$P38, Summary!$Q38)))))</f>
        <v>1035129.77</v>
      </c>
      <c r="BU50" s="72">
        <f>max(BU9*if(BU2&lt;13,Summary!$M37,if(BU2&lt;25,Summary!$N37,if(BU2&lt;37,Summary!$O37,if(BU2&lt;49,Summary!$P37, Summary!$Q37)))),if(BU2&lt;13,Summary!$M38,if(BU2&lt;25,Summary!$N38,if(BU2&lt;37,Summary!$O38,if(BU2&lt;49,Summary!$P38, Summary!$Q38)))))</f>
        <v>1131843.659</v>
      </c>
    </row>
    <row r="51" ht="15.75" customHeight="1">
      <c r="A51" s="60" t="s">
        <v>119</v>
      </c>
      <c r="B51" s="72">
        <f>B9*if(B2&lt;13,Summary!$M39,if(B2&lt;25,Summary!$N39,if(B2&lt;37,Summary!$O39,if(B2&lt;49,Summary!$P39, Summary!$Q39))))</f>
        <v>152.5</v>
      </c>
      <c r="C51" s="72">
        <f>C9*if(C2&lt;13,Summary!$M39,if(C2&lt;25,Summary!$N39,if(C2&lt;37,Summary!$O39,if(C2&lt;49,Summary!$P39, Summary!$Q39))))</f>
        <v>213.5</v>
      </c>
      <c r="D51" s="72">
        <f>D9*if(D2&lt;13,Summary!$M39,if(D2&lt;25,Summary!$N39,if(D2&lt;37,Summary!$O39,if(D2&lt;49,Summary!$P39, Summary!$Q39))))</f>
        <v>272.59375</v>
      </c>
      <c r="E51" s="72">
        <f>E9*if(E2&lt;13,Summary!$M39,if(E2&lt;25,Summary!$N39,if(E2&lt;37,Summary!$O39,if(E2&lt;49,Summary!$P39, Summary!$Q39))))</f>
        <v>377.4375</v>
      </c>
      <c r="F51" s="72">
        <f>F9*if(F2&lt;13,Summary!$M39,if(F2&lt;25,Summary!$N39,if(F2&lt;37,Summary!$O39,if(F2&lt;49,Summary!$P39, Summary!$Q39))))</f>
        <v>482.28125</v>
      </c>
      <c r="G51" s="72">
        <f>G9*if(G2&lt;13,Summary!$M39,if(G2&lt;25,Summary!$N39,if(G2&lt;37,Summary!$O39,if(G2&lt;49,Summary!$P39, Summary!$Q39))))</f>
        <v>587.125</v>
      </c>
      <c r="H51" s="72">
        <f>H9*if(H2&lt;13,Summary!$M39,if(H2&lt;25,Summary!$N39,if(H2&lt;37,Summary!$O39,if(H2&lt;49,Summary!$P39, Summary!$Q39))))</f>
        <v>735.8125</v>
      </c>
      <c r="I51" s="72">
        <f>I9*if(I2&lt;13,Summary!$M39,if(I2&lt;25,Summary!$N39,if(I2&lt;37,Summary!$O39,if(I2&lt;49,Summary!$P39, Summary!$Q39))))</f>
        <v>1113.25</v>
      </c>
      <c r="J51" s="72">
        <f>J9*if(J2&lt;13,Summary!$M39,if(J2&lt;25,Summary!$N39,if(J2&lt;37,Summary!$O39,if(J2&lt;49,Summary!$P39, Summary!$Q39))))</f>
        <v>1313.40625</v>
      </c>
      <c r="K51" s="72">
        <f>K9*if(K2&lt;13,Summary!$M39,if(K2&lt;25,Summary!$N39,if(K2&lt;37,Summary!$O39,if(K2&lt;49,Summary!$P39, Summary!$Q39))))</f>
        <v>1618.7875</v>
      </c>
      <c r="L51" s="72">
        <f>L9*if(L2&lt;13,Summary!$M39,if(L2&lt;25,Summary!$N39,if(L2&lt;37,Summary!$O39,if(L2&lt;49,Summary!$P39, Summary!$Q39))))</f>
        <v>1978.6875</v>
      </c>
      <c r="M51" s="72">
        <f>M9*if(M2&lt;13,Summary!$M39,if(M2&lt;25,Summary!$N39,if(M2&lt;37,Summary!$O39,if(M2&lt;49,Summary!$P39, Summary!$Q39))))</f>
        <v>2422.08125</v>
      </c>
      <c r="N51" s="72">
        <f>N9*if(N2&lt;13,Summary!$M39,if(N2&lt;25,Summary!$N39,if(N2&lt;37,Summary!$O39,if(N2&lt;49,Summary!$P39, Summary!$Q39))))</f>
        <v>2988.861225</v>
      </c>
      <c r="O51" s="72">
        <f>O9*if(O2&lt;13,Summary!$M39,if(O2&lt;25,Summary!$N39,if(O2&lt;37,Summary!$O39,if(O2&lt;49,Summary!$P39, Summary!$Q39))))</f>
        <v>3534.038813</v>
      </c>
      <c r="P51" s="72">
        <f>P9*if(P2&lt;13,Summary!$M39,if(P2&lt;25,Summary!$N39,if(P2&lt;37,Summary!$O39,if(P2&lt;49,Summary!$P39, Summary!$Q39))))</f>
        <v>4175.86785</v>
      </c>
      <c r="Q51" s="72">
        <f>Q9*if(Q2&lt;13,Summary!$M39,if(Q2&lt;25,Summary!$N39,if(Q2&lt;37,Summary!$O39,if(Q2&lt;49,Summary!$P39, Summary!$Q39))))</f>
        <v>4933.371188</v>
      </c>
      <c r="R51" s="72">
        <f>R9*if(R2&lt;13,Summary!$M39,if(R2&lt;25,Summary!$N39,if(R2&lt;37,Summary!$O39,if(R2&lt;49,Summary!$P39, Summary!$Q39))))</f>
        <v>5831.192063</v>
      </c>
      <c r="S51" s="72">
        <f>S9*if(S2&lt;13,Summary!$M39,if(S2&lt;25,Summary!$N39,if(S2&lt;37,Summary!$O39,if(S2&lt;49,Summary!$P39, Summary!$Q39))))</f>
        <v>6889.586288</v>
      </c>
      <c r="T51" s="72">
        <f>T9*if(T2&lt;13,Summary!$M39,if(T2&lt;25,Summary!$N39,if(T2&lt;37,Summary!$O39,if(T2&lt;49,Summary!$P39, Summary!$Q39))))</f>
        <v>8141.283413</v>
      </c>
      <c r="U51" s="72">
        <f>U9*if(U2&lt;13,Summary!$M39,if(U2&lt;25,Summary!$N39,if(U2&lt;37,Summary!$O39,if(U2&lt;49,Summary!$P39, Summary!$Q39))))</f>
        <v>9619.47735</v>
      </c>
      <c r="V51" s="72">
        <f>V9*if(V2&lt;13,Summary!$M39,if(V2&lt;25,Summary!$N39,if(V2&lt;37,Summary!$O39,if(V2&lt;49,Summary!$P39, Summary!$Q39))))</f>
        <v>11366.60123</v>
      </c>
      <c r="W51" s="72">
        <f>W9*if(W2&lt;13,Summary!$M39,if(W2&lt;25,Summary!$N39,if(W2&lt;37,Summary!$O39,if(W2&lt;49,Summary!$P39, Summary!$Q39))))</f>
        <v>13430.40431</v>
      </c>
      <c r="X51" s="72">
        <f>X9*if(X2&lt;13,Summary!$M39,if(X2&lt;25,Summary!$N39,if(X2&lt;37,Summary!$O39,if(X2&lt;49,Summary!$P39, Summary!$Q39))))</f>
        <v>15869.10806</v>
      </c>
      <c r="Y51" s="72">
        <f>Y9*if(Y2&lt;13,Summary!$M39,if(Y2&lt;25,Summary!$N39,if(Y2&lt;37,Summary!$O39,if(Y2&lt;49,Summary!$P39, Summary!$Q39))))</f>
        <v>18751.87046</v>
      </c>
      <c r="Z51" s="72">
        <f>Z9*if(Z2&lt;13,Summary!$M39,if(Z2&lt;25,Summary!$N39,if(Z2&lt;37,Summary!$O39,if(Z2&lt;49,Summary!$P39, Summary!$Q39))))</f>
        <v>22483.68565</v>
      </c>
      <c r="AA51" s="72">
        <f>AA9*if(AA2&lt;13,Summary!$M39,if(AA2&lt;25,Summary!$N39,if(AA2&lt;37,Summary!$O39,if(AA2&lt;49,Summary!$P39, Summary!$Q39))))</f>
        <v>25789.73364</v>
      </c>
      <c r="AB51" s="72">
        <f>AB9*if(AB2&lt;13,Summary!$M39,if(AB2&lt;25,Summary!$N39,if(AB2&lt;37,Summary!$O39,if(AB2&lt;49,Summary!$P39, Summary!$Q39))))</f>
        <v>29564.34376</v>
      </c>
      <c r="AC51" s="72">
        <f>AC9*if(AC2&lt;13,Summary!$M39,if(AC2&lt;25,Summary!$N39,if(AC2&lt;37,Summary!$O39,if(AC2&lt;49,Summary!$P39, Summary!$Q39))))</f>
        <v>33894.59992</v>
      </c>
      <c r="AD51" s="72">
        <f>AD9*if(AD2&lt;13,Summary!$M39,if(AD2&lt;25,Summary!$N39,if(AD2&lt;37,Summary!$O39,if(AD2&lt;49,Summary!$P39, Summary!$Q39))))</f>
        <v>38859.01049</v>
      </c>
      <c r="AE51" s="72">
        <f>AE9*if(AE2&lt;13,Summary!$M39,if(AE2&lt;25,Summary!$N39,if(AE2&lt;37,Summary!$O39,if(AE2&lt;49,Summary!$P39, Summary!$Q39))))</f>
        <v>44551.13331</v>
      </c>
      <c r="AF51" s="72">
        <f>AF9*if(AF2&lt;13,Summary!$M39,if(AF2&lt;25,Summary!$N39,if(AF2&lt;37,Summary!$O39,if(AF2&lt;49,Summary!$P39, Summary!$Q39))))</f>
        <v>51076.53191</v>
      </c>
      <c r="AG51" s="72">
        <f>AG9*if(AG2&lt;13,Summary!$M39,if(AG2&lt;25,Summary!$N39,if(AG2&lt;37,Summary!$O39,if(AG2&lt;49,Summary!$P39, Summary!$Q39))))</f>
        <v>58557.92093</v>
      </c>
      <c r="AH51" s="72">
        <f>AH9*if(AH2&lt;13,Summary!$M39,if(AH2&lt;25,Summary!$N39,if(AH2&lt;37,Summary!$O39,if(AH2&lt;49,Summary!$P39, Summary!$Q39))))</f>
        <v>67135.16608</v>
      </c>
      <c r="AI51" s="72">
        <f>AI9*if(AI2&lt;13,Summary!$M39,if(AI2&lt;25,Summary!$N39,if(AI2&lt;37,Summary!$O39,if(AI2&lt;49,Summary!$P39, Summary!$Q39))))</f>
        <v>76968.32778</v>
      </c>
      <c r="AJ51" s="72">
        <f>AJ9*if(AJ2&lt;13,Summary!$M39,if(AJ2&lt;25,Summary!$N39,if(AJ2&lt;37,Summary!$O39,if(AJ2&lt;49,Summary!$P39, Summary!$Q39))))</f>
        <v>88241.47799</v>
      </c>
      <c r="AK51" s="72">
        <f>AK9*if(AK2&lt;13,Summary!$M39,if(AK2&lt;25,Summary!$N39,if(AK2&lt;37,Summary!$O39,if(AK2&lt;49,Summary!$P39, Summary!$Q39))))</f>
        <v>101166.1304</v>
      </c>
      <c r="AL51" s="72">
        <f>AL9*if(AL2&lt;13,Summary!$M39,if(AL2&lt;25,Summary!$N39,if(AL2&lt;37,Summary!$O39,if(AL2&lt;49,Summary!$P39, Summary!$Q39))))</f>
        <v>118361.9749</v>
      </c>
      <c r="AM51" s="72">
        <f>AM9*if(AM2&lt;13,Summary!$M39,if(AM2&lt;25,Summary!$N39,if(AM2&lt;37,Summary!$O39,if(AM2&lt;49,Summary!$P39, Summary!$Q39))))</f>
        <v>132294.7919</v>
      </c>
      <c r="AN51" s="72">
        <f>AN9*if(AN2&lt;13,Summary!$M39,if(AN2&lt;25,Summary!$N39,if(AN2&lt;37,Summary!$O39,if(AN2&lt;49,Summary!$P39, Summary!$Q39))))</f>
        <v>147817.235</v>
      </c>
      <c r="AO51" s="72">
        <f>AO9*if(AO2&lt;13,Summary!$M39,if(AO2&lt;25,Summary!$N39,if(AO2&lt;37,Summary!$O39,if(AO2&lt;49,Summary!$P39, Summary!$Q39))))</f>
        <v>165166.4127</v>
      </c>
      <c r="AP51" s="72">
        <f>AP9*if(AP2&lt;13,Summary!$M39,if(AP2&lt;25,Summary!$N39,if(AP2&lt;37,Summary!$O39,if(AP2&lt;49,Summary!$P39, Summary!$Q39))))</f>
        <v>184551.3748</v>
      </c>
      <c r="AQ51" s="72">
        <f>AQ9*if(AQ2&lt;13,Summary!$M39,if(AQ2&lt;25,Summary!$N39,if(AQ2&lt;37,Summary!$O39,if(AQ2&lt;49,Summary!$P39, Summary!$Q39))))</f>
        <v>206212.4797</v>
      </c>
      <c r="AR51" s="72">
        <f>AR9*if(AR2&lt;13,Summary!$M39,if(AR2&lt;25,Summary!$N39,if(AR2&lt;37,Summary!$O39,if(AR2&lt;49,Summary!$P39, Summary!$Q39))))</f>
        <v>230416.9811</v>
      </c>
      <c r="AS51" s="72">
        <f>AS9*if(AS2&lt;13,Summary!$M39,if(AS2&lt;25,Summary!$N39,if(AS2&lt;37,Summary!$O39,if(AS2&lt;49,Summary!$P39, Summary!$Q39))))</f>
        <v>257460.4587</v>
      </c>
      <c r="AT51" s="72">
        <f>AT9*if(AT2&lt;13,Summary!$M39,if(AT2&lt;25,Summary!$N39,if(AT2&lt;37,Summary!$O39,if(AT2&lt;49,Summary!$P39, Summary!$Q39))))</f>
        <v>287678.8955</v>
      </c>
      <c r="AU51" s="72">
        <f>AU9*if(AU2&lt;13,Summary!$M39,if(AU2&lt;25,Summary!$N39,if(AU2&lt;37,Summary!$O39,if(AU2&lt;49,Summary!$P39, Summary!$Q39))))</f>
        <v>321442.0572</v>
      </c>
      <c r="AV51" s="72">
        <f>AV9*if(AV2&lt;13,Summary!$M39,if(AV2&lt;25,Summary!$N39,if(AV2&lt;37,Summary!$O39,if(AV2&lt;49,Summary!$P39, Summary!$Q39))))</f>
        <v>359171.0256</v>
      </c>
      <c r="AW51" s="72">
        <f>AW9*if(AW2&lt;13,Summary!$M39,if(AW2&lt;25,Summary!$N39,if(AW2&lt;37,Summary!$O39,if(AW2&lt;49,Summary!$P39, Summary!$Q39))))</f>
        <v>401327.5533</v>
      </c>
      <c r="AX51" s="72">
        <f>AX9*if(AX2&lt;13,Summary!$M39,if(AX2&lt;25,Summary!$N39,if(AX2&lt;37,Summary!$O39,if(AX2&lt;49,Summary!$P39, Summary!$Q39))))</f>
        <v>459875.0431</v>
      </c>
      <c r="AY51" s="72">
        <f>AY9*if(AY2&lt;13,Summary!$M39,if(AY2&lt;25,Summary!$N39,if(AY2&lt;37,Summary!$O39,if(AY2&lt;49,Summary!$P39, Summary!$Q39))))</f>
        <v>502928.6296</v>
      </c>
      <c r="AZ51" s="72">
        <f>AZ9*if(AZ2&lt;13,Summary!$M39,if(AZ2&lt;25,Summary!$N39,if(AZ2&lt;37,Summary!$O39,if(AZ2&lt;49,Summary!$P39, Summary!$Q39))))</f>
        <v>549910.7982</v>
      </c>
      <c r="BA51" s="72">
        <f>BA9*if(BA2&lt;13,Summary!$M39,if(BA2&lt;25,Summary!$N39,if(BA2&lt;37,Summary!$O39,if(BA2&lt;49,Summary!$P39, Summary!$Q39))))</f>
        <v>601290.251</v>
      </c>
      <c r="BB51" s="72">
        <f>BB9*if(BB2&lt;13,Summary!$M39,if(BB2&lt;25,Summary!$N39,if(BB2&lt;37,Summary!$O39,if(BB2&lt;49,Summary!$P39, Summary!$Q39))))</f>
        <v>657470.4953</v>
      </c>
      <c r="BC51" s="72">
        <f>BC9*if(BC2&lt;13,Summary!$M39,if(BC2&lt;25,Summary!$N39,if(BC2&lt;37,Summary!$O39,if(BC2&lt;49,Summary!$P39, Summary!$Q39))))</f>
        <v>718900.5559</v>
      </c>
      <c r="BD51" s="72">
        <f>BD9*if(BD2&lt;13,Summary!$M39,if(BD2&lt;25,Summary!$N39,if(BD2&lt;37,Summary!$O39,if(BD2&lt;49,Summary!$P39, Summary!$Q39))))</f>
        <v>786069.5767</v>
      </c>
      <c r="BE51" s="72">
        <f>BE9*if(BE2&lt;13,Summary!$M39,if(BE2&lt;25,Summary!$N39,if(BE2&lt;37,Summary!$O39,if(BE2&lt;49,Summary!$P39, Summary!$Q39))))</f>
        <v>859514.5362</v>
      </c>
      <c r="BF51" s="72">
        <f>BF9*if(BF2&lt;13,Summary!$M39,if(BF2&lt;25,Summary!$N39,if(BF2&lt;37,Summary!$O39,if(BF2&lt;49,Summary!$P39, Summary!$Q39))))</f>
        <v>939820.2475</v>
      </c>
      <c r="BG51" s="72">
        <f>BG9*if(BG2&lt;13,Summary!$M39,if(BG2&lt;25,Summary!$N39,if(BG2&lt;37,Summary!$O39,if(BG2&lt;49,Summary!$P39, Summary!$Q39))))</f>
        <v>1027630.932</v>
      </c>
      <c r="BH51" s="72">
        <f>BH9*if(BH2&lt;13,Summary!$M39,if(BH2&lt;25,Summary!$N39,if(BH2&lt;37,Summary!$O39,if(BH2&lt;49,Summary!$P39, Summary!$Q39))))</f>
        <v>1123643.656</v>
      </c>
      <c r="BI51" s="72">
        <f>BI9*if(BI2&lt;13,Summary!$M39,if(BI2&lt;25,Summary!$N39,if(BI2&lt;37,Summary!$O39,if(BI2&lt;49,Summary!$P39, Summary!$Q39))))</f>
        <v>1228627.244</v>
      </c>
      <c r="BJ51" s="72">
        <f>BJ9*if(BJ2&lt;13,Summary!$M39,if(BJ2&lt;25,Summary!$N39,if(BJ2&lt;37,Summary!$O39,if(BJ2&lt;49,Summary!$P39, Summary!$Q39))))</f>
        <v>1343420.338</v>
      </c>
      <c r="BK51" s="72">
        <f>BK9*if(BK2&lt;13,Summary!$M39,if(BK2&lt;25,Summary!$N39,if(BK2&lt;37,Summary!$O39,if(BK2&lt;49,Summary!$P39, Summary!$Q39))))</f>
        <v>1468938.347</v>
      </c>
      <c r="BL51" s="72">
        <f>BL9*if(BL2&lt;13,Summary!$M39,if(BL2&lt;25,Summary!$N39,if(BL2&lt;37,Summary!$O39,if(BL2&lt;49,Summary!$P39, Summary!$Q39))))</f>
        <v>1606182.706</v>
      </c>
      <c r="BM51" s="72">
        <f>BM9*if(BM2&lt;13,Summary!$M39,if(BM2&lt;25,Summary!$N39,if(BM2&lt;37,Summary!$O39,if(BM2&lt;49,Summary!$P39, Summary!$Q39))))</f>
        <v>1756250.519</v>
      </c>
      <c r="BN51" s="72">
        <f>BN9*if(BN2&lt;13,Summary!$M39,if(BN2&lt;25,Summary!$N39,if(BN2&lt;37,Summary!$O39,if(BN2&lt;49,Summary!$P39, Summary!$Q39))))</f>
        <v>1920339.958</v>
      </c>
      <c r="BO51" s="72">
        <f>BO9*if(BO2&lt;13,Summary!$M39,if(BO2&lt;25,Summary!$N39,if(BO2&lt;37,Summary!$O39,if(BO2&lt;49,Summary!$P39, Summary!$Q39))))</f>
        <v>2099760.296</v>
      </c>
      <c r="BP51" s="72">
        <f>BP9*if(BP2&lt;13,Summary!$M39,if(BP2&lt;25,Summary!$N39,if(BP2&lt;37,Summary!$O39,if(BP2&lt;49,Summary!$P39, Summary!$Q39))))</f>
        <v>2295944.632</v>
      </c>
      <c r="BQ51" s="72">
        <f>BQ9*if(BQ2&lt;13,Summary!$M39,if(BQ2&lt;25,Summary!$N39,if(BQ2&lt;37,Summary!$O39,if(BQ2&lt;49,Summary!$P39, Summary!$Q39))))</f>
        <v>2510457.995</v>
      </c>
      <c r="BR51" s="72">
        <f>BR9*if(BR2&lt;13,Summary!$M39,if(BR2&lt;25,Summary!$N39,if(BR2&lt;37,Summary!$O39,if(BR2&lt;49,Summary!$P39, Summary!$Q39))))</f>
        <v>2745015.094</v>
      </c>
      <c r="BS51" s="72">
        <f>BS9*if(BS2&lt;13,Summary!$M39,if(BS2&lt;25,Summary!$N39,if(BS2&lt;37,Summary!$O39,if(BS2&lt;49,Summary!$P39, Summary!$Q39))))</f>
        <v>3001486.48</v>
      </c>
      <c r="BT51" s="72">
        <f>BT9*if(BT2&lt;13,Summary!$M39,if(BT2&lt;25,Summary!$N39,if(BT2&lt;37,Summary!$O39,if(BT2&lt;49,Summary!$P39, Summary!$Q39))))</f>
        <v>3281920.929</v>
      </c>
      <c r="BU51" s="72">
        <f>BU9*if(BU2&lt;13,Summary!$M39,if(BU2&lt;25,Summary!$N39,if(BU2&lt;37,Summary!$O39,if(BU2&lt;49,Summary!$P39, Summary!$Q39))))</f>
        <v>3588556.236</v>
      </c>
    </row>
    <row r="52" ht="15.75" customHeight="1">
      <c r="A52" s="60" t="s">
        <v>126</v>
      </c>
      <c r="B52" s="72">
        <f>B9*if(B2&lt;13,Summary!$M40,if(B2&lt;25,Summary!$N40,if(B2&lt;37,Summary!$O40,if(B2&lt;49,Summary!$P40, Summary!$Q40))))</f>
        <v>46.66666667</v>
      </c>
      <c r="C52" s="72">
        <f>C9*if(C2&lt;13,Summary!$M40,if(C2&lt;25,Summary!$N40,if(C2&lt;37,Summary!$O40,if(C2&lt;49,Summary!$P40, Summary!$Q40))))</f>
        <v>65.33333333</v>
      </c>
      <c r="D52" s="72">
        <f>D9*if(D2&lt;13,Summary!$M40,if(D2&lt;25,Summary!$N40,if(D2&lt;37,Summary!$O40,if(D2&lt;49,Summary!$P40, Summary!$Q40))))</f>
        <v>83.41666667</v>
      </c>
      <c r="E52" s="72">
        <f>E9*if(E2&lt;13,Summary!$M40,if(E2&lt;25,Summary!$N40,if(E2&lt;37,Summary!$O40,if(E2&lt;49,Summary!$P40, Summary!$Q40))))</f>
        <v>115.5</v>
      </c>
      <c r="F52" s="72">
        <f>F9*if(F2&lt;13,Summary!$M40,if(F2&lt;25,Summary!$N40,if(F2&lt;37,Summary!$O40,if(F2&lt;49,Summary!$P40, Summary!$Q40))))</f>
        <v>147.5833333</v>
      </c>
      <c r="G52" s="72">
        <f>G9*if(G2&lt;13,Summary!$M40,if(G2&lt;25,Summary!$N40,if(G2&lt;37,Summary!$O40,if(G2&lt;49,Summary!$P40, Summary!$Q40))))</f>
        <v>179.6666667</v>
      </c>
      <c r="H52" s="72">
        <f>H9*if(H2&lt;13,Summary!$M40,if(H2&lt;25,Summary!$N40,if(H2&lt;37,Summary!$O40,if(H2&lt;49,Summary!$P40, Summary!$Q40))))</f>
        <v>225.1666667</v>
      </c>
      <c r="I52" s="72">
        <f>I9*if(I2&lt;13,Summary!$M40,if(I2&lt;25,Summary!$N40,if(I2&lt;37,Summary!$O40,if(I2&lt;49,Summary!$P40, Summary!$Q40))))</f>
        <v>340.6666667</v>
      </c>
      <c r="J52" s="72">
        <f>J9*if(J2&lt;13,Summary!$M40,if(J2&lt;25,Summary!$N40,if(J2&lt;37,Summary!$O40,if(J2&lt;49,Summary!$P40, Summary!$Q40))))</f>
        <v>401.9166667</v>
      </c>
      <c r="K52" s="72">
        <f>K9*if(K2&lt;13,Summary!$M40,if(K2&lt;25,Summary!$N40,if(K2&lt;37,Summary!$O40,if(K2&lt;49,Summary!$P40, Summary!$Q40))))</f>
        <v>495.3666667</v>
      </c>
      <c r="L52" s="72">
        <f>L9*if(L2&lt;13,Summary!$M40,if(L2&lt;25,Summary!$N40,if(L2&lt;37,Summary!$O40,if(L2&lt;49,Summary!$P40, Summary!$Q40))))</f>
        <v>605.5</v>
      </c>
      <c r="M52" s="72">
        <f>M9*if(M2&lt;13,Summary!$M40,if(M2&lt;25,Summary!$N40,if(M2&lt;37,Summary!$O40,if(M2&lt;49,Summary!$P40, Summary!$Q40))))</f>
        <v>741.1833333</v>
      </c>
      <c r="N52" s="72">
        <f>N9*if(N2&lt;13,Summary!$M40,if(N2&lt;25,Summary!$N40,if(N2&lt;37,Summary!$O40,if(N2&lt;49,Summary!$P40, Summary!$Q40))))</f>
        <v>879.7813733</v>
      </c>
      <c r="O52" s="72">
        <f>O9*if(O2&lt;13,Summary!$M40,if(O2&lt;25,Summary!$N40,if(O2&lt;37,Summary!$O40,if(O2&lt;49,Summary!$P40, Summary!$Q40))))</f>
        <v>1040.256233</v>
      </c>
      <c r="P52" s="72">
        <f>P9*if(P2&lt;13,Summary!$M40,if(P2&lt;25,Summary!$N40,if(P2&lt;37,Summary!$O40,if(P2&lt;49,Summary!$P40, Summary!$Q40))))</f>
        <v>1229.180773</v>
      </c>
      <c r="Q52" s="72">
        <f>Q9*if(Q2&lt;13,Summary!$M40,if(Q2&lt;25,Summary!$N40,if(Q2&lt;37,Summary!$O40,if(Q2&lt;49,Summary!$P40, Summary!$Q40))))</f>
        <v>1452.154433</v>
      </c>
      <c r="R52" s="72">
        <f>R9*if(R2&lt;13,Summary!$M40,if(R2&lt;25,Summary!$N40,if(R2&lt;37,Summary!$O40,if(R2&lt;49,Summary!$P40, Summary!$Q40))))</f>
        <v>1716.431033</v>
      </c>
      <c r="S52" s="72">
        <f>S9*if(S2&lt;13,Summary!$M40,if(S2&lt;25,Summary!$N40,if(S2&lt;37,Summary!$O40,if(S2&lt;49,Summary!$P40, Summary!$Q40))))</f>
        <v>2027.97294</v>
      </c>
      <c r="T52" s="72">
        <f>T9*if(T2&lt;13,Summary!$M40,if(T2&lt;25,Summary!$N40,if(T2&lt;37,Summary!$O40,if(T2&lt;49,Summary!$P40, Summary!$Q40))))</f>
        <v>2396.414207</v>
      </c>
      <c r="U52" s="72">
        <f>U9*if(U2&lt;13,Summary!$M40,if(U2&lt;25,Summary!$N40,if(U2&lt;37,Summary!$O40,if(U2&lt;49,Summary!$P40, Summary!$Q40))))</f>
        <v>2831.525573</v>
      </c>
      <c r="V52" s="72">
        <f>V9*if(V2&lt;13,Summary!$M40,if(V2&lt;25,Summary!$N40,if(V2&lt;37,Summary!$O40,if(V2&lt;49,Summary!$P40, Summary!$Q40))))</f>
        <v>3345.797373</v>
      </c>
      <c r="W52" s="72">
        <f>W9*if(W2&lt;13,Summary!$M40,if(W2&lt;25,Summary!$N40,if(W2&lt;37,Summary!$O40,if(W2&lt;49,Summary!$P40, Summary!$Q40))))</f>
        <v>3953.284767</v>
      </c>
      <c r="X52" s="72">
        <f>X9*if(X2&lt;13,Summary!$M40,if(X2&lt;25,Summary!$N40,if(X2&lt;37,Summary!$O40,if(X2&lt;49,Summary!$P40, Summary!$Q40))))</f>
        <v>4671.125433</v>
      </c>
      <c r="Y52" s="72">
        <f>Y9*if(Y2&lt;13,Summary!$M40,if(Y2&lt;25,Summary!$N40,if(Y2&lt;37,Summary!$O40,if(Y2&lt;49,Summary!$P40, Summary!$Q40))))</f>
        <v>5519.67626</v>
      </c>
      <c r="Z52" s="72">
        <f>Z9*if(Z2&lt;13,Summary!$M40,if(Z2&lt;25,Summary!$N40,if(Z2&lt;37,Summary!$O40,if(Z2&lt;49,Summary!$P40, Summary!$Q40))))</f>
        <v>6366.028688</v>
      </c>
      <c r="AA52" s="72">
        <f>AA9*if(AA2&lt;13,Summary!$M40,if(AA2&lt;25,Summary!$N40,if(AA2&lt;37,Summary!$O40,if(AA2&lt;49,Summary!$P40, Summary!$Q40))))</f>
        <v>7302.102813</v>
      </c>
      <c r="AB52" s="72">
        <f>AB9*if(AB2&lt;13,Summary!$M40,if(AB2&lt;25,Summary!$N40,if(AB2&lt;37,Summary!$O40,if(AB2&lt;49,Summary!$P40, Summary!$Q40))))</f>
        <v>8370.845574</v>
      </c>
      <c r="AC52" s="72">
        <f>AC9*if(AC2&lt;13,Summary!$M40,if(AC2&lt;25,Summary!$N40,if(AC2&lt;37,Summary!$O40,if(AC2&lt;49,Summary!$P40, Summary!$Q40))))</f>
        <v>9596.913904</v>
      </c>
      <c r="AD52" s="72">
        <f>AD9*if(AD2&lt;13,Summary!$M40,if(AD2&lt;25,Summary!$N40,if(AD2&lt;37,Summary!$O40,if(AD2&lt;49,Summary!$P40, Summary!$Q40))))</f>
        <v>11002.53666</v>
      </c>
      <c r="AE52" s="72">
        <f>AE9*if(AE2&lt;13,Summary!$M40,if(AE2&lt;25,Summary!$N40,if(AE2&lt;37,Summary!$O40,if(AE2&lt;49,Summary!$P40, Summary!$Q40))))</f>
        <v>12614.20379</v>
      </c>
      <c r="AF52" s="72">
        <f>AF9*if(AF2&lt;13,Summary!$M40,if(AF2&lt;25,Summary!$N40,if(AF2&lt;37,Summary!$O40,if(AF2&lt;49,Summary!$P40, Summary!$Q40))))</f>
        <v>14461.80455</v>
      </c>
      <c r="AG52" s="72">
        <f>AG9*if(AG2&lt;13,Summary!$M40,if(AG2&lt;25,Summary!$N40,if(AG2&lt;37,Summary!$O40,if(AG2&lt;49,Summary!$P40, Summary!$Q40))))</f>
        <v>16580.08435</v>
      </c>
      <c r="AH52" s="72">
        <f>AH9*if(AH2&lt;13,Summary!$M40,if(AH2&lt;25,Summary!$N40,if(AH2&lt;37,Summary!$O40,if(AH2&lt;49,Summary!$P40, Summary!$Q40))))</f>
        <v>19008.64475</v>
      </c>
      <c r="AI52" s="72">
        <f>AI9*if(AI2&lt;13,Summary!$M40,if(AI2&lt;25,Summary!$N40,if(AI2&lt;37,Summary!$O40,if(AI2&lt;49,Summary!$P40, Summary!$Q40))))</f>
        <v>21792.80525</v>
      </c>
      <c r="AJ52" s="72">
        <f>AJ9*if(AJ2&lt;13,Summary!$M40,if(AJ2&lt;25,Summary!$N40,if(AJ2&lt;37,Summary!$O40,if(AJ2&lt;49,Summary!$P40, Summary!$Q40))))</f>
        <v>24984.68397</v>
      </c>
      <c r="AK52" s="72">
        <f>AK9*if(AK2&lt;13,Summary!$M40,if(AK2&lt;25,Summary!$N40,if(AK2&lt;37,Summary!$O40,if(AK2&lt;49,Summary!$P40, Summary!$Q40))))</f>
        <v>28644.16885</v>
      </c>
      <c r="AL52" s="72">
        <f>AL9*if(AL2&lt;13,Summary!$M40,if(AL2&lt;25,Summary!$N40,if(AL2&lt;37,Summary!$O40,if(AL2&lt;49,Summary!$P40, Summary!$Q40))))</f>
        <v>32236.31304</v>
      </c>
      <c r="AM52" s="72">
        <f>AM9*if(AM2&lt;13,Summary!$M40,if(AM2&lt;25,Summary!$N40,if(AM2&lt;37,Summary!$O40,if(AM2&lt;49,Summary!$P40, Summary!$Q40))))</f>
        <v>36030.96626</v>
      </c>
      <c r="AN52" s="72">
        <f>AN9*if(AN2&lt;13,Summary!$M40,if(AN2&lt;25,Summary!$N40,if(AN2&lt;37,Summary!$O40,if(AN2&lt;49,Summary!$P40, Summary!$Q40))))</f>
        <v>40258.55991</v>
      </c>
      <c r="AO52" s="72">
        <f>AO9*if(AO2&lt;13,Summary!$M40,if(AO2&lt;25,Summary!$N40,if(AO2&lt;37,Summary!$O40,if(AO2&lt;49,Summary!$P40, Summary!$Q40))))</f>
        <v>44983.67137</v>
      </c>
      <c r="AP52" s="72">
        <f>AP9*if(AP2&lt;13,Summary!$M40,if(AP2&lt;25,Summary!$N40,if(AP2&lt;37,Summary!$O40,if(AP2&lt;49,Summary!$P40, Summary!$Q40))))</f>
        <v>50263.23609</v>
      </c>
      <c r="AQ52" s="72">
        <f>AQ9*if(AQ2&lt;13,Summary!$M40,if(AQ2&lt;25,Summary!$N40,if(AQ2&lt;37,Summary!$O40,if(AQ2&lt;49,Summary!$P40, Summary!$Q40))))</f>
        <v>56162.71655</v>
      </c>
      <c r="AR52" s="72">
        <f>AR9*if(AR2&lt;13,Summary!$M40,if(AR2&lt;25,Summary!$N40,if(AR2&lt;37,Summary!$O40,if(AR2&lt;49,Summary!$P40, Summary!$Q40))))</f>
        <v>62754.90025</v>
      </c>
      <c r="AS52" s="72">
        <f>AS9*if(AS2&lt;13,Summary!$M40,if(AS2&lt;25,Summary!$N40,if(AS2&lt;37,Summary!$O40,if(AS2&lt;49,Summary!$P40, Summary!$Q40))))</f>
        <v>70120.28944</v>
      </c>
      <c r="AT52" s="72">
        <f>AT9*if(AT2&lt;13,Summary!$M40,if(AT2&lt;25,Summary!$N40,if(AT2&lt;37,Summary!$O40,if(AT2&lt;49,Summary!$P40, Summary!$Q40))))</f>
        <v>78350.39027</v>
      </c>
      <c r="AU52" s="72">
        <f>AU9*if(AU2&lt;13,Summary!$M40,if(AU2&lt;25,Summary!$N40,if(AU2&lt;37,Summary!$O40,if(AU2&lt;49,Summary!$P40, Summary!$Q40))))</f>
        <v>87545.90977</v>
      </c>
      <c r="AV52" s="72">
        <f>AV9*if(AV2&lt;13,Summary!$M40,if(AV2&lt;25,Summary!$N40,if(AV2&lt;37,Summary!$O40,if(AV2&lt;49,Summary!$P40, Summary!$Q40))))</f>
        <v>97821.53113</v>
      </c>
      <c r="AW52" s="72">
        <f>AW9*if(AW2&lt;13,Summary!$M40,if(AW2&lt;25,Summary!$N40,if(AW2&lt;37,Summary!$O40,if(AW2&lt;49,Summary!$P40, Summary!$Q40))))</f>
        <v>109303.0143</v>
      </c>
      <c r="AX52" s="72">
        <f>AX9*if(AX2&lt;13,Summary!$M40,if(AX2&lt;25,Summary!$N40,if(AX2&lt;37,Summary!$O40,if(AX2&lt;49,Summary!$P40, Summary!$Q40))))</f>
        <v>120477.2588</v>
      </c>
      <c r="AY52" s="72">
        <f>AY9*if(AY2&lt;13,Summary!$M40,if(AY2&lt;25,Summary!$N40,if(AY2&lt;37,Summary!$O40,if(AY2&lt;49,Summary!$P40, Summary!$Q40))))</f>
        <v>131756.3621</v>
      </c>
      <c r="AZ52" s="72">
        <f>AZ9*if(AZ2&lt;13,Summary!$M40,if(AZ2&lt;25,Summary!$N40,if(AZ2&lt;37,Summary!$O40,if(AZ2&lt;49,Summary!$P40, Summary!$Q40))))</f>
        <v>144064.6684</v>
      </c>
      <c r="BA52" s="72">
        <f>BA9*if(BA2&lt;13,Summary!$M40,if(BA2&lt;25,Summary!$N40,if(BA2&lt;37,Summary!$O40,if(BA2&lt;49,Summary!$P40, Summary!$Q40))))</f>
        <v>157524.9675</v>
      </c>
      <c r="BB52" s="72">
        <f>BB9*if(BB2&lt;13,Summary!$M40,if(BB2&lt;25,Summary!$N40,if(BB2&lt;37,Summary!$O40,if(BB2&lt;49,Summary!$P40, Summary!$Q40))))</f>
        <v>172242.9695</v>
      </c>
      <c r="BC52" s="72">
        <f>BC9*if(BC2&lt;13,Summary!$M40,if(BC2&lt;25,Summary!$N40,if(BC2&lt;37,Summary!$O40,if(BC2&lt;49,Summary!$P40, Summary!$Q40))))</f>
        <v>188336.3093</v>
      </c>
      <c r="BD52" s="72">
        <f>BD9*if(BD2&lt;13,Summary!$M40,if(BD2&lt;25,Summary!$N40,if(BD2&lt;37,Summary!$O40,if(BD2&lt;49,Summary!$P40, Summary!$Q40))))</f>
        <v>205933.1318</v>
      </c>
      <c r="BE52" s="72">
        <f>BE9*if(BE2&lt;13,Summary!$M40,if(BE2&lt;25,Summary!$N40,if(BE2&lt;37,Summary!$O40,if(BE2&lt;49,Summary!$P40, Summary!$Q40))))</f>
        <v>225174.1137</v>
      </c>
      <c r="BF52" s="72">
        <f>BF9*if(BF2&lt;13,Summary!$M40,if(BF2&lt;25,Summary!$N40,if(BF2&lt;37,Summary!$O40,if(BF2&lt;49,Summary!$P40, Summary!$Q40))))</f>
        <v>246212.4634</v>
      </c>
      <c r="BG52" s="72">
        <f>BG9*if(BG2&lt;13,Summary!$M40,if(BG2&lt;25,Summary!$N40,if(BG2&lt;37,Summary!$O40,if(BG2&lt;49,Summary!$P40, Summary!$Q40))))</f>
        <v>269216.9528</v>
      </c>
      <c r="BH52" s="72">
        <f>BH9*if(BH2&lt;13,Summary!$M40,if(BH2&lt;25,Summary!$N40,if(BH2&lt;37,Summary!$O40,if(BH2&lt;49,Summary!$P40, Summary!$Q40))))</f>
        <v>294370.1982</v>
      </c>
      <c r="BI52" s="72">
        <f>BI9*if(BI2&lt;13,Summary!$M40,if(BI2&lt;25,Summary!$N40,if(BI2&lt;37,Summary!$O40,if(BI2&lt;49,Summary!$P40, Summary!$Q40))))</f>
        <v>321873.6149</v>
      </c>
      <c r="BJ52" s="72">
        <f>BJ9*if(BJ2&lt;13,Summary!$M40,if(BJ2&lt;25,Summary!$N40,if(BJ2&lt;37,Summary!$O40,if(BJ2&lt;49,Summary!$P40, Summary!$Q40))))</f>
        <v>351946.9086</v>
      </c>
      <c r="BK52" s="72">
        <f>BK9*if(BK2&lt;13,Summary!$M40,if(BK2&lt;25,Summary!$N40,if(BK2&lt;37,Summary!$O40,if(BK2&lt;49,Summary!$P40, Summary!$Q40))))</f>
        <v>384829.8969</v>
      </c>
      <c r="BL52" s="72">
        <f>BL9*if(BL2&lt;13,Summary!$M40,if(BL2&lt;25,Summary!$N40,if(BL2&lt;37,Summary!$O40,if(BL2&lt;49,Summary!$P40, Summary!$Q40))))</f>
        <v>420784.9339</v>
      </c>
      <c r="BM52" s="72">
        <f>BM9*if(BM2&lt;13,Summary!$M40,if(BM2&lt;25,Summary!$N40,if(BM2&lt;37,Summary!$O40,if(BM2&lt;49,Summary!$P40, Summary!$Q40))))</f>
        <v>460099.4369</v>
      </c>
      <c r="BN52" s="72">
        <f>BN9*if(BN2&lt;13,Summary!$M40,if(BN2&lt;25,Summary!$N40,if(BN2&lt;37,Summary!$O40,if(BN2&lt;49,Summary!$P40, Summary!$Q40))))</f>
        <v>503087.301</v>
      </c>
      <c r="BO52" s="72">
        <f>BO9*if(BO2&lt;13,Summary!$M40,if(BO2&lt;25,Summary!$N40,if(BO2&lt;37,Summary!$O40,if(BO2&lt;49,Summary!$P40, Summary!$Q40))))</f>
        <v>550091.527</v>
      </c>
      <c r="BP52" s="72">
        <f>BP9*if(BP2&lt;13,Summary!$M40,if(BP2&lt;25,Summary!$N40,if(BP2&lt;37,Summary!$O40,if(BP2&lt;49,Summary!$P40, Summary!$Q40))))</f>
        <v>601487.5558</v>
      </c>
      <c r="BQ52" s="72">
        <f>BQ9*if(BQ2&lt;13,Summary!$M40,if(BQ2&lt;25,Summary!$N40,if(BQ2&lt;37,Summary!$O40,if(BQ2&lt;49,Summary!$P40, Summary!$Q40))))</f>
        <v>657685.3912</v>
      </c>
      <c r="BR52" s="72">
        <f>BR9*if(BR2&lt;13,Summary!$M40,if(BR2&lt;25,Summary!$N40,if(BR2&lt;37,Summary!$O40,if(BR2&lt;49,Summary!$P40, Summary!$Q40))))</f>
        <v>719134.2495</v>
      </c>
      <c r="BS52" s="72">
        <f>BS9*if(BS2&lt;13,Summary!$M40,if(BS2&lt;25,Summary!$N40,if(BS2&lt;37,Summary!$O40,if(BS2&lt;49,Summary!$P40, Summary!$Q40))))</f>
        <v>786324.1744</v>
      </c>
      <c r="BT52" s="72">
        <f>BT9*if(BT2&lt;13,Summary!$M40,if(BT2&lt;25,Summary!$N40,if(BT2&lt;37,Summary!$O40,if(BT2&lt;49,Summary!$P40, Summary!$Q40))))</f>
        <v>859791.9003</v>
      </c>
      <c r="BU52" s="72">
        <f>BU9*if(BU2&lt;13,Summary!$M40,if(BU2&lt;25,Summary!$N40,if(BU2&lt;37,Summary!$O40,if(BU2&lt;49,Summary!$P40, Summary!$Q40))))</f>
        <v>940123.6813</v>
      </c>
    </row>
    <row r="53" ht="15.75" customHeight="1">
      <c r="A53" s="62" t="s">
        <v>128</v>
      </c>
      <c r="B53" s="72">
        <f t="shared" ref="B53:BU53" si="9">sum(B42:B52)</f>
        <v>11351.83333</v>
      </c>
      <c r="C53" s="72">
        <f t="shared" si="9"/>
        <v>12605.06667</v>
      </c>
      <c r="D53" s="72">
        <f t="shared" si="9"/>
        <v>13751.40208</v>
      </c>
      <c r="E53" s="72">
        <f t="shared" si="9"/>
        <v>15360.89688</v>
      </c>
      <c r="F53" s="72">
        <f t="shared" si="9"/>
        <v>17219.04479</v>
      </c>
      <c r="G53" s="72">
        <f t="shared" si="9"/>
        <v>19200.70476</v>
      </c>
      <c r="H53" s="72">
        <f t="shared" si="9"/>
        <v>21666.90112</v>
      </c>
      <c r="I53" s="72">
        <f t="shared" si="9"/>
        <v>26436.51289</v>
      </c>
      <c r="J53" s="72">
        <f t="shared" si="9"/>
        <v>30851.7648</v>
      </c>
      <c r="K53" s="72">
        <f t="shared" si="9"/>
        <v>35992.08669</v>
      </c>
      <c r="L53" s="72">
        <f t="shared" si="9"/>
        <v>42202.71781</v>
      </c>
      <c r="M53" s="72">
        <f t="shared" si="9"/>
        <v>49690.16105</v>
      </c>
      <c r="N53" s="72">
        <f t="shared" si="9"/>
        <v>61477.56088</v>
      </c>
      <c r="O53" s="72">
        <f t="shared" si="9"/>
        <v>70798.90269</v>
      </c>
      <c r="P53" s="72">
        <f t="shared" si="9"/>
        <v>82046.5117</v>
      </c>
      <c r="Q53" s="72">
        <f t="shared" si="9"/>
        <v>95031.56976</v>
      </c>
      <c r="R53" s="72">
        <f t="shared" si="9"/>
        <v>110122.8907</v>
      </c>
      <c r="S53" s="72">
        <f t="shared" si="9"/>
        <v>127733.3356</v>
      </c>
      <c r="T53" s="72">
        <f t="shared" si="9"/>
        <v>148388.1559</v>
      </c>
      <c r="U53" s="72">
        <f t="shared" si="9"/>
        <v>172676.6363</v>
      </c>
      <c r="V53" s="72">
        <f t="shared" si="9"/>
        <v>201972.8642</v>
      </c>
      <c r="W53" s="72">
        <f t="shared" si="9"/>
        <v>237210.6978</v>
      </c>
      <c r="X53" s="72">
        <f t="shared" si="9"/>
        <v>279488.7626</v>
      </c>
      <c r="Y53" s="72">
        <f t="shared" si="9"/>
        <v>330328.9599</v>
      </c>
      <c r="Z53" s="72">
        <f t="shared" si="9"/>
        <v>365698.4751</v>
      </c>
      <c r="AA53" s="72">
        <f t="shared" si="9"/>
        <v>423515.2159</v>
      </c>
      <c r="AB53" s="72">
        <f t="shared" si="9"/>
        <v>492504.3967</v>
      </c>
      <c r="AC53" s="72">
        <f t="shared" si="9"/>
        <v>570613.8036</v>
      </c>
      <c r="AD53" s="72">
        <f t="shared" si="9"/>
        <v>659548.8894</v>
      </c>
      <c r="AE53" s="72">
        <f t="shared" si="9"/>
        <v>760053.7772</v>
      </c>
      <c r="AF53" s="72">
        <f t="shared" si="9"/>
        <v>874193.3984</v>
      </c>
      <c r="AG53" s="72">
        <f t="shared" si="9"/>
        <v>1004263.434</v>
      </c>
      <c r="AH53" s="72">
        <f t="shared" si="9"/>
        <v>1152816.794</v>
      </c>
      <c r="AI53" s="72">
        <f t="shared" si="9"/>
        <v>1322716.229</v>
      </c>
      <c r="AJ53" s="72">
        <f t="shared" si="9"/>
        <v>1517202.742</v>
      </c>
      <c r="AK53" s="72">
        <f t="shared" si="9"/>
        <v>1739965.254</v>
      </c>
      <c r="AL53" s="72">
        <f t="shared" si="9"/>
        <v>1856059.321</v>
      </c>
      <c r="AM53" s="72">
        <f t="shared" si="9"/>
        <v>2103379.931</v>
      </c>
      <c r="AN53" s="72">
        <f t="shared" si="9"/>
        <v>2397332.689</v>
      </c>
      <c r="AO53" s="72">
        <f t="shared" si="9"/>
        <v>2715681.861</v>
      </c>
      <c r="AP53" s="72">
        <f t="shared" si="9"/>
        <v>3061888.796</v>
      </c>
      <c r="AQ53" s="72">
        <f t="shared" si="9"/>
        <v>3441260.024</v>
      </c>
      <c r="AR53" s="72">
        <f t="shared" si="9"/>
        <v>3859615.625</v>
      </c>
      <c r="AS53" s="72">
        <f t="shared" si="9"/>
        <v>4323021.258</v>
      </c>
      <c r="AT53" s="72">
        <f t="shared" si="9"/>
        <v>4837899.984</v>
      </c>
      <c r="AU53" s="72">
        <f t="shared" si="9"/>
        <v>5411092.833</v>
      </c>
      <c r="AV53" s="72">
        <f t="shared" si="9"/>
        <v>6050065.826</v>
      </c>
      <c r="AW53" s="72">
        <f t="shared" si="9"/>
        <v>6762949.565</v>
      </c>
      <c r="AX53" s="72">
        <f t="shared" si="9"/>
        <v>7065436.293</v>
      </c>
      <c r="AY53" s="72">
        <f t="shared" si="9"/>
        <v>7822012.649</v>
      </c>
      <c r="AZ53" s="72">
        <f t="shared" si="9"/>
        <v>8729615.032</v>
      </c>
      <c r="BA53" s="72">
        <f t="shared" si="9"/>
        <v>9684304.662</v>
      </c>
      <c r="BB53" s="72">
        <f t="shared" si="9"/>
        <v>10692526.03</v>
      </c>
      <c r="BC53" s="72">
        <f t="shared" si="9"/>
        <v>11766874.09</v>
      </c>
      <c r="BD53" s="72">
        <f t="shared" si="9"/>
        <v>12920723.7</v>
      </c>
      <c r="BE53" s="72">
        <f t="shared" si="9"/>
        <v>14167175.15</v>
      </c>
      <c r="BF53" s="72">
        <f t="shared" si="9"/>
        <v>15519085.05</v>
      </c>
      <c r="BG53" s="72">
        <f t="shared" si="9"/>
        <v>16989395.44</v>
      </c>
      <c r="BH53" s="72">
        <f t="shared" si="9"/>
        <v>18591365.57</v>
      </c>
      <c r="BI53" s="72">
        <f t="shared" si="9"/>
        <v>20338904.15</v>
      </c>
      <c r="BJ53" s="72">
        <f t="shared" si="9"/>
        <v>22246770.3</v>
      </c>
      <c r="BK53" s="72">
        <f t="shared" si="9"/>
        <v>24330766.49</v>
      </c>
      <c r="BL53" s="72">
        <f t="shared" si="9"/>
        <v>26607938.25</v>
      </c>
      <c r="BM53" s="72">
        <f t="shared" si="9"/>
        <v>29096771.01</v>
      </c>
      <c r="BN53" s="72">
        <f t="shared" si="9"/>
        <v>31817352.62</v>
      </c>
      <c r="BO53" s="72">
        <f t="shared" si="9"/>
        <v>34791553.47</v>
      </c>
      <c r="BP53" s="72">
        <f t="shared" si="9"/>
        <v>38043233.08</v>
      </c>
      <c r="BQ53" s="72">
        <f t="shared" si="9"/>
        <v>41598424.09</v>
      </c>
      <c r="BR53" s="72">
        <f t="shared" si="9"/>
        <v>45485579.46</v>
      </c>
      <c r="BS53" s="72">
        <f t="shared" si="9"/>
        <v>49735764.34</v>
      </c>
      <c r="BT53" s="72">
        <f t="shared" si="9"/>
        <v>54382944.9</v>
      </c>
      <c r="BU53" s="72">
        <f t="shared" si="9"/>
        <v>59464238.06</v>
      </c>
    </row>
    <row r="54" ht="15.75" customHeight="1">
      <c r="A54" s="81"/>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row>
    <row r="55" ht="15.75" customHeight="1">
      <c r="A55" s="60" t="s">
        <v>131</v>
      </c>
      <c r="B55" s="72">
        <f>B6*if(B2&lt;13,Summary!$M11,if(B2&lt;25,Summary!$N11,if(B2&lt;37,Summary!$O11,if(B2&lt;49,Summary!$P11, Summary!$Q11))))</f>
        <v>500</v>
      </c>
      <c r="C55" s="72">
        <f>C6*if(C2&lt;13,Summary!$M11,if(C2&lt;25,Summary!$N11,if(C2&lt;37,Summary!$O11,if(C2&lt;49,Summary!$P11, Summary!$Q11))))</f>
        <v>200</v>
      </c>
      <c r="D55" s="72">
        <f>D6*if(D2&lt;13,Summary!$M11,if(D2&lt;25,Summary!$N11,if(D2&lt;37,Summary!$O11,if(D2&lt;49,Summary!$P11, Summary!$Q11))))</f>
        <v>200</v>
      </c>
      <c r="E55" s="72">
        <f>E6*if(E2&lt;13,Summary!$M11,if(E2&lt;25,Summary!$N11,if(E2&lt;37,Summary!$O11,if(E2&lt;49,Summary!$P11, Summary!$Q11))))</f>
        <v>350</v>
      </c>
      <c r="F55" s="72">
        <f>F6*if(F2&lt;13,Summary!$M11,if(F2&lt;25,Summary!$N11,if(F2&lt;37,Summary!$O11,if(F2&lt;49,Summary!$P11, Summary!$Q11))))</f>
        <v>350</v>
      </c>
      <c r="G55" s="72">
        <f>G6*if(G2&lt;13,Summary!$M11,if(G2&lt;25,Summary!$N11,if(G2&lt;37,Summary!$O11,if(G2&lt;49,Summary!$P11, Summary!$Q11))))</f>
        <v>350</v>
      </c>
      <c r="H55" s="72">
        <f>H6*if(H2&lt;13,Summary!$M11,if(H2&lt;25,Summary!$N11,if(H2&lt;37,Summary!$O11,if(H2&lt;49,Summary!$P11, Summary!$Q11))))</f>
        <v>500</v>
      </c>
      <c r="I55" s="72">
        <f>I6*if(I2&lt;13,Summary!$M11,if(I2&lt;25,Summary!$N11,if(I2&lt;37,Summary!$O11,if(I2&lt;49,Summary!$P11, Summary!$Q11))))</f>
        <v>1250</v>
      </c>
      <c r="J55" s="72">
        <f>J6*if(J2&lt;13,Summary!$M11,if(J2&lt;25,Summary!$N11,if(J2&lt;37,Summary!$O11,if(J2&lt;49,Summary!$P11, Summary!$Q11))))</f>
        <v>675</v>
      </c>
      <c r="K55" s="72">
        <f>K6*if(K2&lt;13,Summary!$M11,if(K2&lt;25,Summary!$N11,if(K2&lt;37,Summary!$O11,if(K2&lt;49,Summary!$P11, Summary!$Q11))))</f>
        <v>1020</v>
      </c>
      <c r="L55" s="72">
        <f>L6*if(L2&lt;13,Summary!$M11,if(L2&lt;25,Summary!$N11,if(L2&lt;37,Summary!$O11,if(L2&lt;49,Summary!$P11, Summary!$Q11))))</f>
        <v>1205</v>
      </c>
      <c r="M55" s="72">
        <f>M6*if(M2&lt;13,Summary!$M11,if(M2&lt;25,Summary!$N11,if(M2&lt;37,Summary!$O11,if(M2&lt;49,Summary!$P11, Summary!$Q11))))</f>
        <v>1485</v>
      </c>
      <c r="N55" s="72">
        <f>N6*if(N2&lt;13,Summary!$M11,if(N2&lt;25,Summary!$N11,if(N2&lt;37,Summary!$O11,if(N2&lt;49,Summary!$P11, Summary!$Q11))))</f>
        <v>1273.5</v>
      </c>
      <c r="O55" s="72">
        <f>O6*if(O2&lt;13,Summary!$M11,if(O2&lt;25,Summary!$N11,if(O2&lt;37,Summary!$O11,if(O2&lt;49,Summary!$P11, Summary!$Q11))))</f>
        <v>1561.5</v>
      </c>
      <c r="P55" s="72">
        <f>P6*if(P2&lt;13,Summary!$M11,if(P2&lt;25,Summary!$N11,if(P2&lt;37,Summary!$O11,if(P2&lt;49,Summary!$P11, Summary!$Q11))))</f>
        <v>1836</v>
      </c>
      <c r="Q55" s="72">
        <f>Q6*if(Q2&lt;13,Summary!$M11,if(Q2&lt;25,Summary!$N11,if(Q2&lt;37,Summary!$O11,if(Q2&lt;49,Summary!$P11, Summary!$Q11))))</f>
        <v>2169</v>
      </c>
      <c r="R55" s="72">
        <f>R6*if(R2&lt;13,Summary!$M11,if(R2&lt;25,Summary!$N11,if(R2&lt;37,Summary!$O11,if(R2&lt;49,Summary!$P11, Summary!$Q11))))</f>
        <v>2565</v>
      </c>
      <c r="S55" s="72">
        <f>S6*if(S2&lt;13,Summary!$M11,if(S2&lt;25,Summary!$N11,if(S2&lt;37,Summary!$O11,if(S2&lt;49,Summary!$P11, Summary!$Q11))))</f>
        <v>3028.5</v>
      </c>
      <c r="T55" s="72">
        <f>T6*if(T2&lt;13,Summary!$M11,if(T2&lt;25,Summary!$N11,if(T2&lt;37,Summary!$O11,if(T2&lt;49,Summary!$P11, Summary!$Q11))))</f>
        <v>3577.5</v>
      </c>
      <c r="U55" s="72">
        <f>U6*if(U2&lt;13,Summary!$M11,if(U2&lt;25,Summary!$N11,if(U2&lt;37,Summary!$O11,if(U2&lt;49,Summary!$P11, Summary!$Q11))))</f>
        <v>4230</v>
      </c>
      <c r="V55" s="72">
        <f>V6*if(V2&lt;13,Summary!$M11,if(V2&lt;25,Summary!$N11,if(V2&lt;37,Summary!$O11,if(V2&lt;49,Summary!$P11, Summary!$Q11))))</f>
        <v>4995</v>
      </c>
      <c r="W55" s="72">
        <f>W6*if(W2&lt;13,Summary!$M11,if(W2&lt;25,Summary!$N11,if(W2&lt;37,Summary!$O11,if(W2&lt;49,Summary!$P11, Summary!$Q11))))</f>
        <v>5904</v>
      </c>
      <c r="X55" s="72">
        <f>X6*if(X2&lt;13,Summary!$M11,if(X2&lt;25,Summary!$N11,if(X2&lt;37,Summary!$O11,if(X2&lt;49,Summary!$P11, Summary!$Q11))))</f>
        <v>6975</v>
      </c>
      <c r="Y55" s="72">
        <f>Y6*if(Y2&lt;13,Summary!$M11,if(Y2&lt;25,Summary!$N11,if(Y2&lt;37,Summary!$O11,if(Y2&lt;49,Summary!$P11, Summary!$Q11))))</f>
        <v>8244</v>
      </c>
      <c r="Z55" s="72">
        <f>Z6*if(Z2&lt;13,Summary!$M11,if(Z2&lt;25,Summary!$N11,if(Z2&lt;37,Summary!$O11,if(Z2&lt;49,Summary!$P11, Summary!$Q11))))</f>
        <v>6836.4</v>
      </c>
      <c r="AA55" s="72">
        <f>AA6*if(AA2&lt;13,Summary!$M11,if(AA2&lt;25,Summary!$N11,if(AA2&lt;37,Summary!$O11,if(AA2&lt;49,Summary!$P11, Summary!$Q11))))</f>
        <v>8079.75</v>
      </c>
      <c r="AB55" s="72">
        <f>AB6*if(AB2&lt;13,Summary!$M11,if(AB2&lt;25,Summary!$N11,if(AB2&lt;37,Summary!$O11,if(AB2&lt;49,Summary!$P11, Summary!$Q11))))</f>
        <v>9225.9</v>
      </c>
      <c r="AC55" s="72">
        <f>AC6*if(AC2&lt;13,Summary!$M11,if(AC2&lt;25,Summary!$N11,if(AC2&lt;37,Summary!$O11,if(AC2&lt;49,Summary!$P11, Summary!$Q11))))</f>
        <v>10582.65</v>
      </c>
      <c r="AD55" s="72">
        <f>AD6*if(AD2&lt;13,Summary!$M11,if(AD2&lt;25,Summary!$N11,if(AD2&lt;37,Summary!$O11,if(AD2&lt;49,Summary!$P11, Summary!$Q11))))</f>
        <v>12129.75</v>
      </c>
      <c r="AE55" s="72">
        <f>AE6*if(AE2&lt;13,Summary!$M11,if(AE2&lt;25,Summary!$N11,if(AE2&lt;37,Summary!$O11,if(AE2&lt;49,Summary!$P11, Summary!$Q11))))</f>
        <v>13907.7</v>
      </c>
      <c r="AF55" s="72">
        <f>AF6*if(AF2&lt;13,Summary!$M11,if(AF2&lt;25,Summary!$N11,if(AF2&lt;37,Summary!$O11,if(AF2&lt;49,Summary!$P11, Summary!$Q11))))</f>
        <v>15944.85</v>
      </c>
      <c r="AG55" s="72">
        <f>AG6*if(AG2&lt;13,Summary!$M11,if(AG2&lt;25,Summary!$N11,if(AG2&lt;37,Summary!$O11,if(AG2&lt;49,Summary!$P11, Summary!$Q11))))</f>
        <v>18281.7</v>
      </c>
      <c r="AH55" s="72">
        <f>AH6*if(AH2&lt;13,Summary!$M11,if(AH2&lt;25,Summary!$N11,if(AH2&lt;37,Summary!$O11,if(AH2&lt;49,Summary!$P11, Summary!$Q11))))</f>
        <v>20958.75</v>
      </c>
      <c r="AI55" s="72">
        <f>AI6*if(AI2&lt;13,Summary!$M11,if(AI2&lt;25,Summary!$N11,if(AI2&lt;37,Summary!$O11,if(AI2&lt;49,Summary!$P11, Summary!$Q11))))</f>
        <v>24028.65</v>
      </c>
      <c r="AJ55" s="72">
        <f>AJ6*if(AJ2&lt;13,Summary!$M11,if(AJ2&lt;25,Summary!$N11,if(AJ2&lt;37,Summary!$O11,if(AJ2&lt;49,Summary!$P11, Summary!$Q11))))</f>
        <v>27548.1</v>
      </c>
      <c r="AK55" s="72">
        <f>AK6*if(AK2&lt;13,Summary!$M11,if(AK2&lt;25,Summary!$N11,if(AK2&lt;37,Summary!$O11,if(AK2&lt;49,Summary!$P11, Summary!$Q11))))</f>
        <v>31581.9</v>
      </c>
      <c r="AL55" s="72">
        <f>AL6*if(AL2&lt;13,Summary!$M11,if(AL2&lt;25,Summary!$N11,if(AL2&lt;37,Summary!$O11,if(AL2&lt;49,Summary!$P11, Summary!$Q11))))</f>
        <v>25420.23</v>
      </c>
      <c r="AM55" s="72">
        <f>AM6*if(AM2&lt;13,Summary!$M11,if(AM2&lt;25,Summary!$N11,if(AM2&lt;37,Summary!$O11,if(AM2&lt;49,Summary!$P11, Summary!$Q11))))</f>
        <v>29141.775</v>
      </c>
      <c r="AN55" s="72">
        <f>AN6*if(AN2&lt;13,Summary!$M11,if(AN2&lt;25,Summary!$N11,if(AN2&lt;37,Summary!$O11,if(AN2&lt;49,Summary!$P11, Summary!$Q11))))</f>
        <v>32473.305</v>
      </c>
      <c r="AO55" s="72">
        <f>AO6*if(AO2&lt;13,Summary!$M11,if(AO2&lt;25,Summary!$N11,if(AO2&lt;37,Summary!$O11,if(AO2&lt;49,Summary!$P11, Summary!$Q11))))</f>
        <v>36293.265</v>
      </c>
      <c r="AP55" s="72">
        <f>AP6*if(AP2&lt;13,Summary!$M11,if(AP2&lt;25,Summary!$N11,if(AP2&lt;37,Summary!$O11,if(AP2&lt;49,Summary!$P11, Summary!$Q11))))</f>
        <v>40554.27</v>
      </c>
      <c r="AQ55" s="72">
        <f>AQ6*if(AQ2&lt;13,Summary!$M11,if(AQ2&lt;25,Summary!$N11,if(AQ2&lt;37,Summary!$O11,if(AQ2&lt;49,Summary!$P11, Summary!$Q11))))</f>
        <v>45314.64</v>
      </c>
      <c r="AR55" s="72">
        <f>AR6*if(AR2&lt;13,Summary!$M11,if(AR2&lt;25,Summary!$N11,if(AR2&lt;37,Summary!$O11,if(AR2&lt;49,Summary!$P11, Summary!$Q11))))</f>
        <v>50632.695</v>
      </c>
      <c r="AS55" s="72">
        <f>AS6*if(AS2&lt;13,Summary!$M11,if(AS2&lt;25,Summary!$N11,if(AS2&lt;37,Summary!$O11,if(AS2&lt;49,Summary!$P11, Summary!$Q11))))</f>
        <v>56574.045</v>
      </c>
      <c r="AT55" s="72">
        <f>AT6*if(AT2&lt;13,Summary!$M11,if(AT2&lt;25,Summary!$N11,if(AT2&lt;37,Summary!$O11,if(AT2&lt;49,Summary!$P11, Summary!$Q11))))</f>
        <v>63215.235</v>
      </c>
      <c r="AU55" s="72">
        <f>AU6*if(AU2&lt;13,Summary!$M11,if(AU2&lt;25,Summary!$N11,if(AU2&lt;37,Summary!$O11,if(AU2&lt;49,Summary!$P11, Summary!$Q11))))</f>
        <v>70632.81</v>
      </c>
      <c r="AV55" s="72">
        <f>AV6*if(AV2&lt;13,Summary!$M11,if(AV2&lt;25,Summary!$N11,if(AV2&lt;37,Summary!$O11,if(AV2&lt;49,Summary!$P11, Summary!$Q11))))</f>
        <v>78925.185</v>
      </c>
      <c r="AW55" s="72">
        <f>AW6*if(AW2&lt;13,Summary!$M11,if(AW2&lt;25,Summary!$N11,if(AW2&lt;37,Summary!$O11,if(AW2&lt;49,Summary!$P11, Summary!$Q11))))</f>
        <v>88187.13</v>
      </c>
      <c r="AX55" s="72">
        <f>AX6*if(AX2&lt;13,Summary!$M11,if(AX2&lt;25,Summary!$N11,if(AX2&lt;37,Summary!$O11,if(AX2&lt;49,Summary!$P11, Summary!$Q11))))</f>
        <v>69172.623</v>
      </c>
      <c r="AY55" s="72">
        <f>AY6*if(AY2&lt;13,Summary!$M11,if(AY2&lt;25,Summary!$N11,if(AY2&lt;37,Summary!$O11,if(AY2&lt;49,Summary!$P11, Summary!$Q11))))</f>
        <v>77291.8605</v>
      </c>
      <c r="AZ55" s="72">
        <f>AZ6*if(AZ2&lt;13,Summary!$M11,if(AZ2&lt;25,Summary!$N11,if(AZ2&lt;37,Summary!$O11,if(AZ2&lt;49,Summary!$P11, Summary!$Q11))))</f>
        <v>84351.4965</v>
      </c>
      <c r="BA55" s="72">
        <f>BA6*if(BA2&lt;13,Summary!$M11,if(BA2&lt;25,Summary!$N11,if(BA2&lt;37,Summary!$O11,if(BA2&lt;49,Summary!$P11, Summary!$Q11))))</f>
        <v>92247.66</v>
      </c>
      <c r="BB55" s="72">
        <f>BB6*if(BB2&lt;13,Summary!$M11,if(BB2&lt;25,Summary!$N11,if(BB2&lt;37,Summary!$O11,if(BB2&lt;49,Summary!$P11, Summary!$Q11))))</f>
        <v>100865.5335</v>
      </c>
      <c r="BC55" s="72">
        <f>BC6*if(BC2&lt;13,Summary!$M11,if(BC2&lt;25,Summary!$N11,if(BC2&lt;37,Summary!$O11,if(BC2&lt;49,Summary!$P11, Summary!$Q11))))</f>
        <v>110290.41</v>
      </c>
      <c r="BD55" s="72">
        <f>BD6*if(BD2&lt;13,Summary!$M11,if(BD2&lt;25,Summary!$N11,if(BD2&lt;37,Summary!$O11,if(BD2&lt;49,Summary!$P11, Summary!$Q11))))</f>
        <v>120594.4605</v>
      </c>
      <c r="BE55" s="72">
        <f>BE6*if(BE2&lt;13,Summary!$M11,if(BE2&lt;25,Summary!$N11,if(BE2&lt;37,Summary!$O11,if(BE2&lt;49,Summary!$P11, Summary!$Q11))))</f>
        <v>131862.978</v>
      </c>
      <c r="BF55" s="72">
        <f>BF6*if(BF2&lt;13,Summary!$M11,if(BF2&lt;25,Summary!$N11,if(BF2&lt;37,Summary!$O11,if(BF2&lt;49,Summary!$P11, Summary!$Q11))))</f>
        <v>144181.2555</v>
      </c>
      <c r="BG55" s="72">
        <f>BG6*if(BG2&lt;13,Summary!$M11,if(BG2&lt;25,Summary!$N11,if(BG2&lt;37,Summary!$O11,if(BG2&lt;49,Summary!$P11, Summary!$Q11))))</f>
        <v>157654.269</v>
      </c>
      <c r="BH55" s="72">
        <f>BH6*if(BH2&lt;13,Summary!$M11,if(BH2&lt;25,Summary!$N11,if(BH2&lt;37,Summary!$O11,if(BH2&lt;49,Summary!$P11, Summary!$Q11))))</f>
        <v>172383.714</v>
      </c>
      <c r="BI55" s="72">
        <f>BI6*if(BI2&lt;13,Summary!$M11,if(BI2&lt;25,Summary!$N11,if(BI2&lt;37,Summary!$O11,if(BI2&lt;49,Summary!$P11, Summary!$Q11))))</f>
        <v>188487.6885</v>
      </c>
      <c r="BJ55" s="72">
        <f>BJ6*if(BJ2&lt;13,Summary!$M11,if(BJ2&lt;25,Summary!$N11,if(BJ2&lt;37,Summary!$O11,if(BJ2&lt;49,Summary!$P11, Summary!$Q11))))</f>
        <v>206100.693</v>
      </c>
      <c r="BK55" s="72">
        <f>BK6*if(BK2&lt;13,Summary!$M11,if(BK2&lt;25,Summary!$N11,if(BK2&lt;37,Summary!$O11,if(BK2&lt;49,Summary!$P11, Summary!$Q11))))</f>
        <v>225357.228</v>
      </c>
      <c r="BL55" s="72">
        <f>BL6*if(BL2&lt;13,Summary!$M11,if(BL2&lt;25,Summary!$N11,if(BL2&lt;37,Summary!$O11,if(BL2&lt;49,Summary!$P11, Summary!$Q11))))</f>
        <v>246411.477</v>
      </c>
      <c r="BM55" s="72">
        <f>BM6*if(BM2&lt;13,Summary!$M11,if(BM2&lt;25,Summary!$N11,if(BM2&lt;37,Summary!$O11,if(BM2&lt;49,Summary!$P11, Summary!$Q11))))</f>
        <v>269434.026</v>
      </c>
      <c r="BN55" s="72">
        <f>BN6*if(BN2&lt;13,Summary!$M11,if(BN2&lt;25,Summary!$N11,if(BN2&lt;37,Summary!$O11,if(BN2&lt;49,Summary!$P11, Summary!$Q11))))</f>
        <v>294608.583</v>
      </c>
      <c r="BO55" s="72">
        <f>BO6*if(BO2&lt;13,Summary!$M11,if(BO2&lt;25,Summary!$N11,if(BO2&lt;37,Summary!$O11,if(BO2&lt;49,Summary!$P11, Summary!$Q11))))</f>
        <v>322131.978</v>
      </c>
      <c r="BP55" s="72">
        <f>BP6*if(BP2&lt;13,Summary!$M11,if(BP2&lt;25,Summary!$N11,if(BP2&lt;37,Summary!$O11,if(BP2&lt;49,Summary!$P11, Summary!$Q11))))</f>
        <v>352230.5655</v>
      </c>
      <c r="BQ55" s="72">
        <f>BQ6*if(BQ2&lt;13,Summary!$M11,if(BQ2&lt;25,Summary!$N11,if(BQ2&lt;37,Summary!$O11,if(BQ2&lt;49,Summary!$P11, Summary!$Q11))))</f>
        <v>385140.5415</v>
      </c>
      <c r="BR55" s="72">
        <f>BR6*if(BR2&lt;13,Summary!$M11,if(BR2&lt;25,Summary!$N11,if(BR2&lt;37,Summary!$O11,if(BR2&lt;49,Summary!$P11, Summary!$Q11))))</f>
        <v>421124.346</v>
      </c>
      <c r="BS55" s="72">
        <f>BS6*if(BS2&lt;13,Summary!$M11,if(BS2&lt;25,Summary!$N11,if(BS2&lt;37,Summary!$O11,if(BS2&lt;49,Summary!$P11, Summary!$Q11))))</f>
        <v>460470.663</v>
      </c>
      <c r="BT55" s="72">
        <f>BT6*if(BT2&lt;13,Summary!$M11,if(BT2&lt;25,Summary!$N11,if(BT2&lt;37,Summary!$O11,if(BT2&lt;49,Summary!$P11, Summary!$Q11))))</f>
        <v>503494.4205</v>
      </c>
      <c r="BU55" s="72">
        <f>BU6*if(BU2&lt;13,Summary!$M11,if(BU2&lt;25,Summary!$N11,if(BU2&lt;37,Summary!$O11,if(BU2&lt;49,Summary!$P11, Summary!$Q11))))</f>
        <v>550536.7905</v>
      </c>
    </row>
    <row r="56" ht="15.75" customHeight="1">
      <c r="A56" s="60" t="s">
        <v>133</v>
      </c>
      <c r="B56" s="72">
        <v>0.0</v>
      </c>
      <c r="C56" s="72">
        <f>B15*if(C2&lt;13,Summary!$M13,if(C2&lt;25,Summary!$N13,if(C2&lt;37,Summary!$O13,if(C2&lt;49,Summary!$P13, Summary!$Q13))))</f>
        <v>1200</v>
      </c>
      <c r="D56" s="72">
        <f>C15*if(D2&lt;13,Summary!$M13,if(D2&lt;25,Summary!$N13,if(D2&lt;37,Summary!$O13,if(D2&lt;49,Summary!$P13, Summary!$Q13))))</f>
        <v>1680</v>
      </c>
      <c r="E56" s="72">
        <f>D15*if(E2&lt;13,Summary!$M13,if(E2&lt;25,Summary!$N13,if(E2&lt;37,Summary!$O13,if(E2&lt;49,Summary!$P13, Summary!$Q13))))</f>
        <v>2145</v>
      </c>
      <c r="F56" s="72">
        <f>E15*if(F2&lt;13,Summary!$M13,if(F2&lt;25,Summary!$N13,if(F2&lt;37,Summary!$O13,if(F2&lt;49,Summary!$P13, Summary!$Q13))))</f>
        <v>2970</v>
      </c>
      <c r="G56" s="72">
        <f>F15*if(G2&lt;13,Summary!$M13,if(G2&lt;25,Summary!$N13,if(G2&lt;37,Summary!$O13,if(G2&lt;49,Summary!$P13, Summary!$Q13))))</f>
        <v>3795</v>
      </c>
      <c r="H56" s="72">
        <f>G15*if(H2&lt;13,Summary!$M13,if(H2&lt;25,Summary!$N13,if(H2&lt;37,Summary!$O13,if(H2&lt;49,Summary!$P13, Summary!$Q13))))</f>
        <v>4620</v>
      </c>
      <c r="I56" s="72">
        <f>H15*if(I2&lt;13,Summary!$M13,if(I2&lt;25,Summary!$N13,if(I2&lt;37,Summary!$O13,if(I2&lt;49,Summary!$P13, Summary!$Q13))))</f>
        <v>5790</v>
      </c>
      <c r="J56" s="72">
        <f>I15*if(J2&lt;13,Summary!$M13,if(J2&lt;25,Summary!$N13,if(J2&lt;37,Summary!$O13,if(J2&lt;49,Summary!$P13, Summary!$Q13))))</f>
        <v>8760</v>
      </c>
      <c r="K56" s="72">
        <f>J15*if(K2&lt;13,Summary!$M13,if(K2&lt;25,Summary!$N13,if(K2&lt;37,Summary!$O13,if(K2&lt;49,Summary!$P13, Summary!$Q13))))</f>
        <v>10335</v>
      </c>
      <c r="L56" s="72">
        <f>K15*if(L2&lt;13,Summary!$M13,if(L2&lt;25,Summary!$N13,if(L2&lt;37,Summary!$O13,if(L2&lt;49,Summary!$P13, Summary!$Q13))))</f>
        <v>12738</v>
      </c>
      <c r="M56" s="72">
        <f>L15*if(M2&lt;13,Summary!$M13,if(M2&lt;25,Summary!$N13,if(M2&lt;37,Summary!$O13,if(M2&lt;49,Summary!$P13, Summary!$Q13))))</f>
        <v>15570</v>
      </c>
      <c r="N56" s="72">
        <f>M15*if(N2&lt;13,Summary!$M13,if(N2&lt;25,Summary!$N13,if(N2&lt;37,Summary!$O13,if(N2&lt;49,Summary!$P13, Summary!$Q13))))</f>
        <v>18868.41</v>
      </c>
      <c r="O56" s="72">
        <f>N15*if(O2&lt;13,Summary!$M13,if(O2&lt;25,Summary!$N13,if(O2&lt;37,Summary!$O13,if(O2&lt;49,Summary!$P13, Summary!$Q13))))</f>
        <v>23516.55611</v>
      </c>
      <c r="P56" s="72">
        <f>O15*if(P2&lt;13,Summary!$M13,if(P2&lt;25,Summary!$N13,if(P2&lt;37,Summary!$O13,if(P2&lt;49,Summary!$P13, Summary!$Q13))))</f>
        <v>27806.04912</v>
      </c>
      <c r="Q56" s="72">
        <f>P15*if(Q2&lt;13,Summary!$M13,if(Q2&lt;25,Summary!$N13,if(Q2&lt;37,Summary!$O13,if(Q2&lt;49,Summary!$P13, Summary!$Q13))))</f>
        <v>32856.00207</v>
      </c>
      <c r="R56" s="72">
        <f>Q15*if(R2&lt;13,Summary!$M13,if(R2&lt;25,Summary!$N13,if(R2&lt;37,Summary!$O13,if(R2&lt;49,Summary!$P13, Summary!$Q13))))</f>
        <v>38816.088</v>
      </c>
      <c r="S56" s="72">
        <f>R15*if(S2&lt;13,Summary!$M13,if(S2&lt;25,Summary!$N13,if(S2&lt;37,Summary!$O13,if(S2&lt;49,Summary!$P13, Summary!$Q13))))</f>
        <v>45880.20152</v>
      </c>
      <c r="T56" s="72">
        <f>S15*if(T2&lt;13,Summary!$M13,if(T2&lt;25,Summary!$N13,if(T2&lt;37,Summary!$O13,if(T2&lt;49,Summary!$P13, Summary!$Q13))))</f>
        <v>54207.71669</v>
      </c>
      <c r="U56" s="72">
        <f>T15*if(U2&lt;13,Summary!$M13,if(U2&lt;25,Summary!$N13,if(U2&lt;37,Summary!$O13,if(U2&lt;49,Summary!$P13, Summary!$Q13))))</f>
        <v>64056.15174</v>
      </c>
      <c r="V56" s="72">
        <f>U15*if(V2&lt;13,Summary!$M13,if(V2&lt;25,Summary!$N13,if(V2&lt;37,Summary!$O13,if(V2&lt;49,Summary!$P13, Summary!$Q13))))</f>
        <v>75686.67858</v>
      </c>
      <c r="W56" s="72">
        <f>V15*if(W2&lt;13,Summary!$M13,if(W2&lt;25,Summary!$N13,if(W2&lt;37,Summary!$O13,if(W2&lt;49,Summary!$P13, Summary!$Q13))))</f>
        <v>89433.16379</v>
      </c>
      <c r="X56" s="72">
        <f>W15*if(X2&lt;13,Summary!$M13,if(X2&lt;25,Summary!$N13,if(X2&lt;37,Summary!$O13,if(X2&lt;49,Summary!$P13, Summary!$Q13))))</f>
        <v>105671.3018</v>
      </c>
      <c r="Y56" s="72">
        <f>X15*if(Y2&lt;13,Summary!$M13,if(Y2&lt;25,Summary!$N13,if(Y2&lt;37,Summary!$O13,if(Y2&lt;49,Summary!$P13, Summary!$Q13))))</f>
        <v>124859.1828</v>
      </c>
      <c r="Z56" s="72">
        <f>Y15*if(Z2&lt;13,Summary!$M13,if(Z2&lt;25,Summary!$N13,if(Z2&lt;37,Summary!$O13,if(Z2&lt;49,Summary!$P13, Summary!$Q13))))</f>
        <v>146065.537</v>
      </c>
      <c r="AA56" s="72">
        <f>Z15*if(AA2&lt;13,Summary!$M13,if(AA2&lt;25,Summary!$N13,if(AA2&lt;37,Summary!$O13,if(AA2&lt;49,Summary!$P13, Summary!$Q13))))</f>
        <v>176484.322</v>
      </c>
      <c r="AB56" s="72">
        <f>AA15*if(AB2&lt;13,Summary!$M13,if(AB2&lt;25,Summary!$N13,if(AB2&lt;37,Summary!$O13,if(AB2&lt;49,Summary!$P13, Summary!$Q13))))</f>
        <v>202434.9445</v>
      </c>
      <c r="AC56" s="72">
        <f>AB15*if(AC2&lt;13,Summary!$M13,if(AC2&lt;25,Summary!$N13,if(AC2&lt;37,Summary!$O13,if(AC2&lt;49,Summary!$P13, Summary!$Q13))))</f>
        <v>232063.5169</v>
      </c>
      <c r="AD56" s="72">
        <f>AC15*if(AD2&lt;13,Summary!$M13,if(AD2&lt;25,Summary!$N13,if(AD2&lt;37,Summary!$O13,if(AD2&lt;49,Summary!$P13, Summary!$Q13))))</f>
        <v>266053.599</v>
      </c>
      <c r="AE56" s="72">
        <f>AD15*if(AE2&lt;13,Summary!$M13,if(AE2&lt;25,Summary!$N13,if(AE2&lt;37,Summary!$O13,if(AE2&lt;49,Summary!$P13, Summary!$Q13))))</f>
        <v>305021.4376</v>
      </c>
      <c r="AF56" s="72">
        <f>AE15*if(AF2&lt;13,Summary!$M13,if(AF2&lt;25,Summary!$N13,if(AF2&lt;37,Summary!$O13,if(AF2&lt;49,Summary!$P13, Summary!$Q13))))</f>
        <v>349701.4092</v>
      </c>
      <c r="AG56" s="72">
        <f>AF15*if(AG2&lt;13,Summary!$M13,if(AG2&lt;25,Summary!$N13,if(AG2&lt;37,Summary!$O13,if(AG2&lt;49,Summary!$P13, Summary!$Q13))))</f>
        <v>400922.1283</v>
      </c>
      <c r="AH56" s="72">
        <f>AG15*if(AH2&lt;13,Summary!$M13,if(AH2&lt;25,Summary!$N13,if(AH2&lt;37,Summary!$O13,if(AH2&lt;49,Summary!$P13, Summary!$Q13))))</f>
        <v>459646.8361</v>
      </c>
      <c r="AI56" s="72">
        <f>AH15*if(AI2&lt;13,Summary!$M13,if(AI2&lt;25,Summary!$N13,if(AI2&lt;37,Summary!$O13,if(AI2&lt;49,Summary!$P13, Summary!$Q13))))</f>
        <v>526973.3998</v>
      </c>
      <c r="AJ56" s="72">
        <f>AI15*if(AJ2&lt;13,Summary!$M13,if(AJ2&lt;25,Summary!$N13,if(AJ2&lt;37,Summary!$O13,if(AJ2&lt;49,Summary!$P13, Summary!$Q13))))</f>
        <v>604158.2041</v>
      </c>
      <c r="AK56" s="72">
        <f>AJ15*if(AK2&lt;13,Summary!$M13,if(AK2&lt;25,Summary!$N13,if(AK2&lt;37,Summary!$O13,if(AK2&lt;49,Summary!$P13, Summary!$Q13))))</f>
        <v>692646.1105</v>
      </c>
      <c r="AL56" s="72">
        <f>AK15*if(AL2&lt;13,Summary!$M13,if(AL2&lt;25,Summary!$N13,if(AL2&lt;37,Summary!$O13,if(AL2&lt;49,Summary!$P13, Summary!$Q13))))</f>
        <v>786156.4087</v>
      </c>
      <c r="AM56" s="72">
        <f>AL15*if(AM2&lt;13,Summary!$M13,if(AM2&lt;25,Summary!$N13,if(AM2&lt;37,Summary!$O13,if(AM2&lt;49,Summary!$P13, Summary!$Q13))))</f>
        <v>924960.6425</v>
      </c>
      <c r="AN56" s="72">
        <f>AM15*if(AN2&lt;13,Summary!$M13,if(AN2&lt;25,Summary!$N13,if(AN2&lt;37,Summary!$O13,if(AN2&lt;49,Summary!$P13, Summary!$Q13))))</f>
        <v>1033841.111</v>
      </c>
      <c r="AO56" s="72">
        <f>AN15*if(AO2&lt;13,Summary!$M13,if(AO2&lt;25,Summary!$N13,if(AO2&lt;37,Summary!$O13,if(AO2&lt;49,Summary!$P13, Summary!$Q13))))</f>
        <v>1155143.995</v>
      </c>
      <c r="AP56" s="72">
        <f>AO15*if(AP2&lt;13,Summary!$M13,if(AP2&lt;25,Summary!$N13,if(AP2&lt;37,Summary!$O13,if(AP2&lt;49,Summary!$P13, Summary!$Q13))))</f>
        <v>1290722.221</v>
      </c>
      <c r="AQ56" s="72">
        <f>AP15*if(AQ2&lt;13,Summary!$M13,if(AQ2&lt;25,Summary!$N13,if(AQ2&lt;37,Summary!$O13,if(AQ2&lt;49,Summary!$P13, Summary!$Q13))))</f>
        <v>1442209.445</v>
      </c>
      <c r="AR56" s="72">
        <f>AQ15*if(AR2&lt;13,Summary!$M13,if(AR2&lt;25,Summary!$N13,if(AR2&lt;37,Summary!$O13,if(AR2&lt;49,Summary!$P13, Summary!$Q13))))</f>
        <v>1611483.991</v>
      </c>
      <c r="AS56" s="72">
        <f>AR15*if(AS2&lt;13,Summary!$M13,if(AS2&lt;25,Summary!$N13,if(AS2&lt;37,Summary!$O13,if(AS2&lt;49,Summary!$P13, Summary!$Q13))))</f>
        <v>1800634.359</v>
      </c>
      <c r="AT56" s="72">
        <f>AS15*if(AT2&lt;13,Summary!$M13,if(AT2&lt;25,Summary!$N13,if(AT2&lt;37,Summary!$O13,if(AT2&lt;49,Summary!$P13, Summary!$Q13))))</f>
        <v>2011970.41</v>
      </c>
      <c r="AU56" s="72">
        <f>AT15*if(AU2&lt;13,Summary!$M13,if(AU2&lt;25,Summary!$N13,if(AU2&lt;37,Summary!$O13,if(AU2&lt;49,Summary!$P13, Summary!$Q13))))</f>
        <v>2248117.743</v>
      </c>
      <c r="AV56" s="72">
        <f>AU15*if(AV2&lt;13,Summary!$M13,if(AV2&lt;25,Summary!$N13,if(AV2&lt;37,Summary!$O13,if(AV2&lt;49,Summary!$P13, Summary!$Q13))))</f>
        <v>2511965.957</v>
      </c>
      <c r="AW56" s="72">
        <f>AV15*if(AW2&lt;13,Summary!$M13,if(AW2&lt;25,Summary!$N13,if(AW2&lt;37,Summary!$O13,if(AW2&lt;49,Summary!$P13, Summary!$Q13))))</f>
        <v>2806805.672</v>
      </c>
      <c r="AX56" s="72">
        <f>AW15*if(AX2&lt;13,Summary!$M13,if(AX2&lt;25,Summary!$N13,if(AX2&lt;37,Summary!$O13,if(AX2&lt;49,Summary!$P13, Summary!$Q13))))</f>
        <v>3104882.88</v>
      </c>
      <c r="AY56" s="72">
        <f>AX15*if(AY2&lt;13,Summary!$M13,if(AY2&lt;25,Summary!$N13,if(AY2&lt;37,Summary!$O13,if(AY2&lt;49,Summary!$P13, Summary!$Q13))))</f>
        <v>3571096.345</v>
      </c>
      <c r="AZ56" s="72">
        <f>AY15*if(AZ2&lt;13,Summary!$M13,if(AZ2&lt;25,Summary!$N13,if(AZ2&lt;37,Summary!$O13,if(AZ2&lt;49,Summary!$P13, Summary!$Q13))))</f>
        <v>3905423.044</v>
      </c>
      <c r="BA56" s="72">
        <f>AZ15*if(BA2&lt;13,Summary!$M13,if(BA2&lt;25,Summary!$N13,if(BA2&lt;37,Summary!$O13,if(BA2&lt;49,Summary!$P13, Summary!$Q13))))</f>
        <v>4270256.607</v>
      </c>
      <c r="BB56" s="72">
        <f>BA15*if(BB2&lt;13,Summary!$M13,if(BB2&lt;25,Summary!$N13,if(BB2&lt;37,Summary!$O13,if(BB2&lt;49,Summary!$P13, Summary!$Q13))))</f>
        <v>4669236.676</v>
      </c>
      <c r="BC56" s="72">
        <f>BB15*if(BC2&lt;13,Summary!$M13,if(BC2&lt;25,Summary!$N13,if(BC2&lt;37,Summary!$O13,if(BC2&lt;49,Summary!$P13, Summary!$Q13))))</f>
        <v>5105496.63</v>
      </c>
      <c r="BD56" s="72">
        <f>BC15*if(BD2&lt;13,Summary!$M13,if(BD2&lt;25,Summary!$N13,if(BD2&lt;37,Summary!$O13,if(BD2&lt;49,Summary!$P13, Summary!$Q13))))</f>
        <v>5582523.309</v>
      </c>
      <c r="BE56" s="72">
        <f>BD15*if(BE2&lt;13,Summary!$M13,if(BE2&lt;25,Summary!$N13,if(BE2&lt;37,Summary!$O13,if(BE2&lt;49,Summary!$P13, Summary!$Q13))))</f>
        <v>6104115.094</v>
      </c>
      <c r="BF56" s="72">
        <f>BE15*if(BF2&lt;13,Summary!$M13,if(BF2&lt;25,Summary!$N13,if(BF2&lt;37,Summary!$O13,if(BF2&lt;49,Summary!$P13, Summary!$Q13))))</f>
        <v>6674441.817</v>
      </c>
      <c r="BG56" s="72">
        <f>BF15*if(BG2&lt;13,Summary!$M13,if(BG2&lt;25,Summary!$N13,if(BG2&lt;37,Summary!$O13,if(BG2&lt;49,Summary!$P13, Summary!$Q13))))</f>
        <v>7298044.764</v>
      </c>
      <c r="BH56" s="72">
        <f>BG15*if(BH2&lt;13,Summary!$M13,if(BH2&lt;25,Summary!$N13,if(BH2&lt;37,Summary!$O13,if(BH2&lt;49,Summary!$P13, Summary!$Q13))))</f>
        <v>7979926.547</v>
      </c>
      <c r="BI56" s="72">
        <f>BH15*if(BI2&lt;13,Summary!$M13,if(BI2&lt;25,Summary!$N13,if(BI2&lt;37,Summary!$O13,if(BI2&lt;49,Summary!$P13, Summary!$Q13))))</f>
        <v>8725500.14</v>
      </c>
      <c r="BJ56" s="72">
        <f>BI15*if(BJ2&lt;13,Summary!$M13,if(BJ2&lt;25,Summary!$N13,if(BJ2&lt;37,Summary!$O13,if(BJ2&lt;49,Summary!$P13, Summary!$Q13))))</f>
        <v>9540735.743</v>
      </c>
      <c r="BK56" s="72">
        <f>BJ15*if(BK2&lt;13,Summary!$M13,if(BK2&lt;25,Summary!$N13,if(BK2&lt;37,Summary!$O13,if(BK2&lt;49,Summary!$P13, Summary!$Q13))))</f>
        <v>10432145.71</v>
      </c>
      <c r="BL56" s="72">
        <f>BK15*if(BL2&lt;13,Summary!$M13,if(BL2&lt;25,Summary!$N13,if(BL2&lt;37,Summary!$O13,if(BL2&lt;49,Summary!$P13, Summary!$Q13))))</f>
        <v>11406838.53</v>
      </c>
      <c r="BM56" s="72">
        <f>BL15*if(BM2&lt;13,Summary!$M13,if(BM2&lt;25,Summary!$N13,if(BM2&lt;37,Summary!$O13,if(BM2&lt;49,Summary!$P13, Summary!$Q13))))</f>
        <v>12472590.71</v>
      </c>
      <c r="BN56" s="72">
        <f>BM15*if(BN2&lt;13,Summary!$M13,if(BN2&lt;25,Summary!$N13,if(BN2&lt;37,Summary!$O13,if(BN2&lt;49,Summary!$P13, Summary!$Q13))))</f>
        <v>13637921.66</v>
      </c>
      <c r="BO56" s="72">
        <f>BN15*if(BO2&lt;13,Summary!$M13,if(BO2&lt;25,Summary!$N13,if(BO2&lt;37,Summary!$O13,if(BO2&lt;49,Summary!$P13, Summary!$Q13))))</f>
        <v>14912135.61</v>
      </c>
      <c r="BP56" s="72">
        <f>BO15*if(BP2&lt;13,Summary!$M13,if(BP2&lt;25,Summary!$N13,if(BP2&lt;37,Summary!$O13,if(BP2&lt;49,Summary!$P13, Summary!$Q13))))</f>
        <v>16305399.54</v>
      </c>
      <c r="BQ56" s="72">
        <f>BP15*if(BQ2&lt;13,Summary!$M13,if(BQ2&lt;25,Summary!$N13,if(BQ2&lt;37,Summary!$O13,if(BQ2&lt;49,Summary!$P13, Summary!$Q13))))</f>
        <v>17828842</v>
      </c>
      <c r="BR56" s="72">
        <f>BQ15*if(BR2&lt;13,Summary!$M13,if(BR2&lt;25,Summary!$N13,if(BR2&lt;37,Summary!$O13,if(BR2&lt;49,Summary!$P13, Summary!$Q13))))</f>
        <v>19494615.99</v>
      </c>
      <c r="BS56" s="72">
        <f>BR15*if(BS2&lt;13,Summary!$M13,if(BS2&lt;25,Summary!$N13,if(BS2&lt;37,Summary!$O13,if(BS2&lt;49,Summary!$P13, Summary!$Q13))))</f>
        <v>21316036.86</v>
      </c>
      <c r="BT56" s="72">
        <f>BS15*if(BT2&lt;13,Summary!$M13,if(BT2&lt;25,Summary!$N13,if(BT2&lt;37,Summary!$O13,if(BT2&lt;49,Summary!$P13, Summary!$Q13))))</f>
        <v>23307630.1</v>
      </c>
      <c r="BU56" s="72">
        <f>BT15*if(BU2&lt;13,Summary!$M13,if(BU2&lt;25,Summary!$N13,if(BU2&lt;37,Summary!$O13,if(BU2&lt;49,Summary!$P13, Summary!$Q13))))</f>
        <v>25485305.21</v>
      </c>
    </row>
    <row r="57" ht="15.75" customHeight="1">
      <c r="A57" s="60" t="s">
        <v>57</v>
      </c>
      <c r="B57" s="72">
        <f>(B6+B22)*if(B2&lt;13,Summary!$M15,if(B2&lt;25,Summary!$N15,if(B2&lt;37,Summary!$O15,if(B2&lt;49,Summary!$P15, Summary!$Q15))))</f>
        <v>2000</v>
      </c>
      <c r="C57" s="72">
        <f>(C6+C22)*if(C2&lt;13,Summary!$M15,if(C2&lt;25,Summary!$N15,if(C2&lt;37,Summary!$O15,if(C2&lt;49,Summary!$P15, Summary!$Q15))))</f>
        <v>800</v>
      </c>
      <c r="D57" s="72">
        <f>(D6+D22)*if(D2&lt;13,Summary!$M15,if(D2&lt;25,Summary!$N15,if(D2&lt;37,Summary!$O15,if(D2&lt;49,Summary!$P15, Summary!$Q15))))</f>
        <v>800</v>
      </c>
      <c r="E57" s="72">
        <f>(E6+E22)*if(E2&lt;13,Summary!$M15,if(E2&lt;25,Summary!$N15,if(E2&lt;37,Summary!$O15,if(E2&lt;49,Summary!$P15, Summary!$Q15))))</f>
        <v>1400</v>
      </c>
      <c r="F57" s="72">
        <f>(F6+F22)*if(F2&lt;13,Summary!$M15,if(F2&lt;25,Summary!$N15,if(F2&lt;37,Summary!$O15,if(F2&lt;49,Summary!$P15, Summary!$Q15))))</f>
        <v>1400</v>
      </c>
      <c r="G57" s="72">
        <f>(G6+G22)*if(G2&lt;13,Summary!$M15,if(G2&lt;25,Summary!$N15,if(G2&lt;37,Summary!$O15,if(G2&lt;49,Summary!$P15, Summary!$Q15))))</f>
        <v>1400</v>
      </c>
      <c r="H57" s="72">
        <f>(H6+H22)*if(H2&lt;13,Summary!$M15,if(H2&lt;25,Summary!$N15,if(H2&lt;37,Summary!$O15,if(H2&lt;49,Summary!$P15, Summary!$Q15))))</f>
        <v>2000</v>
      </c>
      <c r="I57" s="72">
        <f>(I6+I22)*if(I2&lt;13,Summary!$M15,if(I2&lt;25,Summary!$N15,if(I2&lt;37,Summary!$O15,if(I2&lt;49,Summary!$P15, Summary!$Q15))))</f>
        <v>5000</v>
      </c>
      <c r="J57" s="72">
        <f>(J6+J22)*if(J2&lt;13,Summary!$M15,if(J2&lt;25,Summary!$N15,if(J2&lt;37,Summary!$O15,if(J2&lt;49,Summary!$P15, Summary!$Q15))))</f>
        <v>2700</v>
      </c>
      <c r="K57" s="72">
        <f>(K6+K22)*if(K2&lt;13,Summary!$M15,if(K2&lt;25,Summary!$N15,if(K2&lt;37,Summary!$O15,if(K2&lt;49,Summary!$P15, Summary!$Q15))))</f>
        <v>4080</v>
      </c>
      <c r="L57" s="72">
        <f>(L6+L22)*if(L2&lt;13,Summary!$M15,if(L2&lt;25,Summary!$N15,if(L2&lt;37,Summary!$O15,if(L2&lt;49,Summary!$P15, Summary!$Q15))))</f>
        <v>4820</v>
      </c>
      <c r="M57" s="72">
        <f>(M6+M22)*if(M2&lt;13,Summary!$M15,if(M2&lt;25,Summary!$N15,if(M2&lt;37,Summary!$O15,if(M2&lt;49,Summary!$P15, Summary!$Q15))))</f>
        <v>5940</v>
      </c>
      <c r="N57" s="72">
        <f>(N6+N22)*if(N2&lt;13,Summary!$M15,if(N2&lt;25,Summary!$N15,if(N2&lt;37,Summary!$O15,if(N2&lt;49,Summary!$P15, Summary!$Q15))))</f>
        <v>7166.596491</v>
      </c>
      <c r="O57" s="72">
        <f>(O6+O22)*if(O2&lt;13,Summary!$M15,if(O2&lt;25,Summary!$N15,if(O2&lt;37,Summary!$O15,if(O2&lt;49,Summary!$P15, Summary!$Q15))))</f>
        <v>7542.638596</v>
      </c>
      <c r="P57" s="72">
        <f>(P6+P22)*if(P2&lt;13,Summary!$M15,if(P2&lt;25,Summary!$N15,if(P2&lt;37,Summary!$O15,if(P2&lt;49,Summary!$P15, Summary!$Q15))))</f>
        <v>8762.638596</v>
      </c>
      <c r="Q57" s="72">
        <f>(Q6+Q22)*if(Q2&lt;13,Summary!$M15,if(Q2&lt;25,Summary!$N15,if(Q2&lt;37,Summary!$O15,if(Q2&lt;49,Summary!$P15, Summary!$Q15))))</f>
        <v>10694.61754</v>
      </c>
      <c r="R57" s="72">
        <f>(R6+R22)*if(R2&lt;13,Summary!$M15,if(R2&lt;25,Summary!$N15,if(R2&lt;37,Summary!$O15,if(R2&lt;49,Summary!$P15, Summary!$Q15))))</f>
        <v>12454.61754</v>
      </c>
      <c r="S57" s="72">
        <f>(S6+S22)*if(S2&lt;13,Summary!$M15,if(S2&lt;25,Summary!$N15,if(S2&lt;37,Summary!$O15,if(S2&lt;49,Summary!$P15, Summary!$Q15))))</f>
        <v>14514.61754</v>
      </c>
      <c r="T57" s="72">
        <f>(T6+T22)*if(T2&lt;13,Summary!$M15,if(T2&lt;25,Summary!$N15,if(T2&lt;37,Summary!$O15,if(T2&lt;49,Summary!$P15, Summary!$Q15))))</f>
        <v>17406.59649</v>
      </c>
      <c r="U57" s="72">
        <f>(U6+U22)*if(U2&lt;13,Summary!$M15,if(U2&lt;25,Summary!$N15,if(U2&lt;37,Summary!$O15,if(U2&lt;49,Summary!$P15, Summary!$Q15))))</f>
        <v>22566.49123</v>
      </c>
      <c r="V57" s="72">
        <f>(V6+V22)*if(V2&lt;13,Summary!$M15,if(V2&lt;25,Summary!$N15,if(V2&lt;37,Summary!$O15,if(V2&lt;49,Summary!$P15, Summary!$Q15))))</f>
        <v>24233.90526</v>
      </c>
      <c r="W57" s="72">
        <f>(W6+W22)*if(W2&lt;13,Summary!$M15,if(W2&lt;25,Summary!$N15,if(W2&lt;37,Summary!$O15,if(W2&lt;49,Summary!$P15, Summary!$Q15))))</f>
        <v>29313.45684</v>
      </c>
      <c r="X57" s="72">
        <f>(X6+X22)*if(X2&lt;13,Summary!$M15,if(X2&lt;25,Summary!$N15,if(X2&lt;37,Summary!$O15,if(X2&lt;49,Summary!$P15, Summary!$Q15))))</f>
        <v>34630.89754</v>
      </c>
      <c r="Y57" s="72">
        <f>(Y6+Y22)*if(Y2&lt;13,Summary!$M15,if(Y2&lt;25,Summary!$N15,if(Y2&lt;37,Summary!$O15,if(Y2&lt;49,Summary!$P15, Summary!$Q15))))</f>
        <v>41114.59158</v>
      </c>
      <c r="Z57" s="72">
        <f>(Z6+Z22)*if(Z2&lt;13,Summary!$M15,if(Z2&lt;25,Summary!$N15,if(Z2&lt;37,Summary!$O15,if(Z2&lt;49,Summary!$P15, Summary!$Q15))))</f>
        <v>38063.7087</v>
      </c>
      <c r="AA57" s="72">
        <f>(AA6+AA22)*if(AA2&lt;13,Summary!$M15,if(AA2&lt;25,Summary!$N15,if(AA2&lt;37,Summary!$O15,if(AA2&lt;49,Summary!$P15, Summary!$Q15))))</f>
        <v>45176.98558</v>
      </c>
      <c r="AB57" s="72">
        <f>(AB6+AB22)*if(AB2&lt;13,Summary!$M15,if(AB2&lt;25,Summary!$N15,if(AB2&lt;37,Summary!$O15,if(AB2&lt;49,Summary!$P15, Summary!$Q15))))</f>
        <v>51764.64011</v>
      </c>
      <c r="AC57" s="72">
        <f>(AC6+AC22)*if(AC2&lt;13,Summary!$M15,if(AC2&lt;25,Summary!$N15,if(AC2&lt;37,Summary!$O15,if(AC2&lt;49,Summary!$P15, Summary!$Q15))))</f>
        <v>59589.9915</v>
      </c>
      <c r="AD57" s="72">
        <f>(AD6+AD22)*if(AD2&lt;13,Summary!$M15,if(AD2&lt;25,Summary!$N15,if(AD2&lt;37,Summary!$O15,if(AD2&lt;49,Summary!$P15, Summary!$Q15))))</f>
        <v>68568.24721</v>
      </c>
      <c r="AE57" s="72">
        <f>(AE6+AE22)*if(AE2&lt;13,Summary!$M15,if(AE2&lt;25,Summary!$N15,if(AE2&lt;37,Summary!$O15,if(AE2&lt;49,Summary!$P15, Summary!$Q15))))</f>
        <v>78914.61469</v>
      </c>
      <c r="AF57" s="72">
        <f>(AF6+AF22)*if(AF2&lt;13,Summary!$M15,if(AF2&lt;25,Summary!$N15,if(AF2&lt;37,Summary!$O15,if(AF2&lt;49,Summary!$P15, Summary!$Q15))))</f>
        <v>90829.92374</v>
      </c>
      <c r="AG57" s="72">
        <f>(AG6+AG22)*if(AG2&lt;13,Summary!$M15,if(AG2&lt;25,Summary!$N15,if(AG2&lt;37,Summary!$O15,if(AG2&lt;49,Summary!$P15, Summary!$Q15))))</f>
        <v>104575.0042</v>
      </c>
      <c r="AH57" s="72">
        <f>(AH6+AH22)*if(AH2&lt;13,Summary!$M15,if(AH2&lt;25,Summary!$N15,if(AH2&lt;37,Summary!$O15,if(AH2&lt;49,Summary!$P15, Summary!$Q15))))</f>
        <v>120380.2709</v>
      </c>
      <c r="AI57" s="72">
        <f>(AI6+AI22)*if(AI2&lt;13,Summary!$M15,if(AI2&lt;25,Summary!$N15,if(AI2&lt;37,Summary!$O15,if(AI2&lt;49,Summary!$P15, Summary!$Q15))))</f>
        <v>138612.176</v>
      </c>
      <c r="AJ57" s="72">
        <f>(AJ6+AJ22)*if(AJ2&lt;13,Summary!$M15,if(AJ2&lt;25,Summary!$N15,if(AJ2&lt;37,Summary!$O15,if(AJ2&lt;49,Summary!$P15, Summary!$Q15))))</f>
        <v>159611.5494</v>
      </c>
      <c r="AK57" s="72">
        <f>(AK6+AK22)*if(AK2&lt;13,Summary!$M15,if(AK2&lt;25,Summary!$N15,if(AK2&lt;37,Summary!$O15,if(AK2&lt;49,Summary!$P15, Summary!$Q15))))</f>
        <v>183820.0507</v>
      </c>
      <c r="AL57" s="72">
        <f>(AL6+AL22)*if(AL2&lt;13,Summary!$M15,if(AL2&lt;25,Summary!$N15,if(AL2&lt;37,Summary!$O15,if(AL2&lt;49,Summary!$P15, Summary!$Q15))))</f>
        <v>165391.0924</v>
      </c>
      <c r="AM57" s="72">
        <f>(AM6+AM22)*if(AM2&lt;13,Summary!$M15,if(AM2&lt;25,Summary!$N15,if(AM2&lt;37,Summary!$O15,if(AM2&lt;49,Summary!$P15, Summary!$Q15))))</f>
        <v>190523.5956</v>
      </c>
      <c r="AN57" s="72">
        <f>(AN6+AN22)*if(AN2&lt;13,Summary!$M15,if(AN2&lt;25,Summary!$N15,if(AN2&lt;37,Summary!$O15,if(AN2&lt;49,Summary!$P15, Summary!$Q15))))</f>
        <v>213147.6947</v>
      </c>
      <c r="AO57" s="72">
        <f>(AO6+AO22)*if(AO2&lt;13,Summary!$M15,if(AO2&lt;25,Summary!$N15,if(AO2&lt;37,Summary!$O15,if(AO2&lt;49,Summary!$P15, Summary!$Q15))))</f>
        <v>239250.0027</v>
      </c>
      <c r="AP57" s="72">
        <f>(AP6+AP22)*if(AP2&lt;13,Summary!$M15,if(AP2&lt;25,Summary!$N15,if(AP2&lt;37,Summary!$O15,if(AP2&lt;49,Summary!$P15, Summary!$Q15))))</f>
        <v>268493.7689</v>
      </c>
      <c r="AQ57" s="72">
        <f>(AQ6+AQ22)*if(AQ2&lt;13,Summary!$M15,if(AQ2&lt;25,Summary!$N15,if(AQ2&lt;37,Summary!$O15,if(AQ2&lt;49,Summary!$P15, Summary!$Q15))))</f>
        <v>301352.4949</v>
      </c>
      <c r="AR57" s="72">
        <f>(AR6+AR22)*if(AR2&lt;13,Summary!$M15,if(AR2&lt;25,Summary!$N15,if(AR2&lt;37,Summary!$O15,if(AR2&lt;49,Summary!$P15, Summary!$Q15))))</f>
        <v>338253.6321</v>
      </c>
      <c r="AS57" s="72">
        <f>(AS6+AS22)*if(AS2&lt;13,Summary!$M15,if(AS2&lt;25,Summary!$N15,if(AS2&lt;37,Summary!$O15,if(AS2&lt;49,Summary!$P15, Summary!$Q15))))</f>
        <v>379710.682</v>
      </c>
      <c r="AT57" s="72">
        <f>(AT6+AT22)*if(AT2&lt;13,Summary!$M15,if(AT2&lt;25,Summary!$N15,if(AT2&lt;37,Summary!$O15,if(AT2&lt;49,Summary!$P15, Summary!$Q15))))</f>
        <v>426297.1466</v>
      </c>
      <c r="AU57" s="72">
        <f>(AU6+AU22)*if(AU2&lt;13,Summary!$M15,if(AU2&lt;25,Summary!$N15,if(AU2&lt;37,Summary!$O15,if(AU2&lt;49,Summary!$P15, Summary!$Q15))))</f>
        <v>478632.5779</v>
      </c>
      <c r="AV57" s="72">
        <f>(AV6+AV22)*if(AV2&lt;13,Summary!$M15,if(AV2&lt;25,Summary!$N15,if(AV2&lt;37,Summary!$O15,if(AV2&lt;49,Summary!$P15, Summary!$Q15))))</f>
        <v>537471.8784</v>
      </c>
      <c r="AW57" s="72">
        <f>(AW6+AW22)*if(AW2&lt;13,Summary!$M15,if(AW2&lt;25,Summary!$N15,if(AW2&lt;37,Summary!$O15,if(AW2&lt;49,Summary!$P15, Summary!$Q15))))</f>
        <v>603580.651</v>
      </c>
      <c r="AX57" s="72">
        <f>(AX6+AX22)*if(AX2&lt;13,Summary!$M15,if(AX2&lt;25,Summary!$N15,if(AX2&lt;37,Summary!$O15,if(AX2&lt;49,Summary!$P15, Summary!$Q15))))</f>
        <v>529776.1313</v>
      </c>
      <c r="AY57" s="72">
        <f>(AY6+AY22)*if(AY2&lt;13,Summary!$M15,if(AY2&lt;25,Summary!$N15,if(AY2&lt;37,Summary!$O15,if(AY2&lt;49,Summary!$P15, Summary!$Q15))))</f>
        <v>595095.648</v>
      </c>
      <c r="AZ57" s="72">
        <f>(AZ6+AZ22)*if(AZ2&lt;13,Summary!$M15,if(AZ2&lt;25,Summary!$N15,if(AZ2&lt;37,Summary!$O15,if(AZ2&lt;49,Summary!$P15, Summary!$Q15))))</f>
        <v>652297.2919</v>
      </c>
      <c r="BA57" s="72">
        <f>(BA6+BA22)*if(BA2&lt;13,Summary!$M15,if(BA2&lt;25,Summary!$N15,if(BA2&lt;37,Summary!$O15,if(BA2&lt;49,Summary!$P15, Summary!$Q15))))</f>
        <v>716675.1504</v>
      </c>
      <c r="BB57" s="72">
        <f>(BB6+BB22)*if(BB2&lt;13,Summary!$M15,if(BB2&lt;25,Summary!$N15,if(BB2&lt;37,Summary!$O15,if(BB2&lt;49,Summary!$P15, Summary!$Q15))))</f>
        <v>787327.7999</v>
      </c>
      <c r="BC57" s="72">
        <f>(BC6+BC22)*if(BC2&lt;13,Summary!$M15,if(BC2&lt;25,Summary!$N15,if(BC2&lt;37,Summary!$O15,if(BC2&lt;49,Summary!$P15, Summary!$Q15))))</f>
        <v>865023.1465</v>
      </c>
      <c r="BD57" s="72">
        <f>(BD6+BD22)*if(BD2&lt;13,Summary!$M15,if(BD2&lt;25,Summary!$N15,if(BD2&lt;37,Summary!$O15,if(BD2&lt;49,Summary!$P15, Summary!$Q15))))</f>
        <v>950449.0966</v>
      </c>
      <c r="BE57" s="72">
        <f>(BE6+BE22)*if(BE2&lt;13,Summary!$M15,if(BE2&lt;25,Summary!$N15,if(BE2&lt;37,Summary!$O15,if(BE2&lt;49,Summary!$P15, Summary!$Q15))))</f>
        <v>1044404.545</v>
      </c>
      <c r="BF57" s="72">
        <f>(BF6+BF22)*if(BF2&lt;13,Summary!$M15,if(BF2&lt;25,Summary!$N15,if(BF2&lt;37,Summary!$O15,if(BF2&lt;49,Summary!$P15, Summary!$Q15))))</f>
        <v>1147734.867</v>
      </c>
      <c r="BG57" s="72">
        <f>(BG6+BG22)*if(BG2&lt;13,Summary!$M15,if(BG2&lt;25,Summary!$N15,if(BG2&lt;37,Summary!$O15,if(BG2&lt;49,Summary!$P15, Summary!$Q15))))</f>
        <v>1261405.442</v>
      </c>
      <c r="BH57" s="72">
        <f>(BH6+BH22)*if(BH2&lt;13,Summary!$M15,if(BH2&lt;25,Summary!$N15,if(BH2&lt;37,Summary!$O15,if(BH2&lt;49,Summary!$P15, Summary!$Q15))))</f>
        <v>1386454.61</v>
      </c>
      <c r="BI57" s="72">
        <f>(BI6+BI22)*if(BI2&lt;13,Summary!$M15,if(BI2&lt;25,Summary!$N15,if(BI2&lt;37,Summary!$O15,if(BI2&lt;49,Summary!$P15, Summary!$Q15))))</f>
        <v>1524005.219</v>
      </c>
      <c r="BJ57" s="72">
        <f>(BJ6+BJ22)*if(BJ2&lt;13,Summary!$M15,if(BJ2&lt;25,Summary!$N15,if(BJ2&lt;37,Summary!$O15,if(BJ2&lt;49,Summary!$P15, Summary!$Q15))))</f>
        <v>1586291.544</v>
      </c>
      <c r="BK57" s="72">
        <f>(BK6+BK22)*if(BK2&lt;13,Summary!$M15,if(BK2&lt;25,Summary!$N15,if(BK2&lt;37,Summary!$O15,if(BK2&lt;49,Summary!$P15, Summary!$Q15))))</f>
        <v>1742398.96</v>
      </c>
      <c r="BL57" s="72">
        <f>(BL6+BL22)*if(BL2&lt;13,Summary!$M15,if(BL2&lt;25,Summary!$N15,if(BL2&lt;37,Summary!$O15,if(BL2&lt;49,Summary!$P15, Summary!$Q15))))</f>
        <v>1904414.863</v>
      </c>
      <c r="BM57" s="72">
        <f>(BM6+BM22)*if(BM2&lt;13,Summary!$M15,if(BM2&lt;25,Summary!$N15,if(BM2&lt;37,Summary!$O15,if(BM2&lt;49,Summary!$P15, Summary!$Q15))))</f>
        <v>2082418.802</v>
      </c>
      <c r="BN57" s="72">
        <f>(BN6+BN22)*if(BN2&lt;13,Summary!$M15,if(BN2&lt;25,Summary!$N15,if(BN2&lt;37,Summary!$O15,if(BN2&lt;49,Summary!$P15, Summary!$Q15))))</f>
        <v>2276983.401</v>
      </c>
      <c r="BO57" s="72">
        <f>(BO6+BO22)*if(BO2&lt;13,Summary!$M15,if(BO2&lt;25,Summary!$N15,if(BO2&lt;37,Summary!$O15,if(BO2&lt;49,Summary!$P15, Summary!$Q15))))</f>
        <v>2489715.282</v>
      </c>
      <c r="BP57" s="72">
        <f>(BP6+BP22)*if(BP2&lt;13,Summary!$M15,if(BP2&lt;25,Summary!$N15,if(BP2&lt;37,Summary!$O15,if(BP2&lt;49,Summary!$P15, Summary!$Q15))))</f>
        <v>2722338.511</v>
      </c>
      <c r="BQ57" s="72">
        <f>(BQ6+BQ22)*if(BQ2&lt;13,Summary!$M15,if(BQ2&lt;25,Summary!$N15,if(BQ2&lt;37,Summary!$O15,if(BQ2&lt;49,Summary!$P15, Summary!$Q15))))</f>
        <v>2976699.713</v>
      </c>
      <c r="BR57" s="72">
        <f>(BR6+BR22)*if(BR2&lt;13,Summary!$M15,if(BR2&lt;25,Summary!$N15,if(BR2&lt;37,Summary!$O15,if(BR2&lt;49,Summary!$P15, Summary!$Q15))))</f>
        <v>3254805.51</v>
      </c>
      <c r="BS57" s="72">
        <f>(BS6+BS22)*if(BS2&lt;13,Summary!$M15,if(BS2&lt;25,Summary!$N15,if(BS2&lt;37,Summary!$O15,if(BS2&lt;49,Summary!$P15, Summary!$Q15))))</f>
        <v>3558916.361</v>
      </c>
      <c r="BT57" s="72">
        <f>(BT6+BT22)*if(BT2&lt;13,Summary!$M15,if(BT2&lt;25,Summary!$N15,if(BT2&lt;37,Summary!$O15,if(BT2&lt;49,Summary!$P15, Summary!$Q15))))</f>
        <v>3891437.087</v>
      </c>
      <c r="BU57" s="72">
        <f>(BU6+BU22)*if(BU2&lt;13,Summary!$M15,if(BU2&lt;25,Summary!$N15,if(BU2&lt;37,Summary!$O15,if(BU2&lt;49,Summary!$P15, Summary!$Q15))))</f>
        <v>4255010.705</v>
      </c>
    </row>
    <row r="58" ht="15.75" customHeight="1">
      <c r="A58" s="67" t="s">
        <v>136</v>
      </c>
      <c r="B58" s="80">
        <f t="shared" ref="B58:BU58" si="10">SUm(B53,B55:B57)</f>
        <v>13851.83333</v>
      </c>
      <c r="C58" s="80">
        <f t="shared" si="10"/>
        <v>14805.06667</v>
      </c>
      <c r="D58" s="80">
        <f t="shared" si="10"/>
        <v>16431.40208</v>
      </c>
      <c r="E58" s="80">
        <f t="shared" si="10"/>
        <v>19255.89688</v>
      </c>
      <c r="F58" s="80">
        <f t="shared" si="10"/>
        <v>21939.04479</v>
      </c>
      <c r="G58" s="80">
        <f t="shared" si="10"/>
        <v>24745.70476</v>
      </c>
      <c r="H58" s="80">
        <f t="shared" si="10"/>
        <v>28786.90112</v>
      </c>
      <c r="I58" s="80">
        <f t="shared" si="10"/>
        <v>38476.51289</v>
      </c>
      <c r="J58" s="80">
        <f t="shared" si="10"/>
        <v>42986.7648</v>
      </c>
      <c r="K58" s="80">
        <f t="shared" si="10"/>
        <v>51427.08669</v>
      </c>
      <c r="L58" s="80">
        <f t="shared" si="10"/>
        <v>60965.71781</v>
      </c>
      <c r="M58" s="80">
        <f t="shared" si="10"/>
        <v>72685.16105</v>
      </c>
      <c r="N58" s="80">
        <f t="shared" si="10"/>
        <v>88786.06737</v>
      </c>
      <c r="O58" s="80">
        <f t="shared" si="10"/>
        <v>103419.5974</v>
      </c>
      <c r="P58" s="80">
        <f t="shared" si="10"/>
        <v>120451.1994</v>
      </c>
      <c r="Q58" s="80">
        <f t="shared" si="10"/>
        <v>140751.1894</v>
      </c>
      <c r="R58" s="80">
        <f t="shared" si="10"/>
        <v>163958.5962</v>
      </c>
      <c r="S58" s="80">
        <f t="shared" si="10"/>
        <v>191156.6546</v>
      </c>
      <c r="T58" s="80">
        <f t="shared" si="10"/>
        <v>223579.969</v>
      </c>
      <c r="U58" s="80">
        <f t="shared" si="10"/>
        <v>263529.2792</v>
      </c>
      <c r="V58" s="80">
        <f t="shared" si="10"/>
        <v>306888.448</v>
      </c>
      <c r="W58" s="80">
        <f t="shared" si="10"/>
        <v>361861.3184</v>
      </c>
      <c r="X58" s="80">
        <f t="shared" si="10"/>
        <v>426765.962</v>
      </c>
      <c r="Y58" s="80">
        <f t="shared" si="10"/>
        <v>504546.7343</v>
      </c>
      <c r="Z58" s="80">
        <f t="shared" si="10"/>
        <v>556664.1207</v>
      </c>
      <c r="AA58" s="80">
        <f t="shared" si="10"/>
        <v>653256.2735</v>
      </c>
      <c r="AB58" s="80">
        <f t="shared" si="10"/>
        <v>755929.8813</v>
      </c>
      <c r="AC58" s="80">
        <f t="shared" si="10"/>
        <v>872849.9619</v>
      </c>
      <c r="AD58" s="80">
        <f t="shared" si="10"/>
        <v>1006300.486</v>
      </c>
      <c r="AE58" s="80">
        <f t="shared" si="10"/>
        <v>1157897.529</v>
      </c>
      <c r="AF58" s="80">
        <f t="shared" si="10"/>
        <v>1330669.581</v>
      </c>
      <c r="AG58" s="80">
        <f t="shared" si="10"/>
        <v>1528042.266</v>
      </c>
      <c r="AH58" s="80">
        <f t="shared" si="10"/>
        <v>1753802.651</v>
      </c>
      <c r="AI58" s="80">
        <f t="shared" si="10"/>
        <v>2012330.455</v>
      </c>
      <c r="AJ58" s="80">
        <f t="shared" si="10"/>
        <v>2308520.595</v>
      </c>
      <c r="AK58" s="80">
        <f t="shared" si="10"/>
        <v>2648013.315</v>
      </c>
      <c r="AL58" s="80">
        <f t="shared" si="10"/>
        <v>2833027.052</v>
      </c>
      <c r="AM58" s="80">
        <f t="shared" si="10"/>
        <v>3248005.944</v>
      </c>
      <c r="AN58" s="80">
        <f t="shared" si="10"/>
        <v>3676794.8</v>
      </c>
      <c r="AO58" s="80">
        <f t="shared" si="10"/>
        <v>4146369.124</v>
      </c>
      <c r="AP58" s="80">
        <f t="shared" si="10"/>
        <v>4661659.056</v>
      </c>
      <c r="AQ58" s="80">
        <f t="shared" si="10"/>
        <v>5230136.604</v>
      </c>
      <c r="AR58" s="80">
        <f t="shared" si="10"/>
        <v>5859985.943</v>
      </c>
      <c r="AS58" s="80">
        <f t="shared" si="10"/>
        <v>6559940.343</v>
      </c>
      <c r="AT58" s="80">
        <f t="shared" si="10"/>
        <v>7339382.776</v>
      </c>
      <c r="AU58" s="80">
        <f t="shared" si="10"/>
        <v>8208475.964</v>
      </c>
      <c r="AV58" s="80">
        <f t="shared" si="10"/>
        <v>9178428.847</v>
      </c>
      <c r="AW58" s="80">
        <f t="shared" si="10"/>
        <v>10261523.02</v>
      </c>
      <c r="AX58" s="80">
        <f t="shared" si="10"/>
        <v>10769267.93</v>
      </c>
      <c r="AY58" s="80">
        <f t="shared" si="10"/>
        <v>12065496.5</v>
      </c>
      <c r="AZ58" s="80">
        <f t="shared" si="10"/>
        <v>13371686.86</v>
      </c>
      <c r="BA58" s="80">
        <f t="shared" si="10"/>
        <v>14763484.08</v>
      </c>
      <c r="BB58" s="80">
        <f t="shared" si="10"/>
        <v>16249956.04</v>
      </c>
      <c r="BC58" s="80">
        <f t="shared" si="10"/>
        <v>17847684.27</v>
      </c>
      <c r="BD58" s="80">
        <f t="shared" si="10"/>
        <v>19574290.56</v>
      </c>
      <c r="BE58" s="80">
        <f t="shared" si="10"/>
        <v>21447557.77</v>
      </c>
      <c r="BF58" s="80">
        <f t="shared" si="10"/>
        <v>23485442.99</v>
      </c>
      <c r="BG58" s="80">
        <f t="shared" si="10"/>
        <v>25706499.92</v>
      </c>
      <c r="BH58" s="80">
        <f t="shared" si="10"/>
        <v>28130130.44</v>
      </c>
      <c r="BI58" s="80">
        <f t="shared" si="10"/>
        <v>30776897.2</v>
      </c>
      <c r="BJ58" s="80">
        <f t="shared" si="10"/>
        <v>33579898.28</v>
      </c>
      <c r="BK58" s="80">
        <f t="shared" si="10"/>
        <v>36730668.39</v>
      </c>
      <c r="BL58" s="80">
        <f t="shared" si="10"/>
        <v>40165603.12</v>
      </c>
      <c r="BM58" s="80">
        <f t="shared" si="10"/>
        <v>43921214.54</v>
      </c>
      <c r="BN58" s="80">
        <f t="shared" si="10"/>
        <v>48026866.26</v>
      </c>
      <c r="BO58" s="80">
        <f t="shared" si="10"/>
        <v>52515536.34</v>
      </c>
      <c r="BP58" s="80">
        <f t="shared" si="10"/>
        <v>57423201.7</v>
      </c>
      <c r="BQ58" s="80">
        <f t="shared" si="10"/>
        <v>62789106.34</v>
      </c>
      <c r="BR58" s="80">
        <f t="shared" si="10"/>
        <v>68656125.3</v>
      </c>
      <c r="BS58" s="80">
        <f t="shared" si="10"/>
        <v>75071188.22</v>
      </c>
      <c r="BT58" s="80">
        <f t="shared" si="10"/>
        <v>82085506.51</v>
      </c>
      <c r="BU58" s="80">
        <f t="shared" si="10"/>
        <v>89755090.77</v>
      </c>
    </row>
    <row r="59" ht="15.75" customHeight="1">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row>
    <row r="60" ht="15.75" customHeight="1">
      <c r="A60" s="64" t="s">
        <v>138</v>
      </c>
      <c r="B60" s="83">
        <f t="shared" ref="B60:BU60" si="11">B36-B58</f>
        <v>-11857.83333</v>
      </c>
      <c r="C60" s="83">
        <f t="shared" si="11"/>
        <v>-11564.96667</v>
      </c>
      <c r="D60" s="83">
        <f t="shared" si="11"/>
        <v>-11783.35208</v>
      </c>
      <c r="E60" s="83">
        <f t="shared" si="11"/>
        <v>-12533.68052</v>
      </c>
      <c r="F60" s="83">
        <f t="shared" si="11"/>
        <v>-12917.47544</v>
      </c>
      <c r="G60" s="83">
        <f t="shared" si="11"/>
        <v>-13285.19116</v>
      </c>
      <c r="H60" s="83">
        <f t="shared" si="11"/>
        <v>-14194.51856</v>
      </c>
      <c r="I60" s="83">
        <f t="shared" si="11"/>
        <v>-17500.08182</v>
      </c>
      <c r="J60" s="83">
        <f t="shared" si="11"/>
        <v>-17082.55829</v>
      </c>
      <c r="K60" s="83">
        <f t="shared" si="11"/>
        <v>-18905.8405</v>
      </c>
      <c r="L60" s="83">
        <f t="shared" si="11"/>
        <v>-20694.99003</v>
      </c>
      <c r="M60" s="83">
        <f t="shared" si="11"/>
        <v>-23014.08209</v>
      </c>
      <c r="N60" s="83">
        <f t="shared" si="11"/>
        <v>-26500.39674</v>
      </c>
      <c r="O60" s="83">
        <f t="shared" si="11"/>
        <v>-27687.45157</v>
      </c>
      <c r="P60" s="83">
        <f t="shared" si="11"/>
        <v>-29026.31305</v>
      </c>
      <c r="Q60" s="83">
        <f t="shared" si="11"/>
        <v>-31240.29329</v>
      </c>
      <c r="R60" s="83">
        <f t="shared" si="11"/>
        <v>-33420.63495</v>
      </c>
      <c r="S60" s="83">
        <f t="shared" si="11"/>
        <v>-36123.34918</v>
      </c>
      <c r="T60" s="83">
        <f t="shared" si="11"/>
        <v>-39774.1474</v>
      </c>
      <c r="U60" s="83">
        <f t="shared" si="11"/>
        <v>-45924.55552</v>
      </c>
      <c r="V60" s="83">
        <f t="shared" si="11"/>
        <v>-49454.74595</v>
      </c>
      <c r="W60" s="83">
        <f t="shared" si="11"/>
        <v>-57472.12116</v>
      </c>
      <c r="X60" s="83">
        <f t="shared" si="11"/>
        <v>-66921.83394</v>
      </c>
      <c r="Y60" s="83">
        <f t="shared" si="11"/>
        <v>-79252.11652</v>
      </c>
      <c r="Z60" s="83">
        <f t="shared" si="11"/>
        <v>-44157.46349</v>
      </c>
      <c r="AA60" s="83">
        <f t="shared" si="11"/>
        <v>-50125.39064</v>
      </c>
      <c r="AB60" s="83">
        <f t="shared" si="11"/>
        <v>-50258.4025</v>
      </c>
      <c r="AC60" s="83">
        <f t="shared" si="11"/>
        <v>-52627.21963</v>
      </c>
      <c r="AD60" s="83">
        <f t="shared" si="11"/>
        <v>-57652.49678</v>
      </c>
      <c r="AE60" s="83">
        <f t="shared" si="11"/>
        <v>-64250.04311</v>
      </c>
      <c r="AF60" s="83">
        <f t="shared" si="11"/>
        <v>-72499.02852</v>
      </c>
      <c r="AG60" s="83">
        <f t="shared" si="11"/>
        <v>-82419.93726</v>
      </c>
      <c r="AH60" s="83">
        <f t="shared" si="11"/>
        <v>-94197.62833</v>
      </c>
      <c r="AI60" s="83">
        <f t="shared" si="11"/>
        <v>-108019.6484</v>
      </c>
      <c r="AJ60" s="83">
        <f t="shared" si="11"/>
        <v>-124108.5579</v>
      </c>
      <c r="AK60" s="83">
        <f t="shared" si="11"/>
        <v>-142801.6307</v>
      </c>
      <c r="AL60" s="83">
        <f t="shared" si="11"/>
        <v>95664.42423</v>
      </c>
      <c r="AM60" s="83">
        <f t="shared" si="11"/>
        <v>109610.5059</v>
      </c>
      <c r="AN60" s="83">
        <f t="shared" si="11"/>
        <v>153346.1594</v>
      </c>
      <c r="AO60" s="83">
        <f t="shared" si="11"/>
        <v>195003.1574</v>
      </c>
      <c r="AP60" s="83">
        <f t="shared" si="11"/>
        <v>235091.1921</v>
      </c>
      <c r="AQ60" s="83">
        <f t="shared" si="11"/>
        <v>274686.888</v>
      </c>
      <c r="AR60" s="83">
        <f t="shared" si="11"/>
        <v>315073.1119</v>
      </c>
      <c r="AS60" s="83">
        <f t="shared" si="11"/>
        <v>357271.5644</v>
      </c>
      <c r="AT60" s="83">
        <f t="shared" si="11"/>
        <v>402172.4798</v>
      </c>
      <c r="AU60" s="83">
        <f t="shared" si="11"/>
        <v>450640.4816</v>
      </c>
      <c r="AV60" s="83">
        <f t="shared" si="11"/>
        <v>503492.9197</v>
      </c>
      <c r="AW60" s="83">
        <f t="shared" si="11"/>
        <v>561421.7647</v>
      </c>
      <c r="AX60" s="83">
        <f t="shared" si="11"/>
        <v>1555605.51</v>
      </c>
      <c r="AY60" s="83">
        <f t="shared" si="11"/>
        <v>1753382.2</v>
      </c>
      <c r="AZ60" s="83">
        <f t="shared" si="11"/>
        <v>2055964.218</v>
      </c>
      <c r="BA60" s="83">
        <f t="shared" si="11"/>
        <v>2355689.223</v>
      </c>
      <c r="BB60" s="83">
        <f t="shared" si="11"/>
        <v>2654585.894</v>
      </c>
      <c r="BC60" s="83">
        <f t="shared" si="11"/>
        <v>2958604.054</v>
      </c>
      <c r="BD60" s="83">
        <f t="shared" si="11"/>
        <v>3273881.933</v>
      </c>
      <c r="BE60" s="83">
        <f t="shared" si="11"/>
        <v>3605945.107</v>
      </c>
      <c r="BF60" s="83">
        <f t="shared" si="11"/>
        <v>3959599.363</v>
      </c>
      <c r="BG60" s="83">
        <f t="shared" si="11"/>
        <v>4339379.067</v>
      </c>
      <c r="BH60" s="83">
        <f t="shared" si="11"/>
        <v>4749268.327</v>
      </c>
      <c r="BI60" s="83">
        <f t="shared" si="11"/>
        <v>5193382.025</v>
      </c>
      <c r="BJ60" s="83">
        <f t="shared" si="11"/>
        <v>5764778.7</v>
      </c>
      <c r="BK60" s="83">
        <f t="shared" si="11"/>
        <v>6299839.734</v>
      </c>
      <c r="BL60" s="83">
        <f t="shared" si="11"/>
        <v>6892332.243</v>
      </c>
      <c r="BM60" s="83">
        <f t="shared" si="11"/>
        <v>7538480.945</v>
      </c>
      <c r="BN60" s="83">
        <f t="shared" si="11"/>
        <v>8244427.378</v>
      </c>
      <c r="BO60" s="83">
        <f t="shared" si="11"/>
        <v>9015914.245</v>
      </c>
      <c r="BP60" s="83">
        <f t="shared" si="11"/>
        <v>9859124.872</v>
      </c>
      <c r="BQ60" s="83">
        <f t="shared" si="11"/>
        <v>10780838.51</v>
      </c>
      <c r="BR60" s="83">
        <f t="shared" si="11"/>
        <v>11788602.28</v>
      </c>
      <c r="BS60" s="83">
        <f t="shared" si="11"/>
        <v>12890281.96</v>
      </c>
      <c r="BT60" s="83">
        <f t="shared" si="11"/>
        <v>14094898.14</v>
      </c>
      <c r="BU60" s="83">
        <f t="shared" si="11"/>
        <v>15411977.5</v>
      </c>
    </row>
    <row r="61" ht="15.75" customHeight="1">
      <c r="A61" s="84" t="s">
        <v>140</v>
      </c>
      <c r="B61" s="85">
        <f t="shared" ref="B61:BU61" si="12">(B36-B58)/B36</f>
        <v>-5.946756937</v>
      </c>
      <c r="C61" s="85">
        <f t="shared" si="12"/>
        <v>-3.569323992</v>
      </c>
      <c r="D61" s="85">
        <f t="shared" si="12"/>
        <v>-2.535117325</v>
      </c>
      <c r="E61" s="85">
        <f t="shared" si="12"/>
        <v>-1.864516085</v>
      </c>
      <c r="F61" s="85">
        <f t="shared" si="12"/>
        <v>-1.4318435</v>
      </c>
      <c r="G61" s="85">
        <f t="shared" si="12"/>
        <v>-1.159214292</v>
      </c>
      <c r="H61" s="85">
        <f t="shared" si="12"/>
        <v>-0.972734815</v>
      </c>
      <c r="I61" s="85">
        <f t="shared" si="12"/>
        <v>-0.8342735593</v>
      </c>
      <c r="J61" s="85">
        <f t="shared" si="12"/>
        <v>-0.6594511313</v>
      </c>
      <c r="K61" s="85">
        <f t="shared" si="12"/>
        <v>-0.5813381319</v>
      </c>
      <c r="L61" s="85">
        <f t="shared" si="12"/>
        <v>-0.5138965986</v>
      </c>
      <c r="M61" s="85">
        <f t="shared" si="12"/>
        <v>-0.463329619</v>
      </c>
      <c r="N61" s="85">
        <f t="shared" si="12"/>
        <v>-0.4254653834</v>
      </c>
      <c r="O61" s="85">
        <f t="shared" si="12"/>
        <v>-0.3655970825</v>
      </c>
      <c r="P61" s="85">
        <f t="shared" si="12"/>
        <v>-0.3174880955</v>
      </c>
      <c r="Q61" s="85">
        <f t="shared" si="12"/>
        <v>-0.2852710955</v>
      </c>
      <c r="R61" s="85">
        <f t="shared" si="12"/>
        <v>-0.2560223449</v>
      </c>
      <c r="S61" s="85">
        <f t="shared" si="12"/>
        <v>-0.2330037993</v>
      </c>
      <c r="T61" s="85">
        <f t="shared" si="12"/>
        <v>-0.216392207</v>
      </c>
      <c r="U61" s="85">
        <f t="shared" si="12"/>
        <v>-0.2110457656</v>
      </c>
      <c r="V61" s="85">
        <f t="shared" si="12"/>
        <v>-0.1921067271</v>
      </c>
      <c r="W61" s="85">
        <f t="shared" si="12"/>
        <v>-0.1888113037</v>
      </c>
      <c r="X61" s="85">
        <f t="shared" si="12"/>
        <v>-0.185974506</v>
      </c>
      <c r="Y61" s="85">
        <f t="shared" si="12"/>
        <v>-0.1863463896</v>
      </c>
      <c r="Z61" s="85">
        <f t="shared" si="12"/>
        <v>-0.08615978518</v>
      </c>
      <c r="AA61" s="85">
        <f t="shared" si="12"/>
        <v>-0.08310864534</v>
      </c>
      <c r="AB61" s="85">
        <f t="shared" si="12"/>
        <v>-0.0712206799</v>
      </c>
      <c r="AC61" s="85">
        <f t="shared" si="12"/>
        <v>-0.06416210733</v>
      </c>
      <c r="AD61" s="85">
        <f t="shared" si="12"/>
        <v>-0.06077332947</v>
      </c>
      <c r="AE61" s="85">
        <f t="shared" si="12"/>
        <v>-0.05874840286</v>
      </c>
      <c r="AF61" s="85">
        <f t="shared" si="12"/>
        <v>-0.05762257618</v>
      </c>
      <c r="AG61" s="85">
        <f t="shared" si="12"/>
        <v>-0.05701346444</v>
      </c>
      <c r="AH61" s="85">
        <f t="shared" si="12"/>
        <v>-0.05675906437</v>
      </c>
      <c r="AI61" s="85">
        <f t="shared" si="12"/>
        <v>-0.05672374912</v>
      </c>
      <c r="AJ61" s="85">
        <f t="shared" si="12"/>
        <v>-0.05681554387</v>
      </c>
      <c r="AK61" s="85">
        <f t="shared" si="12"/>
        <v>-0.05700182206</v>
      </c>
      <c r="AL61" s="85">
        <f t="shared" si="12"/>
        <v>0.03266456198</v>
      </c>
      <c r="AM61" s="85">
        <f t="shared" si="12"/>
        <v>0.03264533265</v>
      </c>
      <c r="AN61" s="85">
        <f t="shared" si="12"/>
        <v>0.04003668821</v>
      </c>
      <c r="AO61" s="85">
        <f t="shared" si="12"/>
        <v>0.04491740047</v>
      </c>
      <c r="AP61" s="85">
        <f t="shared" si="12"/>
        <v>0.04800963499</v>
      </c>
      <c r="AQ61" s="85">
        <f t="shared" si="12"/>
        <v>0.04989930893</v>
      </c>
      <c r="AR61" s="85">
        <f t="shared" si="12"/>
        <v>0.05102349777</v>
      </c>
      <c r="AS61" s="85">
        <f t="shared" si="12"/>
        <v>0.05164964862</v>
      </c>
      <c r="AT61" s="85">
        <f t="shared" si="12"/>
        <v>0.05194983005</v>
      </c>
      <c r="AU61" s="85">
        <f t="shared" si="12"/>
        <v>0.05204231683</v>
      </c>
      <c r="AV61" s="85">
        <f t="shared" si="12"/>
        <v>0.05200340715</v>
      </c>
      <c r="AW61" s="85">
        <f t="shared" si="12"/>
        <v>0.05187329105</v>
      </c>
      <c r="AX61" s="85">
        <f t="shared" si="12"/>
        <v>0.1262167533</v>
      </c>
      <c r="AY61" s="85">
        <f t="shared" si="12"/>
        <v>0.1268831023</v>
      </c>
      <c r="AZ61" s="85">
        <f t="shared" si="12"/>
        <v>0.1332648896</v>
      </c>
      <c r="BA61" s="85">
        <f t="shared" si="12"/>
        <v>0.1376053143</v>
      </c>
      <c r="BB61" s="85">
        <f t="shared" si="12"/>
        <v>0.140420535</v>
      </c>
      <c r="BC61" s="85">
        <f t="shared" si="12"/>
        <v>0.1421975899</v>
      </c>
      <c r="BD61" s="85">
        <f t="shared" si="12"/>
        <v>0.1432885687</v>
      </c>
      <c r="BE61" s="85">
        <f t="shared" si="12"/>
        <v>0.143929778</v>
      </c>
      <c r="BF61" s="85">
        <f t="shared" si="12"/>
        <v>0.1442737567</v>
      </c>
      <c r="BG61" s="85">
        <f t="shared" si="12"/>
        <v>0.1444250997</v>
      </c>
      <c r="BH61" s="85">
        <f t="shared" si="12"/>
        <v>0.1444451086</v>
      </c>
      <c r="BI61" s="85">
        <f t="shared" si="12"/>
        <v>0.1443798085</v>
      </c>
      <c r="BJ61" s="85">
        <f t="shared" si="12"/>
        <v>0.1465199143</v>
      </c>
      <c r="BK61" s="85">
        <f t="shared" si="12"/>
        <v>0.1464040284</v>
      </c>
      <c r="BL61" s="85">
        <f t="shared" si="12"/>
        <v>0.1464648245</v>
      </c>
      <c r="BM61" s="85">
        <f t="shared" si="12"/>
        <v>0.1464929179</v>
      </c>
      <c r="BN61" s="85">
        <f t="shared" si="12"/>
        <v>0.1465121352</v>
      </c>
      <c r="BO61" s="85">
        <f t="shared" si="12"/>
        <v>0.1465252998</v>
      </c>
      <c r="BP61" s="85">
        <f t="shared" si="12"/>
        <v>0.1465336497</v>
      </c>
      <c r="BQ61" s="85">
        <f t="shared" si="12"/>
        <v>0.1465386243</v>
      </c>
      <c r="BR61" s="85">
        <f t="shared" si="12"/>
        <v>0.1465428828</v>
      </c>
      <c r="BS61" s="85">
        <f t="shared" si="12"/>
        <v>0.1465446397</v>
      </c>
      <c r="BT61" s="85">
        <f t="shared" si="12"/>
        <v>0.1465464633</v>
      </c>
      <c r="BU61" s="85">
        <f t="shared" si="12"/>
        <v>0.1465475624</v>
      </c>
    </row>
    <row r="62" ht="15.75" customHeight="1">
      <c r="A62" s="84"/>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row>
    <row r="63" ht="15.75" customHeight="1">
      <c r="A63" s="81" t="s">
        <v>143</v>
      </c>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row>
    <row r="64" ht="15.75" customHeight="1">
      <c r="A64" s="60" t="s">
        <v>145</v>
      </c>
      <c r="B64" s="72">
        <f>B6*if(B2&lt;13,Summary!$M5,if(B2&lt;25,Summary!$N5,if(B2&lt;35,Summary!$O5,if(B2&lt;49,Summary!$P5, Summary!$Q5))))</f>
        <v>13500</v>
      </c>
      <c r="C64" s="72">
        <f>C6*if(C2&lt;13,Summary!$M5,if(C2&lt;25,Summary!$N5,if(C2&lt;35,Summary!$O5,if(C2&lt;49,Summary!$P5, Summary!$Q5))))</f>
        <v>5400</v>
      </c>
      <c r="D64" s="72">
        <f>D6*if(D2&lt;13,Summary!$M5,if(D2&lt;25,Summary!$N5,if(D2&lt;35,Summary!$O5,if(D2&lt;49,Summary!$P5, Summary!$Q5))))</f>
        <v>5400</v>
      </c>
      <c r="E64" s="72">
        <f>E6*if(E2&lt;13,Summary!$M5,if(E2&lt;25,Summary!$N5,if(E2&lt;35,Summary!$O5,if(E2&lt;49,Summary!$P5, Summary!$Q5))))</f>
        <v>9450</v>
      </c>
      <c r="F64" s="72">
        <f>F6*if(F2&lt;13,Summary!$M5,if(F2&lt;25,Summary!$N5,if(F2&lt;35,Summary!$O5,if(F2&lt;49,Summary!$P5, Summary!$Q5))))</f>
        <v>9450</v>
      </c>
      <c r="G64" s="72">
        <f>G6*if(G2&lt;13,Summary!$M5,if(G2&lt;25,Summary!$N5,if(G2&lt;35,Summary!$O5,if(G2&lt;49,Summary!$P5, Summary!$Q5))))</f>
        <v>9450</v>
      </c>
      <c r="H64" s="72">
        <f>H6*if(H2&lt;13,Summary!$M5,if(H2&lt;25,Summary!$N5,if(H2&lt;35,Summary!$O5,if(H2&lt;49,Summary!$P5, Summary!$Q5))))</f>
        <v>13500</v>
      </c>
      <c r="I64" s="72">
        <f>I6*if(I2&lt;13,Summary!$M5,if(I2&lt;25,Summary!$N5,if(I2&lt;35,Summary!$O5,if(I2&lt;49,Summary!$P5, Summary!$Q5))))</f>
        <v>33750</v>
      </c>
      <c r="J64" s="72">
        <f>J6*if(J2&lt;13,Summary!$M5,if(J2&lt;25,Summary!$N5,if(J2&lt;35,Summary!$O5,if(J2&lt;49,Summary!$P5, Summary!$Q5))))</f>
        <v>18225</v>
      </c>
      <c r="K64" s="72">
        <f>K6*if(K2&lt;13,Summary!$M5,if(K2&lt;25,Summary!$N5,if(K2&lt;35,Summary!$O5,if(K2&lt;49,Summary!$P5, Summary!$Q5))))</f>
        <v>27540</v>
      </c>
      <c r="L64" s="72">
        <f>L6*if(L2&lt;13,Summary!$M5,if(L2&lt;25,Summary!$N5,if(L2&lt;35,Summary!$O5,if(L2&lt;49,Summary!$P5, Summary!$Q5))))</f>
        <v>32535</v>
      </c>
      <c r="M64" s="72">
        <f>M6*if(M2&lt;13,Summary!$M5,if(M2&lt;25,Summary!$N5,if(M2&lt;35,Summary!$O5,if(M2&lt;49,Summary!$P5, Summary!$Q5))))</f>
        <v>40095</v>
      </c>
      <c r="N64" s="72">
        <f>N6*if(N2&lt;13,Summary!$M5,if(N2&lt;25,Summary!$N5,if(N2&lt;35,Summary!$O5,if(N2&lt;49,Summary!$P5, Summary!$Q5))))</f>
        <v>38587.05</v>
      </c>
      <c r="O64" s="72">
        <f>O6*if(O2&lt;13,Summary!$M5,if(O2&lt;25,Summary!$N5,if(O2&lt;35,Summary!$O5,if(O2&lt;49,Summary!$P5, Summary!$Q5))))</f>
        <v>47313.45</v>
      </c>
      <c r="P64" s="72">
        <f>P6*if(P2&lt;13,Summary!$M5,if(P2&lt;25,Summary!$N5,if(P2&lt;35,Summary!$O5,if(P2&lt;49,Summary!$P5, Summary!$Q5))))</f>
        <v>55630.8</v>
      </c>
      <c r="Q64" s="72">
        <f>Q6*if(Q2&lt;13,Summary!$M5,if(Q2&lt;25,Summary!$N5,if(Q2&lt;35,Summary!$O5,if(Q2&lt;49,Summary!$P5, Summary!$Q5))))</f>
        <v>65720.7</v>
      </c>
      <c r="R64" s="72">
        <f>R6*if(R2&lt;13,Summary!$M5,if(R2&lt;25,Summary!$N5,if(R2&lt;35,Summary!$O5,if(R2&lt;49,Summary!$P5, Summary!$Q5))))</f>
        <v>77719.5</v>
      </c>
      <c r="S64" s="72">
        <f>S6*if(S2&lt;13,Summary!$M5,if(S2&lt;25,Summary!$N5,if(S2&lt;35,Summary!$O5,if(S2&lt;49,Summary!$P5, Summary!$Q5))))</f>
        <v>91763.55</v>
      </c>
      <c r="T64" s="72">
        <f>T6*if(T2&lt;13,Summary!$M5,if(T2&lt;25,Summary!$N5,if(T2&lt;35,Summary!$O5,if(T2&lt;49,Summary!$P5, Summary!$Q5))))</f>
        <v>108398.25</v>
      </c>
      <c r="U64" s="72">
        <f>U6*if(U2&lt;13,Summary!$M5,if(U2&lt;25,Summary!$N5,if(U2&lt;35,Summary!$O5,if(U2&lt;49,Summary!$P5, Summary!$Q5))))</f>
        <v>128169</v>
      </c>
      <c r="V64" s="72">
        <f>V6*if(V2&lt;13,Summary!$M5,if(V2&lt;25,Summary!$N5,if(V2&lt;35,Summary!$O5,if(V2&lt;49,Summary!$P5, Summary!$Q5))))</f>
        <v>151348.5</v>
      </c>
      <c r="W64" s="72">
        <f>W6*if(W2&lt;13,Summary!$M5,if(W2&lt;25,Summary!$N5,if(W2&lt;35,Summary!$O5,if(W2&lt;49,Summary!$P5, Summary!$Q5))))</f>
        <v>178891.2</v>
      </c>
      <c r="X64" s="72">
        <f>X6*if(X2&lt;13,Summary!$M5,if(X2&lt;25,Summary!$N5,if(X2&lt;35,Summary!$O5,if(X2&lt;49,Summary!$P5, Summary!$Q5))))</f>
        <v>211342.5</v>
      </c>
      <c r="Y64" s="72">
        <f>Y6*if(Y2&lt;13,Summary!$M5,if(Y2&lt;25,Summary!$N5,if(Y2&lt;35,Summary!$O5,if(Y2&lt;49,Summary!$P5, Summary!$Q5))))</f>
        <v>249793.2</v>
      </c>
      <c r="Z64" s="72">
        <f>Z6*if(Z2&lt;13,Summary!$M5,if(Z2&lt;25,Summary!$N5,if(Z2&lt;35,Summary!$O5,if(Z2&lt;49,Summary!$P5, Summary!$Q5))))</f>
        <v>232460.388</v>
      </c>
      <c r="AA64" s="72">
        <f>AA6*if(AA2&lt;13,Summary!$M5,if(AA2&lt;25,Summary!$N5,if(AA2&lt;35,Summary!$O5,if(AA2&lt;49,Summary!$P5, Summary!$Q5))))</f>
        <v>274738.4325</v>
      </c>
      <c r="AB64" s="72">
        <f>AB6*if(AB2&lt;13,Summary!$M5,if(AB2&lt;25,Summary!$N5,if(AB2&lt;35,Summary!$O5,if(AB2&lt;49,Summary!$P5, Summary!$Q5))))</f>
        <v>313711.353</v>
      </c>
      <c r="AC64" s="72">
        <f>AC6*if(AC2&lt;13,Summary!$M5,if(AC2&lt;25,Summary!$N5,if(AC2&lt;35,Summary!$O5,if(AC2&lt;49,Summary!$P5, Summary!$Q5))))</f>
        <v>359845.3755</v>
      </c>
      <c r="AD64" s="72">
        <f>AD6*if(AD2&lt;13,Summary!$M5,if(AD2&lt;25,Summary!$N5,if(AD2&lt;35,Summary!$O5,if(AD2&lt;49,Summary!$P5, Summary!$Q5))))</f>
        <v>412451.9325</v>
      </c>
      <c r="AE64" s="72">
        <f>AE6*if(AE2&lt;13,Summary!$M5,if(AE2&lt;25,Summary!$N5,if(AE2&lt;35,Summary!$O5,if(AE2&lt;49,Summary!$P5, Summary!$Q5))))</f>
        <v>472908.159</v>
      </c>
      <c r="AF64" s="72">
        <f>AF6*if(AF2&lt;13,Summary!$M5,if(AF2&lt;25,Summary!$N5,if(AF2&lt;35,Summary!$O5,if(AF2&lt;49,Summary!$P5, Summary!$Q5))))</f>
        <v>542178.0495</v>
      </c>
      <c r="AG64" s="72">
        <f>AG6*if(AG2&lt;13,Summary!$M5,if(AG2&lt;25,Summary!$N5,if(AG2&lt;35,Summary!$O5,if(AG2&lt;49,Summary!$P5, Summary!$Q5))))</f>
        <v>621638.739</v>
      </c>
      <c r="AH64" s="72">
        <f>AH6*if(AH2&lt;13,Summary!$M5,if(AH2&lt;25,Summary!$N5,if(AH2&lt;35,Summary!$O5,if(AH2&lt;49,Summary!$P5, Summary!$Q5))))</f>
        <v>712667.3625</v>
      </c>
      <c r="AI64" s="72">
        <f>AI6*if(AI2&lt;13,Summary!$M5,if(AI2&lt;25,Summary!$N5,if(AI2&lt;35,Summary!$O5,if(AI2&lt;49,Summary!$P5, Summary!$Q5))))</f>
        <v>817054.1955</v>
      </c>
      <c r="AJ64" s="72">
        <f>AJ6*if(AJ2&lt;13,Summary!$M5,if(AJ2&lt;25,Summary!$N5,if(AJ2&lt;35,Summary!$O5,if(AJ2&lt;49,Summary!$P5, Summary!$Q5))))</f>
        <v>946094.4993</v>
      </c>
      <c r="AK64" s="72">
        <f>AK6*if(AK2&lt;13,Summary!$M5,if(AK2&lt;25,Summary!$N5,if(AK2&lt;35,Summary!$O5,if(AK2&lt;49,Summary!$P5, Summary!$Q5))))</f>
        <v>1084628.772</v>
      </c>
      <c r="AL64" s="72">
        <f>AL6*if(AL2&lt;13,Summary!$M5,if(AL2&lt;25,Summary!$N5,if(AL2&lt;35,Summary!$O5,if(AL2&lt;49,Summary!$P5, Summary!$Q5))))</f>
        <v>970018.0885</v>
      </c>
      <c r="AM64" s="72">
        <f>AM6*if(AM2&lt;13,Summary!$M5,if(AM2&lt;25,Summary!$N5,if(AM2&lt;35,Summary!$O5,if(AM2&lt;49,Summary!$P5, Summary!$Q5))))</f>
        <v>1112029.627</v>
      </c>
      <c r="AN64" s="72">
        <f>AN6*if(AN2&lt;13,Summary!$M5,if(AN2&lt;25,Summary!$N5,if(AN2&lt;35,Summary!$O5,if(AN2&lt;49,Summary!$P5, Summary!$Q5))))</f>
        <v>1239158.467</v>
      </c>
      <c r="AO64" s="72">
        <f>AO6*if(AO2&lt;13,Summary!$M5,if(AO2&lt;25,Summary!$N5,if(AO2&lt;35,Summary!$O5,if(AO2&lt;49,Summary!$P5, Summary!$Q5))))</f>
        <v>1384925.453</v>
      </c>
      <c r="AP64" s="72">
        <f>AP6*if(AP2&lt;13,Summary!$M5,if(AP2&lt;25,Summary!$N5,if(AP2&lt;35,Summary!$O5,if(AP2&lt;49,Summary!$P5, Summary!$Q5))))</f>
        <v>1547522.405</v>
      </c>
      <c r="AQ64" s="72">
        <f>AQ6*if(AQ2&lt;13,Summary!$M5,if(AQ2&lt;25,Summary!$N5,if(AQ2&lt;35,Summary!$O5,if(AQ2&lt;49,Summary!$P5, Summary!$Q5))))</f>
        <v>1729174.774</v>
      </c>
      <c r="AR64" s="72">
        <f>AR6*if(AR2&lt;13,Summary!$M5,if(AR2&lt;25,Summary!$N5,if(AR2&lt;35,Summary!$O5,if(AR2&lt;49,Summary!$P5, Summary!$Q5))))</f>
        <v>1932108.011</v>
      </c>
      <c r="AS64" s="72">
        <f>AS6*if(AS2&lt;13,Summary!$M5,if(AS2&lt;25,Summary!$N5,if(AS2&lt;35,Summary!$O5,if(AS2&lt;49,Summary!$P5, Summary!$Q5))))</f>
        <v>2158825.746</v>
      </c>
      <c r="AT64" s="72">
        <f>AT6*if(AT2&lt;13,Summary!$M5,if(AT2&lt;25,Summary!$N5,if(AT2&lt;35,Summary!$O5,if(AT2&lt;49,Summary!$P5, Summary!$Q5))))</f>
        <v>2412248.883</v>
      </c>
      <c r="AU64" s="72">
        <f>AU6*if(AU2&lt;13,Summary!$M5,if(AU2&lt;25,Summary!$N5,if(AU2&lt;35,Summary!$O5,if(AU2&lt;49,Summary!$P5, Summary!$Q5))))</f>
        <v>2695298.325</v>
      </c>
      <c r="AV64" s="72">
        <f>AV6*if(AV2&lt;13,Summary!$M5,if(AV2&lt;25,Summary!$N5,if(AV2&lt;35,Summary!$O5,if(AV2&lt;49,Summary!$P5, Summary!$Q5))))</f>
        <v>3011729.52</v>
      </c>
      <c r="AW64" s="72">
        <f>AW6*if(AW2&lt;13,Summary!$M5,if(AW2&lt;25,Summary!$N5,if(AW2&lt;35,Summary!$O5,if(AW2&lt;49,Summary!$P5, Summary!$Q5))))</f>
        <v>3365158.823</v>
      </c>
      <c r="AX64" s="72">
        <f>AX6*if(AX2&lt;13,Summary!$M5,if(AX2&lt;25,Summary!$N5,if(AX2&lt;35,Summary!$O5,if(AX2&lt;49,Summary!$P5, Summary!$Q5))))</f>
        <v>2962193.781</v>
      </c>
      <c r="AY64" s="72">
        <f>AY6*if(AY2&lt;13,Summary!$M5,if(AY2&lt;25,Summary!$N5,if(AY2&lt;35,Summary!$O5,if(AY2&lt;49,Summary!$P5, Summary!$Q5))))</f>
        <v>3309885.596</v>
      </c>
      <c r="AZ64" s="72">
        <f>AZ6*if(AZ2&lt;13,Summary!$M5,if(AZ2&lt;25,Summary!$N5,if(AZ2&lt;35,Summary!$O5,if(AZ2&lt;49,Summary!$P5, Summary!$Q5))))</f>
        <v>3612201.873</v>
      </c>
      <c r="BA64" s="72">
        <f>BA6*if(BA2&lt;13,Summary!$M5,if(BA2&lt;25,Summary!$N5,if(BA2&lt;35,Summary!$O5,if(BA2&lt;49,Summary!$P5, Summary!$Q5))))</f>
        <v>3950340.943</v>
      </c>
      <c r="BB64" s="72">
        <f>BB6*if(BB2&lt;13,Summary!$M5,if(BB2&lt;25,Summary!$N5,if(BB2&lt;35,Summary!$O5,if(BB2&lt;49,Summary!$P5, Summary!$Q5))))</f>
        <v>4319385.952</v>
      </c>
      <c r="BC64" s="72">
        <f>BC6*if(BC2&lt;13,Summary!$M5,if(BC2&lt;25,Summary!$N5,if(BC2&lt;35,Summary!$O5,if(BC2&lt;49,Summary!$P5, Summary!$Q5))))</f>
        <v>4722989.42</v>
      </c>
      <c r="BD64" s="72">
        <f>BD6*if(BD2&lt;13,Summary!$M5,if(BD2&lt;25,Summary!$N5,if(BD2&lt;35,Summary!$O5,if(BD2&lt;49,Summary!$P5, Summary!$Q5))))</f>
        <v>5164241.942</v>
      </c>
      <c r="BE64" s="72">
        <f>BE6*if(BE2&lt;13,Summary!$M5,if(BE2&lt;25,Summary!$N5,if(BE2&lt;35,Summary!$O5,if(BE2&lt;49,Summary!$P5, Summary!$Q5))))</f>
        <v>5646796.036</v>
      </c>
      <c r="BF64" s="72">
        <f>BF6*if(BF2&lt;13,Summary!$M5,if(BF2&lt;25,Summary!$N5,if(BF2&lt;35,Summary!$O5,if(BF2&lt;49,Summary!$P5, Summary!$Q5))))</f>
        <v>6174304.224</v>
      </c>
      <c r="BG64" s="72">
        <f>BG6*if(BG2&lt;13,Summary!$M5,if(BG2&lt;25,Summary!$N5,if(BG2&lt;35,Summary!$O5,if(BG2&lt;49,Summary!$P5, Summary!$Q5))))</f>
        <v>6751261.914</v>
      </c>
      <c r="BH64" s="72">
        <f>BH6*if(BH2&lt;13,Summary!$M5,if(BH2&lt;25,Summary!$N5,if(BH2&lt;35,Summary!$O5,if(BH2&lt;49,Summary!$P5, Summary!$Q5))))</f>
        <v>7382024.035</v>
      </c>
      <c r="BI64" s="72">
        <f>BI6*if(BI2&lt;13,Summary!$M5,if(BI2&lt;25,Summary!$N5,if(BI2&lt;35,Summary!$O5,if(BI2&lt;49,Summary!$P5, Summary!$Q5))))</f>
        <v>8071647.921</v>
      </c>
      <c r="BJ64" s="72">
        <f>BJ6*if(BJ2&lt;13,Summary!$M5,if(BJ2&lt;25,Summary!$N5,if(BJ2&lt;35,Summary!$O5,if(BJ2&lt;49,Summary!$P5, Summary!$Q5))))</f>
        <v>8825893.317</v>
      </c>
      <c r="BK64" s="72">
        <f>BK6*if(BK2&lt;13,Summary!$M5,if(BK2&lt;25,Summary!$N5,if(BK2&lt;35,Summary!$O5,if(BK2&lt;49,Summary!$P5, Summary!$Q5))))</f>
        <v>9650519.965</v>
      </c>
      <c r="BL64" s="72">
        <f>BL6*if(BL2&lt;13,Summary!$M5,if(BL2&lt;25,Summary!$N5,if(BL2&lt;35,Summary!$O5,if(BL2&lt;49,Summary!$P5, Summary!$Q5))))</f>
        <v>10552130.5</v>
      </c>
      <c r="BM64" s="72">
        <f>BM6*if(BM2&lt;13,Summary!$M5,if(BM2&lt;25,Summary!$N5,if(BM2&lt;35,Summary!$O5,if(BM2&lt;49,Summary!$P5, Summary!$Q5))))</f>
        <v>11538029.95</v>
      </c>
      <c r="BN64" s="72">
        <f>BN6*if(BN2&lt;13,Summary!$M5,if(BN2&lt;25,Summary!$N5,if(BN2&lt;35,Summary!$O5,if(BN2&lt;49,Summary!$P5, Summary!$Q5))))</f>
        <v>12616085.3</v>
      </c>
      <c r="BO64" s="72">
        <f>BO6*if(BO2&lt;13,Summary!$M5,if(BO2&lt;25,Summary!$N5,if(BO2&lt;35,Summary!$O5,if(BO2&lt;49,Summary!$P5, Summary!$Q5))))</f>
        <v>13794725.43</v>
      </c>
      <c r="BP64" s="72">
        <f>BP6*if(BP2&lt;13,Summary!$M5,if(BP2&lt;25,Summary!$N5,if(BP2&lt;35,Summary!$O5,if(BP2&lt;49,Summary!$P5, Summary!$Q5))))</f>
        <v>15083643.58</v>
      </c>
      <c r="BQ64" s="72">
        <f>BQ6*if(BQ2&lt;13,Summary!$M5,if(BQ2&lt;25,Summary!$N5,if(BQ2&lt;35,Summary!$O5,if(BQ2&lt;49,Summary!$P5, Summary!$Q5))))</f>
        <v>16492954.4</v>
      </c>
      <c r="BR64" s="72">
        <f>BR6*if(BR2&lt;13,Summary!$M5,if(BR2&lt;25,Summary!$N5,if(BR2&lt;35,Summary!$O5,if(BR2&lt;49,Summary!$P5, Summary!$Q5))))</f>
        <v>18033896.43</v>
      </c>
      <c r="BS64" s="72">
        <f>BS6*if(BS2&lt;13,Summary!$M5,if(BS2&lt;25,Summary!$N5,if(BS2&lt;35,Summary!$O5,if(BS2&lt;49,Summary!$P5, Summary!$Q5))))</f>
        <v>19718832.03</v>
      </c>
      <c r="BT64" s="72">
        <f>BT6*if(BT2&lt;13,Summary!$M5,if(BT2&lt;25,Summary!$N5,if(BT2&lt;35,Summary!$O5,if(BT2&lt;49,Summary!$P5, Summary!$Q5))))</f>
        <v>21561247.45</v>
      </c>
      <c r="BU64" s="72">
        <f>BU6*if(BU2&lt;13,Summary!$M5,if(BU2&lt;25,Summary!$N5,if(BU2&lt;35,Summary!$O5,if(BU2&lt;49,Summary!$P5, Summary!$Q5))))</f>
        <v>23575752.75</v>
      </c>
    </row>
    <row r="65" ht="15.75" customHeight="1">
      <c r="A65" s="60" t="s">
        <v>146</v>
      </c>
      <c r="B65" s="72">
        <f>B6*if(B2&lt;13,Summary!$M7,if(B2&lt;25,Summary!$N7,if(B2&lt;37,Summary!$O7,if(B2&lt;49,Summary!$P7, Summary!$Q7))))</f>
        <v>3328</v>
      </c>
      <c r="C65" s="72">
        <f>C6*if(C2&lt;13,Summary!$M7,if(C2&lt;25,Summary!$N7,if(C2&lt;37,Summary!$O7,if(C2&lt;49,Summary!$P7, Summary!$Q7))))</f>
        <v>1331.2</v>
      </c>
      <c r="D65" s="72">
        <f>D6*if(D2&lt;13,Summary!$M7,if(D2&lt;25,Summary!$N7,if(D2&lt;37,Summary!$O7,if(D2&lt;49,Summary!$P7, Summary!$Q7))))</f>
        <v>1331.2</v>
      </c>
      <c r="E65" s="72">
        <f>E6*if(E2&lt;13,Summary!$M7,if(E2&lt;25,Summary!$N7,if(E2&lt;37,Summary!$O7,if(E2&lt;49,Summary!$P7, Summary!$Q7))))</f>
        <v>2329.6</v>
      </c>
      <c r="F65" s="72">
        <f>F6*if(F2&lt;13,Summary!$M7,if(F2&lt;25,Summary!$N7,if(F2&lt;37,Summary!$O7,if(F2&lt;49,Summary!$P7, Summary!$Q7))))</f>
        <v>2329.6</v>
      </c>
      <c r="G65" s="72">
        <f>G6*if(G2&lt;13,Summary!$M7,if(G2&lt;25,Summary!$N7,if(G2&lt;37,Summary!$O7,if(G2&lt;49,Summary!$P7, Summary!$Q7))))</f>
        <v>2329.6</v>
      </c>
      <c r="H65" s="72">
        <f>H6*if(H2&lt;13,Summary!$M7,if(H2&lt;25,Summary!$N7,if(H2&lt;37,Summary!$O7,if(H2&lt;49,Summary!$P7, Summary!$Q7))))</f>
        <v>3328</v>
      </c>
      <c r="I65" s="72">
        <f>I6*if(I2&lt;13,Summary!$M7,if(I2&lt;25,Summary!$N7,if(I2&lt;37,Summary!$O7,if(I2&lt;49,Summary!$P7, Summary!$Q7))))</f>
        <v>8320</v>
      </c>
      <c r="J65" s="72">
        <f>J6*if(J2&lt;13,Summary!$M7,if(J2&lt;25,Summary!$N7,if(J2&lt;37,Summary!$O7,if(J2&lt;49,Summary!$P7, Summary!$Q7))))</f>
        <v>4492.8</v>
      </c>
      <c r="K65" s="72">
        <f>K6*if(K2&lt;13,Summary!$M7,if(K2&lt;25,Summary!$N7,if(K2&lt;37,Summary!$O7,if(K2&lt;49,Summary!$P7, Summary!$Q7))))</f>
        <v>6789.12</v>
      </c>
      <c r="L65" s="72">
        <f>L6*if(L2&lt;13,Summary!$M7,if(L2&lt;25,Summary!$N7,if(L2&lt;37,Summary!$O7,if(L2&lt;49,Summary!$P7, Summary!$Q7))))</f>
        <v>8020.48</v>
      </c>
      <c r="M65" s="72">
        <f>M6*if(M2&lt;13,Summary!$M7,if(M2&lt;25,Summary!$N7,if(M2&lt;37,Summary!$O7,if(M2&lt;49,Summary!$P7, Summary!$Q7))))</f>
        <v>9884.16</v>
      </c>
      <c r="N65" s="72">
        <f>N6*if(N2&lt;13,Summary!$M7,if(N2&lt;25,Summary!$N7,if(N2&lt;37,Summary!$O7,if(N2&lt;49,Summary!$P7, Summary!$Q7))))</f>
        <v>9512.4224</v>
      </c>
      <c r="O65" s="72">
        <f>O6*if(O2&lt;13,Summary!$M7,if(O2&lt;25,Summary!$N7,if(O2&lt;37,Summary!$O7,if(O2&lt;49,Summary!$P7, Summary!$Q7))))</f>
        <v>11663.6416</v>
      </c>
      <c r="P65" s="72">
        <f>P6*if(P2&lt;13,Summary!$M7,if(P2&lt;25,Summary!$N7,if(P2&lt;37,Summary!$O7,if(P2&lt;49,Summary!$P7, Summary!$Q7))))</f>
        <v>13714.0224</v>
      </c>
      <c r="Q65" s="72">
        <f>Q6*if(Q2&lt;13,Summary!$M7,if(Q2&lt;25,Summary!$N7,if(Q2&lt;37,Summary!$O7,if(Q2&lt;49,Summary!$P7, Summary!$Q7))))</f>
        <v>16201.3696</v>
      </c>
      <c r="R65" s="72">
        <f>R6*if(R2&lt;13,Summary!$M7,if(R2&lt;25,Summary!$N7,if(R2&lt;37,Summary!$O7,if(R2&lt;49,Summary!$P7, Summary!$Q7))))</f>
        <v>19159.296</v>
      </c>
      <c r="S65" s="72">
        <f>S6*if(S2&lt;13,Summary!$M7,if(S2&lt;25,Summary!$N7,if(S2&lt;37,Summary!$O7,if(S2&lt;49,Summary!$P7, Summary!$Q7))))</f>
        <v>22621.4144</v>
      </c>
      <c r="T65" s="72">
        <f>T6*if(T2&lt;13,Summary!$M7,if(T2&lt;25,Summary!$N7,if(T2&lt;37,Summary!$O7,if(T2&lt;49,Summary!$P7, Summary!$Q7))))</f>
        <v>26722.176</v>
      </c>
      <c r="U65" s="72">
        <f>U6*if(U2&lt;13,Summary!$M7,if(U2&lt;25,Summary!$N7,if(U2&lt;37,Summary!$O7,if(U2&lt;49,Summary!$P7, Summary!$Q7))))</f>
        <v>31596.032</v>
      </c>
      <c r="V65" s="72">
        <f>V6*if(V2&lt;13,Summary!$M7,if(V2&lt;25,Summary!$N7,if(V2&lt;37,Summary!$O7,if(V2&lt;49,Summary!$P7, Summary!$Q7))))</f>
        <v>37310.208</v>
      </c>
      <c r="W65" s="72">
        <f>W6*if(W2&lt;13,Summary!$M7,if(W2&lt;25,Summary!$N7,if(W2&lt;37,Summary!$O7,if(W2&lt;49,Summary!$P7, Summary!$Q7))))</f>
        <v>44099.9936</v>
      </c>
      <c r="X65" s="72">
        <f>X6*if(X2&lt;13,Summary!$M7,if(X2&lt;25,Summary!$N7,if(X2&lt;37,Summary!$O7,if(X2&lt;49,Summary!$P7, Summary!$Q7))))</f>
        <v>52099.84</v>
      </c>
      <c r="Y65" s="72">
        <f>Y6*if(Y2&lt;13,Summary!$M7,if(Y2&lt;25,Summary!$N7,if(Y2&lt;37,Summary!$O7,if(Y2&lt;49,Summary!$P7, Summary!$Q7))))</f>
        <v>61578.6496</v>
      </c>
      <c r="Z65" s="72">
        <f>Z6*if(Z2&lt;13,Summary!$M7,if(Z2&lt;25,Summary!$N7,if(Z2&lt;37,Summary!$O7,if(Z2&lt;49,Summary!$P7, Summary!$Q7))))</f>
        <v>57305.79046</v>
      </c>
      <c r="AA65" s="72">
        <f>AA6*if(AA2&lt;13,Summary!$M7,if(AA2&lt;25,Summary!$N7,if(AA2&lt;37,Summary!$O7,if(AA2&lt;49,Summary!$P7, Summary!$Q7))))</f>
        <v>67728.11136</v>
      </c>
      <c r="AB65" s="72">
        <f>AB6*if(AB2&lt;13,Summary!$M7,if(AB2&lt;25,Summary!$N7,if(AB2&lt;37,Summary!$O7,if(AB2&lt;49,Summary!$P7, Summary!$Q7))))</f>
        <v>77335.65798</v>
      </c>
      <c r="AC65" s="72">
        <f>AC6*if(AC2&lt;13,Summary!$M7,if(AC2&lt;25,Summary!$N7,if(AC2&lt;37,Summary!$O7,if(AC2&lt;49,Summary!$P7, Summary!$Q7))))</f>
        <v>88708.54886</v>
      </c>
      <c r="AD65" s="72">
        <f>AD6*if(AD2&lt;13,Summary!$M7,if(AD2&lt;25,Summary!$N7,if(AD2&lt;37,Summary!$O7,if(AD2&lt;49,Summary!$P7, Summary!$Q7))))</f>
        <v>101677.0394</v>
      </c>
      <c r="AE65" s="72">
        <f>AE6*if(AE2&lt;13,Summary!$M7,if(AE2&lt;25,Summary!$N7,if(AE2&lt;37,Summary!$O7,if(AE2&lt;49,Summary!$P7, Summary!$Q7))))</f>
        <v>116580.6188</v>
      </c>
      <c r="AF65" s="72">
        <f>AF6*if(AF2&lt;13,Summary!$M7,if(AF2&lt;25,Summary!$N7,if(AF2&lt;37,Summary!$O7,if(AF2&lt;49,Summary!$P7, Summary!$Q7))))</f>
        <v>133656.9295</v>
      </c>
      <c r="AG65" s="72">
        <f>AG6*if(AG2&lt;13,Summary!$M7,if(AG2&lt;25,Summary!$N7,if(AG2&lt;37,Summary!$O7,if(AG2&lt;49,Summary!$P7, Summary!$Q7))))</f>
        <v>153245.461</v>
      </c>
      <c r="AH65" s="72">
        <f>AH6*if(AH2&lt;13,Summary!$M7,if(AH2&lt;25,Summary!$N7,if(AH2&lt;37,Summary!$O7,if(AH2&lt;49,Summary!$P7, Summary!$Q7))))</f>
        <v>175685.7024</v>
      </c>
      <c r="AI65" s="72">
        <f>AI6*if(AI2&lt;13,Summary!$M7,if(AI2&lt;25,Summary!$N7,if(AI2&lt;37,Summary!$O7,if(AI2&lt;49,Summary!$P7, Summary!$Q7))))</f>
        <v>201418.9898</v>
      </c>
      <c r="AJ65" s="72">
        <f>AJ6*if(AJ2&lt;13,Summary!$M7,if(AJ2&lt;25,Summary!$N7,if(AJ2&lt;37,Summary!$O7,if(AJ2&lt;49,Summary!$P7, Summary!$Q7))))</f>
        <v>230920.6083</v>
      </c>
      <c r="AK65" s="72">
        <f>AK6*if(AK2&lt;13,Summary!$M7,if(AK2&lt;25,Summary!$N7,if(AK2&lt;37,Summary!$O7,if(AK2&lt;49,Summary!$P7, Summary!$Q7))))</f>
        <v>264733.7405</v>
      </c>
      <c r="AL65" s="72">
        <f>AL6*if(AL2&lt;13,Summary!$M7,if(AL2&lt;25,Summary!$N7,if(AL2&lt;37,Summary!$O7,if(AL2&lt;49,Summary!$P7, Summary!$Q7))))</f>
        <v>239127.4221</v>
      </c>
      <c r="AM65" s="72">
        <f>AM6*if(AM2&lt;13,Summary!$M7,if(AM2&lt;25,Summary!$N7,if(AM2&lt;37,Summary!$O7,if(AM2&lt;49,Summary!$P7, Summary!$Q7))))</f>
        <v>274135.8962</v>
      </c>
      <c r="AN65" s="72">
        <f>AN6*if(AN2&lt;13,Summary!$M7,if(AN2&lt;25,Summary!$N7,if(AN2&lt;37,Summary!$O7,if(AN2&lt;49,Summary!$P7, Summary!$Q7))))</f>
        <v>305475.5095</v>
      </c>
      <c r="AO65" s="72">
        <f>AO6*if(AO2&lt;13,Summary!$M7,if(AO2&lt;25,Summary!$N7,if(AO2&lt;37,Summary!$O7,if(AO2&lt;49,Summary!$P7, Summary!$Q7))))</f>
        <v>341409.7709</v>
      </c>
      <c r="AP65" s="72">
        <f>AP6*if(AP2&lt;13,Summary!$M7,if(AP2&lt;25,Summary!$N7,if(AP2&lt;37,Summary!$O7,if(AP2&lt;49,Summary!$P7, Summary!$Q7))))</f>
        <v>381492.9307</v>
      </c>
      <c r="AQ65" s="72">
        <f>AQ6*if(AQ2&lt;13,Summary!$M7,if(AQ2&lt;25,Summary!$N7,if(AQ2&lt;37,Summary!$O7,if(AQ2&lt;49,Summary!$P7, Summary!$Q7))))</f>
        <v>426273.6036</v>
      </c>
      <c r="AR65" s="72">
        <f>AR6*if(AR2&lt;13,Summary!$M7,if(AR2&lt;25,Summary!$N7,if(AR2&lt;37,Summary!$O7,if(AR2&lt;49,Summary!$P7, Summary!$Q7))))</f>
        <v>476300.4044</v>
      </c>
      <c r="AS65" s="72">
        <f>AS6*if(AS2&lt;13,Summary!$M7,if(AS2&lt;25,Summary!$N7,if(AS2&lt;37,Summary!$O7,if(AS2&lt;49,Summary!$P7, Summary!$Q7))))</f>
        <v>532190.5246</v>
      </c>
      <c r="AT65" s="72">
        <f>AT6*if(AT2&lt;13,Summary!$M7,if(AT2&lt;25,Summary!$N7,if(AT2&lt;37,Summary!$O7,if(AT2&lt;49,Summary!$P7, Summary!$Q7))))</f>
        <v>594664.0209</v>
      </c>
      <c r="AU65" s="72">
        <f>AU6*if(AU2&lt;13,Summary!$M7,if(AU2&lt;25,Summary!$N7,if(AU2&lt;37,Summary!$O7,if(AU2&lt;49,Summary!$P7, Summary!$Q7))))</f>
        <v>664440.9501</v>
      </c>
      <c r="AV65" s="72">
        <f>AV6*if(AV2&lt;13,Summary!$M7,if(AV2&lt;25,Summary!$N7,if(AV2&lt;37,Summary!$O7,if(AV2&lt;49,Summary!$P7, Summary!$Q7))))</f>
        <v>742447.0994</v>
      </c>
      <c r="AW65" s="72">
        <f>AW6*if(AW2&lt;13,Summary!$M7,if(AW2&lt;25,Summary!$N7,if(AW2&lt;37,Summary!$O7,if(AW2&lt;49,Summary!$P7, Summary!$Q7))))</f>
        <v>829573.9677</v>
      </c>
      <c r="AX65" s="72">
        <f>AX6*if(AX2&lt;13,Summary!$M7,if(AX2&lt;25,Summary!$N7,if(AX2&lt;37,Summary!$O7,if(AX2&lt;49,Summary!$P7, Summary!$Q7))))</f>
        <v>730235.6224</v>
      </c>
      <c r="AY65" s="72">
        <f>AY6*if(AY2&lt;13,Summary!$M7,if(AY2&lt;25,Summary!$N7,if(AY2&lt;37,Summary!$O7,if(AY2&lt;49,Summary!$P7, Summary!$Q7))))</f>
        <v>815948.0935</v>
      </c>
      <c r="AZ65" s="72">
        <f>AZ6*if(AZ2&lt;13,Summary!$M7,if(AZ2&lt;25,Summary!$N7,if(AZ2&lt;37,Summary!$O7,if(AZ2&lt;49,Summary!$P7, Summary!$Q7))))</f>
        <v>890474.6543</v>
      </c>
      <c r="BA65" s="72">
        <f>BA6*if(BA2&lt;13,Summary!$M7,if(BA2&lt;25,Summary!$N7,if(BA2&lt;37,Summary!$O7,if(BA2&lt;49,Summary!$P7, Summary!$Q7))))</f>
        <v>973832.1969</v>
      </c>
      <c r="BB65" s="72">
        <f>BB6*if(BB2&lt;13,Summary!$M7,if(BB2&lt;25,Summary!$N7,if(BB2&lt;37,Summary!$O7,if(BB2&lt;49,Summary!$P7, Summary!$Q7))))</f>
        <v>1064808.626</v>
      </c>
      <c r="BC65" s="72">
        <f>BC6*if(BC2&lt;13,Summary!$M7,if(BC2&lt;25,Summary!$N7,if(BC2&lt;37,Summary!$O7,if(BC2&lt;49,Summary!$P7, Summary!$Q7))))</f>
        <v>1164304.355</v>
      </c>
      <c r="BD65" s="72">
        <f>BD6*if(BD2&lt;13,Summary!$M7,if(BD2&lt;25,Summary!$N7,if(BD2&lt;37,Summary!$O7,if(BD2&lt;49,Summary!$P7, Summary!$Q7))))</f>
        <v>1273081.273</v>
      </c>
      <c r="BE65" s="72">
        <f>BE6*if(BE2&lt;13,Summary!$M7,if(BE2&lt;25,Summary!$N7,if(BE2&lt;37,Summary!$O7,if(BE2&lt;49,Summary!$P7, Summary!$Q7))))</f>
        <v>1392039.793</v>
      </c>
      <c r="BF65" s="72">
        <f>BF6*if(BF2&lt;13,Summary!$M7,if(BF2&lt;25,Summary!$N7,if(BF2&lt;37,Summary!$O7,if(BF2&lt;49,Summary!$P7, Summary!$Q7))))</f>
        <v>1522080.33</v>
      </c>
      <c r="BG65" s="72">
        <f>BG6*if(BG2&lt;13,Summary!$M7,if(BG2&lt;25,Summary!$N7,if(BG2&lt;37,Summary!$O7,if(BG2&lt;49,Summary!$P7, Summary!$Q7))))</f>
        <v>1664311.085</v>
      </c>
      <c r="BH65" s="72">
        <f>BH6*if(BH2&lt;13,Summary!$M7,if(BH2&lt;25,Summary!$N7,if(BH2&lt;37,Summary!$O7,if(BH2&lt;49,Summary!$P7, Summary!$Q7))))</f>
        <v>1819805.629</v>
      </c>
      <c r="BI65" s="72">
        <f>BI6*if(BI2&lt;13,Summary!$M7,if(BI2&lt;25,Summary!$N7,if(BI2&lt;37,Summary!$O7,if(BI2&lt;49,Summary!$P7, Summary!$Q7))))</f>
        <v>1989810.688</v>
      </c>
      <c r="BJ65" s="72">
        <f>BJ6*if(BJ2&lt;13,Summary!$M7,if(BJ2&lt;25,Summary!$N7,if(BJ2&lt;37,Summary!$O7,if(BJ2&lt;49,Summary!$P7, Summary!$Q7))))</f>
        <v>2175746.145</v>
      </c>
      <c r="BK65" s="72">
        <f>BK6*if(BK2&lt;13,Summary!$M7,if(BK2&lt;25,Summary!$N7,if(BK2&lt;37,Summary!$O7,if(BK2&lt;49,Summary!$P7, Summary!$Q7))))</f>
        <v>2379031.885</v>
      </c>
      <c r="BL65" s="72">
        <f>BL6*if(BL2&lt;13,Summary!$M7,if(BL2&lt;25,Summary!$N7,if(BL2&lt;37,Summary!$O7,if(BL2&lt;49,Summary!$P7, Summary!$Q7))))</f>
        <v>2601295.577</v>
      </c>
      <c r="BM65" s="72">
        <f>BM6*if(BM2&lt;13,Summary!$M7,if(BM2&lt;25,Summary!$N7,if(BM2&lt;37,Summary!$O7,if(BM2&lt;49,Summary!$P7, Summary!$Q7))))</f>
        <v>2844338.051</v>
      </c>
      <c r="BN65" s="72">
        <f>BN6*if(BN2&lt;13,Summary!$M7,if(BN2&lt;25,Summary!$N7,if(BN2&lt;37,Summary!$O7,if(BN2&lt;49,Summary!$P7, Summary!$Q7))))</f>
        <v>3110098.658</v>
      </c>
      <c r="BO65" s="72">
        <f>BO6*if(BO2&lt;13,Summary!$M7,if(BO2&lt;25,Summary!$N7,if(BO2&lt;37,Summary!$O7,if(BO2&lt;49,Summary!$P7, Summary!$Q7))))</f>
        <v>3400655.277</v>
      </c>
      <c r="BP65" s="72">
        <f>BP6*if(BP2&lt;13,Summary!$M7,if(BP2&lt;25,Summary!$N7,if(BP2&lt;37,Summary!$O7,if(BP2&lt;49,Summary!$P7, Summary!$Q7))))</f>
        <v>3718397.468</v>
      </c>
      <c r="BQ65" s="72">
        <f>BQ6*if(BQ2&lt;13,Summary!$M7,if(BQ2&lt;25,Summary!$N7,if(BQ2&lt;37,Summary!$O7,if(BQ2&lt;49,Summary!$P7, Summary!$Q7))))</f>
        <v>4065818.684</v>
      </c>
      <c r="BR65" s="72">
        <f>BR6*if(BR2&lt;13,Summary!$M7,if(BR2&lt;25,Summary!$N7,if(BR2&lt;37,Summary!$O7,if(BR2&lt;49,Summary!$P7, Summary!$Q7))))</f>
        <v>4445689.43</v>
      </c>
      <c r="BS65" s="72">
        <f>BS6*if(BS2&lt;13,Summary!$M7,if(BS2&lt;25,Summary!$N7,if(BS2&lt;37,Summary!$O7,if(BS2&lt;49,Summary!$P7, Summary!$Q7))))</f>
        <v>4861057.26</v>
      </c>
      <c r="BT65" s="72">
        <f>BT6*if(BT2&lt;13,Summary!$M7,if(BT2&lt;25,Summary!$N7,if(BT2&lt;37,Summary!$O7,if(BT2&lt;49,Summary!$P7, Summary!$Q7))))</f>
        <v>5315246.778</v>
      </c>
      <c r="BU65" s="72">
        <f>BU6*if(BU2&lt;13,Summary!$M7,if(BU2&lt;25,Summary!$N7,if(BU2&lt;37,Summary!$O7,if(BU2&lt;49,Summary!$P7, Summary!$Q7))))</f>
        <v>5811859.641</v>
      </c>
    </row>
    <row r="66" ht="15.75" customHeight="1">
      <c r="A66" s="86" t="s">
        <v>156</v>
      </c>
      <c r="B66" s="80">
        <f t="shared" ref="B66:BU66" si="13">SUm(B64:B65)</f>
        <v>16828</v>
      </c>
      <c r="C66" s="80">
        <f t="shared" si="13"/>
        <v>6731.2</v>
      </c>
      <c r="D66" s="80">
        <f t="shared" si="13"/>
        <v>6731.2</v>
      </c>
      <c r="E66" s="80">
        <f t="shared" si="13"/>
        <v>11779.6</v>
      </c>
      <c r="F66" s="80">
        <f t="shared" si="13"/>
        <v>11779.6</v>
      </c>
      <c r="G66" s="80">
        <f t="shared" si="13"/>
        <v>11779.6</v>
      </c>
      <c r="H66" s="80">
        <f t="shared" si="13"/>
        <v>16828</v>
      </c>
      <c r="I66" s="80">
        <f t="shared" si="13"/>
        <v>42070</v>
      </c>
      <c r="J66" s="80">
        <f t="shared" si="13"/>
        <v>22717.8</v>
      </c>
      <c r="K66" s="80">
        <f t="shared" si="13"/>
        <v>34329.12</v>
      </c>
      <c r="L66" s="80">
        <f t="shared" si="13"/>
        <v>40555.48</v>
      </c>
      <c r="M66" s="80">
        <f t="shared" si="13"/>
        <v>49979.16</v>
      </c>
      <c r="N66" s="80">
        <f t="shared" si="13"/>
        <v>48099.4724</v>
      </c>
      <c r="O66" s="80">
        <f t="shared" si="13"/>
        <v>58977.0916</v>
      </c>
      <c r="P66" s="80">
        <f t="shared" si="13"/>
        <v>69344.8224</v>
      </c>
      <c r="Q66" s="80">
        <f t="shared" si="13"/>
        <v>81922.0696</v>
      </c>
      <c r="R66" s="80">
        <f t="shared" si="13"/>
        <v>96878.796</v>
      </c>
      <c r="S66" s="80">
        <f t="shared" si="13"/>
        <v>114384.9644</v>
      </c>
      <c r="T66" s="80">
        <f t="shared" si="13"/>
        <v>135120.426</v>
      </c>
      <c r="U66" s="80">
        <f t="shared" si="13"/>
        <v>159765.032</v>
      </c>
      <c r="V66" s="80">
        <f t="shared" si="13"/>
        <v>188658.708</v>
      </c>
      <c r="W66" s="80">
        <f t="shared" si="13"/>
        <v>222991.1936</v>
      </c>
      <c r="X66" s="80">
        <f t="shared" si="13"/>
        <v>263442.34</v>
      </c>
      <c r="Y66" s="80">
        <f t="shared" si="13"/>
        <v>311371.8496</v>
      </c>
      <c r="Z66" s="80">
        <f t="shared" si="13"/>
        <v>289766.1785</v>
      </c>
      <c r="AA66" s="80">
        <f t="shared" si="13"/>
        <v>342466.5439</v>
      </c>
      <c r="AB66" s="80">
        <f t="shared" si="13"/>
        <v>391047.011</v>
      </c>
      <c r="AC66" s="80">
        <f t="shared" si="13"/>
        <v>448553.9244</v>
      </c>
      <c r="AD66" s="80">
        <f t="shared" si="13"/>
        <v>514128.9719</v>
      </c>
      <c r="AE66" s="80">
        <f t="shared" si="13"/>
        <v>589488.7778</v>
      </c>
      <c r="AF66" s="80">
        <f t="shared" si="13"/>
        <v>675834.979</v>
      </c>
      <c r="AG66" s="80">
        <f t="shared" si="13"/>
        <v>774884.2</v>
      </c>
      <c r="AH66" s="80">
        <f t="shared" si="13"/>
        <v>888353.0649</v>
      </c>
      <c r="AI66" s="80">
        <f t="shared" si="13"/>
        <v>1018473.185</v>
      </c>
      <c r="AJ66" s="80">
        <f t="shared" si="13"/>
        <v>1177015.108</v>
      </c>
      <c r="AK66" s="80">
        <f t="shared" si="13"/>
        <v>1349362.512</v>
      </c>
      <c r="AL66" s="80">
        <f t="shared" si="13"/>
        <v>1209145.511</v>
      </c>
      <c r="AM66" s="80">
        <f t="shared" si="13"/>
        <v>1386165.523</v>
      </c>
      <c r="AN66" s="80">
        <f t="shared" si="13"/>
        <v>1544633.977</v>
      </c>
      <c r="AO66" s="80">
        <f t="shared" si="13"/>
        <v>1726335.224</v>
      </c>
      <c r="AP66" s="80">
        <f t="shared" si="13"/>
        <v>1929015.336</v>
      </c>
      <c r="AQ66" s="80">
        <f t="shared" si="13"/>
        <v>2155448.378</v>
      </c>
      <c r="AR66" s="80">
        <f t="shared" si="13"/>
        <v>2408408.415</v>
      </c>
      <c r="AS66" s="80">
        <f t="shared" si="13"/>
        <v>2691016.27</v>
      </c>
      <c r="AT66" s="80">
        <f t="shared" si="13"/>
        <v>3006912.904</v>
      </c>
      <c r="AU66" s="80">
        <f t="shared" si="13"/>
        <v>3359739.275</v>
      </c>
      <c r="AV66" s="80">
        <f t="shared" si="13"/>
        <v>3754176.619</v>
      </c>
      <c r="AW66" s="80">
        <f t="shared" si="13"/>
        <v>4194732.791</v>
      </c>
      <c r="AX66" s="80">
        <f t="shared" si="13"/>
        <v>3692429.403</v>
      </c>
      <c r="AY66" s="80">
        <f t="shared" si="13"/>
        <v>4125833.689</v>
      </c>
      <c r="AZ66" s="80">
        <f t="shared" si="13"/>
        <v>4502676.527</v>
      </c>
      <c r="BA66" s="80">
        <f t="shared" si="13"/>
        <v>4924173.14</v>
      </c>
      <c r="BB66" s="80">
        <f t="shared" si="13"/>
        <v>5384194.578</v>
      </c>
      <c r="BC66" s="80">
        <f t="shared" si="13"/>
        <v>5887293.775</v>
      </c>
      <c r="BD66" s="80">
        <f t="shared" si="13"/>
        <v>6437323.214</v>
      </c>
      <c r="BE66" s="80">
        <f t="shared" si="13"/>
        <v>7038835.829</v>
      </c>
      <c r="BF66" s="80">
        <f t="shared" si="13"/>
        <v>7696384.554</v>
      </c>
      <c r="BG66" s="80">
        <f t="shared" si="13"/>
        <v>8415572.999</v>
      </c>
      <c r="BH66" s="80">
        <f t="shared" si="13"/>
        <v>9201829.664</v>
      </c>
      <c r="BI66" s="80">
        <f t="shared" si="13"/>
        <v>10061458.61</v>
      </c>
      <c r="BJ66" s="80">
        <f t="shared" si="13"/>
        <v>11001639.46</v>
      </c>
      <c r="BK66" s="80">
        <f t="shared" si="13"/>
        <v>12029551.85</v>
      </c>
      <c r="BL66" s="80">
        <f t="shared" si="13"/>
        <v>13153426.07</v>
      </c>
      <c r="BM66" s="80">
        <f t="shared" si="13"/>
        <v>14382368.01</v>
      </c>
      <c r="BN66" s="80">
        <f t="shared" si="13"/>
        <v>15726183.96</v>
      </c>
      <c r="BO66" s="80">
        <f t="shared" si="13"/>
        <v>17195380.71</v>
      </c>
      <c r="BP66" s="80">
        <f t="shared" si="13"/>
        <v>18802041.04</v>
      </c>
      <c r="BQ66" s="80">
        <f t="shared" si="13"/>
        <v>20558773.08</v>
      </c>
      <c r="BR66" s="80">
        <f t="shared" si="13"/>
        <v>22479585.86</v>
      </c>
      <c r="BS66" s="80">
        <f t="shared" si="13"/>
        <v>24579889.29</v>
      </c>
      <c r="BT66" s="80">
        <f t="shared" si="13"/>
        <v>26876494.23</v>
      </c>
      <c r="BU66" s="80">
        <f t="shared" si="13"/>
        <v>29387612.39</v>
      </c>
    </row>
    <row r="67" ht="15.75" customHeight="1">
      <c r="A67" s="60"/>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row>
    <row r="68" ht="15.75" customHeight="1">
      <c r="A68" s="87" t="s">
        <v>157</v>
      </c>
      <c r="B68" s="83">
        <f t="shared" ref="B68:BU68" si="14">B60-B66</f>
        <v>-28685.83333</v>
      </c>
      <c r="C68" s="83">
        <f t="shared" si="14"/>
        <v>-18296.16667</v>
      </c>
      <c r="D68" s="83">
        <f t="shared" si="14"/>
        <v>-18514.55208</v>
      </c>
      <c r="E68" s="83">
        <f t="shared" si="14"/>
        <v>-24313.28052</v>
      </c>
      <c r="F68" s="83">
        <f t="shared" si="14"/>
        <v>-24697.07544</v>
      </c>
      <c r="G68" s="83">
        <f t="shared" si="14"/>
        <v>-25064.79116</v>
      </c>
      <c r="H68" s="83">
        <f t="shared" si="14"/>
        <v>-31022.51856</v>
      </c>
      <c r="I68" s="83">
        <f t="shared" si="14"/>
        <v>-59570.08182</v>
      </c>
      <c r="J68" s="83">
        <f t="shared" si="14"/>
        <v>-39800.35829</v>
      </c>
      <c r="K68" s="83">
        <f t="shared" si="14"/>
        <v>-53234.9605</v>
      </c>
      <c r="L68" s="83">
        <f t="shared" si="14"/>
        <v>-61250.47003</v>
      </c>
      <c r="M68" s="83">
        <f t="shared" si="14"/>
        <v>-72993.24209</v>
      </c>
      <c r="N68" s="83">
        <f t="shared" si="14"/>
        <v>-74599.86914</v>
      </c>
      <c r="O68" s="83">
        <f t="shared" si="14"/>
        <v>-86664.54317</v>
      </c>
      <c r="P68" s="83">
        <f t="shared" si="14"/>
        <v>-98371.13545</v>
      </c>
      <c r="Q68" s="83">
        <f t="shared" si="14"/>
        <v>-113162.3629</v>
      </c>
      <c r="R68" s="83">
        <f t="shared" si="14"/>
        <v>-130299.4309</v>
      </c>
      <c r="S68" s="83">
        <f t="shared" si="14"/>
        <v>-150508.3136</v>
      </c>
      <c r="T68" s="83">
        <f t="shared" si="14"/>
        <v>-174894.5734</v>
      </c>
      <c r="U68" s="83">
        <f t="shared" si="14"/>
        <v>-205689.5875</v>
      </c>
      <c r="V68" s="83">
        <f t="shared" si="14"/>
        <v>-238113.4539</v>
      </c>
      <c r="W68" s="83">
        <f t="shared" si="14"/>
        <v>-280463.3148</v>
      </c>
      <c r="X68" s="83">
        <f t="shared" si="14"/>
        <v>-330364.1739</v>
      </c>
      <c r="Y68" s="83">
        <f t="shared" si="14"/>
        <v>-390623.9661</v>
      </c>
      <c r="Z68" s="83">
        <f t="shared" si="14"/>
        <v>-333923.642</v>
      </c>
      <c r="AA68" s="83">
        <f t="shared" si="14"/>
        <v>-392591.9345</v>
      </c>
      <c r="AB68" s="83">
        <f t="shared" si="14"/>
        <v>-441305.4135</v>
      </c>
      <c r="AC68" s="83">
        <f t="shared" si="14"/>
        <v>-501181.144</v>
      </c>
      <c r="AD68" s="83">
        <f t="shared" si="14"/>
        <v>-571781.4686</v>
      </c>
      <c r="AE68" s="83">
        <f t="shared" si="14"/>
        <v>-653738.8209</v>
      </c>
      <c r="AF68" s="83">
        <f t="shared" si="14"/>
        <v>-748334.0076</v>
      </c>
      <c r="AG68" s="83">
        <f t="shared" si="14"/>
        <v>-857304.1373</v>
      </c>
      <c r="AH68" s="83">
        <f t="shared" si="14"/>
        <v>-982550.6932</v>
      </c>
      <c r="AI68" s="83">
        <f t="shared" si="14"/>
        <v>-1126492.834</v>
      </c>
      <c r="AJ68" s="83">
        <f t="shared" si="14"/>
        <v>-1301123.665</v>
      </c>
      <c r="AK68" s="83">
        <f t="shared" si="14"/>
        <v>-1492164.143</v>
      </c>
      <c r="AL68" s="83">
        <f t="shared" si="14"/>
        <v>-1113481.086</v>
      </c>
      <c r="AM68" s="83">
        <f t="shared" si="14"/>
        <v>-1276555.017</v>
      </c>
      <c r="AN68" s="83">
        <f t="shared" si="14"/>
        <v>-1391287.817</v>
      </c>
      <c r="AO68" s="83">
        <f t="shared" si="14"/>
        <v>-1531332.066</v>
      </c>
      <c r="AP68" s="83">
        <f t="shared" si="14"/>
        <v>-1693924.144</v>
      </c>
      <c r="AQ68" s="83">
        <f t="shared" si="14"/>
        <v>-1880761.49</v>
      </c>
      <c r="AR68" s="83">
        <f t="shared" si="14"/>
        <v>-2093335.303</v>
      </c>
      <c r="AS68" s="83">
        <f t="shared" si="14"/>
        <v>-2333744.706</v>
      </c>
      <c r="AT68" s="83">
        <f t="shared" si="14"/>
        <v>-2604740.424</v>
      </c>
      <c r="AU68" s="83">
        <f t="shared" si="14"/>
        <v>-2909098.794</v>
      </c>
      <c r="AV68" s="83">
        <f t="shared" si="14"/>
        <v>-3250683.699</v>
      </c>
      <c r="AW68" s="83">
        <f t="shared" si="14"/>
        <v>-3633311.026</v>
      </c>
      <c r="AX68" s="83">
        <f t="shared" si="14"/>
        <v>-2136823.893</v>
      </c>
      <c r="AY68" s="83">
        <f t="shared" si="14"/>
        <v>-2372451.49</v>
      </c>
      <c r="AZ68" s="83">
        <f t="shared" si="14"/>
        <v>-2446712.309</v>
      </c>
      <c r="BA68" s="83">
        <f t="shared" si="14"/>
        <v>-2568483.916</v>
      </c>
      <c r="BB68" s="83">
        <f t="shared" si="14"/>
        <v>-2729608.684</v>
      </c>
      <c r="BC68" s="83">
        <f t="shared" si="14"/>
        <v>-2928689.721</v>
      </c>
      <c r="BD68" s="83">
        <f t="shared" si="14"/>
        <v>-3163441.281</v>
      </c>
      <c r="BE68" s="83">
        <f t="shared" si="14"/>
        <v>-3432890.722</v>
      </c>
      <c r="BF68" s="83">
        <f t="shared" si="14"/>
        <v>-3736785.191</v>
      </c>
      <c r="BG68" s="83">
        <f t="shared" si="14"/>
        <v>-4076193.932</v>
      </c>
      <c r="BH68" s="83">
        <f t="shared" si="14"/>
        <v>-4452561.337</v>
      </c>
      <c r="BI68" s="83">
        <f t="shared" si="14"/>
        <v>-4868076.584</v>
      </c>
      <c r="BJ68" s="83">
        <f t="shared" si="14"/>
        <v>-5236860.762</v>
      </c>
      <c r="BK68" s="83">
        <f t="shared" si="14"/>
        <v>-5729712.115</v>
      </c>
      <c r="BL68" s="83">
        <f t="shared" si="14"/>
        <v>-6261093.832</v>
      </c>
      <c r="BM68" s="83">
        <f t="shared" si="14"/>
        <v>-6843887.06</v>
      </c>
      <c r="BN68" s="83">
        <f t="shared" si="14"/>
        <v>-7481756.583</v>
      </c>
      <c r="BO68" s="83">
        <f t="shared" si="14"/>
        <v>-8179466.467</v>
      </c>
      <c r="BP68" s="83">
        <f t="shared" si="14"/>
        <v>-8942916.172</v>
      </c>
      <c r="BQ68" s="83">
        <f t="shared" si="14"/>
        <v>-9777934.574</v>
      </c>
      <c r="BR68" s="83">
        <f t="shared" si="14"/>
        <v>-10690983.57</v>
      </c>
      <c r="BS68" s="83">
        <f t="shared" si="14"/>
        <v>-11689607.34</v>
      </c>
      <c r="BT68" s="83">
        <f t="shared" si="14"/>
        <v>-12781596.09</v>
      </c>
      <c r="BU68" s="83">
        <f t="shared" si="14"/>
        <v>-13975634.89</v>
      </c>
    </row>
    <row r="69" ht="15.75" customHeight="1">
      <c r="A69" s="73" t="s">
        <v>148</v>
      </c>
      <c r="B69" s="85">
        <f t="shared" ref="B69:BU69" si="15">(B68)/B36</f>
        <v>-14.38607489</v>
      </c>
      <c r="C69" s="85">
        <f t="shared" si="15"/>
        <v>-5.646790737</v>
      </c>
      <c r="D69" s="85">
        <f t="shared" si="15"/>
        <v>-3.983294518</v>
      </c>
      <c r="E69" s="85">
        <f t="shared" si="15"/>
        <v>-3.616854805</v>
      </c>
      <c r="F69" s="85">
        <f t="shared" si="15"/>
        <v>-2.737558674</v>
      </c>
      <c r="G69" s="85">
        <f t="shared" si="15"/>
        <v>-2.187056535</v>
      </c>
      <c r="H69" s="85">
        <f t="shared" si="15"/>
        <v>-2.12593923</v>
      </c>
      <c r="I69" s="85">
        <f t="shared" si="15"/>
        <v>-2.839857819</v>
      </c>
      <c r="J69" s="85">
        <f t="shared" si="15"/>
        <v>-1.536443831</v>
      </c>
      <c r="K69" s="85">
        <f t="shared" si="15"/>
        <v>-1.636928677</v>
      </c>
      <c r="L69" s="85">
        <f t="shared" si="15"/>
        <v>-1.520967547</v>
      </c>
      <c r="M69" s="85">
        <f t="shared" si="15"/>
        <v>-1.469532042</v>
      </c>
      <c r="N69" s="85">
        <f t="shared" si="15"/>
        <v>-1.19770516</v>
      </c>
      <c r="O69" s="85">
        <f t="shared" si="15"/>
        <v>-1.144356102</v>
      </c>
      <c r="P69" s="85">
        <f t="shared" si="15"/>
        <v>-1.075977662</v>
      </c>
      <c r="Q69" s="85">
        <f t="shared" si="15"/>
        <v>-1.033343411</v>
      </c>
      <c r="R69" s="85">
        <f t="shared" si="15"/>
        <v>-0.998172713</v>
      </c>
      <c r="S69" s="85">
        <f t="shared" si="15"/>
        <v>-0.9708127757</v>
      </c>
      <c r="T69" s="85">
        <f t="shared" si="15"/>
        <v>-0.9515181393</v>
      </c>
      <c r="U69" s="85">
        <f t="shared" si="15"/>
        <v>-0.9452441289</v>
      </c>
      <c r="V69" s="85">
        <f t="shared" si="15"/>
        <v>-0.9249505875</v>
      </c>
      <c r="W69" s="85">
        <f t="shared" si="15"/>
        <v>-0.9213970709</v>
      </c>
      <c r="X69" s="85">
        <f t="shared" si="15"/>
        <v>-0.9180757673</v>
      </c>
      <c r="Y69" s="85">
        <f t="shared" si="15"/>
        <v>-0.9184785083</v>
      </c>
      <c r="Z69" s="85">
        <f t="shared" si="15"/>
        <v>-0.6515498623</v>
      </c>
      <c r="AA69" s="85">
        <f t="shared" si="15"/>
        <v>-0.6509232833</v>
      </c>
      <c r="AB69" s="85">
        <f t="shared" si="15"/>
        <v>-0.625369491</v>
      </c>
      <c r="AC69" s="85">
        <f t="shared" si="15"/>
        <v>-0.6110305386</v>
      </c>
      <c r="AD69" s="85">
        <f t="shared" si="15"/>
        <v>-0.6027330215</v>
      </c>
      <c r="AE69" s="85">
        <f t="shared" si="15"/>
        <v>-0.5977600909</v>
      </c>
      <c r="AF69" s="85">
        <f t="shared" si="15"/>
        <v>-0.5947794644</v>
      </c>
      <c r="AG69" s="85">
        <f t="shared" si="15"/>
        <v>-0.5930346536</v>
      </c>
      <c r="AH69" s="85">
        <f t="shared" si="15"/>
        <v>-0.5920388764</v>
      </c>
      <c r="AI69" s="85">
        <f t="shared" si="15"/>
        <v>-0.5915488323</v>
      </c>
      <c r="AJ69" s="85">
        <f t="shared" si="15"/>
        <v>-0.5956402195</v>
      </c>
      <c r="AK69" s="85">
        <f t="shared" si="15"/>
        <v>-0.5956239755</v>
      </c>
      <c r="AL69" s="85">
        <f t="shared" si="15"/>
        <v>-0.3801974689</v>
      </c>
      <c r="AM69" s="85">
        <f t="shared" si="15"/>
        <v>-0.3801967961</v>
      </c>
      <c r="AN69" s="85">
        <f t="shared" si="15"/>
        <v>-0.3632471577</v>
      </c>
      <c r="AO69" s="85">
        <f t="shared" si="15"/>
        <v>-0.3527299588</v>
      </c>
      <c r="AP69" s="85">
        <f t="shared" si="15"/>
        <v>-0.3459282295</v>
      </c>
      <c r="AQ69" s="85">
        <f t="shared" si="15"/>
        <v>-0.3416570018</v>
      </c>
      <c r="AR69" s="85">
        <f t="shared" si="15"/>
        <v>-0.3389984265</v>
      </c>
      <c r="AS69" s="85">
        <f t="shared" si="15"/>
        <v>-0.3373822773</v>
      </c>
      <c r="AT69" s="85">
        <f t="shared" si="15"/>
        <v>-0.3364621627</v>
      </c>
      <c r="AU69" s="85">
        <f t="shared" si="15"/>
        <v>-0.335957925</v>
      </c>
      <c r="AV69" s="85">
        <f t="shared" si="15"/>
        <v>-0.3357477759</v>
      </c>
      <c r="AW69" s="85">
        <f t="shared" si="15"/>
        <v>-0.3357044778</v>
      </c>
      <c r="AX69" s="85">
        <f t="shared" si="15"/>
        <v>-0.1733749157</v>
      </c>
      <c r="AY69" s="85">
        <f t="shared" si="15"/>
        <v>-0.17168191</v>
      </c>
      <c r="AZ69" s="85">
        <f t="shared" si="15"/>
        <v>-0.1585926656</v>
      </c>
      <c r="BA69" s="85">
        <f t="shared" si="15"/>
        <v>-0.1500355111</v>
      </c>
      <c r="BB69" s="85">
        <f t="shared" si="15"/>
        <v>-0.1443890412</v>
      </c>
      <c r="BC69" s="85">
        <f t="shared" si="15"/>
        <v>-0.1407598355</v>
      </c>
      <c r="BD69" s="85">
        <f t="shared" si="15"/>
        <v>-0.1384548931</v>
      </c>
      <c r="BE69" s="85">
        <f t="shared" si="15"/>
        <v>-0.1370223852</v>
      </c>
      <c r="BF69" s="85">
        <f t="shared" si="15"/>
        <v>-0.1361551986</v>
      </c>
      <c r="BG69" s="85">
        <f t="shared" si="15"/>
        <v>-0.1356656577</v>
      </c>
      <c r="BH69" s="85">
        <f t="shared" si="15"/>
        <v>-0.1354210084</v>
      </c>
      <c r="BI69" s="85">
        <f t="shared" si="15"/>
        <v>-0.1353360799</v>
      </c>
      <c r="BJ69" s="85">
        <f t="shared" si="15"/>
        <v>-0.1331021415</v>
      </c>
      <c r="BK69" s="85">
        <f t="shared" si="15"/>
        <v>-0.1331546469</v>
      </c>
      <c r="BL69" s="85">
        <f t="shared" si="15"/>
        <v>-0.1330507551</v>
      </c>
      <c r="BM69" s="85">
        <f t="shared" si="15"/>
        <v>-0.1329950944</v>
      </c>
      <c r="BN69" s="85">
        <f t="shared" si="15"/>
        <v>-0.1329586739</v>
      </c>
      <c r="BO69" s="85">
        <f t="shared" si="15"/>
        <v>-0.1329314747</v>
      </c>
      <c r="BP69" s="85">
        <f t="shared" si="15"/>
        <v>-0.1329162743</v>
      </c>
      <c r="BQ69" s="85">
        <f t="shared" si="15"/>
        <v>-0.1329066454</v>
      </c>
      <c r="BR69" s="85">
        <f t="shared" si="15"/>
        <v>-0.1328984993</v>
      </c>
      <c r="BS69" s="85">
        <f t="shared" si="15"/>
        <v>-0.1328946334</v>
      </c>
      <c r="BT69" s="85">
        <f t="shared" si="15"/>
        <v>-0.1328918934</v>
      </c>
      <c r="BU69" s="85">
        <f t="shared" si="15"/>
        <v>-0.1328898402</v>
      </c>
    </row>
    <row r="70" ht="15.75" customHeight="1">
      <c r="A70" s="73"/>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row>
    <row r="71" ht="15.75" customHeight="1">
      <c r="A71" s="62"/>
      <c r="B71" s="60"/>
      <c r="C71" s="60"/>
      <c r="D71" s="60"/>
      <c r="E71" s="60"/>
      <c r="F71" s="60"/>
      <c r="G71" s="60"/>
      <c r="H71" s="66"/>
      <c r="I71" s="89"/>
      <c r="J71" s="89"/>
      <c r="K71" s="89"/>
      <c r="L71" s="89"/>
      <c r="M71" s="89"/>
      <c r="N71" s="89"/>
      <c r="O71" s="89"/>
      <c r="P71" s="89"/>
      <c r="Q71" s="89"/>
      <c r="R71" s="89"/>
      <c r="S71" s="89"/>
      <c r="T71" s="89"/>
      <c r="U71" s="89"/>
      <c r="V71" s="89"/>
      <c r="W71" s="89"/>
      <c r="X71" s="89"/>
      <c r="Y71" s="89"/>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row>
    <row r="72" ht="15.75" customHeight="1" outlineLevel="1">
      <c r="A72" s="90" t="s">
        <v>158</v>
      </c>
      <c r="B72" s="91"/>
      <c r="C72" s="91"/>
      <c r="D72" s="91"/>
      <c r="E72" s="91"/>
      <c r="F72" s="91"/>
      <c r="G72" s="91"/>
      <c r="H72" s="91"/>
      <c r="I72" s="92"/>
      <c r="J72" s="93"/>
      <c r="K72" s="93"/>
      <c r="L72" s="93"/>
      <c r="M72" s="93"/>
      <c r="N72" s="93"/>
      <c r="O72" s="93"/>
      <c r="P72" s="93"/>
      <c r="Q72" s="93"/>
      <c r="R72" s="93"/>
      <c r="S72" s="93"/>
      <c r="T72" s="93"/>
      <c r="U72" s="93"/>
      <c r="V72" s="93"/>
      <c r="W72" s="93"/>
      <c r="X72" s="93"/>
      <c r="Y72" s="93"/>
      <c r="Z72" s="91"/>
      <c r="AA72" s="91"/>
      <c r="AB72" s="91"/>
      <c r="AC72" s="91"/>
      <c r="AD72" s="91"/>
      <c r="AE72" s="91"/>
      <c r="AF72" s="91"/>
      <c r="AG72" s="91"/>
      <c r="AH72" s="91"/>
      <c r="AI72" s="91"/>
      <c r="AJ72" s="91"/>
      <c r="AK72" s="91"/>
      <c r="AL72" s="91"/>
      <c r="AM72" s="91"/>
      <c r="AN72" s="91"/>
      <c r="AO72" s="91"/>
      <c r="AP72" s="91"/>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row>
    <row r="73" ht="15.75" customHeight="1" outlineLevel="1">
      <c r="A73" s="95" t="s">
        <v>150</v>
      </c>
      <c r="B73" s="95">
        <f t="shared" ref="B73:BU73" si="16">B2</f>
        <v>1</v>
      </c>
      <c r="C73" s="95">
        <f t="shared" si="16"/>
        <v>2</v>
      </c>
      <c r="D73" s="95">
        <f t="shared" si="16"/>
        <v>3</v>
      </c>
      <c r="E73" s="95">
        <f t="shared" si="16"/>
        <v>4</v>
      </c>
      <c r="F73" s="95">
        <f t="shared" si="16"/>
        <v>5</v>
      </c>
      <c r="G73" s="95">
        <f t="shared" si="16"/>
        <v>6</v>
      </c>
      <c r="H73" s="95">
        <f t="shared" si="16"/>
        <v>7</v>
      </c>
      <c r="I73" s="95">
        <f t="shared" si="16"/>
        <v>8</v>
      </c>
      <c r="J73" s="95">
        <f t="shared" si="16"/>
        <v>9</v>
      </c>
      <c r="K73" s="95">
        <f t="shared" si="16"/>
        <v>10</v>
      </c>
      <c r="L73" s="95">
        <f t="shared" si="16"/>
        <v>11</v>
      </c>
      <c r="M73" s="95">
        <f t="shared" si="16"/>
        <v>12</v>
      </c>
      <c r="N73" s="95">
        <f t="shared" si="16"/>
        <v>13</v>
      </c>
      <c r="O73" s="95">
        <f t="shared" si="16"/>
        <v>14</v>
      </c>
      <c r="P73" s="95">
        <f t="shared" si="16"/>
        <v>15</v>
      </c>
      <c r="Q73" s="95">
        <f t="shared" si="16"/>
        <v>16</v>
      </c>
      <c r="R73" s="95">
        <f t="shared" si="16"/>
        <v>17</v>
      </c>
      <c r="S73" s="95">
        <f t="shared" si="16"/>
        <v>18</v>
      </c>
      <c r="T73" s="95">
        <f t="shared" si="16"/>
        <v>19</v>
      </c>
      <c r="U73" s="95">
        <f t="shared" si="16"/>
        <v>20</v>
      </c>
      <c r="V73" s="95">
        <f t="shared" si="16"/>
        <v>21</v>
      </c>
      <c r="W73" s="95">
        <f t="shared" si="16"/>
        <v>22</v>
      </c>
      <c r="X73" s="95">
        <f t="shared" si="16"/>
        <v>23</v>
      </c>
      <c r="Y73" s="95">
        <f t="shared" si="16"/>
        <v>24</v>
      </c>
      <c r="Z73" s="95">
        <f t="shared" si="16"/>
        <v>25</v>
      </c>
      <c r="AA73" s="95">
        <f t="shared" si="16"/>
        <v>26</v>
      </c>
      <c r="AB73" s="95">
        <f t="shared" si="16"/>
        <v>27</v>
      </c>
      <c r="AC73" s="95">
        <f t="shared" si="16"/>
        <v>28</v>
      </c>
      <c r="AD73" s="95">
        <f t="shared" si="16"/>
        <v>29</v>
      </c>
      <c r="AE73" s="95">
        <f t="shared" si="16"/>
        <v>30</v>
      </c>
      <c r="AF73" s="95">
        <f t="shared" si="16"/>
        <v>31</v>
      </c>
      <c r="AG73" s="95">
        <f t="shared" si="16"/>
        <v>32</v>
      </c>
      <c r="AH73" s="95">
        <f t="shared" si="16"/>
        <v>33</v>
      </c>
      <c r="AI73" s="95">
        <f t="shared" si="16"/>
        <v>34</v>
      </c>
      <c r="AJ73" s="95">
        <f t="shared" si="16"/>
        <v>35</v>
      </c>
      <c r="AK73" s="95">
        <f t="shared" si="16"/>
        <v>36</v>
      </c>
      <c r="AL73" s="95">
        <f t="shared" si="16"/>
        <v>37</v>
      </c>
      <c r="AM73" s="95">
        <f t="shared" si="16"/>
        <v>38</v>
      </c>
      <c r="AN73" s="95">
        <f t="shared" si="16"/>
        <v>39</v>
      </c>
      <c r="AO73" s="95">
        <f t="shared" si="16"/>
        <v>40</v>
      </c>
      <c r="AP73" s="95">
        <f t="shared" si="16"/>
        <v>41</v>
      </c>
      <c r="AQ73" s="95">
        <f t="shared" si="16"/>
        <v>42</v>
      </c>
      <c r="AR73" s="95">
        <f t="shared" si="16"/>
        <v>43</v>
      </c>
      <c r="AS73" s="95">
        <f t="shared" si="16"/>
        <v>44</v>
      </c>
      <c r="AT73" s="95">
        <f t="shared" si="16"/>
        <v>45</v>
      </c>
      <c r="AU73" s="95">
        <f t="shared" si="16"/>
        <v>46</v>
      </c>
      <c r="AV73" s="95">
        <f t="shared" si="16"/>
        <v>47</v>
      </c>
      <c r="AW73" s="95">
        <f t="shared" si="16"/>
        <v>48</v>
      </c>
      <c r="AX73" s="95">
        <f t="shared" si="16"/>
        <v>49</v>
      </c>
      <c r="AY73" s="95">
        <f t="shared" si="16"/>
        <v>50</v>
      </c>
      <c r="AZ73" s="95">
        <f t="shared" si="16"/>
        <v>51</v>
      </c>
      <c r="BA73" s="95">
        <f t="shared" si="16"/>
        <v>52</v>
      </c>
      <c r="BB73" s="95">
        <f t="shared" si="16"/>
        <v>53</v>
      </c>
      <c r="BC73" s="95">
        <f t="shared" si="16"/>
        <v>54</v>
      </c>
      <c r="BD73" s="95">
        <f t="shared" si="16"/>
        <v>55</v>
      </c>
      <c r="BE73" s="95">
        <f t="shared" si="16"/>
        <v>56</v>
      </c>
      <c r="BF73" s="95">
        <f t="shared" si="16"/>
        <v>57</v>
      </c>
      <c r="BG73" s="95">
        <f t="shared" si="16"/>
        <v>58</v>
      </c>
      <c r="BH73" s="95">
        <f t="shared" si="16"/>
        <v>59</v>
      </c>
      <c r="BI73" s="95">
        <f t="shared" si="16"/>
        <v>60</v>
      </c>
      <c r="BJ73" s="95">
        <f t="shared" si="16"/>
        <v>61</v>
      </c>
      <c r="BK73" s="95">
        <f t="shared" si="16"/>
        <v>62</v>
      </c>
      <c r="BL73" s="95">
        <f t="shared" si="16"/>
        <v>63</v>
      </c>
      <c r="BM73" s="95">
        <f t="shared" si="16"/>
        <v>64</v>
      </c>
      <c r="BN73" s="95">
        <f t="shared" si="16"/>
        <v>65</v>
      </c>
      <c r="BO73" s="95">
        <f t="shared" si="16"/>
        <v>66</v>
      </c>
      <c r="BP73" s="95">
        <f t="shared" si="16"/>
        <v>67</v>
      </c>
      <c r="BQ73" s="95">
        <f t="shared" si="16"/>
        <v>68</v>
      </c>
      <c r="BR73" s="95">
        <f t="shared" si="16"/>
        <v>69</v>
      </c>
      <c r="BS73" s="95">
        <f t="shared" si="16"/>
        <v>70</v>
      </c>
      <c r="BT73" s="95">
        <f t="shared" si="16"/>
        <v>71</v>
      </c>
      <c r="BU73" s="95">
        <f t="shared" si="16"/>
        <v>72</v>
      </c>
    </row>
    <row r="74" ht="15.75" customHeight="1" outlineLevel="1">
      <c r="A74" s="91" t="s">
        <v>159</v>
      </c>
      <c r="B74" s="93">
        <v>1.0</v>
      </c>
      <c r="C74" s="93">
        <f>B74*(1-if(B2&lt;13,Summary!$M17,if(B2&lt;25,Summary!$N17,if(B2&lt;37,Summary!$O17,if(B2&lt;49,Summary!$P17, Summary!$Q17)))))</f>
        <v>0.995</v>
      </c>
      <c r="D74" s="93">
        <f>C74*(1-if(B2&lt;13,Summary!$M17,if(B2&lt;25,Summary!$N17,if(B2&lt;37,Summary!$O17,if(B2&lt;49,Summary!$P17, Summary!$Q17)))))</f>
        <v>0.990025</v>
      </c>
      <c r="E74" s="93">
        <f>D74*(1-if(B2&lt;13,Summary!$M17,if(B2&lt;25,Summary!$N17,if(B2&lt;37,Summary!$O17,if(B2&lt;49,Summary!$P17, Summary!$Q17)))))</f>
        <v>0.985074875</v>
      </c>
      <c r="F74" s="93">
        <f>E74*(1-if(B2&lt;13,Summary!$M17,if(B2&lt;25,Summary!$N17,if(B2&lt;37,Summary!$O17,if(B2&lt;49,Summary!$P17, Summary!$Q17)))))</f>
        <v>0.9801495006</v>
      </c>
      <c r="G74" s="93">
        <f>F74*(1-if(B2&lt;13,Summary!$M17,if(B2&lt;25,Summary!$N17,if(B2&lt;37,Summary!$O17,if(B2&lt;49,Summary!$P17, Summary!$Q17)))))</f>
        <v>0.9752487531</v>
      </c>
      <c r="H74" s="93">
        <f>G74*(1-if(B2&lt;13,Summary!$M17,if(B2&lt;25,Summary!$N17,if(B2&lt;37,Summary!$O17,if(B2&lt;49,Summary!$P17, Summary!$Q17)))))</f>
        <v>0.9703725094</v>
      </c>
      <c r="I74" s="93">
        <f>H74*(1-if(B2&lt;13,Summary!$M17,if(B2&lt;25,Summary!$N17,if(B2&lt;37,Summary!$O17,if(B2&lt;49,Summary!$P17, Summary!$Q17)))))</f>
        <v>0.9655206468</v>
      </c>
      <c r="J74" s="93">
        <f>I74*(1-if(B2&lt;13,Summary!$M17,if(B2&lt;25,Summary!$N17,if(B2&lt;37,Summary!$O17,if(B2&lt;49,Summary!$P17, Summary!$Q17)))))</f>
        <v>0.9606930436</v>
      </c>
      <c r="K74" s="93">
        <f>J74*(1-if(B2&lt;13,Summary!$M17,if(B2&lt;25,Summary!$N17,if(B2&lt;37,Summary!$O17,if(B2&lt;49,Summary!$P17, Summary!$Q17)))))</f>
        <v>0.9558895784</v>
      </c>
      <c r="L74" s="93">
        <f>K74*(1-if(B2&lt;13,Summary!$M17,if(B2&lt;25,Summary!$N17,if(B2&lt;37,Summary!$O17,if(B2&lt;49,Summary!$P17, Summary!$Q17)))))</f>
        <v>0.9511101305</v>
      </c>
      <c r="M74" s="93">
        <f>L74*(1-if(B2&lt;13,Summary!$M17,if(B2&lt;25,Summary!$N17,if(B2&lt;37,Summary!$O17,if(B2&lt;49,Summary!$P17, Summary!$Q17)))))</f>
        <v>0.9463545798</v>
      </c>
      <c r="N74" s="93">
        <f>M74*(1-if(B2&lt;13,Summary!$M17,if(B2&lt;25,Summary!$N17,if(B2&lt;37,Summary!$O17,if(B2&lt;49,Summary!$P17, Summary!$Q17)))))</f>
        <v>0.9416228069</v>
      </c>
      <c r="O74" s="93">
        <f>N74*(1-if(B2&lt;13,Summary!$M17,if(B2&lt;25,Summary!$N17,if(B2&lt;37,Summary!$O17,if(B2&lt;49,Summary!$P17, Summary!$Q17)))))</f>
        <v>0.9369146929</v>
      </c>
      <c r="P74" s="93">
        <f>O74*(1-if(B2&lt;13,Summary!$M17,if(B2&lt;25,Summary!$N17,if(B2&lt;37,Summary!$O17,if(B2&lt;49,Summary!$P17, Summary!$Q17)))))</f>
        <v>0.9322301194</v>
      </c>
      <c r="Q74" s="93">
        <f>P74*(1-if(B2&lt;13,Summary!$M17,if(B2&lt;25,Summary!$N17,if(B2&lt;37,Summary!$O17,if(B2&lt;49,Summary!$P17, Summary!$Q17)))))</f>
        <v>0.9275689688</v>
      </c>
      <c r="R74" s="93">
        <f>Q74*(1-if(B2&lt;13,Summary!$M17,if(B2&lt;25,Summary!$N17,if(B2&lt;37,Summary!$O17,if(B2&lt;49,Summary!$P17, Summary!$Q17)))))</f>
        <v>0.922931124</v>
      </c>
      <c r="S74" s="93">
        <f>R74*(1-if(B2&lt;13,Summary!$M17,if(B2&lt;25,Summary!$N17,if(B2&lt;37,Summary!$O17,if(B2&lt;49,Summary!$P17, Summary!$Q17)))))</f>
        <v>0.9183164684</v>
      </c>
      <c r="T74" s="93">
        <f>S74*(1-if(B2&lt;13,Summary!$M17,if(B2&lt;25,Summary!$N17,if(B2&lt;37,Summary!$O17,if(B2&lt;49,Summary!$P17, Summary!$Q17)))))</f>
        <v>0.913724886</v>
      </c>
      <c r="U74" s="93">
        <f>T74*(1-if(B2&lt;13,Summary!$M17,if(B2&lt;25,Summary!$N17,if(B2&lt;37,Summary!$O17,if(B2&lt;49,Summary!$P17, Summary!$Q17)))))</f>
        <v>0.9091562616</v>
      </c>
      <c r="V74" s="93">
        <f>U74*(1-if(B2&lt;13,Summary!$M17,if(B2&lt;25,Summary!$N17,if(B2&lt;37,Summary!$O17,if(B2&lt;49,Summary!$P17, Summary!$Q17)))))</f>
        <v>0.9046104803</v>
      </c>
      <c r="W74" s="93">
        <f>V74*(1-if(B2&lt;13,Summary!$M17,if(B2&lt;25,Summary!$N17,if(B2&lt;37,Summary!$O17,if(B2&lt;49,Summary!$P17, Summary!$Q17)))))</f>
        <v>0.9000874279</v>
      </c>
      <c r="X74" s="93">
        <f>W74*(1-if(B2&lt;13,Summary!$M17,if(B2&lt;25,Summary!$N17,if(B2&lt;37,Summary!$O17,if(B2&lt;49,Summary!$P17, Summary!$Q17)))))</f>
        <v>0.8955869907</v>
      </c>
      <c r="Y74" s="93">
        <f>X74*(1-if(B2&lt;13,Summary!$M17,if(B2&lt;25,Summary!$N17,if(B2&lt;37,Summary!$O17,if(B2&lt;49,Summary!$P17, Summary!$Q17)))))</f>
        <v>0.8911090558</v>
      </c>
      <c r="Z74" s="93">
        <f>Y74*(1-if(B2&lt;13,Summary!$M17,if(B2&lt;25,Summary!$N17,if(B2&lt;37,Summary!$O17,if(B2&lt;49,Summary!$P17, Summary!$Q17)))))</f>
        <v>0.8866535105</v>
      </c>
      <c r="AA74" s="93">
        <f>Z74*(1-if(B2&lt;13,Summary!$M17,if(B2&lt;25,Summary!$N17,if(B2&lt;37,Summary!$O17,if(B2&lt;49,Summary!$P17, Summary!$Q17)))))</f>
        <v>0.8822202429</v>
      </c>
      <c r="AB74" s="93">
        <f>AA74*(1-if(B2&lt;13,Summary!$M17,if(B2&lt;25,Summary!$N17,if(B2&lt;37,Summary!$O17,if(B2&lt;49,Summary!$P17, Summary!$Q17)))))</f>
        <v>0.8778091417</v>
      </c>
      <c r="AC74" s="93">
        <f>AB74*(1-if(B2&lt;13,Summary!$M17,if(B2&lt;25,Summary!$N17,if(B2&lt;37,Summary!$O17,if(B2&lt;49,Summary!$P17, Summary!$Q17)))))</f>
        <v>0.873420096</v>
      </c>
      <c r="AD74" s="93">
        <f>AC74*(1-if(B2&lt;13,Summary!$M17,if(B2&lt;25,Summary!$N17,if(B2&lt;37,Summary!$O17,if(B2&lt;49,Summary!$P17, Summary!$Q17)))))</f>
        <v>0.8690529955</v>
      </c>
      <c r="AE74" s="93">
        <f>AD74*(1-if(B2&lt;13,Summary!$M17,if(B2&lt;25,Summary!$N17,if(B2&lt;37,Summary!$O17,if(B2&lt;49,Summary!$P17, Summary!$Q17)))))</f>
        <v>0.8647077306</v>
      </c>
      <c r="AF74" s="93">
        <f>AE74*(1-if(B2&lt;13,Summary!$M17,if(B2&lt;25,Summary!$N17,if(B2&lt;37,Summary!$O17,if(B2&lt;49,Summary!$P17, Summary!$Q17)))))</f>
        <v>0.8603841919</v>
      </c>
      <c r="AG74" s="93">
        <f>AF74*(1-if(B2&lt;13,Summary!$M17,if(B2&lt;25,Summary!$N17,if(B2&lt;37,Summary!$O17,if(B2&lt;49,Summary!$P17, Summary!$Q17)))))</f>
        <v>0.856082271</v>
      </c>
      <c r="AH74" s="93">
        <f>AG74*(1-if(B2&lt;13,Summary!$M17,if(B2&lt;25,Summary!$N17,if(B2&lt;37,Summary!$O17,if(B2&lt;49,Summary!$P17, Summary!$Q17)))))</f>
        <v>0.8518018596</v>
      </c>
      <c r="AI74" s="93">
        <f>AH74*(1-if(B2&lt;13,Summary!$M17,if(B2&lt;25,Summary!$N17,if(B2&lt;37,Summary!$O17,if(B2&lt;49,Summary!$P17, Summary!$Q17)))))</f>
        <v>0.8475428503</v>
      </c>
      <c r="AJ74" s="93">
        <f>AI74*(1-if(B2&lt;13,Summary!$M17,if(B2&lt;25,Summary!$N17,if(B2&lt;37,Summary!$O17,if(B2&lt;49,Summary!$P17, Summary!$Q17)))))</f>
        <v>0.8433051361</v>
      </c>
      <c r="AK74" s="93">
        <f>AJ74*(1-if(B2&lt;13,Summary!$M17,if(B2&lt;25,Summary!$N17,if(B2&lt;37,Summary!$O17,if(B2&lt;49,Summary!$P17, Summary!$Q17)))))</f>
        <v>0.8390886104</v>
      </c>
      <c r="AL74" s="93">
        <f>AK74*(1-if(B2&lt;13,Summary!$M17,if(B2&lt;25,Summary!$N17,if(B2&lt;37,Summary!$O17,if(B2&lt;49,Summary!$P17, Summary!$Q17)))))</f>
        <v>0.8348931673</v>
      </c>
      <c r="AM74" s="93">
        <f>AL74*(1-if(B2&lt;13,Summary!$M17,if(B2&lt;25,Summary!$N17,if(B2&lt;37,Summary!$O17,if(B2&lt;49,Summary!$P17, Summary!$Q17)))))</f>
        <v>0.8307187015</v>
      </c>
      <c r="AN74" s="93">
        <f>AM74*(1-if(B2&lt;13,Summary!$M17,if(B2&lt;25,Summary!$N17,if(B2&lt;37,Summary!$O17,if(B2&lt;49,Summary!$P17, Summary!$Q17)))))</f>
        <v>0.826565108</v>
      </c>
      <c r="AO74" s="93">
        <f>AN74*(1-if(B2&lt;13,Summary!$M17,if(B2&lt;25,Summary!$N17,if(B2&lt;37,Summary!$O17,if(B2&lt;49,Summary!$P17, Summary!$Q17)))))</f>
        <v>0.8224322824</v>
      </c>
      <c r="AP74" s="93">
        <f>AO74*(1-if(B2&lt;13,Summary!$M17,if(B2&lt;25,Summary!$N17,if(B2&lt;37,Summary!$O17,if(B2&lt;49,Summary!$P17, Summary!$Q17)))))</f>
        <v>0.818320121</v>
      </c>
      <c r="AQ74" s="93">
        <f>AP74*(1-if(B2&lt;13,Summary!$M17,if(B2&lt;25,Summary!$N17,if(B2&lt;37,Summary!$O17,if(B2&lt;49,Summary!$P17, Summary!$Q17)))))</f>
        <v>0.8142285204</v>
      </c>
      <c r="AR74" s="93">
        <f>AQ74*(1-if(B2&lt;13,Summary!$M17,if(B2&lt;25,Summary!$N17,if(B2&lt;37,Summary!$O17,if(B2&lt;49,Summary!$P17, Summary!$Q17)))))</f>
        <v>0.8101573778</v>
      </c>
      <c r="AS74" s="93">
        <f>AR74*(1-if(B2&lt;13,Summary!$M17,if(B2&lt;25,Summary!$N17,if(B2&lt;37,Summary!$O17,if(B2&lt;49,Summary!$P17, Summary!$Q17)))))</f>
        <v>0.8061065909</v>
      </c>
      <c r="AT74" s="93">
        <f>AS74*(1-if(B2&lt;13,Summary!$M17,if(B2&lt;25,Summary!$N17,if(B2&lt;37,Summary!$O17,if(B2&lt;49,Summary!$P17, Summary!$Q17)))))</f>
        <v>0.802076058</v>
      </c>
      <c r="AU74" s="93">
        <f>AT74*(1-if(B2&lt;13,Summary!$M17,if(B2&lt;25,Summary!$N17,if(B2&lt;37,Summary!$O17,if(B2&lt;49,Summary!$P17, Summary!$Q17)))))</f>
        <v>0.7980656777</v>
      </c>
      <c r="AV74" s="93">
        <f>AU74*(1-if(B2&lt;13,Summary!$M17,if(B2&lt;25,Summary!$N17,if(B2&lt;37,Summary!$O17,if(B2&lt;49,Summary!$P17, Summary!$Q17)))))</f>
        <v>0.7940753493</v>
      </c>
      <c r="AW74" s="93">
        <f>AV74*(1-if(B2&lt;13,Summary!$M17,if(B2&lt;25,Summary!$N17,if(B2&lt;37,Summary!$O17,if(B2&lt;49,Summary!$P17, Summary!$Q17)))))</f>
        <v>0.7901049725</v>
      </c>
      <c r="AX74" s="93">
        <f>AW74*(1-if(B2&lt;13,Summary!$M17,if(B2&lt;25,Summary!$N17,if(B2&lt;37,Summary!$O17,if(B2&lt;49,Summary!$P17, Summary!$Q17)))))</f>
        <v>0.7861544477</v>
      </c>
      <c r="AY74" s="93">
        <f>AX74*(1-if(B2&lt;13,Summary!$M17,if(B2&lt;25,Summary!$N17,if(B2&lt;37,Summary!$O17,if(B2&lt;49,Summary!$P17, Summary!$Q17)))))</f>
        <v>0.7822236754</v>
      </c>
      <c r="AZ74" s="93">
        <f>AY74*(1-if(B2&lt;13,Summary!$M17,if(B2&lt;25,Summary!$N17,if(B2&lt;37,Summary!$O17,if(B2&lt;49,Summary!$P17, Summary!$Q17)))))</f>
        <v>0.7783125571</v>
      </c>
      <c r="BA74" s="93">
        <f>AZ74*(1-if(B2&lt;13,Summary!$M17,if(B2&lt;25,Summary!$N17,if(B2&lt;37,Summary!$O17,if(B2&lt;49,Summary!$P17, Summary!$Q17)))))</f>
        <v>0.7744209943</v>
      </c>
      <c r="BB74" s="93">
        <f>BA74*(1-if(B2&lt;13,Summary!$M17,if(B2&lt;25,Summary!$N17,if(B2&lt;37,Summary!$O17,if(B2&lt;49,Summary!$P17, Summary!$Q17)))))</f>
        <v>0.7705488893</v>
      </c>
      <c r="BC74" s="93">
        <f>BB74*(1-if(B2&lt;13,Summary!$M17,if(B2&lt;25,Summary!$N17,if(B2&lt;37,Summary!$O17,if(B2&lt;49,Summary!$P17, Summary!$Q17)))))</f>
        <v>0.7666961449</v>
      </c>
      <c r="BD74" s="93">
        <f>BC74*(1-if(B2&lt;13,Summary!$M17,if(B2&lt;25,Summary!$N17,if(B2&lt;37,Summary!$O17,if(B2&lt;49,Summary!$P17, Summary!$Q17)))))</f>
        <v>0.7628626641</v>
      </c>
      <c r="BE74" s="93">
        <f>BD74*(1-if(B2&lt;13,Summary!$M17,if(B2&lt;25,Summary!$N17,if(B2&lt;37,Summary!$O17,if(B2&lt;49,Summary!$P17, Summary!$Q17)))))</f>
        <v>0.7590483508</v>
      </c>
      <c r="BF74" s="93">
        <f>BE74*(1-if(B2&lt;13,Summary!$M17,if(B2&lt;25,Summary!$N17,if(B2&lt;37,Summary!$O17,if(B2&lt;49,Summary!$P17, Summary!$Q17)))))</f>
        <v>0.7552531091</v>
      </c>
      <c r="BG74" s="93">
        <f>BF74*(1-if(B2&lt;13,Summary!$M17,if(B2&lt;25,Summary!$N17,if(B2&lt;37,Summary!$O17,if(B2&lt;49,Summary!$P17, Summary!$Q17)))))</f>
        <v>0.7514768435</v>
      </c>
      <c r="BH74" s="93">
        <f>BG74*(1-if(B2&lt;13,Summary!$M17,if(B2&lt;25,Summary!$N17,if(B2&lt;37,Summary!$O17,if(B2&lt;49,Summary!$P17, Summary!$Q17)))))</f>
        <v>0.7477194593</v>
      </c>
      <c r="BI74" s="93">
        <f>BH74*(1-if(B2&lt;13,Summary!$M17,if(B2&lt;25,Summary!$N17,if(B2&lt;37,Summary!$O17,if(B2&lt;49,Summary!$P17, Summary!$Q17)))))</f>
        <v>0.743980862</v>
      </c>
      <c r="BJ74" s="93">
        <f>BI74*(1-if(C2&lt;13,Summary!$M17,if(C2&lt;25,Summary!$N17,if(C2&lt;37,Summary!$O17,if(C2&lt;49,Summary!$P17, Summary!$Q17)))))</f>
        <v>0.7402609577</v>
      </c>
      <c r="BK74" s="93">
        <f>BJ74*(1-if(D2&lt;13,Summary!$M17,if(D2&lt;25,Summary!$N17,if(D2&lt;37,Summary!$O17,if(D2&lt;49,Summary!$P17, Summary!$Q17)))))</f>
        <v>0.7365596529</v>
      </c>
      <c r="BL74" s="93">
        <f>BK74*(1-if(E2&lt;13,Summary!$M17,if(E2&lt;25,Summary!$N17,if(E2&lt;37,Summary!$O17,if(E2&lt;49,Summary!$P17, Summary!$Q17)))))</f>
        <v>0.7328768546</v>
      </c>
      <c r="BM74" s="93">
        <f>BL74*(1-if(F2&lt;13,Summary!$M17,if(F2&lt;25,Summary!$N17,if(F2&lt;37,Summary!$O17,if(F2&lt;49,Summary!$P17, Summary!$Q17)))))</f>
        <v>0.7292124704</v>
      </c>
      <c r="BN74" s="93">
        <f>BM74*(1-if(G2&lt;13,Summary!$M17,if(G2&lt;25,Summary!$N17,if(G2&lt;37,Summary!$O17,if(G2&lt;49,Summary!$P17, Summary!$Q17)))))</f>
        <v>0.725566408</v>
      </c>
      <c r="BO74" s="93">
        <f>BN74*(1-if(H2&lt;13,Summary!$M17,if(H2&lt;25,Summary!$N17,if(H2&lt;37,Summary!$O17,if(H2&lt;49,Summary!$P17, Summary!$Q17)))))</f>
        <v>0.721938576</v>
      </c>
      <c r="BP74" s="93">
        <f>BO74*(1-if(I2&lt;13,Summary!$M17,if(I2&lt;25,Summary!$N17,if(I2&lt;37,Summary!$O17,if(I2&lt;49,Summary!$P17, Summary!$Q17)))))</f>
        <v>0.7183288831</v>
      </c>
      <c r="BQ74" s="93">
        <f>BP74*(1-if(J2&lt;13,Summary!$M17,if(J2&lt;25,Summary!$N17,if(J2&lt;37,Summary!$O17,if(J2&lt;49,Summary!$P17, Summary!$Q17)))))</f>
        <v>0.7147372387</v>
      </c>
      <c r="BR74" s="93">
        <f>BQ74*(1-if(K2&lt;13,Summary!$M17,if(K2&lt;25,Summary!$N17,if(K2&lt;37,Summary!$O17,if(K2&lt;49,Summary!$P17, Summary!$Q17)))))</f>
        <v>0.7111635525</v>
      </c>
      <c r="BS74" s="93">
        <f>BR74*(1-if(L2&lt;13,Summary!$M17,if(L2&lt;25,Summary!$N17,if(L2&lt;37,Summary!$O17,if(L2&lt;49,Summary!$P17, Summary!$Q17)))))</f>
        <v>0.7076077347</v>
      </c>
      <c r="BT74" s="93">
        <f>BS74*(1-if(M2&lt;13,Summary!$M17,if(M2&lt;25,Summary!$N17,if(M2&lt;37,Summary!$O17,if(M2&lt;49,Summary!$P17, Summary!$Q17)))))</f>
        <v>0.7040696961</v>
      </c>
      <c r="BU74" s="93">
        <f>BT74*(1-if(N2&lt;13,Summary!$M17,if(N2&lt;25,Summary!$N17,if(N2&lt;37,Summary!$O17,if(N2&lt;49,Summary!$P17, Summary!$Q17)))))</f>
        <v>0.7005141441</v>
      </c>
    </row>
    <row r="75" ht="15.75" customHeight="1" outlineLevel="1">
      <c r="A75" s="91" t="s">
        <v>47</v>
      </c>
      <c r="B75" s="92">
        <f>if(B2&lt;13,Summary!$M8,if(B2&lt;25,Summary!$N8,if(B2&lt;37,Summary!$O8,if(B2&lt;49,Summary!$P8, Summary!$Q8))))*B74</f>
        <v>20</v>
      </c>
      <c r="C75" s="92">
        <f>if(B2&lt;13,Summary!$M8,if(B2&lt;25,Summary!$N8,if(B2&lt;37,Summary!$O8,if(B2&lt;49,Summary!$P8, Summary!$Q8))))*C74</f>
        <v>19.9</v>
      </c>
      <c r="D75" s="92">
        <f>if(B2&lt;13,Summary!$M8,if(B2&lt;25,Summary!$N8,if(B2&lt;37,Summary!$O8,if(B2&lt;49,Summary!$P8, Summary!$Q8))))*D74</f>
        <v>19.8005</v>
      </c>
      <c r="E75" s="92">
        <f>if(B2&lt;13,Summary!$M8,if(B2&lt;25,Summary!$N8,if(B2&lt;37,Summary!$O8,if(B2&lt;49,Summary!$P8, Summary!$Q8))))*E74</f>
        <v>19.7014975</v>
      </c>
      <c r="F75" s="92">
        <f>if(B2&lt;13,Summary!$M8,if(B2&lt;25,Summary!$N8,if(B2&lt;37,Summary!$O8,if(B2&lt;49,Summary!$P8, Summary!$Q8))))*F74</f>
        <v>19.60299001</v>
      </c>
      <c r="G75" s="92">
        <f>if(B2&lt;13,Summary!$M8,if(B2&lt;25,Summary!$N8,if(B2&lt;37,Summary!$O8,if(B2&lt;49,Summary!$P8, Summary!$Q8))))*G74</f>
        <v>19.50497506</v>
      </c>
      <c r="H75" s="92">
        <f>if(B2&lt;13,Summary!$M8,if(B2&lt;25,Summary!$N8,if(B2&lt;37,Summary!$O8,if(B2&lt;49,Summary!$P8, Summary!$Q8))))*H74</f>
        <v>19.40745019</v>
      </c>
      <c r="I75" s="92">
        <f>if(B2&lt;13,Summary!$M8,if(B2&lt;25,Summary!$N8,if(B2&lt;37,Summary!$O8,if(B2&lt;49,Summary!$P8, Summary!$Q8))))*I74</f>
        <v>19.31041294</v>
      </c>
      <c r="J75" s="92">
        <f>if(B2&lt;13,Summary!$M8,if(B2&lt;25,Summary!$N8,if(B2&lt;37,Summary!$O8,if(B2&lt;49,Summary!$P8, Summary!$Q8))))*J74</f>
        <v>19.21386087</v>
      </c>
      <c r="K75" s="92">
        <f>if(B2&lt;13,Summary!$M8,if(B2&lt;25,Summary!$N8,if(B2&lt;37,Summary!$O8,if(B2&lt;49,Summary!$P8, Summary!$Q8))))*K74</f>
        <v>19.11779157</v>
      </c>
      <c r="L75" s="92">
        <f>if(B2&lt;13,Summary!$M8,if(B2&lt;25,Summary!$N8,if(B2&lt;37,Summary!$O8,if(B2&lt;49,Summary!$P8, Summary!$Q8))))*L74</f>
        <v>19.02220261</v>
      </c>
      <c r="M75" s="92">
        <f>if(B2&lt;13,Summary!$M8,if(B2&lt;25,Summary!$N8,if(B2&lt;37,Summary!$O8,if(B2&lt;49,Summary!$P8, Summary!$Q8))))*M74</f>
        <v>18.9270916</v>
      </c>
      <c r="N75" s="92">
        <f>if(B2&lt;13,Summary!$M8,if(B2&lt;25,Summary!$N8,if(B2&lt;37,Summary!$O8,if(B2&lt;49,Summary!$P8, Summary!$Q8))))*N74</f>
        <v>18.83245614</v>
      </c>
      <c r="O75" s="92">
        <f>if(B2&lt;13,Summary!$M8,if(B2&lt;25,Summary!$N8,if(B2&lt;37,Summary!$O8,if(B2&lt;49,Summary!$P8, Summary!$Q8))))*O74</f>
        <v>18.73829386</v>
      </c>
      <c r="P75" s="92">
        <f>if(B2&lt;13,Summary!$M8,if(B2&lt;25,Summary!$N8,if(B2&lt;37,Summary!$O8,if(B2&lt;49,Summary!$P8, Summary!$Q8))))*P74</f>
        <v>18.64460239</v>
      </c>
      <c r="Q75" s="92">
        <f>if(B2&lt;13,Summary!$M8,if(B2&lt;25,Summary!$N8,if(B2&lt;37,Summary!$O8,if(B2&lt;49,Summary!$P8, Summary!$Q8))))*Q74</f>
        <v>18.55137938</v>
      </c>
      <c r="R75" s="92">
        <f>if(B2&lt;13,Summary!$M8,if(B2&lt;25,Summary!$N8,if(B2&lt;37,Summary!$O8,if(B2&lt;49,Summary!$P8, Summary!$Q8))))*R74</f>
        <v>18.45862248</v>
      </c>
      <c r="S75" s="92">
        <f>if(B2&lt;13,Summary!$M8,if(B2&lt;25,Summary!$N8,if(B2&lt;37,Summary!$O8,if(B2&lt;49,Summary!$P8, Summary!$Q8))))*S74</f>
        <v>18.36632937</v>
      </c>
      <c r="T75" s="92">
        <f>if(B2&lt;13,Summary!$M8,if(B2&lt;25,Summary!$N8,if(B2&lt;37,Summary!$O8,if(B2&lt;49,Summary!$P8, Summary!$Q8))))*T74</f>
        <v>18.27449772</v>
      </c>
      <c r="U75" s="92">
        <f>if(B2&lt;13,Summary!$M8,if(B2&lt;25,Summary!$N8,if(B2&lt;37,Summary!$O8,if(B2&lt;49,Summary!$P8, Summary!$Q8))))*U74</f>
        <v>18.18312523</v>
      </c>
      <c r="V75" s="92">
        <f>if(B2&lt;13,Summary!$M8,if(B2&lt;25,Summary!$N8,if(B2&lt;37,Summary!$O8,if(B2&lt;49,Summary!$P8, Summary!$Q8))))*V74</f>
        <v>18.09220961</v>
      </c>
      <c r="W75" s="92">
        <f>if(B2&lt;13,Summary!$M8,if(B2&lt;25,Summary!$N8,if(B2&lt;37,Summary!$O8,if(B2&lt;49,Summary!$P8, Summary!$Q8))))*W74</f>
        <v>18.00174856</v>
      </c>
      <c r="X75" s="92">
        <f>if(B2&lt;13,Summary!$M8,if(B2&lt;25,Summary!$N8,if(B2&lt;37,Summary!$O8,if(B2&lt;49,Summary!$P8, Summary!$Q8))))*X74</f>
        <v>17.91173981</v>
      </c>
      <c r="Y75" s="92">
        <f>if(B2&lt;13,Summary!$M8,if(B2&lt;25,Summary!$N8,if(B2&lt;37,Summary!$O8,if(B2&lt;49,Summary!$P8, Summary!$Q8))))*Y74</f>
        <v>17.82218112</v>
      </c>
      <c r="Z75" s="92">
        <f>if(B2&lt;13,Summary!$M8,if(B2&lt;25,Summary!$N8,if(B2&lt;37,Summary!$O8,if(B2&lt;49,Summary!$P8, Summary!$Q8))))*Z74</f>
        <v>17.73307021</v>
      </c>
      <c r="AA75" s="92">
        <f>if(B2&lt;13,Summary!$M8,if(B2&lt;25,Summary!$N8,if(B2&lt;37,Summary!$O8,if(B2&lt;49,Summary!$P8, Summary!$Q8))))*AA74</f>
        <v>17.64440486</v>
      </c>
      <c r="AB75" s="92">
        <f>if(B2&lt;13,Summary!$M8,if(B2&lt;25,Summary!$N8,if(B2&lt;37,Summary!$O8,if(B2&lt;49,Summary!$P8, Summary!$Q8))))*AB74</f>
        <v>17.55618283</v>
      </c>
      <c r="AC75" s="92">
        <f>if(B2&lt;13,Summary!$M8,if(B2&lt;25,Summary!$N8,if(B2&lt;37,Summary!$O8,if(B2&lt;49,Summary!$P8, Summary!$Q8))))*AC74</f>
        <v>17.46840192</v>
      </c>
      <c r="AD75" s="92">
        <f>if(B2&lt;13,Summary!$M8,if(B2&lt;25,Summary!$N8,if(B2&lt;37,Summary!$O8,if(B2&lt;49,Summary!$P8, Summary!$Q8))))*AD74</f>
        <v>17.38105991</v>
      </c>
      <c r="AE75" s="92">
        <f>if(B2&lt;13,Summary!$M8,if(B2&lt;25,Summary!$N8,if(B2&lt;37,Summary!$O8,if(B2&lt;49,Summary!$P8, Summary!$Q8))))*AE74</f>
        <v>17.29415461</v>
      </c>
      <c r="AF75" s="92">
        <f>if(B2&lt;13,Summary!$M8,if(B2&lt;25,Summary!$N8,if(B2&lt;37,Summary!$O8,if(B2&lt;49,Summary!$P8, Summary!$Q8))))*AF74</f>
        <v>17.20768384</v>
      </c>
      <c r="AG75" s="92">
        <f>if(B2&lt;13,Summary!$M8,if(B2&lt;25,Summary!$N8,if(B2&lt;37,Summary!$O8,if(B2&lt;49,Summary!$P8, Summary!$Q8))))*AG74</f>
        <v>17.12164542</v>
      </c>
      <c r="AH75" s="92">
        <f>if(B2&lt;13,Summary!$M8,if(B2&lt;25,Summary!$N8,if(B2&lt;37,Summary!$O8,if(B2&lt;49,Summary!$P8, Summary!$Q8))))*AH74</f>
        <v>17.03603719</v>
      </c>
      <c r="AI75" s="92">
        <f>if(B2&lt;13,Summary!$M8,if(B2&lt;25,Summary!$N8,if(B2&lt;37,Summary!$O8,if(B2&lt;49,Summary!$P8, Summary!$Q8))))*AI74</f>
        <v>16.95085701</v>
      </c>
      <c r="AJ75" s="92">
        <f>if(B2&lt;13,Summary!$M8,if(B2&lt;25,Summary!$N8,if(B2&lt;37,Summary!$O8,if(B2&lt;49,Summary!$P8, Summary!$Q8))))*AJ74</f>
        <v>16.86610272</v>
      </c>
      <c r="AK75" s="92">
        <f>if(B2&lt;13,Summary!$M8,if(B2&lt;25,Summary!$N8,if(B2&lt;37,Summary!$O8,if(B2&lt;49,Summary!$P8, Summary!$Q8))))*AK74</f>
        <v>16.78177221</v>
      </c>
      <c r="AL75" s="92">
        <f>if(B2&lt;13,Summary!$M8,if(B2&lt;25,Summary!$N8,if(B2&lt;37,Summary!$O8,if(B2&lt;49,Summary!$P8, Summary!$Q8))))*AL74</f>
        <v>16.69786335</v>
      </c>
      <c r="AM75" s="92">
        <f>if(B2&lt;13,Summary!$M8,if(B2&lt;25,Summary!$N8,if(B2&lt;37,Summary!$O8,if(B2&lt;49,Summary!$P8, Summary!$Q8))))*AM74</f>
        <v>16.61437403</v>
      </c>
      <c r="AN75" s="92">
        <f>if(B2&lt;13,Summary!$M8,if(B2&lt;25,Summary!$N8,if(B2&lt;37,Summary!$O8,if(B2&lt;49,Summary!$P8, Summary!$Q8))))*AN74</f>
        <v>16.53130216</v>
      </c>
      <c r="AO75" s="92">
        <f>if(B2&lt;13,Summary!$M8,if(B2&lt;25,Summary!$N8,if(B2&lt;37,Summary!$O8,if(B2&lt;49,Summary!$P8, Summary!$Q8))))*AO74</f>
        <v>16.44864565</v>
      </c>
      <c r="AP75" s="92">
        <f>if(B2&lt;13,Summary!$M8,if(B2&lt;25,Summary!$N8,if(B2&lt;37,Summary!$O8,if(B2&lt;49,Summary!$P8, Summary!$Q8))))*AP74</f>
        <v>16.36640242</v>
      </c>
      <c r="AQ75" s="92">
        <f>if(B2&lt;13,Summary!$M8,if(B2&lt;25,Summary!$N8,if(B2&lt;37,Summary!$O8,if(B2&lt;49,Summary!$P8, Summary!$Q8))))*AQ74</f>
        <v>16.28457041</v>
      </c>
      <c r="AR75" s="92">
        <f>if(B2&lt;13,Summary!$M8,if(B2&lt;25,Summary!$N8,if(B2&lt;37,Summary!$O8,if(B2&lt;49,Summary!$P8, Summary!$Q8))))*AR74</f>
        <v>16.20314756</v>
      </c>
      <c r="AS75" s="92">
        <f>if(B2&lt;13,Summary!$M8,if(B2&lt;25,Summary!$N8,if(B2&lt;37,Summary!$O8,if(B2&lt;49,Summary!$P8, Summary!$Q8))))*AS74</f>
        <v>16.12213182</v>
      </c>
      <c r="AT75" s="92">
        <f>if(B2&lt;13,Summary!$M8,if(B2&lt;25,Summary!$N8,if(B2&lt;37,Summary!$O8,if(B2&lt;49,Summary!$P8, Summary!$Q8))))*AT74</f>
        <v>16.04152116</v>
      </c>
      <c r="AU75" s="92">
        <f>if(B2&lt;13,Summary!$M8,if(B2&lt;25,Summary!$N8,if(B2&lt;37,Summary!$O8,if(B2&lt;49,Summary!$P8, Summary!$Q8))))*AU74</f>
        <v>15.96131355</v>
      </c>
      <c r="AV75" s="92">
        <f>if(B2&lt;13,Summary!$M8,if(B2&lt;25,Summary!$N8,if(B2&lt;37,Summary!$O8,if(B2&lt;49,Summary!$P8, Summary!$Q8))))*AV74</f>
        <v>15.88150699</v>
      </c>
      <c r="AW75" s="92">
        <f>if(B2&lt;13,Summary!$M8,if(B2&lt;25,Summary!$N8,if(B2&lt;37,Summary!$O8,if(B2&lt;49,Summary!$P8, Summary!$Q8))))*AW74</f>
        <v>15.80209945</v>
      </c>
      <c r="AX75" s="92">
        <f>if(B2&lt;13,Summary!$M8,if(B2&lt;25,Summary!$N8,if(B2&lt;37,Summary!$O8,if(B2&lt;49,Summary!$P8, Summary!$Q8))))*AX74</f>
        <v>15.72308895</v>
      </c>
      <c r="AY75" s="92">
        <f>if(B2&lt;13,Summary!$M8,if(B2&lt;25,Summary!$N8,if(B2&lt;37,Summary!$O8,if(B2&lt;49,Summary!$P8, Summary!$Q8))))*AY74</f>
        <v>15.64447351</v>
      </c>
      <c r="AZ75" s="92">
        <f>if(B2&lt;13,Summary!$M8,if(B2&lt;25,Summary!$N8,if(B2&lt;37,Summary!$O8,if(B2&lt;49,Summary!$P8, Summary!$Q8))))*AZ74</f>
        <v>15.56625114</v>
      </c>
      <c r="BA75" s="92">
        <f>if(B2&lt;13,Summary!$M8,if(B2&lt;25,Summary!$N8,if(B2&lt;37,Summary!$O8,if(B2&lt;49,Summary!$P8, Summary!$Q8))))*BA74</f>
        <v>15.48841989</v>
      </c>
      <c r="BB75" s="92">
        <f>if(B2&lt;13,Summary!$M8,if(B2&lt;25,Summary!$N8,if(B2&lt;37,Summary!$O8,if(B2&lt;49,Summary!$P8, Summary!$Q8))))*BB74</f>
        <v>15.41097779</v>
      </c>
      <c r="BC75" s="92">
        <f>if(B2&lt;13,Summary!$M8,if(B2&lt;25,Summary!$N8,if(B2&lt;37,Summary!$O8,if(B2&lt;49,Summary!$P8, Summary!$Q8))))*BC74</f>
        <v>15.3339229</v>
      </c>
      <c r="BD75" s="92">
        <f>if(B2&lt;13,Summary!$M8,if(B2&lt;25,Summary!$N8,if(B2&lt;37,Summary!$O8,if(B2&lt;49,Summary!$P8, Summary!$Q8))))*BD74</f>
        <v>15.25725328</v>
      </c>
      <c r="BE75" s="92">
        <f>if(B2&lt;13,Summary!$M8,if(B2&lt;25,Summary!$N8,if(B2&lt;37,Summary!$O8,if(B2&lt;49,Summary!$P8, Summary!$Q8))))*BE74</f>
        <v>15.18096702</v>
      </c>
      <c r="BF75" s="92">
        <f>if(B2&lt;13,Summary!$M8,if(B2&lt;25,Summary!$N8,if(B2&lt;37,Summary!$O8,if(B2&lt;49,Summary!$P8, Summary!$Q8))))*BF74</f>
        <v>15.10506218</v>
      </c>
      <c r="BG75" s="92">
        <f>if(B2&lt;13,Summary!$M8,if(B2&lt;25,Summary!$N8,if(B2&lt;37,Summary!$O8,if(B2&lt;49,Summary!$P8, Summary!$Q8))))*BG74</f>
        <v>15.02953687</v>
      </c>
      <c r="BH75" s="92">
        <f>if(B2&lt;13,Summary!$M8,if(B2&lt;25,Summary!$N8,if(B2&lt;37,Summary!$O8,if(B2&lt;49,Summary!$P8, Summary!$Q8))))*BH74</f>
        <v>14.95438919</v>
      </c>
      <c r="BI75" s="92">
        <f>if(B2&lt;13,Summary!$M8,if(B2&lt;25,Summary!$N8,if(B2&lt;37,Summary!$O8,if(B2&lt;49,Summary!$P8, Summary!$Q8))))*BI74</f>
        <v>14.87961724</v>
      </c>
      <c r="BJ75" s="92">
        <f>if(C2&lt;13,Summary!$M8,if(C2&lt;25,Summary!$N8,if(C2&lt;37,Summary!$O8,if(C2&lt;49,Summary!$P8, Summary!$Q8))))*BJ74</f>
        <v>14.80521915</v>
      </c>
      <c r="BK75" s="92">
        <f>if(D2&lt;13,Summary!$M8,if(D2&lt;25,Summary!$N8,if(D2&lt;37,Summary!$O8,if(D2&lt;49,Summary!$P8, Summary!$Q8))))*BK74</f>
        <v>14.73119306</v>
      </c>
      <c r="BL75" s="92">
        <f>if(E2&lt;13,Summary!$M8,if(E2&lt;25,Summary!$N8,if(E2&lt;37,Summary!$O8,if(E2&lt;49,Summary!$P8, Summary!$Q8))))*BL74</f>
        <v>14.65753709</v>
      </c>
      <c r="BM75" s="92">
        <f>if(F2&lt;13,Summary!$M8,if(F2&lt;25,Summary!$N8,if(F2&lt;37,Summary!$O8,if(F2&lt;49,Summary!$P8, Summary!$Q8))))*BM74</f>
        <v>14.58424941</v>
      </c>
      <c r="BN75" s="92">
        <f>if(G2&lt;13,Summary!$M8,if(G2&lt;25,Summary!$N8,if(G2&lt;37,Summary!$O8,if(G2&lt;49,Summary!$P8, Summary!$Q8))))*BN74</f>
        <v>14.51132816</v>
      </c>
      <c r="BO75" s="92">
        <f>if(H2&lt;13,Summary!$M8,if(H2&lt;25,Summary!$N8,if(H2&lt;37,Summary!$O8,if(H2&lt;49,Summary!$P8, Summary!$Q8))))*BO74</f>
        <v>14.43877152</v>
      </c>
      <c r="BP75" s="92">
        <f>if(I2&lt;13,Summary!$M8,if(I2&lt;25,Summary!$N8,if(I2&lt;37,Summary!$O8,if(I2&lt;49,Summary!$P8, Summary!$Q8))))*BP74</f>
        <v>14.36657766</v>
      </c>
      <c r="BQ75" s="92">
        <f>if(J2&lt;13,Summary!$M8,if(J2&lt;25,Summary!$N8,if(J2&lt;37,Summary!$O8,if(J2&lt;49,Summary!$P8, Summary!$Q8))))*BQ74</f>
        <v>14.29474477</v>
      </c>
      <c r="BR75" s="92">
        <f>if(K2&lt;13,Summary!$M8,if(K2&lt;25,Summary!$N8,if(K2&lt;37,Summary!$O8,if(K2&lt;49,Summary!$P8, Summary!$Q8))))*BR74</f>
        <v>14.22327105</v>
      </c>
      <c r="BS75" s="92">
        <f>if(L2&lt;13,Summary!$M8,if(L2&lt;25,Summary!$N8,if(L2&lt;37,Summary!$O8,if(L2&lt;49,Summary!$P8, Summary!$Q8))))*BS74</f>
        <v>14.15215469</v>
      </c>
      <c r="BT75" s="92">
        <f>if(M2&lt;13,Summary!$M8,if(M2&lt;25,Summary!$N8,if(M2&lt;37,Summary!$O8,if(M2&lt;49,Summary!$P8, Summary!$Q8))))*BT74</f>
        <v>14.08139392</v>
      </c>
      <c r="BU75" s="92">
        <f>if(N2&lt;13,Summary!$M8,if(N2&lt;25,Summary!$N8,if(N2&lt;37,Summary!$O8,if(N2&lt;49,Summary!$P8, Summary!$Q8))))*BU74</f>
        <v>14.71079703</v>
      </c>
    </row>
    <row r="76" ht="15.75" customHeight="1" outlineLevel="1">
      <c r="A76" s="91" t="s">
        <v>50</v>
      </c>
      <c r="B76" s="96">
        <f>B75*if(B2&lt;13,Summary!$M9,if(B2&lt;25,Summary!$N9,if(B2&lt;37,Summary!$O9,if(B2&lt;49,Summary!$P9, Summary!$Q9))))</f>
        <v>1500</v>
      </c>
      <c r="C76" s="96">
        <f>C75*if(B2&lt;13,Summary!$M9,if(B2&lt;25,Summary!$N9,if(B2&lt;37,Summary!$O9,if(B2&lt;49,Summary!$P9, Summary!$Q9))))</f>
        <v>1492.5</v>
      </c>
      <c r="D76" s="96">
        <f>D75*if(B2&lt;13,Summary!$M9,if(B2&lt;25,Summary!$N9,if(B2&lt;37,Summary!$O9,if(B2&lt;49,Summary!$P9, Summary!$Q9))))</f>
        <v>1485.0375</v>
      </c>
      <c r="E76" s="96">
        <f>E75*if(B2&lt;13,Summary!$M9,if(B2&lt;25,Summary!$N9,if(B2&lt;37,Summary!$O9,if(B2&lt;49,Summary!$P9, Summary!$Q9))))</f>
        <v>1477.612313</v>
      </c>
      <c r="F76" s="96">
        <f>F75*if(B2&lt;13,Summary!$M9,if(B2&lt;25,Summary!$N9,if(B2&lt;37,Summary!$O9,if(B2&lt;49,Summary!$P9, Summary!$Q9))))</f>
        <v>1470.224251</v>
      </c>
      <c r="G76" s="96">
        <f>G75*if(B2&lt;13,Summary!$M9,if(B2&lt;25,Summary!$N9,if(B2&lt;37,Summary!$O9,if(B2&lt;49,Summary!$P9, Summary!$Q9))))</f>
        <v>1462.87313</v>
      </c>
      <c r="H76" s="96">
        <f>H75*if(B2&lt;13,Summary!$M9,if(B2&lt;25,Summary!$N9,if(B2&lt;37,Summary!$O9,if(B2&lt;49,Summary!$P9, Summary!$Q9))))</f>
        <v>1455.558764</v>
      </c>
      <c r="I76" s="96">
        <f>I75*if(B2&lt;13,Summary!$M9,if(B2&lt;25,Summary!$N9,if(B2&lt;37,Summary!$O9,if(B2&lt;49,Summary!$P9, Summary!$Q9))))</f>
        <v>1448.28097</v>
      </c>
      <c r="J76" s="96">
        <f>J75*if(B2&lt;13,Summary!$M9,if(B2&lt;25,Summary!$N9,if(B2&lt;37,Summary!$O9,if(B2&lt;49,Summary!$P9, Summary!$Q9))))</f>
        <v>1441.039565</v>
      </c>
      <c r="K76" s="96">
        <f>K75*if(B2&lt;13,Summary!$M9,if(B2&lt;25,Summary!$N9,if(B2&lt;37,Summary!$O9,if(B2&lt;49,Summary!$P9, Summary!$Q9))))</f>
        <v>1433.834368</v>
      </c>
      <c r="L76" s="96">
        <f>L75*if(B2&lt;13,Summary!$M9,if(B2&lt;25,Summary!$N9,if(B2&lt;37,Summary!$O9,if(B2&lt;49,Summary!$P9, Summary!$Q9))))</f>
        <v>1426.665196</v>
      </c>
      <c r="M76" s="96">
        <f>M75*if(B2&lt;13,Summary!$M9,if(B2&lt;25,Summary!$N9,if(B2&lt;37,Summary!$O9,if(B2&lt;49,Summary!$P9, Summary!$Q9))))</f>
        <v>1419.53187</v>
      </c>
      <c r="N76" s="96">
        <f>N75*if(B2&lt;13,Summary!$M9,if(B2&lt;25,Summary!$N9,if(B2&lt;37,Summary!$O9,if(B2&lt;49,Summary!$P9, Summary!$Q9))))</f>
        <v>1412.43421</v>
      </c>
      <c r="O76" s="96">
        <f>O75*if(B2&lt;13,Summary!$M9,if(B2&lt;25,Summary!$N9,if(B2&lt;37,Summary!$O9,if(B2&lt;49,Summary!$P9, Summary!$Q9))))</f>
        <v>1405.372039</v>
      </c>
      <c r="P76" s="96">
        <f>P75*if(B2&lt;13,Summary!$M9,if(B2&lt;25,Summary!$N9,if(B2&lt;37,Summary!$O9,if(B2&lt;49,Summary!$P9, Summary!$Q9))))</f>
        <v>1398.345179</v>
      </c>
      <c r="Q76" s="96">
        <f>Q75*if(B2&lt;13,Summary!$M9,if(B2&lt;25,Summary!$N9,if(B2&lt;37,Summary!$O9,if(B2&lt;49,Summary!$P9, Summary!$Q9))))</f>
        <v>1391.353453</v>
      </c>
      <c r="R76" s="96">
        <f>R75*if(B2&lt;13,Summary!$M9,if(B2&lt;25,Summary!$N9,if(B2&lt;37,Summary!$O9,if(B2&lt;49,Summary!$P9, Summary!$Q9))))</f>
        <v>1384.396686</v>
      </c>
      <c r="S76" s="96">
        <f>S75*if(B2&lt;13,Summary!$M9,if(B2&lt;25,Summary!$N9,if(B2&lt;37,Summary!$O9,if(B2&lt;49,Summary!$P9, Summary!$Q9))))</f>
        <v>1377.474703</v>
      </c>
      <c r="T76" s="96">
        <f>T75*if(B2&lt;13,Summary!$M9,if(B2&lt;25,Summary!$N9,if(B2&lt;37,Summary!$O9,if(B2&lt;49,Summary!$P9, Summary!$Q9))))</f>
        <v>1370.587329</v>
      </c>
      <c r="U76" s="96">
        <f>U75*if(B2&lt;13,Summary!$M9,if(B2&lt;25,Summary!$N9,if(B2&lt;37,Summary!$O9,if(B2&lt;49,Summary!$P9, Summary!$Q9))))</f>
        <v>1363.734392</v>
      </c>
      <c r="V76" s="96">
        <f>V75*if(B2&lt;13,Summary!$M9,if(B2&lt;25,Summary!$N9,if(B2&lt;37,Summary!$O9,if(B2&lt;49,Summary!$P9, Summary!$Q9))))</f>
        <v>1356.91572</v>
      </c>
      <c r="W76" s="96">
        <f>W75*if(B2&lt;13,Summary!$M9,if(B2&lt;25,Summary!$N9,if(B2&lt;37,Summary!$O9,if(B2&lt;49,Summary!$P9, Summary!$Q9))))</f>
        <v>1350.131142</v>
      </c>
      <c r="X76" s="96">
        <f>X75*if(B2&lt;13,Summary!$M9,if(B2&lt;25,Summary!$N9,if(B2&lt;37,Summary!$O9,if(B2&lt;49,Summary!$P9, Summary!$Q9))))</f>
        <v>1343.380486</v>
      </c>
      <c r="Y76" s="96">
        <f>Y75*if(B2&lt;13,Summary!$M9,if(B2&lt;25,Summary!$N9,if(B2&lt;37,Summary!$O9,if(B2&lt;49,Summary!$P9, Summary!$Q9))))</f>
        <v>1336.663584</v>
      </c>
      <c r="Z76" s="96">
        <f>Z75*if(B2&lt;13,Summary!$M9,if(B2&lt;25,Summary!$N9,if(B2&lt;37,Summary!$O9,if(B2&lt;49,Summary!$P9, Summary!$Q9))))</f>
        <v>1329.980266</v>
      </c>
      <c r="AA76" s="96">
        <f>AA75*if(B2&lt;13,Summary!$M9,if(B2&lt;25,Summary!$N9,if(B2&lt;37,Summary!$O9,if(B2&lt;49,Summary!$P9, Summary!$Q9))))</f>
        <v>1323.330364</v>
      </c>
      <c r="AB76" s="96">
        <f>AB75*if(B2&lt;13,Summary!$M9,if(B2&lt;25,Summary!$N9,if(B2&lt;37,Summary!$O9,if(B2&lt;49,Summary!$P9, Summary!$Q9))))</f>
        <v>1316.713713</v>
      </c>
      <c r="AC76" s="96">
        <f>AC75*if(B2&lt;13,Summary!$M9,if(B2&lt;25,Summary!$N9,if(B2&lt;37,Summary!$O9,if(B2&lt;49,Summary!$P9, Summary!$Q9))))</f>
        <v>1310.130144</v>
      </c>
      <c r="AD76" s="96">
        <f>AD75*if(B2&lt;13,Summary!$M9,if(B2&lt;25,Summary!$N9,if(B2&lt;37,Summary!$O9,if(B2&lt;49,Summary!$P9, Summary!$Q9))))</f>
        <v>1303.579493</v>
      </c>
      <c r="AE76" s="96">
        <f>AE75*if(B2&lt;13,Summary!$M9,if(B2&lt;25,Summary!$N9,if(B2&lt;37,Summary!$O9,if(B2&lt;49,Summary!$P9, Summary!$Q9))))</f>
        <v>1297.061596</v>
      </c>
      <c r="AF76" s="96">
        <f>AF75*if(B2&lt;13,Summary!$M9,if(B2&lt;25,Summary!$N9,if(B2&lt;37,Summary!$O9,if(B2&lt;49,Summary!$P9, Summary!$Q9))))</f>
        <v>1290.576288</v>
      </c>
      <c r="AG76" s="96">
        <f>AG75*if(B2&lt;13,Summary!$M9,if(B2&lt;25,Summary!$N9,if(B2&lt;37,Summary!$O9,if(B2&lt;49,Summary!$P9, Summary!$Q9))))</f>
        <v>1284.123406</v>
      </c>
      <c r="AH76" s="96">
        <f>AH75*if(B2&lt;13,Summary!$M9,if(B2&lt;25,Summary!$N9,if(B2&lt;37,Summary!$O9,if(B2&lt;49,Summary!$P9, Summary!$Q9))))</f>
        <v>1277.702789</v>
      </c>
      <c r="AI76" s="96">
        <f>AI75*if(B2&lt;13,Summary!$M9,if(B2&lt;25,Summary!$N9,if(B2&lt;37,Summary!$O9,if(B2&lt;49,Summary!$P9, Summary!$Q9))))</f>
        <v>1271.314275</v>
      </c>
      <c r="AJ76" s="96">
        <f>AJ75*if(B2&lt;13,Summary!$M9,if(B2&lt;25,Summary!$N9,if(B2&lt;37,Summary!$O9,if(B2&lt;49,Summary!$P9, Summary!$Q9))))</f>
        <v>1264.957704</v>
      </c>
      <c r="AK76" s="96">
        <f>AK75*if(B2&lt;13,Summary!$M9,if(B2&lt;25,Summary!$N9,if(B2&lt;37,Summary!$O9,if(B2&lt;49,Summary!$P9, Summary!$Q9))))</f>
        <v>1258.632916</v>
      </c>
      <c r="AL76" s="96">
        <f>AL75*if(B2&lt;13,Summary!$M9,if(B2&lt;25,Summary!$N9,if(B2&lt;37,Summary!$O9,if(B2&lt;49,Summary!$P9, Summary!$Q9))))</f>
        <v>1252.339751</v>
      </c>
      <c r="AM76" s="96">
        <f>AM75*if(B2&lt;13,Summary!$M9,if(B2&lt;25,Summary!$N9,if(B2&lt;37,Summary!$O9,if(B2&lt;49,Summary!$P9, Summary!$Q9))))</f>
        <v>1246.078052</v>
      </c>
      <c r="AN76" s="96">
        <f>AN75*if(B2&lt;13,Summary!$M9,if(B2&lt;25,Summary!$N9,if(B2&lt;37,Summary!$O9,if(B2&lt;49,Summary!$P9, Summary!$Q9))))</f>
        <v>1239.847662</v>
      </c>
      <c r="AO76" s="96">
        <f>AO75*if(B2&lt;13,Summary!$M9,if(B2&lt;25,Summary!$N9,if(B2&lt;37,Summary!$O9,if(B2&lt;49,Summary!$P9, Summary!$Q9))))</f>
        <v>1233.648424</v>
      </c>
      <c r="AP76" s="96">
        <f>AP75*if(B2&lt;13,Summary!$M9,if(B2&lt;25,Summary!$N9,if(B2&lt;37,Summary!$O9,if(B2&lt;49,Summary!$P9, Summary!$Q9))))</f>
        <v>1227.480182</v>
      </c>
      <c r="AQ76" s="96">
        <f>AQ75*if(B2&lt;13,Summary!$M9,if(B2&lt;25,Summary!$N9,if(B2&lt;37,Summary!$O9,if(B2&lt;49,Summary!$P9, Summary!$Q9))))</f>
        <v>1221.342781</v>
      </c>
      <c r="AR76" s="96">
        <f>AR75*if(B2&lt;13,Summary!$M9,if(B2&lt;25,Summary!$N9,if(B2&lt;37,Summary!$O9,if(B2&lt;49,Summary!$P9, Summary!$Q9))))</f>
        <v>1215.236067</v>
      </c>
      <c r="AS76" s="96">
        <f>AS75*if(B2&lt;13,Summary!$M9,if(B2&lt;25,Summary!$N9,if(B2&lt;37,Summary!$O9,if(B2&lt;49,Summary!$P9, Summary!$Q9))))</f>
        <v>1209.159886</v>
      </c>
      <c r="AT76" s="96">
        <f>AT75*if(B2&lt;13,Summary!$M9,if(B2&lt;25,Summary!$N9,if(B2&lt;37,Summary!$O9,if(B2&lt;49,Summary!$P9, Summary!$Q9))))</f>
        <v>1203.114087</v>
      </c>
      <c r="AU76" s="96">
        <f>AU75*if(B2&lt;13,Summary!$M9,if(B2&lt;25,Summary!$N9,if(B2&lt;37,Summary!$O9,if(B2&lt;49,Summary!$P9, Summary!$Q9))))</f>
        <v>1197.098517</v>
      </c>
      <c r="AV76" s="96">
        <f>AV75*if(B2&lt;13,Summary!$M9,if(B2&lt;25,Summary!$N9,if(B2&lt;37,Summary!$O9,if(B2&lt;49,Summary!$P9, Summary!$Q9))))</f>
        <v>1191.113024</v>
      </c>
      <c r="AW76" s="96">
        <f>AW75*if(B2&lt;13,Summary!$M9,if(B2&lt;25,Summary!$N9,if(B2&lt;37,Summary!$O9,if(B2&lt;49,Summary!$P9, Summary!$Q9))))</f>
        <v>1185.157459</v>
      </c>
      <c r="AX76" s="96">
        <f>AX75*if(B2&lt;13,Summary!$M9,if(B2&lt;25,Summary!$N9,if(B2&lt;37,Summary!$O9,if(B2&lt;49,Summary!$P9, Summary!$Q9))))</f>
        <v>1179.231672</v>
      </c>
      <c r="AY76" s="96">
        <f>AY75*if(B2&lt;13,Summary!$M9,if(B2&lt;25,Summary!$N9,if(B2&lt;37,Summary!$O9,if(B2&lt;49,Summary!$P9, Summary!$Q9))))</f>
        <v>1173.335513</v>
      </c>
      <c r="AZ76" s="96">
        <f>AZ75*if(B2&lt;13,Summary!$M9,if(B2&lt;25,Summary!$N9,if(B2&lt;37,Summary!$O9,if(B2&lt;49,Summary!$P9, Summary!$Q9))))</f>
        <v>1167.468836</v>
      </c>
      <c r="BA76" s="96">
        <f>BA75*if(B2&lt;13,Summary!$M9,if(B2&lt;25,Summary!$N9,if(B2&lt;37,Summary!$O9,if(B2&lt;49,Summary!$P9, Summary!$Q9))))</f>
        <v>1161.631491</v>
      </c>
      <c r="BB76" s="96">
        <f>BB75*if(B2&lt;13,Summary!$M9,if(B2&lt;25,Summary!$N9,if(B2&lt;37,Summary!$O9,if(B2&lt;49,Summary!$P9, Summary!$Q9))))</f>
        <v>1155.823334</v>
      </c>
      <c r="BC76" s="96">
        <f>BC75*if(B2&lt;13,Summary!$M9,if(B2&lt;25,Summary!$N9,if(B2&lt;37,Summary!$O9,if(B2&lt;49,Summary!$P9, Summary!$Q9))))</f>
        <v>1150.044217</v>
      </c>
      <c r="BD76" s="96">
        <f>BD75*if(B2&lt;13,Summary!$M9,if(B2&lt;25,Summary!$N9,if(B2&lt;37,Summary!$O9,if(B2&lt;49,Summary!$P9, Summary!$Q9))))</f>
        <v>1144.293996</v>
      </c>
      <c r="BE76" s="96">
        <f>BE75*if(B2&lt;13,Summary!$M9,if(B2&lt;25,Summary!$N9,if(B2&lt;37,Summary!$O9,if(B2&lt;49,Summary!$P9, Summary!$Q9))))</f>
        <v>1138.572526</v>
      </c>
      <c r="BF76" s="96">
        <f>BF75*if(B2&lt;13,Summary!$M9,if(B2&lt;25,Summary!$N9,if(B2&lt;37,Summary!$O9,if(B2&lt;49,Summary!$P9, Summary!$Q9))))</f>
        <v>1132.879664</v>
      </c>
      <c r="BG76" s="96">
        <f>BG75*if(B2&lt;13,Summary!$M9,if(B2&lt;25,Summary!$N9,if(B2&lt;37,Summary!$O9,if(B2&lt;49,Summary!$P9, Summary!$Q9))))</f>
        <v>1127.215265</v>
      </c>
      <c r="BH76" s="96">
        <f>BH75*if(B2&lt;13,Summary!$M9,if(B2&lt;25,Summary!$N9,if(B2&lt;37,Summary!$O9,if(B2&lt;49,Summary!$P9, Summary!$Q9))))</f>
        <v>1121.579189</v>
      </c>
      <c r="BI76" s="96">
        <f>BI75*if(B2&lt;13,Summary!$M9,if(B2&lt;25,Summary!$N9,if(B2&lt;37,Summary!$O9,if(B2&lt;49,Summary!$P9, Summary!$Q9))))</f>
        <v>1115.971293</v>
      </c>
      <c r="BJ76" s="96">
        <f>BJ75*if(C2&lt;13,Summary!$M9,if(C2&lt;25,Summary!$N9,if(C2&lt;37,Summary!$O9,if(C2&lt;49,Summary!$P9, Summary!$Q9))))</f>
        <v>1110.391437</v>
      </c>
      <c r="BK76" s="96">
        <f>BK75*if(D2&lt;13,Summary!$M9,if(D2&lt;25,Summary!$N9,if(D2&lt;37,Summary!$O9,if(D2&lt;49,Summary!$P9, Summary!$Q9))))</f>
        <v>1104.839479</v>
      </c>
      <c r="BL76" s="96">
        <f>BL75*if(E2&lt;13,Summary!$M9,if(E2&lt;25,Summary!$N9,if(E2&lt;37,Summary!$O9,if(E2&lt;49,Summary!$P9, Summary!$Q9))))</f>
        <v>1099.315282</v>
      </c>
      <c r="BM76" s="96">
        <f>BM75*if(F2&lt;13,Summary!$M9,if(F2&lt;25,Summary!$N9,if(F2&lt;37,Summary!$O9,if(F2&lt;49,Summary!$P9, Summary!$Q9))))</f>
        <v>1093.818706</v>
      </c>
      <c r="BN76" s="96">
        <f>BN75*if(G2&lt;13,Summary!$M9,if(G2&lt;25,Summary!$N9,if(G2&lt;37,Summary!$O9,if(G2&lt;49,Summary!$P9, Summary!$Q9))))</f>
        <v>1088.349612</v>
      </c>
      <c r="BO76" s="96">
        <f>BO75*if(H2&lt;13,Summary!$M9,if(H2&lt;25,Summary!$N9,if(H2&lt;37,Summary!$O9,if(H2&lt;49,Summary!$P9, Summary!$Q9))))</f>
        <v>1082.907864</v>
      </c>
      <c r="BP76" s="96">
        <f>BP75*if(I2&lt;13,Summary!$M9,if(I2&lt;25,Summary!$N9,if(I2&lt;37,Summary!$O9,if(I2&lt;49,Summary!$P9, Summary!$Q9))))</f>
        <v>1077.493325</v>
      </c>
      <c r="BQ76" s="96">
        <f>BQ75*if(J2&lt;13,Summary!$M9,if(J2&lt;25,Summary!$N9,if(J2&lt;37,Summary!$O9,if(J2&lt;49,Summary!$P9, Summary!$Q9))))</f>
        <v>1072.105858</v>
      </c>
      <c r="BR76" s="96">
        <f>BR75*if(K2&lt;13,Summary!$M9,if(K2&lt;25,Summary!$N9,if(K2&lt;37,Summary!$O9,if(K2&lt;49,Summary!$P9, Summary!$Q9))))</f>
        <v>1066.745329</v>
      </c>
      <c r="BS76" s="96">
        <f>BS75*if(L2&lt;13,Summary!$M9,if(L2&lt;25,Summary!$N9,if(L2&lt;37,Summary!$O9,if(L2&lt;49,Summary!$P9, Summary!$Q9))))</f>
        <v>1061.411602</v>
      </c>
      <c r="BT76" s="96">
        <f>BT75*if(M2&lt;13,Summary!$M9,if(M2&lt;25,Summary!$N9,if(M2&lt;37,Summary!$O9,if(M2&lt;49,Summary!$P9, Summary!$Q9))))</f>
        <v>1056.104544</v>
      </c>
      <c r="BU76" s="96">
        <f>BU75*if(N2&lt;13,Summary!$M9,if(N2&lt;25,Summary!$N9,if(N2&lt;37,Summary!$O9,if(N2&lt;49,Summary!$P9, Summary!$Q9))))</f>
        <v>1114.342875</v>
      </c>
    </row>
    <row r="77" ht="15.75" customHeight="1" outlineLevel="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1"/>
      <c r="AG77" s="91"/>
      <c r="AH77" s="91"/>
      <c r="AI77" s="91"/>
      <c r="AJ77" s="91"/>
      <c r="AK77" s="91"/>
      <c r="AL77" s="91"/>
      <c r="AM77" s="91"/>
      <c r="AN77" s="91"/>
      <c r="AO77" s="91"/>
      <c r="AP77" s="91"/>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row>
    <row r="78" ht="15.75" customHeight="1" outlineLevel="1">
      <c r="A78" s="91" t="s">
        <v>145</v>
      </c>
      <c r="B78" s="96">
        <f>Summary!$M5</f>
        <v>135</v>
      </c>
      <c r="C78" s="96">
        <v>0.0</v>
      </c>
      <c r="D78" s="96">
        <v>0.0</v>
      </c>
      <c r="E78" s="96">
        <v>0.0</v>
      </c>
      <c r="F78" s="96">
        <v>0.0</v>
      </c>
      <c r="G78" s="96">
        <v>0.0</v>
      </c>
      <c r="H78" s="96">
        <v>0.0</v>
      </c>
      <c r="I78" s="96">
        <v>0.0</v>
      </c>
      <c r="J78" s="96">
        <v>0.0</v>
      </c>
      <c r="K78" s="96">
        <v>0.0</v>
      </c>
      <c r="L78" s="96">
        <v>0.0</v>
      </c>
      <c r="M78" s="96">
        <v>0.0</v>
      </c>
      <c r="N78" s="96">
        <v>0.0</v>
      </c>
      <c r="O78" s="96">
        <v>0.0</v>
      </c>
      <c r="P78" s="96">
        <v>0.0</v>
      </c>
      <c r="Q78" s="96">
        <v>0.0</v>
      </c>
      <c r="R78" s="96">
        <v>0.0</v>
      </c>
      <c r="S78" s="96">
        <v>0.0</v>
      </c>
      <c r="T78" s="96">
        <v>0.0</v>
      </c>
      <c r="U78" s="96">
        <v>0.0</v>
      </c>
      <c r="V78" s="96">
        <v>0.0</v>
      </c>
      <c r="W78" s="96">
        <v>0.0</v>
      </c>
      <c r="X78" s="96">
        <v>0.0</v>
      </c>
      <c r="Y78" s="96">
        <v>0.0</v>
      </c>
      <c r="Z78" s="96">
        <v>0.0</v>
      </c>
      <c r="AA78" s="96">
        <v>0.0</v>
      </c>
      <c r="AB78" s="96">
        <v>0.0</v>
      </c>
      <c r="AC78" s="96">
        <v>0.0</v>
      </c>
      <c r="AD78" s="96">
        <v>0.0</v>
      </c>
      <c r="AE78" s="96">
        <v>0.0</v>
      </c>
      <c r="AF78" s="96">
        <v>0.0</v>
      </c>
      <c r="AG78" s="96">
        <v>0.0</v>
      </c>
      <c r="AH78" s="96">
        <v>0.0</v>
      </c>
      <c r="AI78" s="96">
        <v>0.0</v>
      </c>
      <c r="AJ78" s="96">
        <v>0.0</v>
      </c>
      <c r="AK78" s="97">
        <v>0.0</v>
      </c>
      <c r="AL78" s="97">
        <v>0.0</v>
      </c>
      <c r="AM78" s="97">
        <v>0.0</v>
      </c>
      <c r="AN78" s="97">
        <v>0.0</v>
      </c>
      <c r="AO78" s="97">
        <v>0.0</v>
      </c>
      <c r="AP78" s="97">
        <v>0.0</v>
      </c>
      <c r="AQ78" s="97">
        <v>0.0</v>
      </c>
      <c r="AR78" s="97">
        <v>0.0</v>
      </c>
      <c r="AS78" s="97">
        <v>0.0</v>
      </c>
      <c r="AT78" s="97">
        <v>0.0</v>
      </c>
      <c r="AU78" s="97">
        <v>0.0</v>
      </c>
      <c r="AV78" s="97">
        <v>0.0</v>
      </c>
      <c r="AW78" s="97">
        <v>0.0</v>
      </c>
      <c r="AX78" s="97">
        <v>0.0</v>
      </c>
      <c r="AY78" s="97">
        <v>0.0</v>
      </c>
      <c r="AZ78" s="97">
        <v>0.0</v>
      </c>
      <c r="BA78" s="97">
        <v>0.0</v>
      </c>
      <c r="BB78" s="97">
        <v>0.0</v>
      </c>
      <c r="BC78" s="97">
        <v>0.0</v>
      </c>
      <c r="BD78" s="97">
        <v>0.0</v>
      </c>
      <c r="BE78" s="97">
        <v>0.0</v>
      </c>
      <c r="BF78" s="97">
        <v>0.0</v>
      </c>
      <c r="BG78" s="97">
        <v>0.0</v>
      </c>
      <c r="BH78" s="97">
        <v>0.0</v>
      </c>
      <c r="BI78" s="97">
        <v>0.0</v>
      </c>
      <c r="BJ78" s="97">
        <v>0.0</v>
      </c>
      <c r="BK78" s="97">
        <v>0.0</v>
      </c>
      <c r="BL78" s="97">
        <v>0.0</v>
      </c>
      <c r="BM78" s="97">
        <v>0.0</v>
      </c>
      <c r="BN78" s="97">
        <v>0.0</v>
      </c>
      <c r="BO78" s="97">
        <v>0.0</v>
      </c>
      <c r="BP78" s="97">
        <v>0.0</v>
      </c>
      <c r="BQ78" s="97">
        <v>0.0</v>
      </c>
      <c r="BR78" s="97">
        <v>0.0</v>
      </c>
      <c r="BS78" s="97">
        <v>0.0</v>
      </c>
      <c r="BT78" s="97">
        <v>0.0</v>
      </c>
      <c r="BU78" s="97">
        <v>0.0</v>
      </c>
    </row>
    <row r="79" ht="15.75" customHeight="1" outlineLevel="1">
      <c r="A79" s="90"/>
      <c r="B79" s="91"/>
      <c r="C79" s="91"/>
      <c r="D79" s="91"/>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91"/>
      <c r="AO79" s="91"/>
      <c r="AP79" s="91"/>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row>
    <row r="80" ht="15.75" customHeight="1" outlineLevel="1">
      <c r="A80" s="91" t="s">
        <v>160</v>
      </c>
      <c r="B80" s="96">
        <f>-Summary!$M7</f>
        <v>-33.28</v>
      </c>
      <c r="C80" s="96">
        <v>0.0</v>
      </c>
      <c r="D80" s="96">
        <v>0.0</v>
      </c>
      <c r="E80" s="96">
        <v>0.0</v>
      </c>
      <c r="F80" s="96">
        <v>0.0</v>
      </c>
      <c r="G80" s="96">
        <v>0.0</v>
      </c>
      <c r="H80" s="96">
        <v>0.0</v>
      </c>
      <c r="I80" s="96">
        <v>0.0</v>
      </c>
      <c r="J80" s="96">
        <v>0.0</v>
      </c>
      <c r="K80" s="96">
        <v>0.0</v>
      </c>
      <c r="L80" s="96">
        <v>0.0</v>
      </c>
      <c r="M80" s="96">
        <v>0.0</v>
      </c>
      <c r="N80" s="96">
        <v>0.0</v>
      </c>
      <c r="O80" s="96">
        <v>0.0</v>
      </c>
      <c r="P80" s="96">
        <v>0.0</v>
      </c>
      <c r="Q80" s="96">
        <v>0.0</v>
      </c>
      <c r="R80" s="96">
        <v>0.0</v>
      </c>
      <c r="S80" s="96">
        <v>0.0</v>
      </c>
      <c r="T80" s="96">
        <v>0.0</v>
      </c>
      <c r="U80" s="96">
        <v>0.0</v>
      </c>
      <c r="V80" s="96">
        <v>0.0</v>
      </c>
      <c r="W80" s="96">
        <v>0.0</v>
      </c>
      <c r="X80" s="96">
        <v>0.0</v>
      </c>
      <c r="Y80" s="96">
        <v>0.0</v>
      </c>
      <c r="Z80" s="96">
        <v>0.0</v>
      </c>
      <c r="AA80" s="96">
        <v>0.0</v>
      </c>
      <c r="AB80" s="96">
        <v>0.0</v>
      </c>
      <c r="AC80" s="96">
        <v>0.0</v>
      </c>
      <c r="AD80" s="96">
        <v>0.0</v>
      </c>
      <c r="AE80" s="96">
        <v>0.0</v>
      </c>
      <c r="AF80" s="96">
        <v>0.0</v>
      </c>
      <c r="AG80" s="96">
        <v>0.0</v>
      </c>
      <c r="AH80" s="96">
        <v>0.0</v>
      </c>
      <c r="AI80" s="96">
        <v>0.0</v>
      </c>
      <c r="AJ80" s="96">
        <v>0.0</v>
      </c>
      <c r="AK80" s="96">
        <v>0.0</v>
      </c>
      <c r="AL80" s="96">
        <v>0.0</v>
      </c>
      <c r="AM80" s="96">
        <v>0.0</v>
      </c>
      <c r="AN80" s="96">
        <v>0.0</v>
      </c>
      <c r="AO80" s="96">
        <v>0.0</v>
      </c>
      <c r="AP80" s="96">
        <v>0.0</v>
      </c>
      <c r="AQ80" s="96">
        <v>0.0</v>
      </c>
      <c r="AR80" s="96">
        <v>0.0</v>
      </c>
      <c r="AS80" s="96">
        <v>0.0</v>
      </c>
      <c r="AT80" s="96">
        <v>0.0</v>
      </c>
      <c r="AU80" s="96">
        <v>0.0</v>
      </c>
      <c r="AV80" s="96">
        <v>0.0</v>
      </c>
      <c r="AW80" s="96">
        <v>0.0</v>
      </c>
      <c r="AX80" s="96">
        <v>0.0</v>
      </c>
      <c r="AY80" s="96">
        <v>0.0</v>
      </c>
      <c r="AZ80" s="96">
        <v>0.0</v>
      </c>
      <c r="BA80" s="96">
        <v>0.0</v>
      </c>
      <c r="BB80" s="96">
        <v>0.0</v>
      </c>
      <c r="BC80" s="96">
        <v>0.0</v>
      </c>
      <c r="BD80" s="96">
        <v>0.0</v>
      </c>
      <c r="BE80" s="96">
        <v>0.0</v>
      </c>
      <c r="BF80" s="96">
        <v>0.0</v>
      </c>
      <c r="BG80" s="96">
        <v>0.0</v>
      </c>
      <c r="BH80" s="96">
        <v>0.0</v>
      </c>
      <c r="BI80" s="96">
        <v>0.0</v>
      </c>
      <c r="BJ80" s="96">
        <v>0.0</v>
      </c>
      <c r="BK80" s="96">
        <v>0.0</v>
      </c>
      <c r="BL80" s="96">
        <v>0.0</v>
      </c>
      <c r="BM80" s="96">
        <v>0.0</v>
      </c>
      <c r="BN80" s="96">
        <v>0.0</v>
      </c>
      <c r="BO80" s="96">
        <v>0.0</v>
      </c>
      <c r="BP80" s="96">
        <v>0.0</v>
      </c>
      <c r="BQ80" s="96">
        <v>0.0</v>
      </c>
      <c r="BR80" s="96">
        <v>0.0</v>
      </c>
      <c r="BS80" s="96">
        <v>0.0</v>
      </c>
      <c r="BT80" s="96">
        <v>0.0</v>
      </c>
      <c r="BU80" s="96">
        <v>0.0</v>
      </c>
    </row>
    <row r="81" ht="15.75" customHeight="1" outlineLevel="1">
      <c r="A81" s="91" t="s">
        <v>48</v>
      </c>
      <c r="B81" s="98">
        <f>B76*if(B2&lt;13,Summary!$M12,if(B2&lt;25,Summary!$N12,if(B2&lt;37,Summary!$O12,if(B2&lt;49,Summary!$P12, Summary!$Q12))))</f>
        <v>24</v>
      </c>
      <c r="C81" s="98">
        <f>C76*if(C2&lt;13,Summary!$M12,if(C2&lt;25,Summary!$N12,if(C2&lt;37,Summary!$O12,if(C2&lt;49,Summary!$P12, Summary!$Q12))))</f>
        <v>23.88</v>
      </c>
      <c r="D81" s="98">
        <f>D76*if(D2&lt;13,Summary!$M12,if(D2&lt;25,Summary!$N12,if(D2&lt;37,Summary!$O12,if(D2&lt;49,Summary!$P12, Summary!$Q12))))</f>
        <v>23.7606</v>
      </c>
      <c r="E81" s="98">
        <f>E76*if(E2&lt;13,Summary!$M12,if(E2&lt;25,Summary!$N12,if(E2&lt;37,Summary!$O12,if(E2&lt;49,Summary!$P12, Summary!$Q12))))</f>
        <v>23.641797</v>
      </c>
      <c r="F81" s="98">
        <f>F76*if(F2&lt;13,Summary!$M12,if(F2&lt;25,Summary!$N12,if(F2&lt;37,Summary!$O12,if(F2&lt;49,Summary!$P12, Summary!$Q12))))</f>
        <v>23.52358802</v>
      </c>
      <c r="G81" s="98">
        <f>G76*if(G2&lt;13,Summary!$M12,if(G2&lt;25,Summary!$N12,if(G2&lt;37,Summary!$O12,if(G2&lt;49,Summary!$P12, Summary!$Q12))))</f>
        <v>23.40597007</v>
      </c>
      <c r="H81" s="98">
        <f>H76*if(H2&lt;13,Summary!$M12,if(H2&lt;25,Summary!$N12,if(H2&lt;37,Summary!$O12,if(H2&lt;49,Summary!$P12, Summary!$Q12))))</f>
        <v>23.28894022</v>
      </c>
      <c r="I81" s="98">
        <f>I76*if(I2&lt;13,Summary!$M12,if(I2&lt;25,Summary!$N12,if(I2&lt;37,Summary!$O12,if(I2&lt;49,Summary!$P12, Summary!$Q12))))</f>
        <v>23.17249552</v>
      </c>
      <c r="J81" s="98">
        <f>J76*if(J2&lt;13,Summary!$M12,if(J2&lt;25,Summary!$N12,if(J2&lt;37,Summary!$O12,if(J2&lt;49,Summary!$P12, Summary!$Q12))))</f>
        <v>23.05663305</v>
      </c>
      <c r="K81" s="98">
        <f>K76*if(K2&lt;13,Summary!$M12,if(K2&lt;25,Summary!$N12,if(K2&lt;37,Summary!$O12,if(K2&lt;49,Summary!$P12, Summary!$Q12))))</f>
        <v>22.94134988</v>
      </c>
      <c r="L81" s="98">
        <f>L76*if(L2&lt;13,Summary!$M12,if(L2&lt;25,Summary!$N12,if(L2&lt;37,Summary!$O12,if(L2&lt;49,Summary!$P12, Summary!$Q12))))</f>
        <v>22.82664313</v>
      </c>
      <c r="M81" s="98">
        <f>M76*if(M2&lt;13,Summary!$M12,if(M2&lt;25,Summary!$N12,if(M2&lt;37,Summary!$O12,if(M2&lt;49,Summary!$P12, Summary!$Q12))))</f>
        <v>22.71250992</v>
      </c>
      <c r="N81" s="98">
        <f>N76*if(N2&lt;13,Summary!$M12,if(N2&lt;25,Summary!$N12,if(N2&lt;37,Summary!$O12,if(N2&lt;49,Summary!$P12, Summary!$Q12))))</f>
        <v>23.27691579</v>
      </c>
      <c r="O81" s="98">
        <f>O76*if(O2&lt;13,Summary!$M12,if(O2&lt;25,Summary!$N12,if(O2&lt;37,Summary!$O12,if(O2&lt;49,Summary!$P12, Summary!$Q12))))</f>
        <v>23.16053121</v>
      </c>
      <c r="P81" s="98">
        <f>P76*if(P2&lt;13,Summary!$M12,if(P2&lt;25,Summary!$N12,if(P2&lt;37,Summary!$O12,if(P2&lt;49,Summary!$P12, Summary!$Q12))))</f>
        <v>23.04472855</v>
      </c>
      <c r="Q81" s="98">
        <f>Q76*if(Q2&lt;13,Summary!$M12,if(Q2&lt;25,Summary!$N12,if(Q2&lt;37,Summary!$O12,if(Q2&lt;49,Summary!$P12, Summary!$Q12))))</f>
        <v>22.92950491</v>
      </c>
      <c r="R81" s="98">
        <f>R76*if(R2&lt;13,Summary!$M12,if(R2&lt;25,Summary!$N12,if(R2&lt;37,Summary!$O12,if(R2&lt;49,Summary!$P12, Summary!$Q12))))</f>
        <v>22.81485738</v>
      </c>
      <c r="S81" s="98">
        <f>S76*if(S2&lt;13,Summary!$M12,if(S2&lt;25,Summary!$N12,if(S2&lt;37,Summary!$O12,if(S2&lt;49,Summary!$P12, Summary!$Q12))))</f>
        <v>22.7007831</v>
      </c>
      <c r="T81" s="98">
        <f>T76*if(T2&lt;13,Summary!$M12,if(T2&lt;25,Summary!$N12,if(T2&lt;37,Summary!$O12,if(T2&lt;49,Summary!$P12, Summary!$Q12))))</f>
        <v>22.58727918</v>
      </c>
      <c r="U81" s="98">
        <f>U76*if(U2&lt;13,Summary!$M12,if(U2&lt;25,Summary!$N12,if(U2&lt;37,Summary!$O12,if(U2&lt;49,Summary!$P12, Summary!$Q12))))</f>
        <v>22.47434279</v>
      </c>
      <c r="V81" s="98">
        <f>V76*if(V2&lt;13,Summary!$M12,if(V2&lt;25,Summary!$N12,if(V2&lt;37,Summary!$O12,if(V2&lt;49,Summary!$P12, Summary!$Q12))))</f>
        <v>22.36197107</v>
      </c>
      <c r="W81" s="98">
        <f>W76*if(W2&lt;13,Summary!$M12,if(W2&lt;25,Summary!$N12,if(W2&lt;37,Summary!$O12,if(W2&lt;49,Summary!$P12, Summary!$Q12))))</f>
        <v>22.25016122</v>
      </c>
      <c r="X81" s="98">
        <f>X76*if(X2&lt;13,Summary!$M12,if(X2&lt;25,Summary!$N12,if(X2&lt;37,Summary!$O12,if(X2&lt;49,Summary!$P12, Summary!$Q12))))</f>
        <v>22.13891041</v>
      </c>
      <c r="Y81" s="98">
        <f>Y76*if(Y2&lt;13,Summary!$M12,if(Y2&lt;25,Summary!$N12,if(Y2&lt;37,Summary!$O12,if(Y2&lt;49,Summary!$P12, Summary!$Q12))))</f>
        <v>22.02821586</v>
      </c>
      <c r="Z81" s="98">
        <f>Z76*if(Z2&lt;13,Summary!$M12,if(Z2&lt;25,Summary!$N12,if(Z2&lt;37,Summary!$O12,if(Z2&lt;49,Summary!$P12, Summary!$Q12))))</f>
        <v>22.57561702</v>
      </c>
      <c r="AA81" s="98">
        <f>AA76*if(AA2&lt;13,Summary!$M12,if(AA2&lt;25,Summary!$N12,if(AA2&lt;37,Summary!$O12,if(AA2&lt;49,Summary!$P12, Summary!$Q12))))</f>
        <v>22.46273894</v>
      </c>
      <c r="AB81" s="98">
        <f>AB76*if(AB2&lt;13,Summary!$M12,if(AB2&lt;25,Summary!$N12,if(AB2&lt;37,Summary!$O12,if(AB2&lt;49,Summary!$P12, Summary!$Q12))))</f>
        <v>22.35042524</v>
      </c>
      <c r="AC81" s="98">
        <f>AC76*if(AC2&lt;13,Summary!$M12,if(AC2&lt;25,Summary!$N12,if(AC2&lt;37,Summary!$O12,if(AC2&lt;49,Summary!$P12, Summary!$Q12))))</f>
        <v>22.23867312</v>
      </c>
      <c r="AD81" s="98">
        <f>AD76*if(AD2&lt;13,Summary!$M12,if(AD2&lt;25,Summary!$N12,if(AD2&lt;37,Summary!$O12,if(AD2&lt;49,Summary!$P12, Summary!$Q12))))</f>
        <v>22.12747975</v>
      </c>
      <c r="AE81" s="98">
        <f>AE76*if(AE2&lt;13,Summary!$M12,if(AE2&lt;25,Summary!$N12,if(AE2&lt;37,Summary!$O12,if(AE2&lt;49,Summary!$P12, Summary!$Q12))))</f>
        <v>22.01684235</v>
      </c>
      <c r="AF81" s="98">
        <f>AF76*if(AF2&lt;13,Summary!$M12,if(AF2&lt;25,Summary!$N12,if(AF2&lt;37,Summary!$O12,if(AF2&lt;49,Summary!$P12, Summary!$Q12))))</f>
        <v>21.90675814</v>
      </c>
      <c r="AG81" s="98">
        <f>AG76*if(AG2&lt;13,Summary!$M12,if(AG2&lt;25,Summary!$N12,if(AG2&lt;37,Summary!$O12,if(AG2&lt;49,Summary!$P12, Summary!$Q12))))</f>
        <v>21.79722435</v>
      </c>
      <c r="AH81" s="98">
        <f>AH76*if(AH2&lt;13,Summary!$M12,if(AH2&lt;25,Summary!$N12,if(AH2&lt;37,Summary!$O12,if(AH2&lt;49,Summary!$P12, Summary!$Q12))))</f>
        <v>21.68823823</v>
      </c>
      <c r="AI81" s="98">
        <f>AI76*if(AI2&lt;13,Summary!$M12,if(AI2&lt;25,Summary!$N12,if(AI2&lt;37,Summary!$O12,if(AI2&lt;49,Summary!$P12, Summary!$Q12))))</f>
        <v>21.57979704</v>
      </c>
      <c r="AJ81" s="98">
        <f>AJ76*if(AJ2&lt;13,Summary!$M12,if(AJ2&lt;25,Summary!$N12,if(AJ2&lt;37,Summary!$O12,if(AJ2&lt;49,Summary!$P12, Summary!$Q12))))</f>
        <v>21.47189805</v>
      </c>
      <c r="AK81" s="98">
        <f>AK76*if(AK2&lt;13,Summary!$M12,if(AK2&lt;25,Summary!$N12,if(AK2&lt;37,Summary!$O12,if(AK2&lt;49,Summary!$P12, Summary!$Q12))))</f>
        <v>21.36453856</v>
      </c>
      <c r="AL81" s="98">
        <f>AL76*if(AL2&lt;13,Summary!$M12,if(AL2&lt;25,Summary!$N12,if(AL2&lt;37,Summary!$O12,if(AL2&lt;49,Summary!$P12, Summary!$Q12))))</f>
        <v>21.89544735</v>
      </c>
      <c r="AM81" s="98">
        <f>AM76*if(AM2&lt;13,Summary!$M12,if(AM2&lt;25,Summary!$N12,if(AM2&lt;37,Summary!$O12,if(AM2&lt;49,Summary!$P12, Summary!$Q12))))</f>
        <v>21.78597011</v>
      </c>
      <c r="AN81" s="98">
        <f>AN76*if(AN2&lt;13,Summary!$M12,if(AN2&lt;25,Summary!$N12,if(AN2&lt;37,Summary!$O12,if(AN2&lt;49,Summary!$P12, Summary!$Q12))))</f>
        <v>21.67704026</v>
      </c>
      <c r="AO81" s="98">
        <f>AO76*if(AO2&lt;13,Summary!$M12,if(AO2&lt;25,Summary!$N12,if(AO2&lt;37,Summary!$O12,if(AO2&lt;49,Summary!$P12, Summary!$Q12))))</f>
        <v>21.56865506</v>
      </c>
      <c r="AP81" s="98">
        <f>AP76*if(AP2&lt;13,Summary!$M12,if(AP2&lt;25,Summary!$N12,if(AP2&lt;37,Summary!$O12,if(AP2&lt;49,Summary!$P12, Summary!$Q12))))</f>
        <v>21.46081178</v>
      </c>
      <c r="AQ81" s="98">
        <f>AQ76*if(AQ2&lt;13,Summary!$M12,if(AQ2&lt;25,Summary!$N12,if(AQ2&lt;37,Summary!$O12,if(AQ2&lt;49,Summary!$P12, Summary!$Q12))))</f>
        <v>21.35350772</v>
      </c>
      <c r="AR81" s="98">
        <f>AR76*if(AR2&lt;13,Summary!$M12,if(AR2&lt;25,Summary!$N12,if(AR2&lt;37,Summary!$O12,if(AR2&lt;49,Summary!$P12, Summary!$Q12))))</f>
        <v>21.24674018</v>
      </c>
      <c r="AS81" s="98">
        <f>AS76*if(AS2&lt;13,Summary!$M12,if(AS2&lt;25,Summary!$N12,if(AS2&lt;37,Summary!$O12,if(AS2&lt;49,Summary!$P12, Summary!$Q12))))</f>
        <v>21.14050648</v>
      </c>
      <c r="AT81" s="98">
        <f>AT76*if(AT2&lt;13,Summary!$M12,if(AT2&lt;25,Summary!$N12,if(AT2&lt;37,Summary!$O12,if(AT2&lt;49,Summary!$P12, Summary!$Q12))))</f>
        <v>21.03480395</v>
      </c>
      <c r="AU81" s="98">
        <f>AU76*if(AU2&lt;13,Summary!$M12,if(AU2&lt;25,Summary!$N12,if(AU2&lt;37,Summary!$O12,if(AU2&lt;49,Summary!$P12, Summary!$Q12))))</f>
        <v>20.92962993</v>
      </c>
      <c r="AV81" s="98">
        <f>AV76*if(AV2&lt;13,Summary!$M12,if(AV2&lt;25,Summary!$N12,if(AV2&lt;37,Summary!$O12,if(AV2&lt;49,Summary!$P12, Summary!$Q12))))</f>
        <v>20.82498178</v>
      </c>
      <c r="AW81" s="98">
        <f>AW76*if(AW2&lt;13,Summary!$M12,if(AW2&lt;25,Summary!$N12,if(AW2&lt;37,Summary!$O12,if(AW2&lt;49,Summary!$P12, Summary!$Q12))))</f>
        <v>20.72085687</v>
      </c>
      <c r="AX81" s="98">
        <f>AX76*if(AX2&lt;13,Summary!$M12,if(AX2&lt;25,Summary!$N12,if(AX2&lt;37,Summary!$O12,if(AX2&lt;49,Summary!$P12, Summary!$Q12))))</f>
        <v>21.23577017</v>
      </c>
      <c r="AY81" s="98">
        <f>AY76*if(AY2&lt;13,Summary!$M12,if(AY2&lt;25,Summary!$N12,if(AY2&lt;37,Summary!$O12,if(AY2&lt;49,Summary!$P12, Summary!$Q12))))</f>
        <v>21.12959131</v>
      </c>
      <c r="AZ81" s="98">
        <f>AZ76*if(AZ2&lt;13,Summary!$M12,if(AZ2&lt;25,Summary!$N12,if(AZ2&lt;37,Summary!$O12,if(AZ2&lt;49,Summary!$P12, Summary!$Q12))))</f>
        <v>21.02394336</v>
      </c>
      <c r="BA81" s="98">
        <f>BA76*if(BA2&lt;13,Summary!$M12,if(BA2&lt;25,Summary!$N12,if(BA2&lt;37,Summary!$O12,if(BA2&lt;49,Summary!$P12, Summary!$Q12))))</f>
        <v>20.91882364</v>
      </c>
      <c r="BB81" s="98">
        <f>BB76*if(BB2&lt;13,Summary!$M12,if(BB2&lt;25,Summary!$N12,if(BB2&lt;37,Summary!$O12,if(BB2&lt;49,Summary!$P12, Summary!$Q12))))</f>
        <v>20.81422952</v>
      </c>
      <c r="BC81" s="98">
        <f>BC76*if(BC2&lt;13,Summary!$M12,if(BC2&lt;25,Summary!$N12,if(BC2&lt;37,Summary!$O12,if(BC2&lt;49,Summary!$P12, Summary!$Q12))))</f>
        <v>20.71015838</v>
      </c>
      <c r="BD81" s="98">
        <f>BD76*if(BD2&lt;13,Summary!$M12,if(BD2&lt;25,Summary!$N12,if(BD2&lt;37,Summary!$O12,if(BD2&lt;49,Summary!$P12, Summary!$Q12))))</f>
        <v>20.60660758</v>
      </c>
      <c r="BE81" s="98">
        <f>BE76*if(BE2&lt;13,Summary!$M12,if(BE2&lt;25,Summary!$N12,if(BE2&lt;37,Summary!$O12,if(BE2&lt;49,Summary!$P12, Summary!$Q12))))</f>
        <v>20.50357455</v>
      </c>
      <c r="BF81" s="98">
        <f>BF76*if(BF2&lt;13,Summary!$M12,if(BF2&lt;25,Summary!$N12,if(BF2&lt;37,Summary!$O12,if(BF2&lt;49,Summary!$P12, Summary!$Q12))))</f>
        <v>20.40105667</v>
      </c>
      <c r="BG81" s="98">
        <f>BG76*if(BG2&lt;13,Summary!$M12,if(BG2&lt;25,Summary!$N12,if(BG2&lt;37,Summary!$O12,if(BG2&lt;49,Summary!$P12, Summary!$Q12))))</f>
        <v>20.29905139</v>
      </c>
      <c r="BH81" s="98">
        <f>BH76*if(BH2&lt;13,Summary!$M12,if(BH2&lt;25,Summary!$N12,if(BH2&lt;37,Summary!$O12,if(BH2&lt;49,Summary!$P12, Summary!$Q12))))</f>
        <v>20.19755613</v>
      </c>
      <c r="BI81" s="98">
        <f>BI76*if(BI2&lt;13,Summary!$M12,if(BI2&lt;25,Summary!$N12,if(BI2&lt;37,Summary!$O12,if(BI2&lt;49,Summary!$P12, Summary!$Q12))))</f>
        <v>20.09656835</v>
      </c>
      <c r="BJ81" s="98">
        <f>BJ76*if(BJ2&lt;13,Summary!$M12,if(BJ2&lt;25,Summary!$N12,if(BJ2&lt;37,Summary!$O12,if(BJ2&lt;49,Summary!$P12, Summary!$Q12))))</f>
        <v>19.99608551</v>
      </c>
      <c r="BK81" s="98">
        <f>BK76*if(BK2&lt;13,Summary!$M12,if(BK2&lt;25,Summary!$N12,if(BK2&lt;37,Summary!$O12,if(BK2&lt;49,Summary!$P12, Summary!$Q12))))</f>
        <v>19.89610508</v>
      </c>
      <c r="BL81" s="98">
        <f>BL76*if(BL2&lt;13,Summary!$M12,if(BL2&lt;25,Summary!$N12,if(BL2&lt;37,Summary!$O12,if(BL2&lt;49,Summary!$P12, Summary!$Q12))))</f>
        <v>19.79662456</v>
      </c>
      <c r="BM81" s="98">
        <f>BM76*if(BM2&lt;13,Summary!$M12,if(BM2&lt;25,Summary!$N12,if(BM2&lt;37,Summary!$O12,if(BM2&lt;49,Summary!$P12, Summary!$Q12))))</f>
        <v>19.69764143</v>
      </c>
      <c r="BN81" s="98">
        <f>BN76*if(BN2&lt;13,Summary!$M12,if(BN2&lt;25,Summary!$N12,if(BN2&lt;37,Summary!$O12,if(BN2&lt;49,Summary!$P12, Summary!$Q12))))</f>
        <v>19.59915323</v>
      </c>
      <c r="BO81" s="98">
        <f>BO76*if(BO2&lt;13,Summary!$M12,if(BO2&lt;25,Summary!$N12,if(BO2&lt;37,Summary!$O12,if(BO2&lt;49,Summary!$P12, Summary!$Q12))))</f>
        <v>19.50115746</v>
      </c>
      <c r="BP81" s="98">
        <f>BP76*if(BP2&lt;13,Summary!$M12,if(BP2&lt;25,Summary!$N12,if(BP2&lt;37,Summary!$O12,if(BP2&lt;49,Summary!$P12, Summary!$Q12))))</f>
        <v>19.40365167</v>
      </c>
      <c r="BQ81" s="98">
        <f>BQ76*if(BQ2&lt;13,Summary!$M12,if(BQ2&lt;25,Summary!$N12,if(BQ2&lt;37,Summary!$O12,if(BQ2&lt;49,Summary!$P12, Summary!$Q12))))</f>
        <v>19.30663342</v>
      </c>
      <c r="BR81" s="98">
        <f>BR76*if(BR2&lt;13,Summary!$M12,if(BR2&lt;25,Summary!$N12,if(BR2&lt;37,Summary!$O12,if(BR2&lt;49,Summary!$P12, Summary!$Q12))))</f>
        <v>19.21010025</v>
      </c>
      <c r="BS81" s="98">
        <f>BS76*if(BS2&lt;13,Summary!$M12,if(BS2&lt;25,Summary!$N12,if(BS2&lt;37,Summary!$O12,if(BS2&lt;49,Summary!$P12, Summary!$Q12))))</f>
        <v>19.11404975</v>
      </c>
      <c r="BT81" s="98">
        <f>BT76*if(BT2&lt;13,Summary!$M12,if(BT2&lt;25,Summary!$N12,if(BT2&lt;37,Summary!$O12,if(BT2&lt;49,Summary!$P12, Summary!$Q12))))</f>
        <v>19.0184795</v>
      </c>
      <c r="BU81" s="98">
        <f>BU76*if(BU2&lt;13,Summary!$M12,if(BU2&lt;25,Summary!$N12,if(BU2&lt;37,Summary!$O12,if(BU2&lt;49,Summary!$P12, Summary!$Q12))))</f>
        <v>20.06724357</v>
      </c>
    </row>
    <row r="82" ht="15.75" customHeight="1" outlineLevel="1">
      <c r="A82" s="91" t="s">
        <v>82</v>
      </c>
      <c r="B82" s="96">
        <f>Summary!$M14</f>
        <v>0</v>
      </c>
      <c r="C82" s="96">
        <v>0.0</v>
      </c>
      <c r="D82" s="96">
        <v>0.0</v>
      </c>
      <c r="E82" s="96">
        <v>0.0</v>
      </c>
      <c r="F82" s="96">
        <v>0.0</v>
      </c>
      <c r="G82" s="96">
        <v>0.0</v>
      </c>
      <c r="H82" s="96">
        <v>0.0</v>
      </c>
      <c r="I82" s="96">
        <v>0.0</v>
      </c>
      <c r="J82" s="96">
        <v>0.0</v>
      </c>
      <c r="K82" s="96">
        <v>0.0</v>
      </c>
      <c r="L82" s="96">
        <v>0.0</v>
      </c>
      <c r="M82" s="96">
        <v>0.0</v>
      </c>
      <c r="N82" s="96">
        <f>Summary!M16</f>
        <v>0</v>
      </c>
      <c r="O82" s="96">
        <v>0.0</v>
      </c>
      <c r="P82" s="96">
        <v>0.0</v>
      </c>
      <c r="Q82" s="96">
        <v>0.0</v>
      </c>
      <c r="R82" s="96">
        <v>0.0</v>
      </c>
      <c r="S82" s="96">
        <v>0.0</v>
      </c>
      <c r="T82" s="96">
        <v>0.0</v>
      </c>
      <c r="U82" s="96">
        <v>0.0</v>
      </c>
      <c r="V82" s="96">
        <v>0.0</v>
      </c>
      <c r="W82" s="96">
        <v>0.0</v>
      </c>
      <c r="X82" s="96">
        <v>0.0</v>
      </c>
      <c r="Y82" s="96">
        <v>0.0</v>
      </c>
      <c r="Z82" s="96">
        <f>Summary!$M16</f>
        <v>0</v>
      </c>
      <c r="AA82" s="96">
        <v>0.0</v>
      </c>
      <c r="AB82" s="96">
        <v>0.0</v>
      </c>
      <c r="AC82" s="96">
        <v>0.0</v>
      </c>
      <c r="AD82" s="96">
        <v>0.0</v>
      </c>
      <c r="AE82" s="96">
        <v>0.0</v>
      </c>
      <c r="AF82" s="96">
        <v>0.0</v>
      </c>
      <c r="AG82" s="96">
        <v>0.0</v>
      </c>
      <c r="AH82" s="96">
        <v>0.0</v>
      </c>
      <c r="AI82" s="96">
        <v>0.0</v>
      </c>
      <c r="AJ82" s="96">
        <v>0.0</v>
      </c>
      <c r="AK82" s="96">
        <v>0.0</v>
      </c>
      <c r="AL82" s="96">
        <f>Summary!$M16</f>
        <v>0</v>
      </c>
      <c r="AM82" s="96">
        <v>0.0</v>
      </c>
      <c r="AN82" s="96">
        <v>0.0</v>
      </c>
      <c r="AO82" s="96">
        <v>0.0</v>
      </c>
      <c r="AP82" s="96">
        <v>0.0</v>
      </c>
      <c r="AQ82" s="96">
        <v>0.0</v>
      </c>
      <c r="AR82" s="96">
        <v>0.0</v>
      </c>
      <c r="AS82" s="96">
        <v>0.0</v>
      </c>
      <c r="AT82" s="96">
        <v>0.0</v>
      </c>
      <c r="AU82" s="96">
        <v>0.0</v>
      </c>
      <c r="AV82" s="96">
        <v>0.0</v>
      </c>
      <c r="AW82" s="96">
        <v>0.0</v>
      </c>
      <c r="AX82" s="96">
        <f>Summary!$M16</f>
        <v>0</v>
      </c>
      <c r="AY82" s="96">
        <v>0.0</v>
      </c>
      <c r="AZ82" s="96">
        <v>0.0</v>
      </c>
      <c r="BA82" s="96">
        <v>0.0</v>
      </c>
      <c r="BB82" s="96">
        <v>0.0</v>
      </c>
      <c r="BC82" s="96">
        <v>0.0</v>
      </c>
      <c r="BD82" s="96">
        <v>0.0</v>
      </c>
      <c r="BE82" s="96">
        <v>0.0</v>
      </c>
      <c r="BF82" s="96">
        <v>0.0</v>
      </c>
      <c r="BG82" s="96">
        <v>0.0</v>
      </c>
      <c r="BH82" s="96">
        <v>0.0</v>
      </c>
      <c r="BI82" s="96">
        <v>0.0</v>
      </c>
      <c r="BJ82" s="96">
        <v>0.0</v>
      </c>
      <c r="BK82" s="96">
        <v>0.0</v>
      </c>
      <c r="BL82" s="96">
        <v>0.0</v>
      </c>
      <c r="BM82" s="96">
        <v>0.0</v>
      </c>
      <c r="BN82" s="96">
        <v>0.0</v>
      </c>
      <c r="BO82" s="96">
        <v>0.0</v>
      </c>
      <c r="BP82" s="96">
        <v>0.0</v>
      </c>
      <c r="BQ82" s="96">
        <v>0.0</v>
      </c>
      <c r="BR82" s="96">
        <v>0.0</v>
      </c>
      <c r="BS82" s="96">
        <v>0.0</v>
      </c>
      <c r="BT82" s="96">
        <v>0.0</v>
      </c>
      <c r="BU82" s="96">
        <v>0.0</v>
      </c>
    </row>
    <row r="83" ht="15.75" customHeight="1" outlineLevel="1">
      <c r="A83" s="99" t="s">
        <v>97</v>
      </c>
      <c r="B83" s="100">
        <f t="shared" ref="B83:BU83" si="17">SUM(B80:B82)</f>
        <v>-9.28</v>
      </c>
      <c r="C83" s="100">
        <f t="shared" si="17"/>
        <v>23.88</v>
      </c>
      <c r="D83" s="100">
        <f t="shared" si="17"/>
        <v>23.7606</v>
      </c>
      <c r="E83" s="100">
        <f t="shared" si="17"/>
        <v>23.641797</v>
      </c>
      <c r="F83" s="100">
        <f t="shared" si="17"/>
        <v>23.52358802</v>
      </c>
      <c r="G83" s="100">
        <f t="shared" si="17"/>
        <v>23.40597007</v>
      </c>
      <c r="H83" s="100">
        <f t="shared" si="17"/>
        <v>23.28894022</v>
      </c>
      <c r="I83" s="100">
        <f t="shared" si="17"/>
        <v>23.17249552</v>
      </c>
      <c r="J83" s="100">
        <f t="shared" si="17"/>
        <v>23.05663305</v>
      </c>
      <c r="K83" s="100">
        <f t="shared" si="17"/>
        <v>22.94134988</v>
      </c>
      <c r="L83" s="100">
        <f t="shared" si="17"/>
        <v>22.82664313</v>
      </c>
      <c r="M83" s="100">
        <f t="shared" si="17"/>
        <v>22.71250992</v>
      </c>
      <c r="N83" s="100">
        <f t="shared" si="17"/>
        <v>23.27691579</v>
      </c>
      <c r="O83" s="100">
        <f t="shared" si="17"/>
        <v>23.16053121</v>
      </c>
      <c r="P83" s="100">
        <f t="shared" si="17"/>
        <v>23.04472855</v>
      </c>
      <c r="Q83" s="100">
        <f t="shared" si="17"/>
        <v>22.92950491</v>
      </c>
      <c r="R83" s="100">
        <f t="shared" si="17"/>
        <v>22.81485738</v>
      </c>
      <c r="S83" s="100">
        <f t="shared" si="17"/>
        <v>22.7007831</v>
      </c>
      <c r="T83" s="100">
        <f t="shared" si="17"/>
        <v>22.58727918</v>
      </c>
      <c r="U83" s="100">
        <f t="shared" si="17"/>
        <v>22.47434279</v>
      </c>
      <c r="V83" s="100">
        <f t="shared" si="17"/>
        <v>22.36197107</v>
      </c>
      <c r="W83" s="100">
        <f t="shared" si="17"/>
        <v>22.25016122</v>
      </c>
      <c r="X83" s="100">
        <f t="shared" si="17"/>
        <v>22.13891041</v>
      </c>
      <c r="Y83" s="100">
        <f t="shared" si="17"/>
        <v>22.02821586</v>
      </c>
      <c r="Z83" s="100">
        <f t="shared" si="17"/>
        <v>22.57561702</v>
      </c>
      <c r="AA83" s="100">
        <f t="shared" si="17"/>
        <v>22.46273894</v>
      </c>
      <c r="AB83" s="100">
        <f t="shared" si="17"/>
        <v>22.35042524</v>
      </c>
      <c r="AC83" s="100">
        <f t="shared" si="17"/>
        <v>22.23867312</v>
      </c>
      <c r="AD83" s="100">
        <f t="shared" si="17"/>
        <v>22.12747975</v>
      </c>
      <c r="AE83" s="100">
        <f t="shared" si="17"/>
        <v>22.01684235</v>
      </c>
      <c r="AF83" s="100">
        <f t="shared" si="17"/>
        <v>21.90675814</v>
      </c>
      <c r="AG83" s="100">
        <f t="shared" si="17"/>
        <v>21.79722435</v>
      </c>
      <c r="AH83" s="100">
        <f t="shared" si="17"/>
        <v>21.68823823</v>
      </c>
      <c r="AI83" s="100">
        <f t="shared" si="17"/>
        <v>21.57979704</v>
      </c>
      <c r="AJ83" s="100">
        <f t="shared" si="17"/>
        <v>21.47189805</v>
      </c>
      <c r="AK83" s="100">
        <f t="shared" si="17"/>
        <v>21.36453856</v>
      </c>
      <c r="AL83" s="100">
        <f t="shared" si="17"/>
        <v>21.89544735</v>
      </c>
      <c r="AM83" s="100">
        <f t="shared" si="17"/>
        <v>21.78597011</v>
      </c>
      <c r="AN83" s="100">
        <f t="shared" si="17"/>
        <v>21.67704026</v>
      </c>
      <c r="AO83" s="100">
        <f t="shared" si="17"/>
        <v>21.56865506</v>
      </c>
      <c r="AP83" s="100">
        <f t="shared" si="17"/>
        <v>21.46081178</v>
      </c>
      <c r="AQ83" s="100">
        <f t="shared" si="17"/>
        <v>21.35350772</v>
      </c>
      <c r="AR83" s="100">
        <f t="shared" si="17"/>
        <v>21.24674018</v>
      </c>
      <c r="AS83" s="100">
        <f t="shared" si="17"/>
        <v>21.14050648</v>
      </c>
      <c r="AT83" s="100">
        <f t="shared" si="17"/>
        <v>21.03480395</v>
      </c>
      <c r="AU83" s="100">
        <f t="shared" si="17"/>
        <v>20.92962993</v>
      </c>
      <c r="AV83" s="100">
        <f t="shared" si="17"/>
        <v>20.82498178</v>
      </c>
      <c r="AW83" s="100">
        <f t="shared" si="17"/>
        <v>20.72085687</v>
      </c>
      <c r="AX83" s="100">
        <f t="shared" si="17"/>
        <v>21.23577017</v>
      </c>
      <c r="AY83" s="100">
        <f t="shared" si="17"/>
        <v>21.12959131</v>
      </c>
      <c r="AZ83" s="100">
        <f t="shared" si="17"/>
        <v>21.02394336</v>
      </c>
      <c r="BA83" s="100">
        <f t="shared" si="17"/>
        <v>20.91882364</v>
      </c>
      <c r="BB83" s="100">
        <f t="shared" si="17"/>
        <v>20.81422952</v>
      </c>
      <c r="BC83" s="100">
        <f t="shared" si="17"/>
        <v>20.71015838</v>
      </c>
      <c r="BD83" s="100">
        <f t="shared" si="17"/>
        <v>20.60660758</v>
      </c>
      <c r="BE83" s="100">
        <f t="shared" si="17"/>
        <v>20.50357455</v>
      </c>
      <c r="BF83" s="100">
        <f t="shared" si="17"/>
        <v>20.40105667</v>
      </c>
      <c r="BG83" s="100">
        <f t="shared" si="17"/>
        <v>20.29905139</v>
      </c>
      <c r="BH83" s="100">
        <f t="shared" si="17"/>
        <v>20.19755613</v>
      </c>
      <c r="BI83" s="100">
        <f t="shared" si="17"/>
        <v>20.09656835</v>
      </c>
      <c r="BJ83" s="100">
        <f t="shared" si="17"/>
        <v>19.99608551</v>
      </c>
      <c r="BK83" s="100">
        <f t="shared" si="17"/>
        <v>19.89610508</v>
      </c>
      <c r="BL83" s="100">
        <f t="shared" si="17"/>
        <v>19.79662456</v>
      </c>
      <c r="BM83" s="100">
        <f t="shared" si="17"/>
        <v>19.69764143</v>
      </c>
      <c r="BN83" s="100">
        <f t="shared" si="17"/>
        <v>19.59915323</v>
      </c>
      <c r="BO83" s="100">
        <f t="shared" si="17"/>
        <v>19.50115746</v>
      </c>
      <c r="BP83" s="100">
        <f t="shared" si="17"/>
        <v>19.40365167</v>
      </c>
      <c r="BQ83" s="100">
        <f t="shared" si="17"/>
        <v>19.30663342</v>
      </c>
      <c r="BR83" s="100">
        <f t="shared" si="17"/>
        <v>19.21010025</v>
      </c>
      <c r="BS83" s="100">
        <f t="shared" si="17"/>
        <v>19.11404975</v>
      </c>
      <c r="BT83" s="100">
        <f t="shared" si="17"/>
        <v>19.0184795</v>
      </c>
      <c r="BU83" s="100">
        <f t="shared" si="17"/>
        <v>20.06724357</v>
      </c>
    </row>
    <row r="84" ht="15.75" customHeight="1" outlineLevel="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91"/>
      <c r="AO84" s="91"/>
      <c r="AP84" s="91"/>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row>
    <row r="85" ht="15.75" customHeight="1" outlineLevel="1">
      <c r="A85" s="91" t="s">
        <v>131</v>
      </c>
      <c r="B85" s="96">
        <f>Summary!M11</f>
        <v>5</v>
      </c>
      <c r="C85" s="96">
        <v>0.0</v>
      </c>
      <c r="D85" s="96">
        <v>0.0</v>
      </c>
      <c r="E85" s="96">
        <v>0.0</v>
      </c>
      <c r="F85" s="96">
        <v>0.0</v>
      </c>
      <c r="G85" s="96">
        <v>0.0</v>
      </c>
      <c r="H85" s="96">
        <v>0.0</v>
      </c>
      <c r="I85" s="96">
        <v>0.0</v>
      </c>
      <c r="J85" s="96">
        <v>0.0</v>
      </c>
      <c r="K85" s="96">
        <v>0.0</v>
      </c>
      <c r="L85" s="96">
        <v>0.0</v>
      </c>
      <c r="M85" s="96">
        <v>0.0</v>
      </c>
      <c r="N85" s="96">
        <v>0.0</v>
      </c>
      <c r="O85" s="96">
        <v>0.0</v>
      </c>
      <c r="P85" s="96">
        <v>0.0</v>
      </c>
      <c r="Q85" s="96">
        <v>0.0</v>
      </c>
      <c r="R85" s="96">
        <v>0.0</v>
      </c>
      <c r="S85" s="96">
        <v>0.0</v>
      </c>
      <c r="T85" s="96">
        <v>0.0</v>
      </c>
      <c r="U85" s="96">
        <v>0.0</v>
      </c>
      <c r="V85" s="96">
        <v>0.0</v>
      </c>
      <c r="W85" s="96">
        <v>0.0</v>
      </c>
      <c r="X85" s="96">
        <v>0.0</v>
      </c>
      <c r="Y85" s="96">
        <v>0.0</v>
      </c>
      <c r="Z85" s="96">
        <v>0.0</v>
      </c>
      <c r="AA85" s="96">
        <v>0.0</v>
      </c>
      <c r="AB85" s="96">
        <v>0.0</v>
      </c>
      <c r="AC85" s="96">
        <v>0.0</v>
      </c>
      <c r="AD85" s="96">
        <v>0.0</v>
      </c>
      <c r="AE85" s="96">
        <v>0.0</v>
      </c>
      <c r="AF85" s="96">
        <v>0.0</v>
      </c>
      <c r="AG85" s="96">
        <v>0.0</v>
      </c>
      <c r="AH85" s="96">
        <v>0.0</v>
      </c>
      <c r="AI85" s="96">
        <v>0.0</v>
      </c>
      <c r="AJ85" s="96">
        <v>0.0</v>
      </c>
      <c r="AK85" s="96">
        <v>0.0</v>
      </c>
      <c r="AL85" s="96">
        <v>0.0</v>
      </c>
      <c r="AM85" s="96">
        <v>0.0</v>
      </c>
      <c r="AN85" s="96">
        <v>0.0</v>
      </c>
      <c r="AO85" s="96">
        <v>0.0</v>
      </c>
      <c r="AP85" s="96">
        <v>0.0</v>
      </c>
      <c r="AQ85" s="96">
        <v>0.0</v>
      </c>
      <c r="AR85" s="96">
        <v>0.0</v>
      </c>
      <c r="AS85" s="96">
        <v>0.0</v>
      </c>
      <c r="AT85" s="96">
        <v>0.0</v>
      </c>
      <c r="AU85" s="96">
        <v>0.0</v>
      </c>
      <c r="AV85" s="96">
        <v>0.0</v>
      </c>
      <c r="AW85" s="96">
        <v>0.0</v>
      </c>
      <c r="AX85" s="96">
        <v>0.0</v>
      </c>
      <c r="AY85" s="96">
        <v>0.0</v>
      </c>
      <c r="AZ85" s="96">
        <v>0.0</v>
      </c>
      <c r="BA85" s="96">
        <v>0.0</v>
      </c>
      <c r="BB85" s="96">
        <v>0.0</v>
      </c>
      <c r="BC85" s="96">
        <v>0.0</v>
      </c>
      <c r="BD85" s="96">
        <v>0.0</v>
      </c>
      <c r="BE85" s="96">
        <v>0.0</v>
      </c>
      <c r="BF85" s="96">
        <v>0.0</v>
      </c>
      <c r="BG85" s="96">
        <v>0.0</v>
      </c>
      <c r="BH85" s="96">
        <v>0.0</v>
      </c>
      <c r="BI85" s="96">
        <v>0.0</v>
      </c>
      <c r="BJ85" s="96">
        <v>0.0</v>
      </c>
      <c r="BK85" s="96">
        <v>0.0</v>
      </c>
      <c r="BL85" s="96">
        <v>0.0</v>
      </c>
      <c r="BM85" s="96">
        <v>0.0</v>
      </c>
      <c r="BN85" s="96">
        <v>0.0</v>
      </c>
      <c r="BO85" s="96">
        <v>0.0</v>
      </c>
      <c r="BP85" s="96">
        <v>0.0</v>
      </c>
      <c r="BQ85" s="96">
        <v>0.0</v>
      </c>
      <c r="BR85" s="96">
        <v>0.0</v>
      </c>
      <c r="BS85" s="96">
        <v>0.0</v>
      </c>
      <c r="BT85" s="96">
        <v>0.0</v>
      </c>
      <c r="BU85" s="96">
        <v>0.0</v>
      </c>
    </row>
    <row r="86" ht="15.75" customHeight="1" outlineLevel="1">
      <c r="A86" s="91" t="s">
        <v>133</v>
      </c>
      <c r="B86" s="91">
        <v>0.0</v>
      </c>
      <c r="C86" s="98">
        <f>B76*if(B2&lt;13,Summary!$M13,if(B2&lt;25,Summary!$N13,if(B2&lt;37,Summary!$O13,if(B2&lt;49,Summary!$P13, Summary!$Q13))))</f>
        <v>15</v>
      </c>
      <c r="D86" s="98">
        <f>C76*if(B2&lt;13,Summary!$M13,if(B2&lt;25,Summary!$N13,if(B2&lt;37,Summary!$O13,if(B2&lt;49,Summary!$P13, Summary!$Q13))))</f>
        <v>14.925</v>
      </c>
      <c r="E86" s="98">
        <f>D76*if(B2&lt;13,Summary!$M13,if(B2&lt;25,Summary!$N13,if(B2&lt;37,Summary!$O13,if(B2&lt;49,Summary!$P13, Summary!$Q13))))</f>
        <v>14.850375</v>
      </c>
      <c r="F86" s="98">
        <f>E76*if(B2&lt;13,Summary!$M13,if(B2&lt;25,Summary!$N13,if(B2&lt;37,Summary!$O13,if(B2&lt;49,Summary!$P13, Summary!$Q13))))</f>
        <v>14.77612313</v>
      </c>
      <c r="G86" s="98">
        <f>F76*if(B2&lt;13,Summary!$M13,if(B2&lt;25,Summary!$N13,if(B2&lt;37,Summary!$O13,if(B2&lt;49,Summary!$P13, Summary!$Q13))))</f>
        <v>14.70224251</v>
      </c>
      <c r="H86" s="98">
        <f>G76*if(B2&lt;13,Summary!$M13,if(B2&lt;25,Summary!$N13,if(B2&lt;37,Summary!$O13,if(B2&lt;49,Summary!$P13, Summary!$Q13))))</f>
        <v>14.6287313</v>
      </c>
      <c r="I86" s="98">
        <f>H76*if(B2&lt;13,Summary!$M13,if(B2&lt;25,Summary!$N13,if(B2&lt;37,Summary!$O13,if(B2&lt;49,Summary!$P13, Summary!$Q13))))</f>
        <v>14.55558764</v>
      </c>
      <c r="J86" s="98">
        <f>I76*if(B2&lt;13,Summary!$M13,if(B2&lt;25,Summary!$N13,if(B2&lt;37,Summary!$O13,if(B2&lt;49,Summary!$P13, Summary!$Q13))))</f>
        <v>14.4828097</v>
      </c>
      <c r="K86" s="98">
        <f>J76*if(B2&lt;13,Summary!$M13,if(B2&lt;25,Summary!$N13,if(B2&lt;37,Summary!$O13,if(B2&lt;49,Summary!$P13, Summary!$Q13))))</f>
        <v>14.41039565</v>
      </c>
      <c r="L86" s="98">
        <f>K76*if(B2&lt;13,Summary!$M13,if(B2&lt;25,Summary!$N13,if(B2&lt;37,Summary!$O13,if(B2&lt;49,Summary!$P13, Summary!$Q13))))</f>
        <v>14.33834368</v>
      </c>
      <c r="M86" s="98">
        <f>L76*if(B2&lt;13,Summary!$M13,if(B2&lt;25,Summary!$N13,if(B2&lt;37,Summary!$O13,if(B2&lt;49,Summary!$P13, Summary!$Q13))))</f>
        <v>14.26665196</v>
      </c>
      <c r="N86" s="98">
        <f>M76*if(B2&lt;13,Summary!$M13,if(B2&lt;25,Summary!$N13,if(B2&lt;37,Summary!$O13,if(B2&lt;49,Summary!$P13, Summary!$Q13))))</f>
        <v>14.1953187</v>
      </c>
      <c r="O86" s="98">
        <f>N76*if(B2&lt;13,Summary!$M13,if(B2&lt;25,Summary!$N13,if(B2&lt;37,Summary!$O13,if(B2&lt;49,Summary!$P13, Summary!$Q13))))</f>
        <v>14.1243421</v>
      </c>
      <c r="P86" s="98">
        <f>O76*if(B2&lt;13,Summary!$M13,if(B2&lt;25,Summary!$N13,if(B2&lt;37,Summary!$O13,if(B2&lt;49,Summary!$P13, Summary!$Q13))))</f>
        <v>14.05372039</v>
      </c>
      <c r="Q86" s="98">
        <f>P76*if(B2&lt;13,Summary!$M13,if(B2&lt;25,Summary!$N13,if(B2&lt;37,Summary!$O13,if(B2&lt;49,Summary!$P13, Summary!$Q13))))</f>
        <v>13.98345179</v>
      </c>
      <c r="R86" s="98">
        <f>Q76*if(B2&lt;13,Summary!$M13,if(B2&lt;25,Summary!$N13,if(B2&lt;37,Summary!$O13,if(B2&lt;49,Summary!$P13, Summary!$Q13))))</f>
        <v>13.91353453</v>
      </c>
      <c r="S86" s="98">
        <f>R76*if(B2&lt;13,Summary!$M13,if(B2&lt;25,Summary!$N13,if(B2&lt;37,Summary!$O13,if(B2&lt;49,Summary!$P13, Summary!$Q13))))</f>
        <v>13.84396686</v>
      </c>
      <c r="T86" s="98">
        <f>S76*if(B2&lt;13,Summary!$M13,if(B2&lt;25,Summary!$N13,if(B2&lt;37,Summary!$O13,if(B2&lt;49,Summary!$P13, Summary!$Q13))))</f>
        <v>13.77474703</v>
      </c>
      <c r="U86" s="98">
        <f>T76*if(B2&lt;13,Summary!$M13,if(B2&lt;25,Summary!$N13,if(B2&lt;37,Summary!$O13,if(B2&lt;49,Summary!$P13, Summary!$Q13))))</f>
        <v>13.70587329</v>
      </c>
      <c r="V86" s="98">
        <f>U76*if(B2&lt;13,Summary!$M13,if(B2&lt;25,Summary!$N13,if(B2&lt;37,Summary!$O13,if(B2&lt;49,Summary!$P13, Summary!$Q13))))</f>
        <v>13.63734392</v>
      </c>
      <c r="W86" s="98">
        <f>V76*if(B2&lt;13,Summary!$M13,if(B2&lt;25,Summary!$N13,if(B2&lt;37,Summary!$O13,if(B2&lt;49,Summary!$P13, Summary!$Q13))))</f>
        <v>13.5691572</v>
      </c>
      <c r="X86" s="98">
        <f>W76*if(B2&lt;13,Summary!$M13,if(B2&lt;25,Summary!$N13,if(B2&lt;37,Summary!$O13,if(B2&lt;49,Summary!$P13, Summary!$Q13))))</f>
        <v>13.50131142</v>
      </c>
      <c r="Y86" s="98">
        <f>X76*if(B2&lt;13,Summary!$M13,if(B2&lt;25,Summary!$N13,if(B2&lt;37,Summary!$O13,if(B2&lt;49,Summary!$P13, Summary!$Q13))))</f>
        <v>13.43380486</v>
      </c>
      <c r="Z86" s="98">
        <f>Y76*if(B2&lt;13,Summary!$M13,if(B2&lt;25,Summary!$N13,if(B2&lt;37,Summary!$O13,if(B2&lt;49,Summary!$P13, Summary!$Q13))))</f>
        <v>13.36663584</v>
      </c>
      <c r="AA86" s="98">
        <f>Z76*if(B2&lt;13,Summary!$M13,if(B2&lt;25,Summary!$N13,if(B2&lt;37,Summary!$O13,if(B2&lt;49,Summary!$P13, Summary!$Q13))))</f>
        <v>13.29980266</v>
      </c>
      <c r="AB86" s="98">
        <f>AA76*if(B2&lt;13,Summary!$M13,if(B2&lt;25,Summary!$N13,if(B2&lt;37,Summary!$O13,if(B2&lt;49,Summary!$P13, Summary!$Q13))))</f>
        <v>13.23330364</v>
      </c>
      <c r="AC86" s="98">
        <f>AB76*if(B2&lt;13,Summary!$M13,if(B2&lt;25,Summary!$N13,if(B2&lt;37,Summary!$O13,if(B2&lt;49,Summary!$P13, Summary!$Q13))))</f>
        <v>13.16713713</v>
      </c>
      <c r="AD86" s="98">
        <f>AC76*if(B2&lt;13,Summary!$M13,if(B2&lt;25,Summary!$N13,if(B2&lt;37,Summary!$O13,if(B2&lt;49,Summary!$P13, Summary!$Q13))))</f>
        <v>13.10130144</v>
      </c>
      <c r="AE86" s="98">
        <f>AD76*if(B2&lt;13,Summary!$M13,if(B2&lt;25,Summary!$N13,if(B2&lt;37,Summary!$O13,if(B2&lt;49,Summary!$P13, Summary!$Q13))))</f>
        <v>13.03579493</v>
      </c>
      <c r="AF86" s="98">
        <f>AE76*if(B2&lt;13,Summary!$M13,if(B2&lt;25,Summary!$N13,if(B2&lt;37,Summary!$O13,if(B2&lt;49,Summary!$P13, Summary!$Q13))))</f>
        <v>12.97061596</v>
      </c>
      <c r="AG86" s="98">
        <f>AF76*if(B2&lt;13,Summary!$M13,if(B2&lt;25,Summary!$N13,if(B2&lt;37,Summary!$O13,if(B2&lt;49,Summary!$P13, Summary!$Q13))))</f>
        <v>12.90576288</v>
      </c>
      <c r="AH86" s="98">
        <f>AG76*if(B2&lt;13,Summary!$M13,if(B2&lt;25,Summary!$N13,if(B2&lt;37,Summary!$O13,if(B2&lt;49,Summary!$P13, Summary!$Q13))))</f>
        <v>12.84123406</v>
      </c>
      <c r="AI86" s="98">
        <f>AH76*if(B2&lt;13,Summary!$M13,if(B2&lt;25,Summary!$N13,if(B2&lt;37,Summary!$O13,if(B2&lt;49,Summary!$P13, Summary!$Q13))))</f>
        <v>12.77702789</v>
      </c>
      <c r="AJ86" s="98">
        <f>AI76*if(B2&lt;13,Summary!$M13,if(B2&lt;25,Summary!$N13,if(B2&lt;37,Summary!$O13,if(B2&lt;49,Summary!$P13, Summary!$Q13))))</f>
        <v>12.71314275</v>
      </c>
      <c r="AK86" s="98">
        <f>AJ76*if(B2&lt;13,Summary!$M13,if(B2&lt;25,Summary!$N13,if(B2&lt;37,Summary!$O13,if(B2&lt;49,Summary!$P13, Summary!$Q13))))</f>
        <v>12.64957704</v>
      </c>
      <c r="AL86" s="98">
        <f>AK76*if(B2&lt;13,Summary!$M13,if(B2&lt;25,Summary!$N13,if(B2&lt;37,Summary!$O13,if(B2&lt;49,Summary!$P13, Summary!$Q13))))</f>
        <v>12.58632916</v>
      </c>
      <c r="AM86" s="98">
        <f>AL76*if(B2&lt;13,Summary!$M13,if(B2&lt;25,Summary!$N13,if(B2&lt;37,Summary!$O13,if(B2&lt;49,Summary!$P13, Summary!$Q13))))</f>
        <v>12.52339751</v>
      </c>
      <c r="AN86" s="98">
        <f>AM76*if(B2&lt;13,Summary!$M13,if(B2&lt;25,Summary!$N13,if(B2&lt;37,Summary!$O13,if(B2&lt;49,Summary!$P13, Summary!$Q13))))</f>
        <v>12.46078052</v>
      </c>
      <c r="AO86" s="98">
        <f>AN76*if(B2&lt;13,Summary!$M13,if(B2&lt;25,Summary!$N13,if(B2&lt;37,Summary!$O13,if(B2&lt;49,Summary!$P13, Summary!$Q13))))</f>
        <v>12.39847662</v>
      </c>
      <c r="AP86" s="98">
        <f>AO76*if(B2&lt;13,Summary!$M13,if(B2&lt;25,Summary!$N13,if(B2&lt;37,Summary!$O13,if(B2&lt;49,Summary!$P13, Summary!$Q13))))</f>
        <v>12.33648424</v>
      </c>
      <c r="AQ86" s="98">
        <f>AP76*if(B2&lt;13,Summary!$M13,if(B2&lt;25,Summary!$N13,if(B2&lt;37,Summary!$O13,if(B2&lt;49,Summary!$P13, Summary!$Q13))))</f>
        <v>12.27480182</v>
      </c>
      <c r="AR86" s="98">
        <f>AQ76*if(B2&lt;13,Summary!$M13,if(B2&lt;25,Summary!$N13,if(B2&lt;37,Summary!$O13,if(B2&lt;49,Summary!$P13, Summary!$Q13))))</f>
        <v>12.21342781</v>
      </c>
      <c r="AS86" s="98">
        <f>AR76*if(B2&lt;13,Summary!$M13,if(B2&lt;25,Summary!$N13,if(B2&lt;37,Summary!$O13,if(B2&lt;49,Summary!$P13, Summary!$Q13))))</f>
        <v>12.15236067</v>
      </c>
      <c r="AT86" s="98">
        <f>AS76*if(B2&lt;13,Summary!$M13,if(B2&lt;25,Summary!$N13,if(B2&lt;37,Summary!$O13,if(B2&lt;49,Summary!$P13, Summary!$Q13))))</f>
        <v>12.09159886</v>
      </c>
      <c r="AU86" s="98">
        <f>AT76*if(B2&lt;13,Summary!$M13,if(B2&lt;25,Summary!$N13,if(B2&lt;37,Summary!$O13,if(B2&lt;49,Summary!$P13, Summary!$Q13))))</f>
        <v>12.03114087</v>
      </c>
      <c r="AV86" s="98">
        <f>AU76*if(B2&lt;13,Summary!$M13,if(B2&lt;25,Summary!$N13,if(B2&lt;37,Summary!$O13,if(B2&lt;49,Summary!$P13, Summary!$Q13))))</f>
        <v>11.97098517</v>
      </c>
      <c r="AW86" s="98">
        <f>AV76*if(B2&lt;13,Summary!$M13,if(B2&lt;25,Summary!$N13,if(B2&lt;37,Summary!$O13,if(B2&lt;49,Summary!$P13, Summary!$Q13))))</f>
        <v>11.91113024</v>
      </c>
      <c r="AX86" s="98">
        <f>AW76*if(B2&lt;13,Summary!$M13,if(B2&lt;25,Summary!$N13,if(B2&lt;37,Summary!$O13,if(B2&lt;49,Summary!$P13, Summary!$Q13))))</f>
        <v>11.85157459</v>
      </c>
      <c r="AY86" s="98">
        <f>AX76*if(B2&lt;13,Summary!$M13,if(B2&lt;25,Summary!$N13,if(B2&lt;37,Summary!$O13,if(B2&lt;49,Summary!$P13, Summary!$Q13))))</f>
        <v>11.79231672</v>
      </c>
      <c r="AZ86" s="98">
        <f>AY76*if(B2&lt;13,Summary!$M13,if(B2&lt;25,Summary!$N13,if(B2&lt;37,Summary!$O13,if(B2&lt;49,Summary!$P13, Summary!$Q13))))</f>
        <v>11.73335513</v>
      </c>
      <c r="BA86" s="98">
        <f>AZ76*if(B2&lt;13,Summary!$M13,if(B2&lt;25,Summary!$N13,if(B2&lt;37,Summary!$O13,if(B2&lt;49,Summary!$P13, Summary!$Q13))))</f>
        <v>11.67468836</v>
      </c>
      <c r="BB86" s="98">
        <f>BA76*if(B2&lt;13,Summary!$M13,if(B2&lt;25,Summary!$N13,if(B2&lt;37,Summary!$O13,if(B2&lt;49,Summary!$P13, Summary!$Q13))))</f>
        <v>11.61631491</v>
      </c>
      <c r="BC86" s="98">
        <f>BB76*if(B2&lt;13,Summary!$M13,if(B2&lt;25,Summary!$N13,if(B2&lt;37,Summary!$O13,if(B2&lt;49,Summary!$P13, Summary!$Q13))))</f>
        <v>11.55823334</v>
      </c>
      <c r="BD86" s="98">
        <f>BC76*if(B2&lt;13,Summary!$M13,if(B2&lt;25,Summary!$N13,if(B2&lt;37,Summary!$O13,if(B2&lt;49,Summary!$P13, Summary!$Q13))))</f>
        <v>11.50044217</v>
      </c>
      <c r="BE86" s="98">
        <f>BD76*if(B2&lt;13,Summary!$M13,if(B2&lt;25,Summary!$N13,if(B2&lt;37,Summary!$O13,if(B2&lt;49,Summary!$P13, Summary!$Q13))))</f>
        <v>11.44293996</v>
      </c>
      <c r="BF86" s="98">
        <f>BE76*if(B2&lt;13,Summary!$M13,if(B2&lt;25,Summary!$N13,if(B2&lt;37,Summary!$O13,if(B2&lt;49,Summary!$P13, Summary!$Q13))))</f>
        <v>11.38572526</v>
      </c>
      <c r="BG86" s="98">
        <f>BF76*if(B2&lt;13,Summary!$M13,if(B2&lt;25,Summary!$N13,if(B2&lt;37,Summary!$O13,if(B2&lt;49,Summary!$P13, Summary!$Q13))))</f>
        <v>11.32879664</v>
      </c>
      <c r="BH86" s="98">
        <f>BG76*if(B2&lt;13,Summary!$M13,if(B2&lt;25,Summary!$N13,if(B2&lt;37,Summary!$O13,if(B2&lt;49,Summary!$P13, Summary!$Q13))))</f>
        <v>11.27215265</v>
      </c>
      <c r="BI86" s="98">
        <f>BH76*if(B2&lt;13,Summary!$M13,if(B2&lt;25,Summary!$N13,if(B2&lt;37,Summary!$O13,if(B2&lt;49,Summary!$P13, Summary!$Q13))))</f>
        <v>11.21579189</v>
      </c>
      <c r="BJ86" s="98">
        <f>BI76*if(C2&lt;13,Summary!$M13,if(C2&lt;25,Summary!$N13,if(C2&lt;37,Summary!$O13,if(C2&lt;49,Summary!$P13, Summary!$Q13))))</f>
        <v>11.15971293</v>
      </c>
      <c r="BK86" s="98">
        <f>BJ76*if(D2&lt;13,Summary!$M13,if(D2&lt;25,Summary!$N13,if(D2&lt;37,Summary!$O13,if(D2&lt;49,Summary!$P13, Summary!$Q13))))</f>
        <v>11.10391437</v>
      </c>
      <c r="BL86" s="98">
        <f>BK76*if(E2&lt;13,Summary!$M13,if(E2&lt;25,Summary!$N13,if(E2&lt;37,Summary!$O13,if(E2&lt;49,Summary!$P13, Summary!$Q13))))</f>
        <v>11.04839479</v>
      </c>
      <c r="BM86" s="98">
        <f>BL76*if(F2&lt;13,Summary!$M13,if(F2&lt;25,Summary!$N13,if(F2&lt;37,Summary!$O13,if(F2&lt;49,Summary!$P13, Summary!$Q13))))</f>
        <v>10.99315282</v>
      </c>
      <c r="BN86" s="98">
        <f>BM76*if(G2&lt;13,Summary!$M13,if(G2&lt;25,Summary!$N13,if(G2&lt;37,Summary!$O13,if(G2&lt;49,Summary!$P13, Summary!$Q13))))</f>
        <v>10.93818706</v>
      </c>
      <c r="BO86" s="98">
        <f>BN76*if(H2&lt;13,Summary!$M13,if(H2&lt;25,Summary!$N13,if(H2&lt;37,Summary!$O13,if(H2&lt;49,Summary!$P13, Summary!$Q13))))</f>
        <v>10.88349612</v>
      </c>
      <c r="BP86" s="98">
        <f>BO76*if(I2&lt;13,Summary!$M13,if(I2&lt;25,Summary!$N13,if(I2&lt;37,Summary!$O13,if(I2&lt;49,Summary!$P13, Summary!$Q13))))</f>
        <v>10.82907864</v>
      </c>
      <c r="BQ86" s="98">
        <f>BP76*if(J2&lt;13,Summary!$M13,if(J2&lt;25,Summary!$N13,if(J2&lt;37,Summary!$O13,if(J2&lt;49,Summary!$P13, Summary!$Q13))))</f>
        <v>10.77493325</v>
      </c>
      <c r="BR86" s="98">
        <f>BQ76*if(K2&lt;13,Summary!$M13,if(K2&lt;25,Summary!$N13,if(K2&lt;37,Summary!$O13,if(K2&lt;49,Summary!$P13, Summary!$Q13))))</f>
        <v>10.72105858</v>
      </c>
      <c r="BS86" s="98">
        <f>BR76*if(L2&lt;13,Summary!$M13,if(L2&lt;25,Summary!$N13,if(L2&lt;37,Summary!$O13,if(L2&lt;49,Summary!$P13, Summary!$Q13))))</f>
        <v>10.66745329</v>
      </c>
      <c r="BT86" s="98">
        <f>BS76*if(M2&lt;13,Summary!$M13,if(M2&lt;25,Summary!$N13,if(M2&lt;37,Summary!$O13,if(M2&lt;49,Summary!$P13, Summary!$Q13))))</f>
        <v>10.61411602</v>
      </c>
      <c r="BU86" s="98">
        <f>BT76*if(N2&lt;13,Summary!$M13,if(N2&lt;25,Summary!$N13,if(N2&lt;37,Summary!$O13,if(N2&lt;49,Summary!$P13, Summary!$Q13))))</f>
        <v>10.45543499</v>
      </c>
    </row>
    <row r="87" ht="15.75" customHeight="1" outlineLevel="1">
      <c r="A87" s="91" t="s">
        <v>57</v>
      </c>
      <c r="B87" s="96">
        <f>Summary!$M15</f>
        <v>20</v>
      </c>
      <c r="C87" s="96">
        <v>0.0</v>
      </c>
      <c r="D87" s="96">
        <v>0.0</v>
      </c>
      <c r="E87" s="96">
        <v>0.0</v>
      </c>
      <c r="F87" s="96">
        <v>0.0</v>
      </c>
      <c r="G87" s="96">
        <v>0.0</v>
      </c>
      <c r="H87" s="96">
        <v>0.0</v>
      </c>
      <c r="I87" s="96">
        <v>0.0</v>
      </c>
      <c r="J87" s="96">
        <v>0.0</v>
      </c>
      <c r="K87" s="96">
        <v>0.0</v>
      </c>
      <c r="L87" s="96">
        <v>0.0</v>
      </c>
      <c r="M87" s="96">
        <v>0.0</v>
      </c>
      <c r="N87" s="96">
        <v>0.0</v>
      </c>
      <c r="O87" s="96">
        <v>0.0</v>
      </c>
      <c r="P87" s="96">
        <v>0.0</v>
      </c>
      <c r="Q87" s="96">
        <v>0.0</v>
      </c>
      <c r="R87" s="96">
        <v>0.0</v>
      </c>
      <c r="S87" s="96">
        <v>0.0</v>
      </c>
      <c r="T87" s="96">
        <v>0.0</v>
      </c>
      <c r="U87" s="96">
        <v>0.0</v>
      </c>
      <c r="V87" s="96">
        <v>0.0</v>
      </c>
      <c r="W87" s="96">
        <v>0.0</v>
      </c>
      <c r="X87" s="96">
        <v>0.0</v>
      </c>
      <c r="Y87" s="96">
        <v>0.0</v>
      </c>
      <c r="Z87" s="96" t="str">
        <f>B117</f>
        <v/>
      </c>
      <c r="AA87" s="96">
        <v>0.0</v>
      </c>
      <c r="AB87" s="96">
        <v>0.0</v>
      </c>
      <c r="AC87" s="96">
        <v>0.0</v>
      </c>
      <c r="AD87" s="96">
        <v>0.0</v>
      </c>
      <c r="AE87" s="96">
        <v>0.0</v>
      </c>
      <c r="AF87" s="96">
        <v>0.0</v>
      </c>
      <c r="AG87" s="96">
        <v>0.0</v>
      </c>
      <c r="AH87" s="96">
        <v>0.0</v>
      </c>
      <c r="AI87" s="96">
        <v>0.0</v>
      </c>
      <c r="AJ87" s="96">
        <v>0.0</v>
      </c>
      <c r="AK87" s="96">
        <v>0.0</v>
      </c>
      <c r="AL87" s="96">
        <v>0.0</v>
      </c>
      <c r="AM87" s="96">
        <v>0.0</v>
      </c>
      <c r="AN87" s="96">
        <v>0.0</v>
      </c>
      <c r="AO87" s="96">
        <v>0.0</v>
      </c>
      <c r="AP87" s="96">
        <v>0.0</v>
      </c>
      <c r="AQ87" s="96">
        <v>0.0</v>
      </c>
      <c r="AR87" s="96">
        <v>0.0</v>
      </c>
      <c r="AS87" s="96">
        <v>0.0</v>
      </c>
      <c r="AT87" s="96">
        <v>0.0</v>
      </c>
      <c r="AU87" s="96">
        <v>0.0</v>
      </c>
      <c r="AV87" s="96">
        <v>0.0</v>
      </c>
      <c r="AW87" s="96">
        <v>0.0</v>
      </c>
      <c r="AX87" s="96">
        <v>0.0</v>
      </c>
      <c r="AY87" s="96">
        <v>0.0</v>
      </c>
      <c r="AZ87" s="96">
        <v>0.0</v>
      </c>
      <c r="BA87" s="96">
        <v>0.0</v>
      </c>
      <c r="BB87" s="96">
        <v>0.0</v>
      </c>
      <c r="BC87" s="96">
        <v>0.0</v>
      </c>
      <c r="BD87" s="96">
        <v>0.0</v>
      </c>
      <c r="BE87" s="96">
        <v>0.0</v>
      </c>
      <c r="BF87" s="96">
        <v>0.0</v>
      </c>
      <c r="BG87" s="96">
        <v>0.0</v>
      </c>
      <c r="BH87" s="96">
        <v>0.0</v>
      </c>
      <c r="BI87" s="96">
        <v>0.0</v>
      </c>
      <c r="BJ87" s="96">
        <v>0.0</v>
      </c>
      <c r="BK87" s="96">
        <v>0.0</v>
      </c>
      <c r="BL87" s="96">
        <v>0.0</v>
      </c>
      <c r="BM87" s="96">
        <v>0.0</v>
      </c>
      <c r="BN87" s="96">
        <v>0.0</v>
      </c>
      <c r="BO87" s="96">
        <v>0.0</v>
      </c>
      <c r="BP87" s="96">
        <v>0.0</v>
      </c>
      <c r="BQ87" s="96">
        <v>0.0</v>
      </c>
      <c r="BR87" s="96">
        <v>0.0</v>
      </c>
      <c r="BS87" s="96">
        <v>0.0</v>
      </c>
      <c r="BT87" s="96">
        <v>0.0</v>
      </c>
      <c r="BU87" s="96">
        <v>0.0</v>
      </c>
    </row>
    <row r="88" ht="15.75" customHeight="1" outlineLevel="1">
      <c r="A88" s="99" t="s">
        <v>136</v>
      </c>
      <c r="B88" s="100">
        <f t="shared" ref="B88:BU88" si="18">SUM(B85:B87)</f>
        <v>25</v>
      </c>
      <c r="C88" s="100">
        <f t="shared" si="18"/>
        <v>15</v>
      </c>
      <c r="D88" s="100">
        <f t="shared" si="18"/>
        <v>14.925</v>
      </c>
      <c r="E88" s="100">
        <f t="shared" si="18"/>
        <v>14.850375</v>
      </c>
      <c r="F88" s="100">
        <f t="shared" si="18"/>
        <v>14.77612313</v>
      </c>
      <c r="G88" s="100">
        <f t="shared" si="18"/>
        <v>14.70224251</v>
      </c>
      <c r="H88" s="100">
        <f t="shared" si="18"/>
        <v>14.6287313</v>
      </c>
      <c r="I88" s="100">
        <f t="shared" si="18"/>
        <v>14.55558764</v>
      </c>
      <c r="J88" s="100">
        <f t="shared" si="18"/>
        <v>14.4828097</v>
      </c>
      <c r="K88" s="100">
        <f t="shared" si="18"/>
        <v>14.41039565</v>
      </c>
      <c r="L88" s="100">
        <f t="shared" si="18"/>
        <v>14.33834368</v>
      </c>
      <c r="M88" s="100">
        <f t="shared" si="18"/>
        <v>14.26665196</v>
      </c>
      <c r="N88" s="100">
        <f t="shared" si="18"/>
        <v>14.1953187</v>
      </c>
      <c r="O88" s="100">
        <f t="shared" si="18"/>
        <v>14.1243421</v>
      </c>
      <c r="P88" s="100">
        <f t="shared" si="18"/>
        <v>14.05372039</v>
      </c>
      <c r="Q88" s="100">
        <f t="shared" si="18"/>
        <v>13.98345179</v>
      </c>
      <c r="R88" s="100">
        <f t="shared" si="18"/>
        <v>13.91353453</v>
      </c>
      <c r="S88" s="100">
        <f t="shared" si="18"/>
        <v>13.84396686</v>
      </c>
      <c r="T88" s="100">
        <f t="shared" si="18"/>
        <v>13.77474703</v>
      </c>
      <c r="U88" s="100">
        <f t="shared" si="18"/>
        <v>13.70587329</v>
      </c>
      <c r="V88" s="100">
        <f t="shared" si="18"/>
        <v>13.63734392</v>
      </c>
      <c r="W88" s="100">
        <f t="shared" si="18"/>
        <v>13.5691572</v>
      </c>
      <c r="X88" s="100">
        <f t="shared" si="18"/>
        <v>13.50131142</v>
      </c>
      <c r="Y88" s="100">
        <f t="shared" si="18"/>
        <v>13.43380486</v>
      </c>
      <c r="Z88" s="100">
        <f t="shared" si="18"/>
        <v>13.36663584</v>
      </c>
      <c r="AA88" s="100">
        <f t="shared" si="18"/>
        <v>13.29980266</v>
      </c>
      <c r="AB88" s="100">
        <f t="shared" si="18"/>
        <v>13.23330364</v>
      </c>
      <c r="AC88" s="100">
        <f t="shared" si="18"/>
        <v>13.16713713</v>
      </c>
      <c r="AD88" s="100">
        <f t="shared" si="18"/>
        <v>13.10130144</v>
      </c>
      <c r="AE88" s="100">
        <f t="shared" si="18"/>
        <v>13.03579493</v>
      </c>
      <c r="AF88" s="100">
        <f t="shared" si="18"/>
        <v>12.97061596</v>
      </c>
      <c r="AG88" s="100">
        <f t="shared" si="18"/>
        <v>12.90576288</v>
      </c>
      <c r="AH88" s="100">
        <f t="shared" si="18"/>
        <v>12.84123406</v>
      </c>
      <c r="AI88" s="100">
        <f t="shared" si="18"/>
        <v>12.77702789</v>
      </c>
      <c r="AJ88" s="100">
        <f t="shared" si="18"/>
        <v>12.71314275</v>
      </c>
      <c r="AK88" s="100">
        <f t="shared" si="18"/>
        <v>12.64957704</v>
      </c>
      <c r="AL88" s="100">
        <f t="shared" si="18"/>
        <v>12.58632916</v>
      </c>
      <c r="AM88" s="100">
        <f t="shared" si="18"/>
        <v>12.52339751</v>
      </c>
      <c r="AN88" s="100">
        <f t="shared" si="18"/>
        <v>12.46078052</v>
      </c>
      <c r="AO88" s="100">
        <f t="shared" si="18"/>
        <v>12.39847662</v>
      </c>
      <c r="AP88" s="100">
        <f t="shared" si="18"/>
        <v>12.33648424</v>
      </c>
      <c r="AQ88" s="100">
        <f t="shared" si="18"/>
        <v>12.27480182</v>
      </c>
      <c r="AR88" s="100">
        <f t="shared" si="18"/>
        <v>12.21342781</v>
      </c>
      <c r="AS88" s="100">
        <f t="shared" si="18"/>
        <v>12.15236067</v>
      </c>
      <c r="AT88" s="100">
        <f t="shared" si="18"/>
        <v>12.09159886</v>
      </c>
      <c r="AU88" s="100">
        <f t="shared" si="18"/>
        <v>12.03114087</v>
      </c>
      <c r="AV88" s="100">
        <f t="shared" si="18"/>
        <v>11.97098517</v>
      </c>
      <c r="AW88" s="100">
        <f t="shared" si="18"/>
        <v>11.91113024</v>
      </c>
      <c r="AX88" s="100">
        <f t="shared" si="18"/>
        <v>11.85157459</v>
      </c>
      <c r="AY88" s="100">
        <f t="shared" si="18"/>
        <v>11.79231672</v>
      </c>
      <c r="AZ88" s="100">
        <f t="shared" si="18"/>
        <v>11.73335513</v>
      </c>
      <c r="BA88" s="100">
        <f t="shared" si="18"/>
        <v>11.67468836</v>
      </c>
      <c r="BB88" s="100">
        <f t="shared" si="18"/>
        <v>11.61631491</v>
      </c>
      <c r="BC88" s="100">
        <f t="shared" si="18"/>
        <v>11.55823334</v>
      </c>
      <c r="BD88" s="100">
        <f t="shared" si="18"/>
        <v>11.50044217</v>
      </c>
      <c r="BE88" s="100">
        <f t="shared" si="18"/>
        <v>11.44293996</v>
      </c>
      <c r="BF88" s="100">
        <f t="shared" si="18"/>
        <v>11.38572526</v>
      </c>
      <c r="BG88" s="100">
        <f t="shared" si="18"/>
        <v>11.32879664</v>
      </c>
      <c r="BH88" s="100">
        <f t="shared" si="18"/>
        <v>11.27215265</v>
      </c>
      <c r="BI88" s="100">
        <f t="shared" si="18"/>
        <v>11.21579189</v>
      </c>
      <c r="BJ88" s="100">
        <f t="shared" si="18"/>
        <v>11.15971293</v>
      </c>
      <c r="BK88" s="100">
        <f t="shared" si="18"/>
        <v>11.10391437</v>
      </c>
      <c r="BL88" s="100">
        <f t="shared" si="18"/>
        <v>11.04839479</v>
      </c>
      <c r="BM88" s="100">
        <f t="shared" si="18"/>
        <v>10.99315282</v>
      </c>
      <c r="BN88" s="100">
        <f t="shared" si="18"/>
        <v>10.93818706</v>
      </c>
      <c r="BO88" s="100">
        <f t="shared" si="18"/>
        <v>10.88349612</v>
      </c>
      <c r="BP88" s="100">
        <f t="shared" si="18"/>
        <v>10.82907864</v>
      </c>
      <c r="BQ88" s="100">
        <f t="shared" si="18"/>
        <v>10.77493325</v>
      </c>
      <c r="BR88" s="100">
        <f t="shared" si="18"/>
        <v>10.72105858</v>
      </c>
      <c r="BS88" s="100">
        <f t="shared" si="18"/>
        <v>10.66745329</v>
      </c>
      <c r="BT88" s="100">
        <f t="shared" si="18"/>
        <v>10.61411602</v>
      </c>
      <c r="BU88" s="100">
        <f t="shared" si="18"/>
        <v>10.45543499</v>
      </c>
    </row>
    <row r="89" ht="15.75" customHeight="1" outlineLevel="1">
      <c r="A89" s="90"/>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91"/>
      <c r="AN89" s="91"/>
      <c r="AO89" s="91"/>
      <c r="AP89" s="91"/>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row>
    <row r="90" ht="15.75" customHeight="1" outlineLevel="1">
      <c r="A90" s="101" t="s">
        <v>138</v>
      </c>
      <c r="B90" s="102">
        <f t="shared" ref="B90:BU90" si="19">B83-B88</f>
        <v>-34.28</v>
      </c>
      <c r="C90" s="102">
        <f t="shared" si="19"/>
        <v>8.88</v>
      </c>
      <c r="D90" s="102">
        <f t="shared" si="19"/>
        <v>8.8356</v>
      </c>
      <c r="E90" s="102">
        <f t="shared" si="19"/>
        <v>8.791422</v>
      </c>
      <c r="F90" s="102">
        <f t="shared" si="19"/>
        <v>8.74746489</v>
      </c>
      <c r="G90" s="102">
        <f t="shared" si="19"/>
        <v>8.703727566</v>
      </c>
      <c r="H90" s="102">
        <f t="shared" si="19"/>
        <v>8.660208928</v>
      </c>
      <c r="I90" s="102">
        <f t="shared" si="19"/>
        <v>8.616907883</v>
      </c>
      <c r="J90" s="102">
        <f t="shared" si="19"/>
        <v>8.573823344</v>
      </c>
      <c r="K90" s="102">
        <f t="shared" si="19"/>
        <v>8.530954227</v>
      </c>
      <c r="L90" s="102">
        <f t="shared" si="19"/>
        <v>8.488299456</v>
      </c>
      <c r="M90" s="102">
        <f t="shared" si="19"/>
        <v>8.445857959</v>
      </c>
      <c r="N90" s="102">
        <f t="shared" si="19"/>
        <v>9.08159709</v>
      </c>
      <c r="O90" s="102">
        <f t="shared" si="19"/>
        <v>9.036189104</v>
      </c>
      <c r="P90" s="102">
        <f t="shared" si="19"/>
        <v>8.991008159</v>
      </c>
      <c r="Q90" s="102">
        <f t="shared" si="19"/>
        <v>8.946053118</v>
      </c>
      <c r="R90" s="102">
        <f t="shared" si="19"/>
        <v>8.901322852</v>
      </c>
      <c r="S90" s="102">
        <f t="shared" si="19"/>
        <v>8.856816238</v>
      </c>
      <c r="T90" s="102">
        <f t="shared" si="19"/>
        <v>8.812532157</v>
      </c>
      <c r="U90" s="102">
        <f t="shared" si="19"/>
        <v>8.768469496</v>
      </c>
      <c r="V90" s="102">
        <f t="shared" si="19"/>
        <v>8.724627149</v>
      </c>
      <c r="W90" s="102">
        <f t="shared" si="19"/>
        <v>8.681004013</v>
      </c>
      <c r="X90" s="102">
        <f t="shared" si="19"/>
        <v>8.637598993</v>
      </c>
      <c r="Y90" s="102">
        <f t="shared" si="19"/>
        <v>8.594410998</v>
      </c>
      <c r="Z90" s="102">
        <f t="shared" si="19"/>
        <v>9.208981186</v>
      </c>
      <c r="AA90" s="102">
        <f t="shared" si="19"/>
        <v>9.16293628</v>
      </c>
      <c r="AB90" s="102">
        <f t="shared" si="19"/>
        <v>9.117121599</v>
      </c>
      <c r="AC90" s="102">
        <f t="shared" si="19"/>
        <v>9.071535991</v>
      </c>
      <c r="AD90" s="102">
        <f t="shared" si="19"/>
        <v>9.026178311</v>
      </c>
      <c r="AE90" s="102">
        <f t="shared" si="19"/>
        <v>8.981047419</v>
      </c>
      <c r="AF90" s="102">
        <f t="shared" si="19"/>
        <v>8.936142182</v>
      </c>
      <c r="AG90" s="102">
        <f t="shared" si="19"/>
        <v>8.891461471</v>
      </c>
      <c r="AH90" s="102">
        <f t="shared" si="19"/>
        <v>8.847004164</v>
      </c>
      <c r="AI90" s="102">
        <f t="shared" si="19"/>
        <v>8.802769143</v>
      </c>
      <c r="AJ90" s="102">
        <f t="shared" si="19"/>
        <v>8.758755298</v>
      </c>
      <c r="AK90" s="103">
        <f t="shared" si="19"/>
        <v>8.714961521</v>
      </c>
      <c r="AL90" s="103">
        <f t="shared" si="19"/>
        <v>9.30911819</v>
      </c>
      <c r="AM90" s="103">
        <f t="shared" si="19"/>
        <v>9.262572599</v>
      </c>
      <c r="AN90" s="103">
        <f t="shared" si="19"/>
        <v>9.216259736</v>
      </c>
      <c r="AO90" s="103">
        <f t="shared" si="19"/>
        <v>9.170178437</v>
      </c>
      <c r="AP90" s="103">
        <f t="shared" si="19"/>
        <v>9.124327545</v>
      </c>
      <c r="AQ90" s="103">
        <f t="shared" si="19"/>
        <v>9.078705907</v>
      </c>
      <c r="AR90" s="103">
        <f t="shared" si="19"/>
        <v>9.033312377</v>
      </c>
      <c r="AS90" s="103">
        <f t="shared" si="19"/>
        <v>8.988145816</v>
      </c>
      <c r="AT90" s="103">
        <f t="shared" si="19"/>
        <v>8.943205086</v>
      </c>
      <c r="AU90" s="103">
        <f t="shared" si="19"/>
        <v>8.898489061</v>
      </c>
      <c r="AV90" s="103">
        <f t="shared" si="19"/>
        <v>8.853996616</v>
      </c>
      <c r="AW90" s="103">
        <f t="shared" si="19"/>
        <v>8.809726633</v>
      </c>
      <c r="AX90" s="103">
        <f t="shared" si="19"/>
        <v>9.384195577</v>
      </c>
      <c r="AY90" s="103">
        <f t="shared" si="19"/>
        <v>9.337274599</v>
      </c>
      <c r="AZ90" s="103">
        <f t="shared" si="19"/>
        <v>9.290588226</v>
      </c>
      <c r="BA90" s="103">
        <f t="shared" si="19"/>
        <v>9.244135285</v>
      </c>
      <c r="BB90" s="103">
        <f t="shared" si="19"/>
        <v>9.197914609</v>
      </c>
      <c r="BC90" s="103">
        <f t="shared" si="19"/>
        <v>9.151925036</v>
      </c>
      <c r="BD90" s="103">
        <f t="shared" si="19"/>
        <v>9.10616541</v>
      </c>
      <c r="BE90" s="103">
        <f t="shared" si="19"/>
        <v>9.060634583</v>
      </c>
      <c r="BF90" s="103">
        <f t="shared" si="19"/>
        <v>9.015331411</v>
      </c>
      <c r="BG90" s="103">
        <f t="shared" si="19"/>
        <v>8.970254753</v>
      </c>
      <c r="BH90" s="103">
        <f t="shared" si="19"/>
        <v>8.92540348</v>
      </c>
      <c r="BI90" s="103">
        <f t="shared" si="19"/>
        <v>8.880776462</v>
      </c>
      <c r="BJ90" s="103">
        <f t="shared" si="19"/>
        <v>8.83637258</v>
      </c>
      <c r="BK90" s="103">
        <f t="shared" si="19"/>
        <v>8.792190717</v>
      </c>
      <c r="BL90" s="103">
        <f t="shared" si="19"/>
        <v>8.748229763</v>
      </c>
      <c r="BM90" s="103">
        <f t="shared" si="19"/>
        <v>8.704488615</v>
      </c>
      <c r="BN90" s="103">
        <f t="shared" si="19"/>
        <v>8.660966172</v>
      </c>
      <c r="BO90" s="103">
        <f t="shared" si="19"/>
        <v>8.617661341</v>
      </c>
      <c r="BP90" s="103">
        <f t="shared" si="19"/>
        <v>8.574573034</v>
      </c>
      <c r="BQ90" s="103">
        <f t="shared" si="19"/>
        <v>8.531700169</v>
      </c>
      <c r="BR90" s="103">
        <f t="shared" si="19"/>
        <v>8.489041668</v>
      </c>
      <c r="BS90" s="103">
        <f t="shared" si="19"/>
        <v>8.44659646</v>
      </c>
      <c r="BT90" s="103">
        <f t="shared" si="19"/>
        <v>8.404363477</v>
      </c>
      <c r="BU90" s="103">
        <f t="shared" si="19"/>
        <v>9.611808579</v>
      </c>
    </row>
    <row r="91" ht="15.75" customHeight="1" outlineLevel="1">
      <c r="A91" s="104" t="s">
        <v>140</v>
      </c>
      <c r="B91" s="105">
        <f t="shared" ref="B91:BU91" si="20">(B83-B88)/B83</f>
        <v>3.693965517</v>
      </c>
      <c r="C91" s="105">
        <f t="shared" si="20"/>
        <v>0.3718592965</v>
      </c>
      <c r="D91" s="105">
        <f t="shared" si="20"/>
        <v>0.3718592965</v>
      </c>
      <c r="E91" s="105">
        <f t="shared" si="20"/>
        <v>0.3718592965</v>
      </c>
      <c r="F91" s="105">
        <f t="shared" si="20"/>
        <v>0.3718592965</v>
      </c>
      <c r="G91" s="105">
        <f t="shared" si="20"/>
        <v>0.3718592965</v>
      </c>
      <c r="H91" s="105">
        <f t="shared" si="20"/>
        <v>0.3718592965</v>
      </c>
      <c r="I91" s="105">
        <f t="shared" si="20"/>
        <v>0.3718592965</v>
      </c>
      <c r="J91" s="105">
        <f t="shared" si="20"/>
        <v>0.3718592965</v>
      </c>
      <c r="K91" s="105">
        <f t="shared" si="20"/>
        <v>0.3718592965</v>
      </c>
      <c r="L91" s="105">
        <f t="shared" si="20"/>
        <v>0.3718592965</v>
      </c>
      <c r="M91" s="105">
        <f t="shared" si="20"/>
        <v>0.3718592965</v>
      </c>
      <c r="N91" s="105">
        <f t="shared" si="20"/>
        <v>0.3901546568</v>
      </c>
      <c r="O91" s="105">
        <f t="shared" si="20"/>
        <v>0.3901546568</v>
      </c>
      <c r="P91" s="105">
        <f t="shared" si="20"/>
        <v>0.3901546568</v>
      </c>
      <c r="Q91" s="105">
        <f t="shared" si="20"/>
        <v>0.3901546568</v>
      </c>
      <c r="R91" s="105">
        <f t="shared" si="20"/>
        <v>0.3901546568</v>
      </c>
      <c r="S91" s="105">
        <f t="shared" si="20"/>
        <v>0.3901546568</v>
      </c>
      <c r="T91" s="105">
        <f t="shared" si="20"/>
        <v>0.3901546568</v>
      </c>
      <c r="U91" s="105">
        <f t="shared" si="20"/>
        <v>0.3901546568</v>
      </c>
      <c r="V91" s="105">
        <f t="shared" si="20"/>
        <v>0.3901546568</v>
      </c>
      <c r="W91" s="105">
        <f t="shared" si="20"/>
        <v>0.3901546568</v>
      </c>
      <c r="X91" s="105">
        <f t="shared" si="20"/>
        <v>0.3901546568</v>
      </c>
      <c r="Y91" s="105">
        <f t="shared" si="20"/>
        <v>0.3901546568</v>
      </c>
      <c r="Z91" s="105">
        <f t="shared" si="20"/>
        <v>0.4079171425</v>
      </c>
      <c r="AA91" s="105">
        <f t="shared" si="20"/>
        <v>0.4079171425</v>
      </c>
      <c r="AB91" s="105">
        <f t="shared" si="20"/>
        <v>0.4079171425</v>
      </c>
      <c r="AC91" s="105">
        <f t="shared" si="20"/>
        <v>0.4079171425</v>
      </c>
      <c r="AD91" s="105">
        <f t="shared" si="20"/>
        <v>0.4079171425</v>
      </c>
      <c r="AE91" s="105">
        <f t="shared" si="20"/>
        <v>0.4079171425</v>
      </c>
      <c r="AF91" s="105">
        <f t="shared" si="20"/>
        <v>0.4079171425</v>
      </c>
      <c r="AG91" s="105">
        <f t="shared" si="20"/>
        <v>0.4079171425</v>
      </c>
      <c r="AH91" s="105">
        <f t="shared" si="20"/>
        <v>0.4079171425</v>
      </c>
      <c r="AI91" s="105">
        <f t="shared" si="20"/>
        <v>0.4079171425</v>
      </c>
      <c r="AJ91" s="105">
        <f t="shared" si="20"/>
        <v>0.4079171425</v>
      </c>
      <c r="AK91" s="106">
        <f t="shared" si="20"/>
        <v>0.4079171425</v>
      </c>
      <c r="AL91" s="106">
        <f t="shared" si="20"/>
        <v>0.4251622743</v>
      </c>
      <c r="AM91" s="106">
        <f t="shared" si="20"/>
        <v>0.4251622743</v>
      </c>
      <c r="AN91" s="106">
        <f t="shared" si="20"/>
        <v>0.4251622743</v>
      </c>
      <c r="AO91" s="106">
        <f t="shared" si="20"/>
        <v>0.4251622743</v>
      </c>
      <c r="AP91" s="106">
        <f t="shared" si="20"/>
        <v>0.4251622743</v>
      </c>
      <c r="AQ91" s="106">
        <f t="shared" si="20"/>
        <v>0.4251622743</v>
      </c>
      <c r="AR91" s="106">
        <f t="shared" si="20"/>
        <v>0.4251622743</v>
      </c>
      <c r="AS91" s="106">
        <f t="shared" si="20"/>
        <v>0.4251622743</v>
      </c>
      <c r="AT91" s="106">
        <f t="shared" si="20"/>
        <v>0.4251622743</v>
      </c>
      <c r="AU91" s="106">
        <f t="shared" si="20"/>
        <v>0.4251622743</v>
      </c>
      <c r="AV91" s="106">
        <f t="shared" si="20"/>
        <v>0.4251622743</v>
      </c>
      <c r="AW91" s="106">
        <f t="shared" si="20"/>
        <v>0.4251622743</v>
      </c>
      <c r="AX91" s="106">
        <f t="shared" si="20"/>
        <v>0.4419051207</v>
      </c>
      <c r="AY91" s="106">
        <f t="shared" si="20"/>
        <v>0.4419051207</v>
      </c>
      <c r="AZ91" s="106">
        <f t="shared" si="20"/>
        <v>0.4419051207</v>
      </c>
      <c r="BA91" s="106">
        <f t="shared" si="20"/>
        <v>0.4419051207</v>
      </c>
      <c r="BB91" s="106">
        <f t="shared" si="20"/>
        <v>0.4419051207</v>
      </c>
      <c r="BC91" s="106">
        <f t="shared" si="20"/>
        <v>0.4419051207</v>
      </c>
      <c r="BD91" s="106">
        <f t="shared" si="20"/>
        <v>0.4419051207</v>
      </c>
      <c r="BE91" s="106">
        <f t="shared" si="20"/>
        <v>0.4419051207</v>
      </c>
      <c r="BF91" s="106">
        <f t="shared" si="20"/>
        <v>0.4419051207</v>
      </c>
      <c r="BG91" s="106">
        <f t="shared" si="20"/>
        <v>0.4419051207</v>
      </c>
      <c r="BH91" s="106">
        <f t="shared" si="20"/>
        <v>0.4419051207</v>
      </c>
      <c r="BI91" s="106">
        <f t="shared" si="20"/>
        <v>0.4419051207</v>
      </c>
      <c r="BJ91" s="106">
        <f t="shared" si="20"/>
        <v>0.4419051207</v>
      </c>
      <c r="BK91" s="106">
        <f t="shared" si="20"/>
        <v>0.4419051207</v>
      </c>
      <c r="BL91" s="106">
        <f t="shared" si="20"/>
        <v>0.4419051207</v>
      </c>
      <c r="BM91" s="106">
        <f t="shared" si="20"/>
        <v>0.4419051207</v>
      </c>
      <c r="BN91" s="106">
        <f t="shared" si="20"/>
        <v>0.4419051207</v>
      </c>
      <c r="BO91" s="106">
        <f t="shared" si="20"/>
        <v>0.4419051207</v>
      </c>
      <c r="BP91" s="106">
        <f t="shared" si="20"/>
        <v>0.4419051207</v>
      </c>
      <c r="BQ91" s="106">
        <f t="shared" si="20"/>
        <v>0.4419051207</v>
      </c>
      <c r="BR91" s="106">
        <f t="shared" si="20"/>
        <v>0.4419051207</v>
      </c>
      <c r="BS91" s="106">
        <f t="shared" si="20"/>
        <v>0.4419051207</v>
      </c>
      <c r="BT91" s="106">
        <f t="shared" si="20"/>
        <v>0.4419051207</v>
      </c>
      <c r="BU91" s="106">
        <f t="shared" si="20"/>
        <v>0.4789800128</v>
      </c>
    </row>
    <row r="92" ht="15.75" customHeight="1" outlineLevel="1">
      <c r="A92" s="104"/>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c r="AA92" s="105"/>
      <c r="AB92" s="105"/>
      <c r="AC92" s="105"/>
      <c r="AD92" s="105"/>
      <c r="AE92" s="105"/>
      <c r="AF92" s="105"/>
      <c r="AG92" s="105"/>
      <c r="AH92" s="105"/>
      <c r="AI92" s="105"/>
      <c r="AJ92" s="105"/>
      <c r="AK92" s="106"/>
      <c r="AL92" s="106"/>
      <c r="AM92" s="106"/>
      <c r="AN92" s="106"/>
      <c r="AO92" s="106"/>
      <c r="AP92" s="106"/>
      <c r="AQ92" s="106"/>
      <c r="AR92" s="106"/>
      <c r="AS92" s="106"/>
      <c r="AT92" s="106"/>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row>
    <row r="93" ht="15.75" customHeight="1" outlineLevel="1">
      <c r="A93" s="101" t="s">
        <v>161</v>
      </c>
      <c r="B93" s="102">
        <f t="shared" ref="B93:BU93" si="21">B90-B78</f>
        <v>-169.28</v>
      </c>
      <c r="C93" s="102">
        <f t="shared" si="21"/>
        <v>8.88</v>
      </c>
      <c r="D93" s="102">
        <f t="shared" si="21"/>
        <v>8.8356</v>
      </c>
      <c r="E93" s="102">
        <f t="shared" si="21"/>
        <v>8.791422</v>
      </c>
      <c r="F93" s="102">
        <f t="shared" si="21"/>
        <v>8.74746489</v>
      </c>
      <c r="G93" s="102">
        <f t="shared" si="21"/>
        <v>8.703727566</v>
      </c>
      <c r="H93" s="102">
        <f t="shared" si="21"/>
        <v>8.660208928</v>
      </c>
      <c r="I93" s="102">
        <f t="shared" si="21"/>
        <v>8.616907883</v>
      </c>
      <c r="J93" s="102">
        <f t="shared" si="21"/>
        <v>8.573823344</v>
      </c>
      <c r="K93" s="102">
        <f t="shared" si="21"/>
        <v>8.530954227</v>
      </c>
      <c r="L93" s="102">
        <f t="shared" si="21"/>
        <v>8.488299456</v>
      </c>
      <c r="M93" s="102">
        <f t="shared" si="21"/>
        <v>8.445857959</v>
      </c>
      <c r="N93" s="102">
        <f t="shared" si="21"/>
        <v>9.08159709</v>
      </c>
      <c r="O93" s="102">
        <f t="shared" si="21"/>
        <v>9.036189104</v>
      </c>
      <c r="P93" s="102">
        <f t="shared" si="21"/>
        <v>8.991008159</v>
      </c>
      <c r="Q93" s="102">
        <f t="shared" si="21"/>
        <v>8.946053118</v>
      </c>
      <c r="R93" s="102">
        <f t="shared" si="21"/>
        <v>8.901322852</v>
      </c>
      <c r="S93" s="102">
        <f t="shared" si="21"/>
        <v>8.856816238</v>
      </c>
      <c r="T93" s="102">
        <f t="shared" si="21"/>
        <v>8.812532157</v>
      </c>
      <c r="U93" s="102">
        <f t="shared" si="21"/>
        <v>8.768469496</v>
      </c>
      <c r="V93" s="102">
        <f t="shared" si="21"/>
        <v>8.724627149</v>
      </c>
      <c r="W93" s="102">
        <f t="shared" si="21"/>
        <v>8.681004013</v>
      </c>
      <c r="X93" s="102">
        <f t="shared" si="21"/>
        <v>8.637598993</v>
      </c>
      <c r="Y93" s="102">
        <f t="shared" si="21"/>
        <v>8.594410998</v>
      </c>
      <c r="Z93" s="102">
        <f t="shared" si="21"/>
        <v>9.208981186</v>
      </c>
      <c r="AA93" s="102">
        <f t="shared" si="21"/>
        <v>9.16293628</v>
      </c>
      <c r="AB93" s="102">
        <f t="shared" si="21"/>
        <v>9.117121599</v>
      </c>
      <c r="AC93" s="102">
        <f t="shared" si="21"/>
        <v>9.071535991</v>
      </c>
      <c r="AD93" s="102">
        <f t="shared" si="21"/>
        <v>9.026178311</v>
      </c>
      <c r="AE93" s="102">
        <f t="shared" si="21"/>
        <v>8.981047419</v>
      </c>
      <c r="AF93" s="102">
        <f t="shared" si="21"/>
        <v>8.936142182</v>
      </c>
      <c r="AG93" s="102">
        <f t="shared" si="21"/>
        <v>8.891461471</v>
      </c>
      <c r="AH93" s="102">
        <f t="shared" si="21"/>
        <v>8.847004164</v>
      </c>
      <c r="AI93" s="102">
        <f t="shared" si="21"/>
        <v>8.802769143</v>
      </c>
      <c r="AJ93" s="102">
        <f t="shared" si="21"/>
        <v>8.758755298</v>
      </c>
      <c r="AK93" s="103">
        <f t="shared" si="21"/>
        <v>8.714961521</v>
      </c>
      <c r="AL93" s="103">
        <f t="shared" si="21"/>
        <v>9.30911819</v>
      </c>
      <c r="AM93" s="103">
        <f t="shared" si="21"/>
        <v>9.262572599</v>
      </c>
      <c r="AN93" s="103">
        <f t="shared" si="21"/>
        <v>9.216259736</v>
      </c>
      <c r="AO93" s="103">
        <f t="shared" si="21"/>
        <v>9.170178437</v>
      </c>
      <c r="AP93" s="103">
        <f t="shared" si="21"/>
        <v>9.124327545</v>
      </c>
      <c r="AQ93" s="103">
        <f t="shared" si="21"/>
        <v>9.078705907</v>
      </c>
      <c r="AR93" s="103">
        <f t="shared" si="21"/>
        <v>9.033312377</v>
      </c>
      <c r="AS93" s="103">
        <f t="shared" si="21"/>
        <v>8.988145816</v>
      </c>
      <c r="AT93" s="103">
        <f t="shared" si="21"/>
        <v>8.943205086</v>
      </c>
      <c r="AU93" s="103">
        <f t="shared" si="21"/>
        <v>8.898489061</v>
      </c>
      <c r="AV93" s="103">
        <f t="shared" si="21"/>
        <v>8.853996616</v>
      </c>
      <c r="AW93" s="103">
        <f t="shared" si="21"/>
        <v>8.809726633</v>
      </c>
      <c r="AX93" s="103">
        <f t="shared" si="21"/>
        <v>9.384195577</v>
      </c>
      <c r="AY93" s="103">
        <f t="shared" si="21"/>
        <v>9.337274599</v>
      </c>
      <c r="AZ93" s="103">
        <f t="shared" si="21"/>
        <v>9.290588226</v>
      </c>
      <c r="BA93" s="103">
        <f t="shared" si="21"/>
        <v>9.244135285</v>
      </c>
      <c r="BB93" s="103">
        <f t="shared" si="21"/>
        <v>9.197914609</v>
      </c>
      <c r="BC93" s="103">
        <f t="shared" si="21"/>
        <v>9.151925036</v>
      </c>
      <c r="BD93" s="103">
        <f t="shared" si="21"/>
        <v>9.10616541</v>
      </c>
      <c r="BE93" s="103">
        <f t="shared" si="21"/>
        <v>9.060634583</v>
      </c>
      <c r="BF93" s="103">
        <f t="shared" si="21"/>
        <v>9.015331411</v>
      </c>
      <c r="BG93" s="103">
        <f t="shared" si="21"/>
        <v>8.970254753</v>
      </c>
      <c r="BH93" s="103">
        <f t="shared" si="21"/>
        <v>8.92540348</v>
      </c>
      <c r="BI93" s="103">
        <f t="shared" si="21"/>
        <v>8.880776462</v>
      </c>
      <c r="BJ93" s="103">
        <f t="shared" si="21"/>
        <v>8.83637258</v>
      </c>
      <c r="BK93" s="103">
        <f t="shared" si="21"/>
        <v>8.792190717</v>
      </c>
      <c r="BL93" s="103">
        <f t="shared" si="21"/>
        <v>8.748229763</v>
      </c>
      <c r="BM93" s="103">
        <f t="shared" si="21"/>
        <v>8.704488615</v>
      </c>
      <c r="BN93" s="103">
        <f t="shared" si="21"/>
        <v>8.660966172</v>
      </c>
      <c r="BO93" s="103">
        <f t="shared" si="21"/>
        <v>8.617661341</v>
      </c>
      <c r="BP93" s="103">
        <f t="shared" si="21"/>
        <v>8.574573034</v>
      </c>
      <c r="BQ93" s="103">
        <f t="shared" si="21"/>
        <v>8.531700169</v>
      </c>
      <c r="BR93" s="103">
        <f t="shared" si="21"/>
        <v>8.489041668</v>
      </c>
      <c r="BS93" s="103">
        <f t="shared" si="21"/>
        <v>8.44659646</v>
      </c>
      <c r="BT93" s="103">
        <f t="shared" si="21"/>
        <v>8.404363477</v>
      </c>
      <c r="BU93" s="103">
        <f t="shared" si="21"/>
        <v>9.611808579</v>
      </c>
    </row>
    <row r="94" ht="15.75" customHeight="1">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60"/>
      <c r="AM94" s="60"/>
      <c r="AN94" s="60"/>
      <c r="AO94" s="60"/>
      <c r="AP94" s="60"/>
      <c r="AQ94" s="60"/>
      <c r="AR94" s="60"/>
      <c r="AS94" s="60"/>
      <c r="AT94" s="60"/>
      <c r="AU94" s="60"/>
      <c r="AV94" s="60"/>
      <c r="AW94" s="60"/>
      <c r="AX94" s="60"/>
      <c r="AY94" s="60"/>
      <c r="AZ94" s="60"/>
      <c r="BA94" s="60"/>
      <c r="BB94" s="60"/>
      <c r="BC94" s="60"/>
      <c r="BD94" s="60"/>
      <c r="BE94" s="60"/>
      <c r="BF94" s="60"/>
      <c r="BG94" s="60"/>
      <c r="BH94" s="60"/>
      <c r="BI94" s="60"/>
      <c r="BJ94" s="60"/>
      <c r="BK94" s="60"/>
      <c r="BL94" s="60"/>
      <c r="BM94" s="60"/>
      <c r="BN94" s="60"/>
      <c r="BO94" s="60"/>
      <c r="BP94" s="60"/>
      <c r="BQ94" s="60"/>
      <c r="BR94" s="60"/>
      <c r="BS94" s="60"/>
      <c r="BT94" s="60"/>
      <c r="BU94" s="60"/>
    </row>
    <row r="95" ht="15.75" hidden="1" customHeight="1" outlineLevel="1">
      <c r="A95" s="60" t="s">
        <v>162</v>
      </c>
      <c r="B95" s="82">
        <f>SUM(B83:AK83)</f>
        <v>782.2789591</v>
      </c>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60"/>
      <c r="AM95" s="60"/>
      <c r="AN95" s="60"/>
      <c r="AO95" s="60"/>
      <c r="AP95" s="60"/>
      <c r="AQ95" s="60"/>
      <c r="AR95" s="60"/>
      <c r="AS95" s="60"/>
      <c r="AT95" s="60"/>
      <c r="AU95" s="60"/>
      <c r="AV95" s="60"/>
      <c r="AW95" s="60"/>
      <c r="AX95" s="60"/>
      <c r="AY95" s="60"/>
      <c r="AZ95" s="60"/>
      <c r="BA95" s="60"/>
      <c r="BB95" s="60"/>
      <c r="BC95" s="60"/>
      <c r="BD95" s="60"/>
      <c r="BE95" s="60"/>
      <c r="BF95" s="60"/>
      <c r="BG95" s="60"/>
      <c r="BH95" s="60"/>
      <c r="BI95" s="60"/>
      <c r="BJ95" s="60"/>
      <c r="BK95" s="60"/>
      <c r="BL95" s="60"/>
      <c r="BM95" s="60"/>
      <c r="BN95" s="60"/>
      <c r="BO95" s="60"/>
      <c r="BP95" s="60"/>
      <c r="BQ95" s="60"/>
      <c r="BR95" s="60"/>
      <c r="BS95" s="60"/>
      <c r="BT95" s="60"/>
      <c r="BU95" s="60"/>
    </row>
    <row r="96" ht="15.75" hidden="1" customHeight="1" outlineLevel="1">
      <c r="A96" s="60" t="s">
        <v>163</v>
      </c>
      <c r="B96" s="82">
        <f>SUM(B88:AK88)</f>
        <v>507.7341689</v>
      </c>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c r="BL96" s="60"/>
      <c r="BM96" s="60"/>
      <c r="BN96" s="60"/>
      <c r="BO96" s="60"/>
      <c r="BP96" s="60"/>
      <c r="BQ96" s="60"/>
      <c r="BR96" s="60"/>
      <c r="BS96" s="60"/>
      <c r="BT96" s="60"/>
      <c r="BU96" s="60"/>
    </row>
    <row r="97" ht="15.75" hidden="1" customHeight="1" outlineLevel="1">
      <c r="A97" s="60" t="s">
        <v>164</v>
      </c>
      <c r="B97" s="82">
        <f>B95-B96</f>
        <v>274.5447902</v>
      </c>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60"/>
      <c r="AM97" s="60"/>
      <c r="AN97" s="60"/>
      <c r="AO97" s="60"/>
      <c r="AP97" s="60"/>
      <c r="AQ97" s="60"/>
      <c r="AR97" s="60"/>
      <c r="AS97" s="60"/>
      <c r="AT97" s="60"/>
      <c r="AU97" s="60"/>
      <c r="AV97" s="60"/>
      <c r="AW97" s="60"/>
      <c r="AX97" s="60"/>
      <c r="AY97" s="60"/>
      <c r="AZ97" s="60"/>
      <c r="BA97" s="60"/>
      <c r="BB97" s="60"/>
      <c r="BC97" s="60"/>
      <c r="BD97" s="60"/>
      <c r="BE97" s="60"/>
      <c r="BF97" s="60"/>
      <c r="BG97" s="60"/>
      <c r="BH97" s="60"/>
      <c r="BI97" s="60"/>
      <c r="BJ97" s="60"/>
      <c r="BK97" s="60"/>
      <c r="BL97" s="60"/>
      <c r="BM97" s="60"/>
      <c r="BN97" s="60"/>
      <c r="BO97" s="60"/>
      <c r="BP97" s="60"/>
      <c r="BQ97" s="60"/>
      <c r="BR97" s="60"/>
      <c r="BS97" s="60"/>
      <c r="BT97" s="60"/>
      <c r="BU97" s="60"/>
    </row>
    <row r="98" ht="15.75" hidden="1" customHeight="1" outlineLevel="1">
      <c r="A98" s="60" t="s">
        <v>165</v>
      </c>
      <c r="B98" s="82">
        <f t="array" ref="B98">NPV(B122,B90:AK90)</f>
        <v>274.5447902</v>
      </c>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0"/>
      <c r="BS98" s="60"/>
      <c r="BT98" s="60"/>
      <c r="BU98" s="60"/>
    </row>
    <row r="99" ht="15.75" hidden="1" customHeight="1" outlineLevel="1">
      <c r="A99" s="60" t="s">
        <v>166</v>
      </c>
      <c r="B99" s="107">
        <f>(B95-B96)/B95</f>
        <v>0.3509550998</v>
      </c>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c r="BL99" s="60"/>
      <c r="BM99" s="60"/>
      <c r="BN99" s="60"/>
      <c r="BO99" s="60"/>
      <c r="BP99" s="60"/>
      <c r="BQ99" s="60"/>
      <c r="BR99" s="60"/>
      <c r="BS99" s="60"/>
      <c r="BT99" s="60"/>
      <c r="BU99" s="60"/>
    </row>
    <row r="100" ht="15.75" hidden="1" customHeight="1" outlineLevel="1">
      <c r="A100" s="60" t="s">
        <v>167</v>
      </c>
      <c r="B100" s="82">
        <f t="array" ref="B100">NPV(B122,B93:AK93)</f>
        <v>139.5447902</v>
      </c>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c r="BL100" s="60"/>
      <c r="BM100" s="60"/>
      <c r="BN100" s="60"/>
      <c r="BO100" s="60"/>
      <c r="BP100" s="60"/>
      <c r="BQ100" s="60"/>
      <c r="BR100" s="60"/>
      <c r="BS100" s="60"/>
      <c r="BT100" s="60"/>
      <c r="BU100" s="60"/>
    </row>
    <row r="101" ht="15.75" customHeight="1" collapsed="1">
      <c r="A101" s="62"/>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c r="BL101" s="60"/>
      <c r="BM101" s="60"/>
      <c r="BN101" s="60"/>
      <c r="BO101" s="60"/>
      <c r="BP101" s="60"/>
      <c r="BQ101" s="60"/>
      <c r="BR101" s="60"/>
      <c r="BS101" s="60"/>
      <c r="BT101" s="60"/>
      <c r="BU101" s="60"/>
    </row>
    <row r="102" ht="15.75" customHeight="1">
      <c r="A102" s="62"/>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row>
    <row r="103" ht="15.75" customHeight="1">
      <c r="A103" s="108"/>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c r="BL103" s="60"/>
      <c r="BM103" s="60"/>
      <c r="BN103" s="60"/>
      <c r="BO103" s="60"/>
      <c r="BP103" s="60"/>
      <c r="BQ103" s="60"/>
      <c r="BR103" s="60"/>
      <c r="BS103" s="60"/>
      <c r="BT103" s="60"/>
      <c r="BU103" s="60"/>
    </row>
    <row r="104" ht="15.75" customHeight="1">
      <c r="A104" s="109"/>
      <c r="B104" s="11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c r="BL104" s="60"/>
      <c r="BM104" s="60"/>
      <c r="BN104" s="60"/>
      <c r="BO104" s="60"/>
      <c r="BP104" s="60"/>
      <c r="BQ104" s="60"/>
      <c r="BR104" s="60"/>
      <c r="BS104" s="60"/>
      <c r="BT104" s="60"/>
      <c r="BU104" s="60"/>
    </row>
    <row r="105" ht="15.75" customHeight="1">
      <c r="A105" s="60"/>
      <c r="B105" s="11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c r="BL105" s="60"/>
      <c r="BM105" s="60"/>
      <c r="BN105" s="60"/>
      <c r="BO105" s="60"/>
      <c r="BP105" s="60"/>
      <c r="BQ105" s="60"/>
      <c r="BR105" s="60"/>
      <c r="BS105" s="60"/>
      <c r="BT105" s="60"/>
      <c r="BU105" s="60"/>
    </row>
    <row r="106" ht="15.75" customHeight="1">
      <c r="A106" s="60"/>
      <c r="B106" s="11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c r="BL106" s="60"/>
      <c r="BM106" s="60"/>
      <c r="BN106" s="60"/>
      <c r="BO106" s="60"/>
      <c r="BP106" s="60"/>
      <c r="BQ106" s="60"/>
      <c r="BR106" s="60"/>
      <c r="BS106" s="60"/>
      <c r="BT106" s="60"/>
      <c r="BU106" s="60"/>
    </row>
    <row r="107" ht="15.75" customHeight="1">
      <c r="A107" s="109"/>
      <c r="B107" s="11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c r="BL107" s="60"/>
      <c r="BM107" s="60"/>
      <c r="BN107" s="60"/>
      <c r="BO107" s="60"/>
      <c r="BP107" s="60"/>
      <c r="BQ107" s="60"/>
      <c r="BR107" s="60"/>
      <c r="BS107" s="60"/>
      <c r="BT107" s="60"/>
      <c r="BU107" s="60"/>
    </row>
    <row r="108" ht="15.75" customHeight="1">
      <c r="A108" s="109"/>
      <c r="B108" s="11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c r="BL108" s="60"/>
      <c r="BM108" s="60"/>
      <c r="BN108" s="60"/>
      <c r="BO108" s="60"/>
      <c r="BP108" s="60"/>
      <c r="BQ108" s="60"/>
      <c r="BR108" s="60"/>
      <c r="BS108" s="60"/>
      <c r="BT108" s="60"/>
      <c r="BU108" s="60"/>
    </row>
    <row r="109" ht="15.75" customHeight="1">
      <c r="A109" s="109"/>
      <c r="B109" s="11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c r="BL109" s="60"/>
      <c r="BM109" s="60"/>
      <c r="BN109" s="60"/>
      <c r="BO109" s="60"/>
      <c r="BP109" s="60"/>
      <c r="BQ109" s="60"/>
      <c r="BR109" s="60"/>
      <c r="BS109" s="60"/>
      <c r="BT109" s="60"/>
      <c r="BU109" s="60"/>
    </row>
    <row r="110" ht="15.75" customHeight="1">
      <c r="A110" s="109"/>
      <c r="B110" s="11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c r="BL110" s="60"/>
      <c r="BM110" s="60"/>
      <c r="BN110" s="60"/>
      <c r="BO110" s="60"/>
      <c r="BP110" s="60"/>
      <c r="BQ110" s="60"/>
      <c r="BR110" s="60"/>
      <c r="BS110" s="60"/>
      <c r="BT110" s="60"/>
      <c r="BU110" s="60"/>
    </row>
    <row r="111" ht="15.75" customHeight="1">
      <c r="A111" s="109"/>
      <c r="B111" s="11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c r="BL111" s="60"/>
      <c r="BM111" s="60"/>
      <c r="BN111" s="60"/>
      <c r="BO111" s="60"/>
      <c r="BP111" s="60"/>
      <c r="BQ111" s="60"/>
      <c r="BR111" s="60"/>
      <c r="BS111" s="60"/>
      <c r="BT111" s="60"/>
      <c r="BU111" s="60"/>
    </row>
    <row r="112" ht="15.75" customHeight="1">
      <c r="A112" s="109"/>
      <c r="B112" s="11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c r="BL112" s="60"/>
      <c r="BM112" s="60"/>
      <c r="BN112" s="60"/>
      <c r="BO112" s="60"/>
      <c r="BP112" s="60"/>
      <c r="BQ112" s="60"/>
      <c r="BR112" s="60"/>
      <c r="BS112" s="60"/>
      <c r="BT112" s="60"/>
      <c r="BU112" s="60"/>
    </row>
    <row r="113" ht="15.75" customHeight="1">
      <c r="A113" s="109"/>
      <c r="B113" s="11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c r="BL113" s="60"/>
      <c r="BM113" s="60"/>
      <c r="BN113" s="60"/>
      <c r="BO113" s="60"/>
      <c r="BP113" s="60"/>
      <c r="BQ113" s="60"/>
      <c r="BR113" s="60"/>
      <c r="BS113" s="60"/>
      <c r="BT113" s="60"/>
      <c r="BU113" s="60"/>
    </row>
    <row r="114" ht="15.75" customHeight="1">
      <c r="A114" s="109"/>
      <c r="B114" s="11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c r="BL114" s="60"/>
      <c r="BM114" s="60"/>
      <c r="BN114" s="60"/>
      <c r="BO114" s="60"/>
      <c r="BP114" s="60"/>
      <c r="BQ114" s="60"/>
      <c r="BR114" s="60"/>
      <c r="BS114" s="60"/>
      <c r="BT114" s="60"/>
      <c r="BU114" s="60"/>
    </row>
    <row r="115" ht="15.75" customHeight="1">
      <c r="A115" s="109"/>
      <c r="B115" s="11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row>
    <row r="116" ht="15.75" customHeight="1">
      <c r="A116" s="109"/>
      <c r="B116" s="11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row>
    <row r="117" ht="15.75" customHeight="1">
      <c r="A117" s="109"/>
      <c r="B117" s="11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0"/>
      <c r="BS117" s="60"/>
      <c r="BT117" s="60"/>
      <c r="BU117" s="60"/>
    </row>
    <row r="118" ht="15.75" customHeight="1">
      <c r="A118" s="109"/>
      <c r="B118" s="11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0"/>
      <c r="BS118" s="60"/>
      <c r="BT118" s="60"/>
      <c r="BU118" s="60"/>
    </row>
    <row r="119" ht="15.75" customHeight="1">
      <c r="A119" s="109"/>
      <c r="B119" s="11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60"/>
      <c r="BT119" s="60"/>
      <c r="BU119" s="60"/>
    </row>
    <row r="120" ht="15.75" customHeight="1">
      <c r="A120" s="109"/>
      <c r="B120" s="11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0"/>
      <c r="BS120" s="60"/>
      <c r="BT120" s="60"/>
      <c r="BU120" s="60"/>
    </row>
    <row r="121" ht="15.75" customHeight="1">
      <c r="A121" s="109"/>
      <c r="B121" s="11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0"/>
      <c r="BS121" s="60"/>
      <c r="BT121" s="60"/>
      <c r="BU121" s="60"/>
    </row>
    <row r="122" ht="15.75" customHeight="1">
      <c r="A122" s="109"/>
      <c r="B122" s="11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c r="BL122" s="60"/>
      <c r="BM122" s="60"/>
      <c r="BN122" s="60"/>
      <c r="BO122" s="60"/>
      <c r="BP122" s="60"/>
      <c r="BQ122" s="60"/>
      <c r="BR122" s="60"/>
      <c r="BS122" s="60"/>
      <c r="BT122" s="60"/>
      <c r="BU122" s="60"/>
    </row>
    <row r="123" ht="15.75" customHeight="1">
      <c r="A123" s="109"/>
      <c r="B123" s="11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c r="BL123" s="60"/>
      <c r="BM123" s="60"/>
      <c r="BN123" s="60"/>
      <c r="BO123" s="60"/>
      <c r="BP123" s="60"/>
      <c r="BQ123" s="60"/>
      <c r="BR123" s="60"/>
      <c r="BS123" s="60"/>
      <c r="BT123" s="60"/>
      <c r="BU123" s="60"/>
    </row>
    <row r="124" ht="15.75" customHeight="1">
      <c r="A124" s="109"/>
      <c r="B124" s="11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c r="BL124" s="60"/>
      <c r="BM124" s="60"/>
      <c r="BN124" s="60"/>
      <c r="BO124" s="60"/>
      <c r="BP124" s="60"/>
      <c r="BQ124" s="60"/>
      <c r="BR124" s="60"/>
      <c r="BS124" s="60"/>
      <c r="BT124" s="60"/>
      <c r="BU124" s="60"/>
    </row>
    <row r="125" ht="15.75" customHeight="1">
      <c r="A125" s="109"/>
      <c r="B125" s="11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c r="BL125" s="60"/>
      <c r="BM125" s="60"/>
      <c r="BN125" s="60"/>
      <c r="BO125" s="60"/>
      <c r="BP125" s="60"/>
      <c r="BQ125" s="60"/>
      <c r="BR125" s="60"/>
      <c r="BS125" s="60"/>
      <c r="BT125" s="60"/>
      <c r="BU125" s="60"/>
    </row>
    <row r="126" ht="15.75" customHeight="1">
      <c r="A126" s="109"/>
      <c r="B126" s="11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c r="BL126" s="60"/>
      <c r="BM126" s="60"/>
      <c r="BN126" s="60"/>
      <c r="BO126" s="60"/>
      <c r="BP126" s="60"/>
      <c r="BQ126" s="60"/>
      <c r="BR126" s="60"/>
      <c r="BS126" s="60"/>
      <c r="BT126" s="60"/>
      <c r="BU126" s="60"/>
    </row>
    <row r="127" ht="15.75" customHeight="1">
      <c r="A127" s="109"/>
      <c r="B127" s="11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0"/>
      <c r="BS127" s="60"/>
      <c r="BT127" s="60"/>
      <c r="BU127" s="60"/>
    </row>
    <row r="128" ht="15.75" customHeight="1">
      <c r="A128" s="109"/>
      <c r="B128" s="11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0"/>
      <c r="BS128" s="60"/>
      <c r="BT128" s="60"/>
      <c r="BU128" s="60"/>
    </row>
    <row r="129" ht="15.75" customHeight="1">
      <c r="A129" s="109"/>
      <c r="B129" s="11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0"/>
      <c r="BS129" s="60"/>
      <c r="BT129" s="60"/>
      <c r="BU129" s="60"/>
    </row>
    <row r="130" ht="15.75" customHeight="1">
      <c r="A130" s="109"/>
      <c r="B130" s="11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0"/>
      <c r="BS130" s="60"/>
      <c r="BT130" s="60"/>
      <c r="BU130" s="60"/>
    </row>
    <row r="131" ht="15.75" customHeight="1">
      <c r="A131" s="109"/>
      <c r="B131" s="11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c r="BL131" s="60"/>
      <c r="BM131" s="60"/>
      <c r="BN131" s="60"/>
      <c r="BO131" s="60"/>
      <c r="BP131" s="60"/>
      <c r="BQ131" s="60"/>
      <c r="BR131" s="60"/>
      <c r="BS131" s="60"/>
      <c r="BT131" s="60"/>
      <c r="BU131" s="60"/>
    </row>
    <row r="132" ht="15.75" customHeight="1">
      <c r="A132" s="109"/>
      <c r="B132" s="11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0"/>
      <c r="BS132" s="60"/>
      <c r="BT132" s="60"/>
      <c r="BU132" s="60"/>
    </row>
    <row r="133" ht="15.75" customHeight="1">
      <c r="A133" s="109"/>
      <c r="B133" s="11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60"/>
      <c r="BT133" s="60"/>
      <c r="BU133" s="60"/>
    </row>
    <row r="134" ht="15.75" customHeight="1">
      <c r="A134" s="109"/>
      <c r="B134" s="11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0"/>
      <c r="BS134" s="60"/>
      <c r="BT134" s="60"/>
      <c r="BU134" s="60"/>
    </row>
    <row r="135" ht="15.75" customHeight="1">
      <c r="A135" s="109"/>
      <c r="B135" s="110"/>
      <c r="C135" s="109"/>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0"/>
      <c r="BS135" s="60"/>
      <c r="BT135" s="60"/>
      <c r="BU135" s="60"/>
    </row>
    <row r="136" ht="15.75" customHeight="1">
      <c r="A136" s="109"/>
      <c r="B136" s="110"/>
      <c r="C136" s="109"/>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0"/>
      <c r="BS136" s="60"/>
      <c r="BT136" s="60"/>
      <c r="BU136" s="60"/>
    </row>
    <row r="137" ht="15.75" customHeight="1">
      <c r="A137" s="109"/>
      <c r="B137" s="110"/>
      <c r="C137" s="109"/>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0"/>
      <c r="BS137" s="60"/>
      <c r="BT137" s="60"/>
      <c r="BU137" s="60"/>
    </row>
    <row r="138" ht="15.75" customHeight="1">
      <c r="A138" s="109"/>
      <c r="B138" s="110"/>
      <c r="C138" s="109"/>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c r="BN138" s="60"/>
      <c r="BO138" s="60"/>
      <c r="BP138" s="60"/>
      <c r="BQ138" s="60"/>
      <c r="BR138" s="60"/>
      <c r="BS138" s="60"/>
      <c r="BT138" s="60"/>
      <c r="BU138" s="60"/>
    </row>
    <row r="139" ht="15.75" customHeight="1">
      <c r="A139" s="109"/>
      <c r="B139" s="110"/>
      <c r="C139" s="109"/>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c r="BN139" s="60"/>
      <c r="BO139" s="60"/>
      <c r="BP139" s="60"/>
      <c r="BQ139" s="60"/>
      <c r="BR139" s="60"/>
      <c r="BS139" s="60"/>
      <c r="BT139" s="60"/>
      <c r="BU139" s="60"/>
    </row>
    <row r="140" ht="15.75" customHeight="1">
      <c r="A140" s="109"/>
      <c r="B140" s="72"/>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c r="BN140" s="60"/>
      <c r="BO140" s="60"/>
      <c r="BP140" s="60"/>
      <c r="BQ140" s="60"/>
      <c r="BR140" s="60"/>
      <c r="BS140" s="60"/>
      <c r="BT140" s="60"/>
      <c r="BU140" s="60"/>
    </row>
    <row r="141" ht="15.75" customHeight="1">
      <c r="A141" s="109"/>
      <c r="B141" s="72"/>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0"/>
      <c r="BS141" s="60"/>
      <c r="BT141" s="60"/>
      <c r="BU141" s="60"/>
    </row>
    <row r="142" ht="15.75" customHeight="1">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0"/>
      <c r="BS142" s="60"/>
      <c r="BT142" s="60"/>
      <c r="BU142" s="60"/>
    </row>
    <row r="143" ht="15.75" customHeight="1">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0"/>
      <c r="BS143" s="60"/>
      <c r="BT143" s="60"/>
      <c r="BU143" s="60"/>
    </row>
    <row r="144" ht="15.75" customHeight="1">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60"/>
      <c r="BT144" s="60"/>
      <c r="BU144" s="60"/>
    </row>
    <row r="145" ht="15.75" customHeight="1">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0"/>
      <c r="BS145" s="60"/>
      <c r="BT145" s="60"/>
      <c r="BU145" s="60"/>
    </row>
    <row r="146" ht="15.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0"/>
      <c r="BS146" s="60"/>
      <c r="BT146" s="60"/>
      <c r="BU146" s="60"/>
    </row>
    <row r="147" ht="15.75" customHeight="1">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c r="BL147" s="60"/>
      <c r="BM147" s="60"/>
      <c r="BN147" s="60"/>
      <c r="BO147" s="60"/>
      <c r="BP147" s="60"/>
      <c r="BQ147" s="60"/>
      <c r="BR147" s="60"/>
      <c r="BS147" s="60"/>
      <c r="BT147" s="60"/>
      <c r="BU147" s="60"/>
    </row>
    <row r="148" ht="15.75" customHeight="1">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c r="BL148" s="60"/>
      <c r="BM148" s="60"/>
      <c r="BN148" s="60"/>
      <c r="BO148" s="60"/>
      <c r="BP148" s="60"/>
      <c r="BQ148" s="60"/>
      <c r="BR148" s="60"/>
      <c r="BS148" s="60"/>
      <c r="BT148" s="60"/>
      <c r="BU148" s="60"/>
    </row>
    <row r="149" ht="15.75" customHeight="1">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60"/>
      <c r="BN149" s="60"/>
      <c r="BO149" s="60"/>
      <c r="BP149" s="60"/>
      <c r="BQ149" s="60"/>
      <c r="BR149" s="60"/>
      <c r="BS149" s="60"/>
      <c r="BT149" s="60"/>
      <c r="BU149" s="60"/>
    </row>
    <row r="150" ht="15.75" customHeight="1">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c r="BN150" s="60"/>
      <c r="BO150" s="60"/>
      <c r="BP150" s="60"/>
      <c r="BQ150" s="60"/>
      <c r="BR150" s="60"/>
      <c r="BS150" s="60"/>
      <c r="BT150" s="60"/>
      <c r="BU150" s="60"/>
    </row>
    <row r="151" ht="15.75" customHeight="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c r="BL151" s="60"/>
      <c r="BM151" s="60"/>
      <c r="BN151" s="60"/>
      <c r="BO151" s="60"/>
      <c r="BP151" s="60"/>
      <c r="BQ151" s="60"/>
      <c r="BR151" s="60"/>
      <c r="BS151" s="60"/>
      <c r="BT151" s="60"/>
      <c r="BU151" s="60"/>
    </row>
    <row r="152" ht="15.75" customHeight="1">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c r="BL152" s="60"/>
      <c r="BM152" s="60"/>
      <c r="BN152" s="60"/>
      <c r="BO152" s="60"/>
      <c r="BP152" s="60"/>
      <c r="BQ152" s="60"/>
      <c r="BR152" s="60"/>
      <c r="BS152" s="60"/>
      <c r="BT152" s="60"/>
      <c r="BU152" s="60"/>
    </row>
    <row r="153" ht="15.75" customHeight="1">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c r="BL153" s="60"/>
      <c r="BM153" s="60"/>
      <c r="BN153" s="60"/>
      <c r="BO153" s="60"/>
      <c r="BP153" s="60"/>
      <c r="BQ153" s="60"/>
      <c r="BR153" s="60"/>
      <c r="BS153" s="60"/>
      <c r="BT153" s="60"/>
      <c r="BU153" s="60"/>
    </row>
    <row r="154" ht="15.75" customHeight="1">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c r="BL154" s="60"/>
      <c r="BM154" s="60"/>
      <c r="BN154" s="60"/>
      <c r="BO154" s="60"/>
      <c r="BP154" s="60"/>
      <c r="BQ154" s="60"/>
      <c r="BR154" s="60"/>
      <c r="BS154" s="60"/>
      <c r="BT154" s="60"/>
      <c r="BU154" s="60"/>
    </row>
    <row r="155" ht="15.75" customHeight="1">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0"/>
      <c r="BS155" s="60"/>
      <c r="BT155" s="60"/>
      <c r="BU155" s="60"/>
    </row>
    <row r="156" ht="15.75" customHeight="1">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c r="BL156" s="60"/>
      <c r="BM156" s="60"/>
      <c r="BN156" s="60"/>
      <c r="BO156" s="60"/>
      <c r="BP156" s="60"/>
      <c r="BQ156" s="60"/>
      <c r="BR156" s="60"/>
      <c r="BS156" s="60"/>
      <c r="BT156" s="60"/>
      <c r="BU156" s="60"/>
    </row>
    <row r="157" ht="15.75" customHeight="1">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c r="BL157" s="60"/>
      <c r="BM157" s="60"/>
      <c r="BN157" s="60"/>
      <c r="BO157" s="60"/>
      <c r="BP157" s="60"/>
      <c r="BQ157" s="60"/>
      <c r="BR157" s="60"/>
      <c r="BS157" s="60"/>
      <c r="BT157" s="60"/>
      <c r="BU157" s="60"/>
    </row>
    <row r="158" ht="15.75" customHeight="1">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c r="BL158" s="60"/>
      <c r="BM158" s="60"/>
      <c r="BN158" s="60"/>
      <c r="BO158" s="60"/>
      <c r="BP158" s="60"/>
      <c r="BQ158" s="60"/>
      <c r="BR158" s="60"/>
      <c r="BS158" s="60"/>
      <c r="BT158" s="60"/>
      <c r="BU158" s="60"/>
    </row>
    <row r="159" ht="15.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c r="BL159" s="60"/>
      <c r="BM159" s="60"/>
      <c r="BN159" s="60"/>
      <c r="BO159" s="60"/>
      <c r="BP159" s="60"/>
      <c r="BQ159" s="60"/>
      <c r="BR159" s="60"/>
      <c r="BS159" s="60"/>
      <c r="BT159" s="60"/>
      <c r="BU159" s="60"/>
    </row>
    <row r="160" ht="15.75" customHeight="1">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c r="BK160" s="60"/>
      <c r="BL160" s="60"/>
      <c r="BM160" s="60"/>
      <c r="BN160" s="60"/>
      <c r="BO160" s="60"/>
      <c r="BP160" s="60"/>
      <c r="BQ160" s="60"/>
      <c r="BR160" s="60"/>
      <c r="BS160" s="60"/>
      <c r="BT160" s="60"/>
      <c r="BU160" s="60"/>
    </row>
    <row r="161" ht="15.75" customHeight="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c r="BL161" s="60"/>
      <c r="BM161" s="60"/>
      <c r="BN161" s="60"/>
      <c r="BO161" s="60"/>
      <c r="BP161" s="60"/>
      <c r="BQ161" s="60"/>
      <c r="BR161" s="60"/>
      <c r="BS161" s="60"/>
      <c r="BT161" s="60"/>
      <c r="BU161" s="60"/>
    </row>
    <row r="162" ht="15.75" customHeight="1">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c r="BK162" s="60"/>
      <c r="BL162" s="60"/>
      <c r="BM162" s="60"/>
      <c r="BN162" s="60"/>
      <c r="BO162" s="60"/>
      <c r="BP162" s="60"/>
      <c r="BQ162" s="60"/>
      <c r="BR162" s="60"/>
      <c r="BS162" s="60"/>
      <c r="BT162" s="60"/>
      <c r="BU162" s="60"/>
    </row>
    <row r="163" ht="15.75" customHeight="1">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c r="BL163" s="60"/>
      <c r="BM163" s="60"/>
      <c r="BN163" s="60"/>
      <c r="BO163" s="60"/>
      <c r="BP163" s="60"/>
      <c r="BQ163" s="60"/>
      <c r="BR163" s="60"/>
      <c r="BS163" s="60"/>
      <c r="BT163" s="60"/>
      <c r="BU163" s="60"/>
    </row>
    <row r="164" ht="15.75" customHeight="1">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c r="BK164" s="60"/>
      <c r="BL164" s="60"/>
      <c r="BM164" s="60"/>
      <c r="BN164" s="60"/>
      <c r="BO164" s="60"/>
      <c r="BP164" s="60"/>
      <c r="BQ164" s="60"/>
      <c r="BR164" s="60"/>
      <c r="BS164" s="60"/>
      <c r="BT164" s="60"/>
      <c r="BU164" s="60"/>
    </row>
    <row r="165" ht="15.75" customHeight="1">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0"/>
      <c r="BS165" s="60"/>
      <c r="BT165" s="60"/>
      <c r="BU165" s="60"/>
    </row>
    <row r="166" ht="15.75" customHeight="1">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c r="BL166" s="60"/>
      <c r="BM166" s="60"/>
      <c r="BN166" s="60"/>
      <c r="BO166" s="60"/>
      <c r="BP166" s="60"/>
      <c r="BQ166" s="60"/>
      <c r="BR166" s="60"/>
      <c r="BS166" s="60"/>
      <c r="BT166" s="60"/>
      <c r="BU166" s="60"/>
    </row>
    <row r="167" ht="15.75" customHeight="1">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c r="BL167" s="60"/>
      <c r="BM167" s="60"/>
      <c r="BN167" s="60"/>
      <c r="BO167" s="60"/>
      <c r="BP167" s="60"/>
      <c r="BQ167" s="60"/>
      <c r="BR167" s="60"/>
      <c r="BS167" s="60"/>
      <c r="BT167" s="60"/>
      <c r="BU167" s="60"/>
    </row>
    <row r="168" ht="15.75" customHeight="1">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c r="BL168" s="60"/>
      <c r="BM168" s="60"/>
      <c r="BN168" s="60"/>
      <c r="BO168" s="60"/>
      <c r="BP168" s="60"/>
      <c r="BQ168" s="60"/>
      <c r="BR168" s="60"/>
      <c r="BS168" s="60"/>
      <c r="BT168" s="60"/>
      <c r="BU168" s="60"/>
    </row>
    <row r="169" ht="15.75" customHeight="1">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c r="BL169" s="60"/>
      <c r="BM169" s="60"/>
      <c r="BN169" s="60"/>
      <c r="BO169" s="60"/>
      <c r="BP169" s="60"/>
      <c r="BQ169" s="60"/>
      <c r="BR169" s="60"/>
      <c r="BS169" s="60"/>
      <c r="BT169" s="60"/>
      <c r="BU169" s="60"/>
    </row>
    <row r="170" ht="15.75" customHeight="1">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c r="BN170" s="60"/>
      <c r="BO170" s="60"/>
      <c r="BP170" s="60"/>
      <c r="BQ170" s="60"/>
      <c r="BR170" s="60"/>
      <c r="BS170" s="60"/>
      <c r="BT170" s="60"/>
      <c r="BU170" s="60"/>
    </row>
    <row r="171" ht="15.75" customHeight="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c r="BN171" s="60"/>
      <c r="BO171" s="60"/>
      <c r="BP171" s="60"/>
      <c r="BQ171" s="60"/>
      <c r="BR171" s="60"/>
      <c r="BS171" s="60"/>
      <c r="BT171" s="60"/>
      <c r="BU171" s="60"/>
    </row>
    <row r="172" ht="15.75" customHeight="1">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c r="BK172" s="60"/>
      <c r="BL172" s="60"/>
      <c r="BM172" s="60"/>
      <c r="BN172" s="60"/>
      <c r="BO172" s="60"/>
      <c r="BP172" s="60"/>
      <c r="BQ172" s="60"/>
      <c r="BR172" s="60"/>
      <c r="BS172" s="60"/>
      <c r="BT172" s="60"/>
      <c r="BU172" s="60"/>
    </row>
    <row r="173" ht="15.75" customHeight="1">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c r="BK173" s="60"/>
      <c r="BL173" s="60"/>
      <c r="BM173" s="60"/>
      <c r="BN173" s="60"/>
      <c r="BO173" s="60"/>
      <c r="BP173" s="60"/>
      <c r="BQ173" s="60"/>
      <c r="BR173" s="60"/>
      <c r="BS173" s="60"/>
      <c r="BT173" s="60"/>
      <c r="BU173" s="60"/>
    </row>
    <row r="174" ht="15.75" customHeight="1">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c r="BK174" s="60"/>
      <c r="BL174" s="60"/>
      <c r="BM174" s="60"/>
      <c r="BN174" s="60"/>
      <c r="BO174" s="60"/>
      <c r="BP174" s="60"/>
      <c r="BQ174" s="60"/>
      <c r="BR174" s="60"/>
      <c r="BS174" s="60"/>
      <c r="BT174" s="60"/>
      <c r="BU174" s="60"/>
    </row>
    <row r="175" ht="15.75" customHeight="1">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c r="BK175" s="60"/>
      <c r="BL175" s="60"/>
      <c r="BM175" s="60"/>
      <c r="BN175" s="60"/>
      <c r="BO175" s="60"/>
      <c r="BP175" s="60"/>
      <c r="BQ175" s="60"/>
      <c r="BR175" s="60"/>
      <c r="BS175" s="60"/>
      <c r="BT175" s="60"/>
      <c r="BU175" s="60"/>
    </row>
    <row r="176" ht="15.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0"/>
      <c r="BS176" s="60"/>
      <c r="BT176" s="60"/>
      <c r="BU176" s="60"/>
    </row>
    <row r="177" ht="15.75" customHeight="1">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c r="BL177" s="60"/>
      <c r="BM177" s="60"/>
      <c r="BN177" s="60"/>
      <c r="BO177" s="60"/>
      <c r="BP177" s="60"/>
      <c r="BQ177" s="60"/>
      <c r="BR177" s="60"/>
      <c r="BS177" s="60"/>
      <c r="BT177" s="60"/>
      <c r="BU177" s="60"/>
    </row>
    <row r="178" ht="15.75" customHeight="1">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c r="BL178" s="60"/>
      <c r="BM178" s="60"/>
      <c r="BN178" s="60"/>
      <c r="BO178" s="60"/>
      <c r="BP178" s="60"/>
      <c r="BQ178" s="60"/>
      <c r="BR178" s="60"/>
      <c r="BS178" s="60"/>
      <c r="BT178" s="60"/>
      <c r="BU178" s="60"/>
    </row>
    <row r="179" ht="15.75" customHeight="1">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c r="BN179" s="60"/>
      <c r="BO179" s="60"/>
      <c r="BP179" s="60"/>
      <c r="BQ179" s="60"/>
      <c r="BR179" s="60"/>
      <c r="BS179" s="60"/>
      <c r="BT179" s="60"/>
      <c r="BU179" s="60"/>
    </row>
    <row r="180" ht="15.75" customHeight="1">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c r="BN180" s="60"/>
      <c r="BO180" s="60"/>
      <c r="BP180" s="60"/>
      <c r="BQ180" s="60"/>
      <c r="BR180" s="60"/>
      <c r="BS180" s="60"/>
      <c r="BT180" s="60"/>
      <c r="BU180" s="60"/>
    </row>
    <row r="181" ht="15.75" customHeight="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0"/>
      <c r="BS181" s="60"/>
      <c r="BT181" s="60"/>
      <c r="BU181" s="60"/>
    </row>
    <row r="182" ht="15.75" customHeight="1">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0"/>
      <c r="BS182" s="60"/>
      <c r="BT182" s="60"/>
      <c r="BU182" s="60"/>
    </row>
    <row r="183" ht="15.75" customHeight="1">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0"/>
      <c r="BS183" s="60"/>
      <c r="BT183" s="60"/>
      <c r="BU183" s="60"/>
    </row>
    <row r="184" ht="15.75" customHeight="1">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0"/>
      <c r="BS184" s="60"/>
      <c r="BT184" s="60"/>
      <c r="BU184" s="60"/>
    </row>
    <row r="185" ht="15.75" customHeight="1">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c r="BL185" s="60"/>
      <c r="BM185" s="60"/>
      <c r="BN185" s="60"/>
      <c r="BO185" s="60"/>
      <c r="BP185" s="60"/>
      <c r="BQ185" s="60"/>
      <c r="BR185" s="60"/>
      <c r="BS185" s="60"/>
      <c r="BT185" s="60"/>
      <c r="BU185" s="60"/>
    </row>
    <row r="186" ht="15.75" customHeight="1">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row>
    <row r="187" ht="15.75" customHeight="1">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row>
    <row r="188" ht="15.75" customHeight="1">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0"/>
      <c r="BS188" s="60"/>
      <c r="BT188" s="60"/>
      <c r="BU188" s="60"/>
    </row>
    <row r="189" ht="15.75" customHeight="1">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row>
    <row r="190" ht="15.75" customHeight="1">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0"/>
      <c r="BS190" s="60"/>
      <c r="BT190" s="60"/>
      <c r="BU190" s="60"/>
    </row>
    <row r="191" ht="15.75" customHeight="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c r="BL191" s="60"/>
      <c r="BM191" s="60"/>
      <c r="BN191" s="60"/>
      <c r="BO191" s="60"/>
      <c r="BP191" s="60"/>
      <c r="BQ191" s="60"/>
      <c r="BR191" s="60"/>
      <c r="BS191" s="60"/>
      <c r="BT191" s="60"/>
      <c r="BU191" s="60"/>
    </row>
    <row r="192" ht="15.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c r="BL192" s="60"/>
      <c r="BM192" s="60"/>
      <c r="BN192" s="60"/>
      <c r="BO192" s="60"/>
      <c r="BP192" s="60"/>
      <c r="BQ192" s="60"/>
      <c r="BR192" s="60"/>
      <c r="BS192" s="60"/>
      <c r="BT192" s="60"/>
      <c r="BU192" s="60"/>
    </row>
    <row r="193" ht="15.75" customHeight="1">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0"/>
      <c r="BS193" s="60"/>
      <c r="BT193" s="60"/>
      <c r="BU193" s="60"/>
    </row>
    <row r="194" ht="15.75" customHeight="1">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c r="BL194" s="60"/>
      <c r="BM194" s="60"/>
      <c r="BN194" s="60"/>
      <c r="BO194" s="60"/>
      <c r="BP194" s="60"/>
      <c r="BQ194" s="60"/>
      <c r="BR194" s="60"/>
      <c r="BS194" s="60"/>
      <c r="BT194" s="60"/>
      <c r="BU194" s="60"/>
    </row>
    <row r="195" ht="15.75" customHeight="1">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c r="BL195" s="60"/>
      <c r="BM195" s="60"/>
      <c r="BN195" s="60"/>
      <c r="BO195" s="60"/>
      <c r="BP195" s="60"/>
      <c r="BQ195" s="60"/>
      <c r="BR195" s="60"/>
      <c r="BS195" s="60"/>
      <c r="BT195" s="60"/>
      <c r="BU195" s="60"/>
    </row>
    <row r="196" ht="15.75" customHeight="1">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0"/>
      <c r="BS196" s="60"/>
      <c r="BT196" s="60"/>
      <c r="BU196" s="60"/>
    </row>
    <row r="197" ht="15.75" customHeight="1">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0"/>
      <c r="BS197" s="60"/>
      <c r="BT197" s="60"/>
      <c r="BU197" s="60"/>
    </row>
    <row r="198" ht="15.75" customHeight="1">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0"/>
      <c r="BS198" s="60"/>
      <c r="BT198" s="60"/>
      <c r="BU198" s="60"/>
    </row>
    <row r="199" ht="15.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0"/>
      <c r="BS199" s="60"/>
      <c r="BT199" s="60"/>
      <c r="BU199" s="60"/>
    </row>
    <row r="200" ht="15.75" customHeight="1">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0"/>
      <c r="BI200" s="60"/>
      <c r="BJ200" s="60"/>
      <c r="BK200" s="60"/>
      <c r="BL200" s="60"/>
      <c r="BM200" s="60"/>
      <c r="BN200" s="60"/>
      <c r="BO200" s="60"/>
      <c r="BP200" s="60"/>
      <c r="BQ200" s="60"/>
      <c r="BR200" s="60"/>
      <c r="BS200" s="60"/>
      <c r="BT200" s="60"/>
      <c r="BU200" s="60"/>
    </row>
    <row r="201" ht="15.75" customHeight="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0"/>
      <c r="BI201" s="60"/>
      <c r="BJ201" s="60"/>
      <c r="BK201" s="60"/>
      <c r="BL201" s="60"/>
      <c r="BM201" s="60"/>
      <c r="BN201" s="60"/>
      <c r="BO201" s="60"/>
      <c r="BP201" s="60"/>
      <c r="BQ201" s="60"/>
      <c r="BR201" s="60"/>
      <c r="BS201" s="60"/>
      <c r="BT201" s="60"/>
      <c r="BU201" s="60"/>
    </row>
    <row r="202" ht="15.75" customHeight="1">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c r="BK202" s="60"/>
      <c r="BL202" s="60"/>
      <c r="BM202" s="60"/>
      <c r="BN202" s="60"/>
      <c r="BO202" s="60"/>
      <c r="BP202" s="60"/>
      <c r="BQ202" s="60"/>
      <c r="BR202" s="60"/>
      <c r="BS202" s="60"/>
      <c r="BT202" s="60"/>
      <c r="BU202" s="60"/>
    </row>
    <row r="203" ht="15.75" customHeight="1">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c r="BK203" s="60"/>
      <c r="BL203" s="60"/>
      <c r="BM203" s="60"/>
      <c r="BN203" s="60"/>
      <c r="BO203" s="60"/>
      <c r="BP203" s="60"/>
      <c r="BQ203" s="60"/>
      <c r="BR203" s="60"/>
      <c r="BS203" s="60"/>
      <c r="BT203" s="60"/>
      <c r="BU203" s="60"/>
    </row>
    <row r="204" ht="15.75" customHeight="1">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0"/>
      <c r="BI204" s="60"/>
      <c r="BJ204" s="60"/>
      <c r="BK204" s="60"/>
      <c r="BL204" s="60"/>
      <c r="BM204" s="60"/>
      <c r="BN204" s="60"/>
      <c r="BO204" s="60"/>
      <c r="BP204" s="60"/>
      <c r="BQ204" s="60"/>
      <c r="BR204" s="60"/>
      <c r="BS204" s="60"/>
      <c r="BT204" s="60"/>
      <c r="BU204" s="60"/>
    </row>
    <row r="205" ht="15.75" customHeight="1">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c r="BK205" s="60"/>
      <c r="BL205" s="60"/>
      <c r="BM205" s="60"/>
      <c r="BN205" s="60"/>
      <c r="BO205" s="60"/>
      <c r="BP205" s="60"/>
      <c r="BQ205" s="60"/>
      <c r="BR205" s="60"/>
      <c r="BS205" s="60"/>
      <c r="BT205" s="60"/>
      <c r="BU205" s="60"/>
    </row>
    <row r="206" ht="15.75" customHeight="1">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0"/>
      <c r="BI206" s="60"/>
      <c r="BJ206" s="60"/>
      <c r="BK206" s="60"/>
      <c r="BL206" s="60"/>
      <c r="BM206" s="60"/>
      <c r="BN206" s="60"/>
      <c r="BO206" s="60"/>
      <c r="BP206" s="60"/>
      <c r="BQ206" s="60"/>
      <c r="BR206" s="60"/>
      <c r="BS206" s="60"/>
      <c r="BT206" s="60"/>
      <c r="BU206" s="60"/>
    </row>
    <row r="207" ht="15.75" customHeight="1">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c r="BK207" s="60"/>
      <c r="BL207" s="60"/>
      <c r="BM207" s="60"/>
      <c r="BN207" s="60"/>
      <c r="BO207" s="60"/>
      <c r="BP207" s="60"/>
      <c r="BQ207" s="60"/>
      <c r="BR207" s="60"/>
      <c r="BS207" s="60"/>
      <c r="BT207" s="60"/>
      <c r="BU207" s="60"/>
    </row>
    <row r="208" ht="15.75" customHeight="1">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0"/>
      <c r="BI208" s="60"/>
      <c r="BJ208" s="60"/>
      <c r="BK208" s="60"/>
      <c r="BL208" s="60"/>
      <c r="BM208" s="60"/>
      <c r="BN208" s="60"/>
      <c r="BO208" s="60"/>
      <c r="BP208" s="60"/>
      <c r="BQ208" s="60"/>
      <c r="BR208" s="60"/>
      <c r="BS208" s="60"/>
      <c r="BT208" s="60"/>
      <c r="BU208" s="60"/>
    </row>
    <row r="209" ht="15.75" customHeight="1">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0"/>
      <c r="BA209" s="60"/>
      <c r="BB209" s="60"/>
      <c r="BC209" s="60"/>
      <c r="BD209" s="60"/>
      <c r="BE209" s="60"/>
      <c r="BF209" s="60"/>
      <c r="BG209" s="60"/>
      <c r="BH209" s="60"/>
      <c r="BI209" s="60"/>
      <c r="BJ209" s="60"/>
      <c r="BK209" s="60"/>
      <c r="BL209" s="60"/>
      <c r="BM209" s="60"/>
      <c r="BN209" s="60"/>
      <c r="BO209" s="60"/>
      <c r="BP209" s="60"/>
      <c r="BQ209" s="60"/>
      <c r="BR209" s="60"/>
      <c r="BS209" s="60"/>
      <c r="BT209" s="60"/>
      <c r="BU209" s="60"/>
    </row>
    <row r="210" ht="15.75" customHeight="1">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0"/>
      <c r="BI210" s="60"/>
      <c r="BJ210" s="60"/>
      <c r="BK210" s="60"/>
      <c r="BL210" s="60"/>
      <c r="BM210" s="60"/>
      <c r="BN210" s="60"/>
      <c r="BO210" s="60"/>
      <c r="BP210" s="60"/>
      <c r="BQ210" s="60"/>
      <c r="BR210" s="60"/>
      <c r="BS210" s="60"/>
      <c r="BT210" s="60"/>
      <c r="BU210" s="60"/>
    </row>
    <row r="211" ht="15.75" customHeight="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0"/>
      <c r="BI211" s="60"/>
      <c r="BJ211" s="60"/>
      <c r="BK211" s="60"/>
      <c r="BL211" s="60"/>
      <c r="BM211" s="60"/>
      <c r="BN211" s="60"/>
      <c r="BO211" s="60"/>
      <c r="BP211" s="60"/>
      <c r="BQ211" s="60"/>
      <c r="BR211" s="60"/>
      <c r="BS211" s="60"/>
      <c r="BT211" s="60"/>
      <c r="BU211" s="60"/>
    </row>
    <row r="212" ht="15.75" customHeight="1">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0"/>
      <c r="BI212" s="60"/>
      <c r="BJ212" s="60"/>
      <c r="BK212" s="60"/>
      <c r="BL212" s="60"/>
      <c r="BM212" s="60"/>
      <c r="BN212" s="60"/>
      <c r="BO212" s="60"/>
      <c r="BP212" s="60"/>
      <c r="BQ212" s="60"/>
      <c r="BR212" s="60"/>
      <c r="BS212" s="60"/>
      <c r="BT212" s="60"/>
      <c r="BU212" s="60"/>
    </row>
    <row r="213" ht="15.75" customHeight="1">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0"/>
      <c r="BI213" s="60"/>
      <c r="BJ213" s="60"/>
      <c r="BK213" s="60"/>
      <c r="BL213" s="60"/>
      <c r="BM213" s="60"/>
      <c r="BN213" s="60"/>
      <c r="BO213" s="60"/>
      <c r="BP213" s="60"/>
      <c r="BQ213" s="60"/>
      <c r="BR213" s="60"/>
      <c r="BS213" s="60"/>
      <c r="BT213" s="60"/>
      <c r="BU213" s="60"/>
    </row>
    <row r="214" ht="15.75" customHeight="1">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0"/>
      <c r="BI214" s="60"/>
      <c r="BJ214" s="60"/>
      <c r="BK214" s="60"/>
      <c r="BL214" s="60"/>
      <c r="BM214" s="60"/>
      <c r="BN214" s="60"/>
      <c r="BO214" s="60"/>
      <c r="BP214" s="60"/>
      <c r="BQ214" s="60"/>
      <c r="BR214" s="60"/>
      <c r="BS214" s="60"/>
      <c r="BT214" s="60"/>
      <c r="BU214" s="60"/>
    </row>
    <row r="215" ht="15.75" customHeight="1">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c r="AH215" s="60"/>
      <c r="AI215" s="60"/>
      <c r="AJ215" s="60"/>
      <c r="AK215" s="60"/>
      <c r="AL215" s="60"/>
      <c r="AM215" s="60"/>
      <c r="AN215" s="60"/>
      <c r="AO215" s="60"/>
      <c r="AP215" s="60"/>
      <c r="AQ215" s="60"/>
      <c r="AR215" s="60"/>
      <c r="AS215" s="60"/>
      <c r="AT215" s="60"/>
      <c r="AU215" s="60"/>
      <c r="AV215" s="60"/>
      <c r="AW215" s="60"/>
      <c r="AX215" s="60"/>
      <c r="AY215" s="60"/>
      <c r="AZ215" s="60"/>
      <c r="BA215" s="60"/>
      <c r="BB215" s="60"/>
      <c r="BC215" s="60"/>
      <c r="BD215" s="60"/>
      <c r="BE215" s="60"/>
      <c r="BF215" s="60"/>
      <c r="BG215" s="60"/>
      <c r="BH215" s="60"/>
      <c r="BI215" s="60"/>
      <c r="BJ215" s="60"/>
      <c r="BK215" s="60"/>
      <c r="BL215" s="60"/>
      <c r="BM215" s="60"/>
      <c r="BN215" s="60"/>
      <c r="BO215" s="60"/>
      <c r="BP215" s="60"/>
      <c r="BQ215" s="60"/>
      <c r="BR215" s="60"/>
      <c r="BS215" s="60"/>
      <c r="BT215" s="60"/>
      <c r="BU215" s="60"/>
    </row>
    <row r="216" ht="15.75" customHeight="1">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c r="AH216" s="60"/>
      <c r="AI216" s="60"/>
      <c r="AJ216" s="60"/>
      <c r="AK216" s="60"/>
      <c r="AL216" s="60"/>
      <c r="AM216" s="60"/>
      <c r="AN216" s="60"/>
      <c r="AO216" s="60"/>
      <c r="AP216" s="60"/>
      <c r="AQ216" s="60"/>
      <c r="AR216" s="60"/>
      <c r="AS216" s="60"/>
      <c r="AT216" s="60"/>
      <c r="AU216" s="60"/>
      <c r="AV216" s="60"/>
      <c r="AW216" s="60"/>
      <c r="AX216" s="60"/>
      <c r="AY216" s="60"/>
      <c r="AZ216" s="60"/>
      <c r="BA216" s="60"/>
      <c r="BB216" s="60"/>
      <c r="BC216" s="60"/>
      <c r="BD216" s="60"/>
      <c r="BE216" s="60"/>
      <c r="BF216" s="60"/>
      <c r="BG216" s="60"/>
      <c r="BH216" s="60"/>
      <c r="BI216" s="60"/>
      <c r="BJ216" s="60"/>
      <c r="BK216" s="60"/>
      <c r="BL216" s="60"/>
      <c r="BM216" s="60"/>
      <c r="BN216" s="60"/>
      <c r="BO216" s="60"/>
      <c r="BP216" s="60"/>
      <c r="BQ216" s="60"/>
      <c r="BR216" s="60"/>
      <c r="BS216" s="60"/>
      <c r="BT216" s="60"/>
      <c r="BU216" s="60"/>
    </row>
    <row r="217" ht="15.75" customHeight="1">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c r="AH217" s="60"/>
      <c r="AI217" s="60"/>
      <c r="AJ217" s="60"/>
      <c r="AK217" s="60"/>
      <c r="AL217" s="60"/>
      <c r="AM217" s="60"/>
      <c r="AN217" s="60"/>
      <c r="AO217" s="60"/>
      <c r="AP217" s="60"/>
      <c r="AQ217" s="60"/>
      <c r="AR217" s="60"/>
      <c r="AS217" s="60"/>
      <c r="AT217" s="60"/>
      <c r="AU217" s="60"/>
      <c r="AV217" s="60"/>
      <c r="AW217" s="60"/>
      <c r="AX217" s="60"/>
      <c r="AY217" s="60"/>
      <c r="AZ217" s="60"/>
      <c r="BA217" s="60"/>
      <c r="BB217" s="60"/>
      <c r="BC217" s="60"/>
      <c r="BD217" s="60"/>
      <c r="BE217" s="60"/>
      <c r="BF217" s="60"/>
      <c r="BG217" s="60"/>
      <c r="BH217" s="60"/>
      <c r="BI217" s="60"/>
      <c r="BJ217" s="60"/>
      <c r="BK217" s="60"/>
      <c r="BL217" s="60"/>
      <c r="BM217" s="60"/>
      <c r="BN217" s="60"/>
      <c r="BO217" s="60"/>
      <c r="BP217" s="60"/>
      <c r="BQ217" s="60"/>
      <c r="BR217" s="60"/>
      <c r="BS217" s="60"/>
      <c r="BT217" s="60"/>
      <c r="BU217" s="60"/>
    </row>
    <row r="218" ht="15.75" customHeight="1">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0"/>
      <c r="BI218" s="60"/>
      <c r="BJ218" s="60"/>
      <c r="BK218" s="60"/>
      <c r="BL218" s="60"/>
      <c r="BM218" s="60"/>
      <c r="BN218" s="60"/>
      <c r="BO218" s="60"/>
      <c r="BP218" s="60"/>
      <c r="BQ218" s="60"/>
      <c r="BR218" s="60"/>
      <c r="BS218" s="60"/>
      <c r="BT218" s="60"/>
      <c r="BU218" s="60"/>
    </row>
    <row r="219" ht="15.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0"/>
      <c r="BA219" s="60"/>
      <c r="BB219" s="60"/>
      <c r="BC219" s="60"/>
      <c r="BD219" s="60"/>
      <c r="BE219" s="60"/>
      <c r="BF219" s="60"/>
      <c r="BG219" s="60"/>
      <c r="BH219" s="60"/>
      <c r="BI219" s="60"/>
      <c r="BJ219" s="60"/>
      <c r="BK219" s="60"/>
      <c r="BL219" s="60"/>
      <c r="BM219" s="60"/>
      <c r="BN219" s="60"/>
      <c r="BO219" s="60"/>
      <c r="BP219" s="60"/>
      <c r="BQ219" s="60"/>
      <c r="BR219" s="60"/>
      <c r="BS219" s="60"/>
      <c r="BT219" s="60"/>
      <c r="BU219" s="60"/>
    </row>
    <row r="220" ht="15.75" customHeight="1">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0"/>
      <c r="BA220" s="60"/>
      <c r="BB220" s="60"/>
      <c r="BC220" s="60"/>
      <c r="BD220" s="60"/>
      <c r="BE220" s="60"/>
      <c r="BF220" s="60"/>
      <c r="BG220" s="60"/>
      <c r="BH220" s="60"/>
      <c r="BI220" s="60"/>
      <c r="BJ220" s="60"/>
      <c r="BK220" s="60"/>
      <c r="BL220" s="60"/>
      <c r="BM220" s="60"/>
      <c r="BN220" s="60"/>
      <c r="BO220" s="60"/>
      <c r="BP220" s="60"/>
      <c r="BQ220" s="60"/>
      <c r="BR220" s="60"/>
      <c r="BS220" s="60"/>
      <c r="BT220" s="60"/>
      <c r="BU220" s="60"/>
    </row>
    <row r="221" ht="15.75" customHeight="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60"/>
      <c r="BI221" s="60"/>
      <c r="BJ221" s="60"/>
      <c r="BK221" s="60"/>
      <c r="BL221" s="60"/>
      <c r="BM221" s="60"/>
      <c r="BN221" s="60"/>
      <c r="BO221" s="60"/>
      <c r="BP221" s="60"/>
      <c r="BQ221" s="60"/>
      <c r="BR221" s="60"/>
      <c r="BS221" s="60"/>
      <c r="BT221" s="60"/>
      <c r="BU221" s="60"/>
    </row>
    <row r="222" ht="15.75" customHeight="1">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60"/>
      <c r="BI222" s="60"/>
      <c r="BJ222" s="60"/>
      <c r="BK222" s="60"/>
      <c r="BL222" s="60"/>
      <c r="BM222" s="60"/>
      <c r="BN222" s="60"/>
      <c r="BO222" s="60"/>
      <c r="BP222" s="60"/>
      <c r="BQ222" s="60"/>
      <c r="BR222" s="60"/>
      <c r="BS222" s="60"/>
      <c r="BT222" s="60"/>
      <c r="BU222" s="60"/>
    </row>
    <row r="223" ht="15.75" customHeight="1">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60"/>
      <c r="BI223" s="60"/>
      <c r="BJ223" s="60"/>
      <c r="BK223" s="60"/>
      <c r="BL223" s="60"/>
      <c r="BM223" s="60"/>
      <c r="BN223" s="60"/>
      <c r="BO223" s="60"/>
      <c r="BP223" s="60"/>
      <c r="BQ223" s="60"/>
      <c r="BR223" s="60"/>
      <c r="BS223" s="60"/>
      <c r="BT223" s="60"/>
      <c r="BU223" s="60"/>
    </row>
    <row r="224" ht="15.75" customHeight="1">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60"/>
      <c r="BI224" s="60"/>
      <c r="BJ224" s="60"/>
      <c r="BK224" s="60"/>
      <c r="BL224" s="60"/>
      <c r="BM224" s="60"/>
      <c r="BN224" s="60"/>
      <c r="BO224" s="60"/>
      <c r="BP224" s="60"/>
      <c r="BQ224" s="60"/>
      <c r="BR224" s="60"/>
      <c r="BS224" s="60"/>
      <c r="BT224" s="60"/>
      <c r="BU224" s="60"/>
    </row>
    <row r="225" ht="15.75" customHeight="1">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0"/>
      <c r="BI225" s="60"/>
      <c r="BJ225" s="60"/>
      <c r="BK225" s="60"/>
      <c r="BL225" s="60"/>
      <c r="BM225" s="60"/>
      <c r="BN225" s="60"/>
      <c r="BO225" s="60"/>
      <c r="BP225" s="60"/>
      <c r="BQ225" s="60"/>
      <c r="BR225" s="60"/>
      <c r="BS225" s="60"/>
      <c r="BT225" s="60"/>
      <c r="BU225" s="60"/>
    </row>
    <row r="226"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0"/>
      <c r="BI226" s="60"/>
      <c r="BJ226" s="60"/>
      <c r="BK226" s="60"/>
      <c r="BL226" s="60"/>
      <c r="BM226" s="60"/>
      <c r="BN226" s="60"/>
      <c r="BO226" s="60"/>
      <c r="BP226" s="60"/>
      <c r="BQ226" s="60"/>
      <c r="BR226" s="60"/>
      <c r="BS226" s="60"/>
      <c r="BT226" s="60"/>
      <c r="BU226" s="60"/>
    </row>
    <row r="227"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0"/>
      <c r="BI227" s="60"/>
      <c r="BJ227" s="60"/>
      <c r="BK227" s="60"/>
      <c r="BL227" s="60"/>
      <c r="BM227" s="60"/>
      <c r="BN227" s="60"/>
      <c r="BO227" s="60"/>
      <c r="BP227" s="60"/>
      <c r="BQ227" s="60"/>
      <c r="BR227" s="60"/>
      <c r="BS227" s="60"/>
      <c r="BT227" s="60"/>
      <c r="BU227" s="60"/>
    </row>
    <row r="228" ht="15.75" customHeight="1">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0"/>
      <c r="BI228" s="60"/>
      <c r="BJ228" s="60"/>
      <c r="BK228" s="60"/>
      <c r="BL228" s="60"/>
      <c r="BM228" s="60"/>
      <c r="BN228" s="60"/>
      <c r="BO228" s="60"/>
      <c r="BP228" s="60"/>
      <c r="BQ228" s="60"/>
      <c r="BR228" s="60"/>
      <c r="BS228" s="60"/>
      <c r="BT228" s="60"/>
      <c r="BU228" s="60"/>
    </row>
    <row r="229" ht="15.75" customHeight="1">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0"/>
      <c r="BI229" s="60"/>
      <c r="BJ229" s="60"/>
      <c r="BK229" s="60"/>
      <c r="BL229" s="60"/>
      <c r="BM229" s="60"/>
      <c r="BN229" s="60"/>
      <c r="BO229" s="60"/>
      <c r="BP229" s="60"/>
      <c r="BQ229" s="60"/>
      <c r="BR229" s="60"/>
      <c r="BS229" s="60"/>
      <c r="BT229" s="60"/>
      <c r="BU229" s="60"/>
    </row>
    <row r="230" ht="15.75" customHeight="1">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c r="BK230" s="60"/>
      <c r="BL230" s="60"/>
      <c r="BM230" s="60"/>
      <c r="BN230" s="60"/>
      <c r="BO230" s="60"/>
      <c r="BP230" s="60"/>
      <c r="BQ230" s="60"/>
      <c r="BR230" s="60"/>
      <c r="BS230" s="60"/>
      <c r="BT230" s="60"/>
      <c r="BU230" s="60"/>
    </row>
    <row r="231" ht="15.75" customHeight="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0"/>
      <c r="BA231" s="60"/>
      <c r="BB231" s="60"/>
      <c r="BC231" s="60"/>
      <c r="BD231" s="60"/>
      <c r="BE231" s="60"/>
      <c r="BF231" s="60"/>
      <c r="BG231" s="60"/>
      <c r="BH231" s="60"/>
      <c r="BI231" s="60"/>
      <c r="BJ231" s="60"/>
      <c r="BK231" s="60"/>
      <c r="BL231" s="60"/>
      <c r="BM231" s="60"/>
      <c r="BN231" s="60"/>
      <c r="BO231" s="60"/>
      <c r="BP231" s="60"/>
      <c r="BQ231" s="60"/>
      <c r="BR231" s="60"/>
      <c r="BS231" s="60"/>
      <c r="BT231" s="60"/>
      <c r="BU231" s="60"/>
    </row>
    <row r="232" ht="15.75" customHeight="1">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0"/>
      <c r="BA232" s="60"/>
      <c r="BB232" s="60"/>
      <c r="BC232" s="60"/>
      <c r="BD232" s="60"/>
      <c r="BE232" s="60"/>
      <c r="BF232" s="60"/>
      <c r="BG232" s="60"/>
      <c r="BH232" s="60"/>
      <c r="BI232" s="60"/>
      <c r="BJ232" s="60"/>
      <c r="BK232" s="60"/>
      <c r="BL232" s="60"/>
      <c r="BM232" s="60"/>
      <c r="BN232" s="60"/>
      <c r="BO232" s="60"/>
      <c r="BP232" s="60"/>
      <c r="BQ232" s="60"/>
      <c r="BR232" s="60"/>
      <c r="BS232" s="60"/>
      <c r="BT232" s="60"/>
      <c r="BU232" s="60"/>
    </row>
    <row r="233" ht="15.75" customHeight="1">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0"/>
      <c r="BA233" s="60"/>
      <c r="BB233" s="60"/>
      <c r="BC233" s="60"/>
      <c r="BD233" s="60"/>
      <c r="BE233" s="60"/>
      <c r="BF233" s="60"/>
      <c r="BG233" s="60"/>
      <c r="BH233" s="60"/>
      <c r="BI233" s="60"/>
      <c r="BJ233" s="60"/>
      <c r="BK233" s="60"/>
      <c r="BL233" s="60"/>
      <c r="BM233" s="60"/>
      <c r="BN233" s="60"/>
      <c r="BO233" s="60"/>
      <c r="BP233" s="60"/>
      <c r="BQ233" s="60"/>
      <c r="BR233" s="60"/>
      <c r="BS233" s="60"/>
      <c r="BT233" s="60"/>
      <c r="BU233" s="60"/>
    </row>
    <row r="234" ht="15.75" customHeight="1">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0"/>
      <c r="BA234" s="60"/>
      <c r="BB234" s="60"/>
      <c r="BC234" s="60"/>
      <c r="BD234" s="60"/>
      <c r="BE234" s="60"/>
      <c r="BF234" s="60"/>
      <c r="BG234" s="60"/>
      <c r="BH234" s="60"/>
      <c r="BI234" s="60"/>
      <c r="BJ234" s="60"/>
      <c r="BK234" s="60"/>
      <c r="BL234" s="60"/>
      <c r="BM234" s="60"/>
      <c r="BN234" s="60"/>
      <c r="BO234" s="60"/>
      <c r="BP234" s="60"/>
      <c r="BQ234" s="60"/>
      <c r="BR234" s="60"/>
      <c r="BS234" s="60"/>
      <c r="BT234" s="60"/>
      <c r="BU234" s="60"/>
    </row>
    <row r="235" ht="15.75" customHeight="1">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60"/>
      <c r="BI235" s="60"/>
      <c r="BJ235" s="60"/>
      <c r="BK235" s="60"/>
      <c r="BL235" s="60"/>
      <c r="BM235" s="60"/>
      <c r="BN235" s="60"/>
      <c r="BO235" s="60"/>
      <c r="BP235" s="60"/>
      <c r="BQ235" s="60"/>
      <c r="BR235" s="60"/>
      <c r="BS235" s="60"/>
      <c r="BT235" s="60"/>
      <c r="BU235" s="60"/>
    </row>
    <row r="236" ht="15.75" customHeight="1">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c r="AH236" s="60"/>
      <c r="AI236" s="60"/>
      <c r="AJ236" s="60"/>
      <c r="AK236" s="60"/>
      <c r="AL236" s="60"/>
      <c r="AM236" s="60"/>
      <c r="AN236" s="60"/>
      <c r="AO236" s="60"/>
      <c r="AP236" s="60"/>
      <c r="AQ236" s="60"/>
      <c r="AR236" s="60"/>
      <c r="AS236" s="60"/>
      <c r="AT236" s="60"/>
      <c r="AU236" s="60"/>
      <c r="AV236" s="60"/>
      <c r="AW236" s="60"/>
      <c r="AX236" s="60"/>
      <c r="AY236" s="60"/>
      <c r="AZ236" s="60"/>
      <c r="BA236" s="60"/>
      <c r="BB236" s="60"/>
      <c r="BC236" s="60"/>
      <c r="BD236" s="60"/>
      <c r="BE236" s="60"/>
      <c r="BF236" s="60"/>
      <c r="BG236" s="60"/>
      <c r="BH236" s="60"/>
      <c r="BI236" s="60"/>
      <c r="BJ236" s="60"/>
      <c r="BK236" s="60"/>
      <c r="BL236" s="60"/>
      <c r="BM236" s="60"/>
      <c r="BN236" s="60"/>
      <c r="BO236" s="60"/>
      <c r="BP236" s="60"/>
      <c r="BQ236" s="60"/>
      <c r="BR236" s="60"/>
      <c r="BS236" s="60"/>
      <c r="BT236" s="60"/>
      <c r="BU236" s="60"/>
    </row>
    <row r="237" ht="15.75" customHeight="1">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60"/>
      <c r="BI237" s="60"/>
      <c r="BJ237" s="60"/>
      <c r="BK237" s="60"/>
      <c r="BL237" s="60"/>
      <c r="BM237" s="60"/>
      <c r="BN237" s="60"/>
      <c r="BO237" s="60"/>
      <c r="BP237" s="60"/>
      <c r="BQ237" s="60"/>
      <c r="BR237" s="60"/>
      <c r="BS237" s="60"/>
      <c r="BT237" s="60"/>
      <c r="BU237" s="60"/>
    </row>
    <row r="238" ht="15.75" customHeight="1">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c r="BG238" s="60"/>
      <c r="BH238" s="60"/>
      <c r="BI238" s="60"/>
      <c r="BJ238" s="60"/>
      <c r="BK238" s="60"/>
      <c r="BL238" s="60"/>
      <c r="BM238" s="60"/>
      <c r="BN238" s="60"/>
      <c r="BO238" s="60"/>
      <c r="BP238" s="60"/>
      <c r="BQ238" s="60"/>
      <c r="BR238" s="60"/>
      <c r="BS238" s="60"/>
      <c r="BT238" s="60"/>
      <c r="BU238" s="60"/>
    </row>
    <row r="239" ht="15.75" customHeight="1">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0"/>
      <c r="BI239" s="60"/>
      <c r="BJ239" s="60"/>
      <c r="BK239" s="60"/>
      <c r="BL239" s="60"/>
      <c r="BM239" s="60"/>
      <c r="BN239" s="60"/>
      <c r="BO239" s="60"/>
      <c r="BP239" s="60"/>
      <c r="BQ239" s="60"/>
      <c r="BR239" s="60"/>
      <c r="BS239" s="60"/>
      <c r="BT239" s="60"/>
      <c r="BU239" s="60"/>
    </row>
    <row r="240"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c r="BG240" s="60"/>
      <c r="BH240" s="60"/>
      <c r="BI240" s="60"/>
      <c r="BJ240" s="60"/>
      <c r="BK240" s="60"/>
      <c r="BL240" s="60"/>
      <c r="BM240" s="60"/>
      <c r="BN240" s="60"/>
      <c r="BO240" s="60"/>
      <c r="BP240" s="60"/>
      <c r="BQ240" s="60"/>
      <c r="BR240" s="60"/>
      <c r="BS240" s="60"/>
      <c r="BT240" s="60"/>
      <c r="BU240" s="60"/>
    </row>
    <row r="241" ht="15.75" customHeight="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60"/>
      <c r="BI241" s="60"/>
      <c r="BJ241" s="60"/>
      <c r="BK241" s="60"/>
      <c r="BL241" s="60"/>
      <c r="BM241" s="60"/>
      <c r="BN241" s="60"/>
      <c r="BO241" s="60"/>
      <c r="BP241" s="60"/>
      <c r="BQ241" s="60"/>
      <c r="BR241" s="60"/>
      <c r="BS241" s="60"/>
      <c r="BT241" s="60"/>
      <c r="BU241" s="60"/>
    </row>
    <row r="242" ht="15.75" customHeight="1">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60"/>
      <c r="BI242" s="60"/>
      <c r="BJ242" s="60"/>
      <c r="BK242" s="60"/>
      <c r="BL242" s="60"/>
      <c r="BM242" s="60"/>
      <c r="BN242" s="60"/>
      <c r="BO242" s="60"/>
      <c r="BP242" s="60"/>
      <c r="BQ242" s="60"/>
      <c r="BR242" s="60"/>
      <c r="BS242" s="60"/>
      <c r="BT242" s="60"/>
      <c r="BU242" s="60"/>
    </row>
    <row r="243" ht="15.75" customHeight="1">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60"/>
      <c r="BI243" s="60"/>
      <c r="BJ243" s="60"/>
      <c r="BK243" s="60"/>
      <c r="BL243" s="60"/>
      <c r="BM243" s="60"/>
      <c r="BN243" s="60"/>
      <c r="BO243" s="60"/>
      <c r="BP243" s="60"/>
      <c r="BQ243" s="60"/>
      <c r="BR243" s="60"/>
      <c r="BS243" s="60"/>
      <c r="BT243" s="60"/>
      <c r="BU243" s="60"/>
    </row>
    <row r="244" ht="15.75" customHeight="1">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c r="BG244" s="60"/>
      <c r="BH244" s="60"/>
      <c r="BI244" s="60"/>
      <c r="BJ244" s="60"/>
      <c r="BK244" s="60"/>
      <c r="BL244" s="60"/>
      <c r="BM244" s="60"/>
      <c r="BN244" s="60"/>
      <c r="BO244" s="60"/>
      <c r="BP244" s="60"/>
      <c r="BQ244" s="60"/>
      <c r="BR244" s="60"/>
      <c r="BS244" s="60"/>
      <c r="BT244" s="60"/>
      <c r="BU244" s="60"/>
    </row>
    <row r="245" ht="15.75" customHeight="1">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c r="BG245" s="60"/>
      <c r="BH245" s="60"/>
      <c r="BI245" s="60"/>
      <c r="BJ245" s="60"/>
      <c r="BK245" s="60"/>
      <c r="BL245" s="60"/>
      <c r="BM245" s="60"/>
      <c r="BN245" s="60"/>
      <c r="BO245" s="60"/>
      <c r="BP245" s="60"/>
      <c r="BQ245" s="60"/>
      <c r="BR245" s="60"/>
      <c r="BS245" s="60"/>
      <c r="BT245" s="60"/>
      <c r="BU245" s="60"/>
    </row>
    <row r="246" ht="15.75" customHeight="1">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0"/>
      <c r="BI246" s="60"/>
      <c r="BJ246" s="60"/>
      <c r="BK246" s="60"/>
      <c r="BL246" s="60"/>
      <c r="BM246" s="60"/>
      <c r="BN246" s="60"/>
      <c r="BO246" s="60"/>
      <c r="BP246" s="60"/>
      <c r="BQ246" s="60"/>
      <c r="BR246" s="60"/>
      <c r="BS246" s="60"/>
      <c r="BT246" s="60"/>
      <c r="BU246" s="60"/>
    </row>
    <row r="247" ht="15.75" customHeight="1">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c r="BG247" s="60"/>
      <c r="BH247" s="60"/>
      <c r="BI247" s="60"/>
      <c r="BJ247" s="60"/>
      <c r="BK247" s="60"/>
      <c r="BL247" s="60"/>
      <c r="BM247" s="60"/>
      <c r="BN247" s="60"/>
      <c r="BO247" s="60"/>
      <c r="BP247" s="60"/>
      <c r="BQ247" s="60"/>
      <c r="BR247" s="60"/>
      <c r="BS247" s="60"/>
      <c r="BT247" s="60"/>
      <c r="BU247" s="60"/>
    </row>
    <row r="248" ht="15.75" customHeight="1">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c r="AH248" s="60"/>
      <c r="AI248" s="60"/>
      <c r="AJ248" s="60"/>
      <c r="AK248" s="60"/>
      <c r="AL248" s="60"/>
      <c r="AM248" s="60"/>
      <c r="AN248" s="60"/>
      <c r="AO248" s="60"/>
      <c r="AP248" s="60"/>
      <c r="AQ248" s="60"/>
      <c r="AR248" s="60"/>
      <c r="AS248" s="60"/>
      <c r="AT248" s="60"/>
      <c r="AU248" s="60"/>
      <c r="AV248" s="60"/>
      <c r="AW248" s="60"/>
      <c r="AX248" s="60"/>
      <c r="AY248" s="60"/>
      <c r="AZ248" s="60"/>
      <c r="BA248" s="60"/>
      <c r="BB248" s="60"/>
      <c r="BC248" s="60"/>
      <c r="BD248" s="60"/>
      <c r="BE248" s="60"/>
      <c r="BF248" s="60"/>
      <c r="BG248" s="60"/>
      <c r="BH248" s="60"/>
      <c r="BI248" s="60"/>
      <c r="BJ248" s="60"/>
      <c r="BK248" s="60"/>
      <c r="BL248" s="60"/>
      <c r="BM248" s="60"/>
      <c r="BN248" s="60"/>
      <c r="BO248" s="60"/>
      <c r="BP248" s="60"/>
      <c r="BQ248" s="60"/>
      <c r="BR248" s="60"/>
      <c r="BS248" s="60"/>
      <c r="BT248" s="60"/>
      <c r="BU248" s="60"/>
    </row>
    <row r="249"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c r="AH249" s="60"/>
      <c r="AI249" s="60"/>
      <c r="AJ249" s="60"/>
      <c r="AK249" s="60"/>
      <c r="AL249" s="60"/>
      <c r="AM249" s="60"/>
      <c r="AN249" s="60"/>
      <c r="AO249" s="60"/>
      <c r="AP249" s="60"/>
      <c r="AQ249" s="60"/>
      <c r="AR249" s="60"/>
      <c r="AS249" s="60"/>
      <c r="AT249" s="60"/>
      <c r="AU249" s="60"/>
      <c r="AV249" s="60"/>
      <c r="AW249" s="60"/>
      <c r="AX249" s="60"/>
      <c r="AY249" s="60"/>
      <c r="AZ249" s="60"/>
      <c r="BA249" s="60"/>
      <c r="BB249" s="60"/>
      <c r="BC249" s="60"/>
      <c r="BD249" s="60"/>
      <c r="BE249" s="60"/>
      <c r="BF249" s="60"/>
      <c r="BG249" s="60"/>
      <c r="BH249" s="60"/>
      <c r="BI249" s="60"/>
      <c r="BJ249" s="60"/>
      <c r="BK249" s="60"/>
      <c r="BL249" s="60"/>
      <c r="BM249" s="60"/>
      <c r="BN249" s="60"/>
      <c r="BO249" s="60"/>
      <c r="BP249" s="60"/>
      <c r="BQ249" s="60"/>
      <c r="BR249" s="60"/>
      <c r="BS249" s="60"/>
      <c r="BT249" s="60"/>
      <c r="BU249" s="60"/>
    </row>
    <row r="250" ht="15.75" customHeight="1">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60"/>
      <c r="BI250" s="60"/>
      <c r="BJ250" s="60"/>
      <c r="BK250" s="60"/>
      <c r="BL250" s="60"/>
      <c r="BM250" s="60"/>
      <c r="BN250" s="60"/>
      <c r="BO250" s="60"/>
      <c r="BP250" s="60"/>
      <c r="BQ250" s="60"/>
      <c r="BR250" s="60"/>
      <c r="BS250" s="60"/>
      <c r="BT250" s="60"/>
      <c r="BU250" s="60"/>
    </row>
    <row r="251" ht="15.75" customHeight="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c r="AH251" s="60"/>
      <c r="AI251" s="60"/>
      <c r="AJ251" s="60"/>
      <c r="AK251" s="60"/>
      <c r="AL251" s="60"/>
      <c r="AM251" s="60"/>
      <c r="AN251" s="60"/>
      <c r="AO251" s="60"/>
      <c r="AP251" s="60"/>
      <c r="AQ251" s="60"/>
      <c r="AR251" s="60"/>
      <c r="AS251" s="60"/>
      <c r="AT251" s="60"/>
      <c r="AU251" s="60"/>
      <c r="AV251" s="60"/>
      <c r="AW251" s="60"/>
      <c r="AX251" s="60"/>
      <c r="AY251" s="60"/>
      <c r="AZ251" s="60"/>
      <c r="BA251" s="60"/>
      <c r="BB251" s="60"/>
      <c r="BC251" s="60"/>
      <c r="BD251" s="60"/>
      <c r="BE251" s="60"/>
      <c r="BF251" s="60"/>
      <c r="BG251" s="60"/>
      <c r="BH251" s="60"/>
      <c r="BI251" s="60"/>
      <c r="BJ251" s="60"/>
      <c r="BK251" s="60"/>
      <c r="BL251" s="60"/>
      <c r="BM251" s="60"/>
      <c r="BN251" s="60"/>
      <c r="BO251" s="60"/>
      <c r="BP251" s="60"/>
      <c r="BQ251" s="60"/>
      <c r="BR251" s="60"/>
      <c r="BS251" s="60"/>
      <c r="BT251" s="60"/>
      <c r="BU251" s="60"/>
    </row>
    <row r="252" ht="15.75" customHeight="1">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60"/>
      <c r="BI252" s="60"/>
      <c r="BJ252" s="60"/>
      <c r="BK252" s="60"/>
      <c r="BL252" s="60"/>
      <c r="BM252" s="60"/>
      <c r="BN252" s="60"/>
      <c r="BO252" s="60"/>
      <c r="BP252" s="60"/>
      <c r="BQ252" s="60"/>
      <c r="BR252" s="60"/>
      <c r="BS252" s="60"/>
      <c r="BT252" s="60"/>
      <c r="BU252" s="60"/>
    </row>
    <row r="253" ht="15.75" customHeight="1">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c r="BK253" s="60"/>
      <c r="BL253" s="60"/>
      <c r="BM253" s="60"/>
      <c r="BN253" s="60"/>
      <c r="BO253" s="60"/>
      <c r="BP253" s="60"/>
      <c r="BQ253" s="60"/>
      <c r="BR253" s="60"/>
      <c r="BS253" s="60"/>
      <c r="BT253" s="60"/>
      <c r="BU253" s="60"/>
    </row>
    <row r="254" ht="15.75" customHeight="1">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c r="AH254" s="60"/>
      <c r="AI254" s="60"/>
      <c r="AJ254" s="60"/>
      <c r="AK254" s="60"/>
      <c r="AL254" s="60"/>
      <c r="AM254" s="60"/>
      <c r="AN254" s="60"/>
      <c r="AO254" s="60"/>
      <c r="AP254" s="60"/>
      <c r="AQ254" s="60"/>
      <c r="AR254" s="60"/>
      <c r="AS254" s="60"/>
      <c r="AT254" s="60"/>
      <c r="AU254" s="60"/>
      <c r="AV254" s="60"/>
      <c r="AW254" s="60"/>
      <c r="AX254" s="60"/>
      <c r="AY254" s="60"/>
      <c r="AZ254" s="60"/>
      <c r="BA254" s="60"/>
      <c r="BB254" s="60"/>
      <c r="BC254" s="60"/>
      <c r="BD254" s="60"/>
      <c r="BE254" s="60"/>
      <c r="BF254" s="60"/>
      <c r="BG254" s="60"/>
      <c r="BH254" s="60"/>
      <c r="BI254" s="60"/>
      <c r="BJ254" s="60"/>
      <c r="BK254" s="60"/>
      <c r="BL254" s="60"/>
      <c r="BM254" s="60"/>
      <c r="BN254" s="60"/>
      <c r="BO254" s="60"/>
      <c r="BP254" s="60"/>
      <c r="BQ254" s="60"/>
      <c r="BR254" s="60"/>
      <c r="BS254" s="60"/>
      <c r="BT254" s="60"/>
      <c r="BU254" s="60"/>
    </row>
    <row r="255" ht="15.75" customHeight="1">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c r="AH255" s="60"/>
      <c r="AI255" s="60"/>
      <c r="AJ255" s="60"/>
      <c r="AK255" s="60"/>
      <c r="AL255" s="60"/>
      <c r="AM255" s="60"/>
      <c r="AN255" s="60"/>
      <c r="AO255" s="60"/>
      <c r="AP255" s="60"/>
      <c r="AQ255" s="60"/>
      <c r="AR255" s="60"/>
      <c r="AS255" s="60"/>
      <c r="AT255" s="60"/>
      <c r="AU255" s="60"/>
      <c r="AV255" s="60"/>
      <c r="AW255" s="60"/>
      <c r="AX255" s="60"/>
      <c r="AY255" s="60"/>
      <c r="AZ255" s="60"/>
      <c r="BA255" s="60"/>
      <c r="BB255" s="60"/>
      <c r="BC255" s="60"/>
      <c r="BD255" s="60"/>
      <c r="BE255" s="60"/>
      <c r="BF255" s="60"/>
      <c r="BG255" s="60"/>
      <c r="BH255" s="60"/>
      <c r="BI255" s="60"/>
      <c r="BJ255" s="60"/>
      <c r="BK255" s="60"/>
      <c r="BL255" s="60"/>
      <c r="BM255" s="60"/>
      <c r="BN255" s="60"/>
      <c r="BO255" s="60"/>
      <c r="BP255" s="60"/>
      <c r="BQ255" s="60"/>
      <c r="BR255" s="60"/>
      <c r="BS255" s="60"/>
      <c r="BT255" s="60"/>
      <c r="BU255" s="60"/>
    </row>
    <row r="256" ht="15.75" customHeight="1">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c r="AH256" s="60"/>
      <c r="AI256" s="60"/>
      <c r="AJ256" s="60"/>
      <c r="AK256" s="60"/>
      <c r="AL256" s="60"/>
      <c r="AM256" s="60"/>
      <c r="AN256" s="60"/>
      <c r="AO256" s="60"/>
      <c r="AP256" s="60"/>
      <c r="AQ256" s="60"/>
      <c r="AR256" s="60"/>
      <c r="AS256" s="60"/>
      <c r="AT256" s="60"/>
      <c r="AU256" s="60"/>
      <c r="AV256" s="60"/>
      <c r="AW256" s="60"/>
      <c r="AX256" s="60"/>
      <c r="AY256" s="60"/>
      <c r="AZ256" s="60"/>
      <c r="BA256" s="60"/>
      <c r="BB256" s="60"/>
      <c r="BC256" s="60"/>
      <c r="BD256" s="60"/>
      <c r="BE256" s="60"/>
      <c r="BF256" s="60"/>
      <c r="BG256" s="60"/>
      <c r="BH256" s="60"/>
      <c r="BI256" s="60"/>
      <c r="BJ256" s="60"/>
      <c r="BK256" s="60"/>
      <c r="BL256" s="60"/>
      <c r="BM256" s="60"/>
      <c r="BN256" s="60"/>
      <c r="BO256" s="60"/>
      <c r="BP256" s="60"/>
      <c r="BQ256" s="60"/>
      <c r="BR256" s="60"/>
      <c r="BS256" s="60"/>
      <c r="BT256" s="60"/>
      <c r="BU256" s="60"/>
    </row>
    <row r="257" ht="15.75" customHeight="1">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0"/>
      <c r="BI257" s="60"/>
      <c r="BJ257" s="60"/>
      <c r="BK257" s="60"/>
      <c r="BL257" s="60"/>
      <c r="BM257" s="60"/>
      <c r="BN257" s="60"/>
      <c r="BO257" s="60"/>
      <c r="BP257" s="60"/>
      <c r="BQ257" s="60"/>
      <c r="BR257" s="60"/>
      <c r="BS257" s="60"/>
      <c r="BT257" s="60"/>
      <c r="BU257" s="60"/>
    </row>
    <row r="258" ht="15.75" customHeight="1">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c r="AE258" s="60"/>
      <c r="AF258" s="60"/>
      <c r="AG258" s="60"/>
      <c r="AH258" s="60"/>
      <c r="AI258" s="60"/>
      <c r="AJ258" s="60"/>
      <c r="AK258" s="60"/>
      <c r="AL258" s="60"/>
      <c r="AM258" s="60"/>
      <c r="AN258" s="60"/>
      <c r="AO258" s="60"/>
      <c r="AP258" s="60"/>
      <c r="AQ258" s="60"/>
      <c r="AR258" s="60"/>
      <c r="AS258" s="60"/>
      <c r="AT258" s="60"/>
      <c r="AU258" s="60"/>
      <c r="AV258" s="60"/>
      <c r="AW258" s="60"/>
      <c r="AX258" s="60"/>
      <c r="AY258" s="60"/>
      <c r="AZ258" s="60"/>
      <c r="BA258" s="60"/>
      <c r="BB258" s="60"/>
      <c r="BC258" s="60"/>
      <c r="BD258" s="60"/>
      <c r="BE258" s="60"/>
      <c r="BF258" s="60"/>
      <c r="BG258" s="60"/>
      <c r="BH258" s="60"/>
      <c r="BI258" s="60"/>
      <c r="BJ258" s="60"/>
      <c r="BK258" s="60"/>
      <c r="BL258" s="60"/>
      <c r="BM258" s="60"/>
      <c r="BN258" s="60"/>
      <c r="BO258" s="60"/>
      <c r="BP258" s="60"/>
      <c r="BQ258" s="60"/>
      <c r="BR258" s="60"/>
      <c r="BS258" s="60"/>
      <c r="BT258" s="60"/>
      <c r="BU258" s="60"/>
    </row>
    <row r="259" ht="15.75" customHeight="1">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60"/>
      <c r="BI259" s="60"/>
      <c r="BJ259" s="60"/>
      <c r="BK259" s="60"/>
      <c r="BL259" s="60"/>
      <c r="BM259" s="60"/>
      <c r="BN259" s="60"/>
      <c r="BO259" s="60"/>
      <c r="BP259" s="60"/>
      <c r="BQ259" s="60"/>
      <c r="BR259" s="60"/>
      <c r="BS259" s="60"/>
      <c r="BT259" s="60"/>
      <c r="BU259" s="60"/>
    </row>
    <row r="260" ht="15.75" customHeight="1">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0"/>
      <c r="BI260" s="60"/>
      <c r="BJ260" s="60"/>
      <c r="BK260" s="60"/>
      <c r="BL260" s="60"/>
      <c r="BM260" s="60"/>
      <c r="BN260" s="60"/>
      <c r="BO260" s="60"/>
      <c r="BP260" s="60"/>
      <c r="BQ260" s="60"/>
      <c r="BR260" s="60"/>
      <c r="BS260" s="60"/>
      <c r="BT260" s="60"/>
      <c r="BU260" s="60"/>
    </row>
    <row r="261" ht="15.75" customHeight="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60"/>
      <c r="BI261" s="60"/>
      <c r="BJ261" s="60"/>
      <c r="BK261" s="60"/>
      <c r="BL261" s="60"/>
      <c r="BM261" s="60"/>
      <c r="BN261" s="60"/>
      <c r="BO261" s="60"/>
      <c r="BP261" s="60"/>
      <c r="BQ261" s="60"/>
      <c r="BR261" s="60"/>
      <c r="BS261" s="60"/>
      <c r="BT261" s="60"/>
      <c r="BU261" s="60"/>
    </row>
    <row r="262" ht="15.75" customHeight="1">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0"/>
      <c r="BA262" s="60"/>
      <c r="BB262" s="60"/>
      <c r="BC262" s="60"/>
      <c r="BD262" s="60"/>
      <c r="BE262" s="60"/>
      <c r="BF262" s="60"/>
      <c r="BG262" s="60"/>
      <c r="BH262" s="60"/>
      <c r="BI262" s="60"/>
      <c r="BJ262" s="60"/>
      <c r="BK262" s="60"/>
      <c r="BL262" s="60"/>
      <c r="BM262" s="60"/>
      <c r="BN262" s="60"/>
      <c r="BO262" s="60"/>
      <c r="BP262" s="60"/>
      <c r="BQ262" s="60"/>
      <c r="BR262" s="60"/>
      <c r="BS262" s="60"/>
      <c r="BT262" s="60"/>
      <c r="BU262" s="60"/>
    </row>
    <row r="263" ht="15.75" customHeight="1">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0"/>
      <c r="BI263" s="60"/>
      <c r="BJ263" s="60"/>
      <c r="BK263" s="60"/>
      <c r="BL263" s="60"/>
      <c r="BM263" s="60"/>
      <c r="BN263" s="60"/>
      <c r="BO263" s="60"/>
      <c r="BP263" s="60"/>
      <c r="BQ263" s="60"/>
      <c r="BR263" s="60"/>
      <c r="BS263" s="60"/>
      <c r="BT263" s="60"/>
      <c r="BU263" s="60"/>
    </row>
    <row r="264" ht="15.75" customHeight="1">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0"/>
      <c r="BI264" s="60"/>
      <c r="BJ264" s="60"/>
      <c r="BK264" s="60"/>
      <c r="BL264" s="60"/>
      <c r="BM264" s="60"/>
      <c r="BN264" s="60"/>
      <c r="BO264" s="60"/>
      <c r="BP264" s="60"/>
      <c r="BQ264" s="60"/>
      <c r="BR264" s="60"/>
      <c r="BS264" s="60"/>
      <c r="BT264" s="60"/>
      <c r="BU264" s="60"/>
    </row>
    <row r="265" ht="15.75" customHeight="1">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c r="BH265" s="60"/>
      <c r="BI265" s="60"/>
      <c r="BJ265" s="60"/>
      <c r="BK265" s="60"/>
      <c r="BL265" s="60"/>
      <c r="BM265" s="60"/>
      <c r="BN265" s="60"/>
      <c r="BO265" s="60"/>
      <c r="BP265" s="60"/>
      <c r="BQ265" s="60"/>
      <c r="BR265" s="60"/>
      <c r="BS265" s="60"/>
      <c r="BT265" s="60"/>
      <c r="BU265" s="60"/>
    </row>
    <row r="266" ht="15.75" customHeight="1">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0"/>
      <c r="BI266" s="60"/>
      <c r="BJ266" s="60"/>
      <c r="BK266" s="60"/>
      <c r="BL266" s="60"/>
      <c r="BM266" s="60"/>
      <c r="BN266" s="60"/>
      <c r="BO266" s="60"/>
      <c r="BP266" s="60"/>
      <c r="BQ266" s="60"/>
      <c r="BR266" s="60"/>
      <c r="BS266" s="60"/>
      <c r="BT266" s="60"/>
      <c r="BU266" s="60"/>
    </row>
    <row r="267" ht="15.75" customHeight="1">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c r="AE267" s="60"/>
      <c r="AF267" s="60"/>
      <c r="AG267" s="60"/>
      <c r="AH267" s="60"/>
      <c r="AI267" s="60"/>
      <c r="AJ267" s="60"/>
      <c r="AK267" s="60"/>
      <c r="AL267" s="60"/>
      <c r="AM267" s="60"/>
      <c r="AN267" s="60"/>
      <c r="AO267" s="60"/>
      <c r="AP267" s="60"/>
      <c r="AQ267" s="60"/>
      <c r="AR267" s="60"/>
      <c r="AS267" s="60"/>
      <c r="AT267" s="60"/>
      <c r="AU267" s="60"/>
      <c r="AV267" s="60"/>
      <c r="AW267" s="60"/>
      <c r="AX267" s="60"/>
      <c r="AY267" s="60"/>
      <c r="AZ267" s="60"/>
      <c r="BA267" s="60"/>
      <c r="BB267" s="60"/>
      <c r="BC267" s="60"/>
      <c r="BD267" s="60"/>
      <c r="BE267" s="60"/>
      <c r="BF267" s="60"/>
      <c r="BG267" s="60"/>
      <c r="BH267" s="60"/>
      <c r="BI267" s="60"/>
      <c r="BJ267" s="60"/>
      <c r="BK267" s="60"/>
      <c r="BL267" s="60"/>
      <c r="BM267" s="60"/>
      <c r="BN267" s="60"/>
      <c r="BO267" s="60"/>
      <c r="BP267" s="60"/>
      <c r="BQ267" s="60"/>
      <c r="BR267" s="60"/>
      <c r="BS267" s="60"/>
      <c r="BT267" s="60"/>
      <c r="BU267" s="60"/>
    </row>
    <row r="268" ht="15.75" customHeight="1">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0"/>
      <c r="AX268" s="60"/>
      <c r="AY268" s="60"/>
      <c r="AZ268" s="60"/>
      <c r="BA268" s="60"/>
      <c r="BB268" s="60"/>
      <c r="BC268" s="60"/>
      <c r="BD268" s="60"/>
      <c r="BE268" s="60"/>
      <c r="BF268" s="60"/>
      <c r="BG268" s="60"/>
      <c r="BH268" s="60"/>
      <c r="BI268" s="60"/>
      <c r="BJ268" s="60"/>
      <c r="BK268" s="60"/>
      <c r="BL268" s="60"/>
      <c r="BM268" s="60"/>
      <c r="BN268" s="60"/>
      <c r="BO268" s="60"/>
      <c r="BP268" s="60"/>
      <c r="BQ268" s="60"/>
      <c r="BR268" s="60"/>
      <c r="BS268" s="60"/>
      <c r="BT268" s="60"/>
      <c r="BU268" s="60"/>
    </row>
    <row r="269" ht="15.75" customHeight="1">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c r="BK269" s="60"/>
      <c r="BL269" s="60"/>
      <c r="BM269" s="60"/>
      <c r="BN269" s="60"/>
      <c r="BO269" s="60"/>
      <c r="BP269" s="60"/>
      <c r="BQ269" s="60"/>
      <c r="BR269" s="60"/>
      <c r="BS269" s="60"/>
      <c r="BT269" s="60"/>
      <c r="BU269" s="60"/>
    </row>
    <row r="270" ht="15.75" customHeight="1">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0"/>
      <c r="BA270" s="60"/>
      <c r="BB270" s="60"/>
      <c r="BC270" s="60"/>
      <c r="BD270" s="60"/>
      <c r="BE270" s="60"/>
      <c r="BF270" s="60"/>
      <c r="BG270" s="60"/>
      <c r="BH270" s="60"/>
      <c r="BI270" s="60"/>
      <c r="BJ270" s="60"/>
      <c r="BK270" s="60"/>
      <c r="BL270" s="60"/>
      <c r="BM270" s="60"/>
      <c r="BN270" s="60"/>
      <c r="BO270" s="60"/>
      <c r="BP270" s="60"/>
      <c r="BQ270" s="60"/>
      <c r="BR270" s="60"/>
      <c r="BS270" s="60"/>
      <c r="BT270" s="60"/>
      <c r="BU270" s="60"/>
    </row>
    <row r="271"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c r="AH271" s="60"/>
      <c r="AI271" s="60"/>
      <c r="AJ271" s="60"/>
      <c r="AK271" s="60"/>
      <c r="AL271" s="60"/>
      <c r="AM271" s="60"/>
      <c r="AN271" s="60"/>
      <c r="AO271" s="60"/>
      <c r="AP271" s="60"/>
      <c r="AQ271" s="60"/>
      <c r="AR271" s="60"/>
      <c r="AS271" s="60"/>
      <c r="AT271" s="60"/>
      <c r="AU271" s="60"/>
      <c r="AV271" s="60"/>
      <c r="AW271" s="60"/>
      <c r="AX271" s="60"/>
      <c r="AY271" s="60"/>
      <c r="AZ271" s="60"/>
      <c r="BA271" s="60"/>
      <c r="BB271" s="60"/>
      <c r="BC271" s="60"/>
      <c r="BD271" s="60"/>
      <c r="BE271" s="60"/>
      <c r="BF271" s="60"/>
      <c r="BG271" s="60"/>
      <c r="BH271" s="60"/>
      <c r="BI271" s="60"/>
      <c r="BJ271" s="60"/>
      <c r="BK271" s="60"/>
      <c r="BL271" s="60"/>
      <c r="BM271" s="60"/>
      <c r="BN271" s="60"/>
      <c r="BO271" s="60"/>
      <c r="BP271" s="60"/>
      <c r="BQ271" s="60"/>
      <c r="BR271" s="60"/>
      <c r="BS271" s="60"/>
      <c r="BT271" s="60"/>
      <c r="BU271" s="60"/>
    </row>
    <row r="272" ht="15.75" customHeight="1">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c r="AH272" s="60"/>
      <c r="AI272" s="60"/>
      <c r="AJ272" s="60"/>
      <c r="AK272" s="60"/>
      <c r="AL272" s="60"/>
      <c r="AM272" s="60"/>
      <c r="AN272" s="60"/>
      <c r="AO272" s="60"/>
      <c r="AP272" s="60"/>
      <c r="AQ272" s="60"/>
      <c r="AR272" s="60"/>
      <c r="AS272" s="60"/>
      <c r="AT272" s="60"/>
      <c r="AU272" s="60"/>
      <c r="AV272" s="60"/>
      <c r="AW272" s="60"/>
      <c r="AX272" s="60"/>
      <c r="AY272" s="60"/>
      <c r="AZ272" s="60"/>
      <c r="BA272" s="60"/>
      <c r="BB272" s="60"/>
      <c r="BC272" s="60"/>
      <c r="BD272" s="60"/>
      <c r="BE272" s="60"/>
      <c r="BF272" s="60"/>
      <c r="BG272" s="60"/>
      <c r="BH272" s="60"/>
      <c r="BI272" s="60"/>
      <c r="BJ272" s="60"/>
      <c r="BK272" s="60"/>
      <c r="BL272" s="60"/>
      <c r="BM272" s="60"/>
      <c r="BN272" s="60"/>
      <c r="BO272" s="60"/>
      <c r="BP272" s="60"/>
      <c r="BQ272" s="60"/>
      <c r="BR272" s="60"/>
      <c r="BS272" s="60"/>
      <c r="BT272" s="60"/>
      <c r="BU272" s="60"/>
    </row>
    <row r="273" ht="15.75" customHeight="1">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c r="AH273" s="60"/>
      <c r="AI273" s="60"/>
      <c r="AJ273" s="60"/>
      <c r="AK273" s="60"/>
      <c r="AL273" s="60"/>
      <c r="AM273" s="60"/>
      <c r="AN273" s="60"/>
      <c r="AO273" s="60"/>
      <c r="AP273" s="60"/>
      <c r="AQ273" s="60"/>
      <c r="AR273" s="60"/>
      <c r="AS273" s="60"/>
      <c r="AT273" s="60"/>
      <c r="AU273" s="60"/>
      <c r="AV273" s="60"/>
      <c r="AW273" s="60"/>
      <c r="AX273" s="60"/>
      <c r="AY273" s="60"/>
      <c r="AZ273" s="60"/>
      <c r="BA273" s="60"/>
      <c r="BB273" s="60"/>
      <c r="BC273" s="60"/>
      <c r="BD273" s="60"/>
      <c r="BE273" s="60"/>
      <c r="BF273" s="60"/>
      <c r="BG273" s="60"/>
      <c r="BH273" s="60"/>
      <c r="BI273" s="60"/>
      <c r="BJ273" s="60"/>
      <c r="BK273" s="60"/>
      <c r="BL273" s="60"/>
      <c r="BM273" s="60"/>
      <c r="BN273" s="60"/>
      <c r="BO273" s="60"/>
      <c r="BP273" s="60"/>
      <c r="BQ273" s="60"/>
      <c r="BR273" s="60"/>
      <c r="BS273" s="60"/>
      <c r="BT273" s="60"/>
      <c r="BU273" s="60"/>
    </row>
    <row r="274" ht="15.75" customHeight="1">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0"/>
      <c r="BA274" s="60"/>
      <c r="BB274" s="60"/>
      <c r="BC274" s="60"/>
      <c r="BD274" s="60"/>
      <c r="BE274" s="60"/>
      <c r="BF274" s="60"/>
      <c r="BG274" s="60"/>
      <c r="BH274" s="60"/>
      <c r="BI274" s="60"/>
      <c r="BJ274" s="60"/>
      <c r="BK274" s="60"/>
      <c r="BL274" s="60"/>
      <c r="BM274" s="60"/>
      <c r="BN274" s="60"/>
      <c r="BO274" s="60"/>
      <c r="BP274" s="60"/>
      <c r="BQ274" s="60"/>
      <c r="BR274" s="60"/>
      <c r="BS274" s="60"/>
      <c r="BT274" s="60"/>
      <c r="BU274" s="60"/>
    </row>
    <row r="275" ht="15.75" customHeight="1">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0"/>
      <c r="BI275" s="60"/>
      <c r="BJ275" s="60"/>
      <c r="BK275" s="60"/>
      <c r="BL275" s="60"/>
      <c r="BM275" s="60"/>
      <c r="BN275" s="60"/>
      <c r="BO275" s="60"/>
      <c r="BP275" s="60"/>
      <c r="BQ275" s="60"/>
      <c r="BR275" s="60"/>
      <c r="BS275" s="60"/>
      <c r="BT275" s="60"/>
      <c r="BU275" s="60"/>
    </row>
    <row r="276" ht="15.75" customHeight="1">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0"/>
      <c r="BA276" s="60"/>
      <c r="BB276" s="60"/>
      <c r="BC276" s="60"/>
      <c r="BD276" s="60"/>
      <c r="BE276" s="60"/>
      <c r="BF276" s="60"/>
      <c r="BG276" s="60"/>
      <c r="BH276" s="60"/>
      <c r="BI276" s="60"/>
      <c r="BJ276" s="60"/>
      <c r="BK276" s="60"/>
      <c r="BL276" s="60"/>
      <c r="BM276" s="60"/>
      <c r="BN276" s="60"/>
      <c r="BO276" s="60"/>
      <c r="BP276" s="60"/>
      <c r="BQ276" s="60"/>
      <c r="BR276" s="60"/>
      <c r="BS276" s="60"/>
      <c r="BT276" s="60"/>
      <c r="BU276" s="60"/>
    </row>
    <row r="277" ht="15.75" customHeight="1">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0"/>
      <c r="BA277" s="60"/>
      <c r="BB277" s="60"/>
      <c r="BC277" s="60"/>
      <c r="BD277" s="60"/>
      <c r="BE277" s="60"/>
      <c r="BF277" s="60"/>
      <c r="BG277" s="60"/>
      <c r="BH277" s="60"/>
      <c r="BI277" s="60"/>
      <c r="BJ277" s="60"/>
      <c r="BK277" s="60"/>
      <c r="BL277" s="60"/>
      <c r="BM277" s="60"/>
      <c r="BN277" s="60"/>
      <c r="BO277" s="60"/>
      <c r="BP277" s="60"/>
      <c r="BQ277" s="60"/>
      <c r="BR277" s="60"/>
      <c r="BS277" s="60"/>
      <c r="BT277" s="60"/>
      <c r="BU277" s="60"/>
    </row>
    <row r="278" ht="15.75" customHeight="1">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c r="AH278" s="60"/>
      <c r="AI278" s="60"/>
      <c r="AJ278" s="60"/>
      <c r="AK278" s="60"/>
      <c r="AL278" s="60"/>
      <c r="AM278" s="60"/>
      <c r="AN278" s="60"/>
      <c r="AO278" s="60"/>
      <c r="AP278" s="60"/>
      <c r="AQ278" s="60"/>
      <c r="AR278" s="60"/>
      <c r="AS278" s="60"/>
      <c r="AT278" s="60"/>
      <c r="AU278" s="60"/>
      <c r="AV278" s="60"/>
      <c r="AW278" s="60"/>
      <c r="AX278" s="60"/>
      <c r="AY278" s="60"/>
      <c r="AZ278" s="60"/>
      <c r="BA278" s="60"/>
      <c r="BB278" s="60"/>
      <c r="BC278" s="60"/>
      <c r="BD278" s="60"/>
      <c r="BE278" s="60"/>
      <c r="BF278" s="60"/>
      <c r="BG278" s="60"/>
      <c r="BH278" s="60"/>
      <c r="BI278" s="60"/>
      <c r="BJ278" s="60"/>
      <c r="BK278" s="60"/>
      <c r="BL278" s="60"/>
      <c r="BM278" s="60"/>
      <c r="BN278" s="60"/>
      <c r="BO278" s="60"/>
      <c r="BP278" s="60"/>
      <c r="BQ278" s="60"/>
      <c r="BR278" s="60"/>
      <c r="BS278" s="60"/>
      <c r="BT278" s="60"/>
      <c r="BU278" s="60"/>
    </row>
    <row r="279" ht="15.75" customHeight="1">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60"/>
      <c r="BI279" s="60"/>
      <c r="BJ279" s="60"/>
      <c r="BK279" s="60"/>
      <c r="BL279" s="60"/>
      <c r="BM279" s="60"/>
      <c r="BN279" s="60"/>
      <c r="BO279" s="60"/>
      <c r="BP279" s="60"/>
      <c r="BQ279" s="60"/>
      <c r="BR279" s="60"/>
      <c r="BS279" s="60"/>
      <c r="BT279" s="60"/>
      <c r="BU279" s="60"/>
    </row>
    <row r="280"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0"/>
      <c r="BA280" s="60"/>
      <c r="BB280" s="60"/>
      <c r="BC280" s="60"/>
      <c r="BD280" s="60"/>
      <c r="BE280" s="60"/>
      <c r="BF280" s="60"/>
      <c r="BG280" s="60"/>
      <c r="BH280" s="60"/>
      <c r="BI280" s="60"/>
      <c r="BJ280" s="60"/>
      <c r="BK280" s="60"/>
      <c r="BL280" s="60"/>
      <c r="BM280" s="60"/>
      <c r="BN280" s="60"/>
      <c r="BO280" s="60"/>
      <c r="BP280" s="60"/>
      <c r="BQ280" s="60"/>
      <c r="BR280" s="60"/>
      <c r="BS280" s="60"/>
      <c r="BT280" s="60"/>
      <c r="BU280" s="60"/>
    </row>
    <row r="281" ht="15.75" customHeight="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0"/>
      <c r="BI281" s="60"/>
      <c r="BJ281" s="60"/>
      <c r="BK281" s="60"/>
      <c r="BL281" s="60"/>
      <c r="BM281" s="60"/>
      <c r="BN281" s="60"/>
      <c r="BO281" s="60"/>
      <c r="BP281" s="60"/>
      <c r="BQ281" s="60"/>
      <c r="BR281" s="60"/>
      <c r="BS281" s="60"/>
      <c r="BT281" s="60"/>
      <c r="BU281" s="60"/>
    </row>
    <row r="282" ht="15.75" customHeight="1">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0"/>
      <c r="BI282" s="60"/>
      <c r="BJ282" s="60"/>
      <c r="BK282" s="60"/>
      <c r="BL282" s="60"/>
      <c r="BM282" s="60"/>
      <c r="BN282" s="60"/>
      <c r="BO282" s="60"/>
      <c r="BP282" s="60"/>
      <c r="BQ282" s="60"/>
      <c r="BR282" s="60"/>
      <c r="BS282" s="60"/>
      <c r="BT282" s="60"/>
      <c r="BU282" s="60"/>
    </row>
    <row r="283" ht="15.75" customHeight="1">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0"/>
      <c r="BA283" s="60"/>
      <c r="BB283" s="60"/>
      <c r="BC283" s="60"/>
      <c r="BD283" s="60"/>
      <c r="BE283" s="60"/>
      <c r="BF283" s="60"/>
      <c r="BG283" s="60"/>
      <c r="BH283" s="60"/>
      <c r="BI283" s="60"/>
      <c r="BJ283" s="60"/>
      <c r="BK283" s="60"/>
      <c r="BL283" s="60"/>
      <c r="BM283" s="60"/>
      <c r="BN283" s="60"/>
      <c r="BO283" s="60"/>
      <c r="BP283" s="60"/>
      <c r="BQ283" s="60"/>
      <c r="BR283" s="60"/>
      <c r="BS283" s="60"/>
      <c r="BT283" s="60"/>
      <c r="BU283" s="60"/>
    </row>
    <row r="284" ht="15.75" customHeight="1">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c r="BK284" s="60"/>
      <c r="BL284" s="60"/>
      <c r="BM284" s="60"/>
      <c r="BN284" s="60"/>
      <c r="BO284" s="60"/>
      <c r="BP284" s="60"/>
      <c r="BQ284" s="60"/>
      <c r="BR284" s="60"/>
      <c r="BS284" s="60"/>
      <c r="BT284" s="60"/>
      <c r="BU284" s="60"/>
    </row>
    <row r="285" ht="15.75" customHeight="1">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c r="BK285" s="60"/>
      <c r="BL285" s="60"/>
      <c r="BM285" s="60"/>
      <c r="BN285" s="60"/>
      <c r="BO285" s="60"/>
      <c r="BP285" s="60"/>
      <c r="BQ285" s="60"/>
      <c r="BR285" s="60"/>
      <c r="BS285" s="60"/>
      <c r="BT285" s="60"/>
      <c r="BU285" s="60"/>
    </row>
    <row r="286" ht="15.75" customHeight="1">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c r="BK286" s="60"/>
      <c r="BL286" s="60"/>
      <c r="BM286" s="60"/>
      <c r="BN286" s="60"/>
      <c r="BO286" s="60"/>
      <c r="BP286" s="60"/>
      <c r="BQ286" s="60"/>
      <c r="BR286" s="60"/>
      <c r="BS286" s="60"/>
      <c r="BT286" s="60"/>
      <c r="BU286" s="60"/>
    </row>
    <row r="287" ht="15.75" customHeight="1">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60"/>
      <c r="BJ287" s="60"/>
      <c r="BK287" s="60"/>
      <c r="BL287" s="60"/>
      <c r="BM287" s="60"/>
      <c r="BN287" s="60"/>
      <c r="BO287" s="60"/>
      <c r="BP287" s="60"/>
      <c r="BQ287" s="60"/>
      <c r="BR287" s="60"/>
      <c r="BS287" s="60"/>
      <c r="BT287" s="60"/>
      <c r="BU287" s="60"/>
    </row>
    <row r="288" ht="15.75" customHeigh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60"/>
      <c r="BJ288" s="60"/>
      <c r="BK288" s="60"/>
      <c r="BL288" s="60"/>
      <c r="BM288" s="60"/>
      <c r="BN288" s="60"/>
      <c r="BO288" s="60"/>
      <c r="BP288" s="60"/>
      <c r="BQ288" s="60"/>
      <c r="BR288" s="60"/>
      <c r="BS288" s="60"/>
      <c r="BT288" s="60"/>
      <c r="BU288" s="60"/>
    </row>
    <row r="289"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0"/>
      <c r="BI289" s="60"/>
      <c r="BJ289" s="60"/>
      <c r="BK289" s="60"/>
      <c r="BL289" s="60"/>
      <c r="BM289" s="60"/>
      <c r="BN289" s="60"/>
      <c r="BO289" s="60"/>
      <c r="BP289" s="60"/>
      <c r="BQ289" s="60"/>
      <c r="BR289" s="60"/>
      <c r="BS289" s="60"/>
      <c r="BT289" s="60"/>
      <c r="BU289" s="60"/>
    </row>
    <row r="290" ht="15.75" customHeight="1">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0"/>
      <c r="BI290" s="60"/>
      <c r="BJ290" s="60"/>
      <c r="BK290" s="60"/>
      <c r="BL290" s="60"/>
      <c r="BM290" s="60"/>
      <c r="BN290" s="60"/>
      <c r="BO290" s="60"/>
      <c r="BP290" s="60"/>
      <c r="BQ290" s="60"/>
      <c r="BR290" s="60"/>
      <c r="BS290" s="60"/>
      <c r="BT290" s="60"/>
      <c r="BU290" s="60"/>
    </row>
    <row r="291" ht="15.75" customHeight="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60"/>
      <c r="BI291" s="60"/>
      <c r="BJ291" s="60"/>
      <c r="BK291" s="60"/>
      <c r="BL291" s="60"/>
      <c r="BM291" s="60"/>
      <c r="BN291" s="60"/>
      <c r="BO291" s="60"/>
      <c r="BP291" s="60"/>
      <c r="BQ291" s="60"/>
      <c r="BR291" s="60"/>
      <c r="BS291" s="60"/>
      <c r="BT291" s="60"/>
      <c r="BU291" s="60"/>
    </row>
    <row r="292"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60"/>
      <c r="BI292" s="60"/>
      <c r="BJ292" s="60"/>
      <c r="BK292" s="60"/>
      <c r="BL292" s="60"/>
      <c r="BM292" s="60"/>
      <c r="BN292" s="60"/>
      <c r="BO292" s="60"/>
      <c r="BP292" s="60"/>
      <c r="BQ292" s="60"/>
      <c r="BR292" s="60"/>
      <c r="BS292" s="60"/>
      <c r="BT292" s="60"/>
      <c r="BU292" s="60"/>
    </row>
    <row r="293" ht="15.75" customHeight="1">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60"/>
      <c r="BI293" s="60"/>
      <c r="BJ293" s="60"/>
      <c r="BK293" s="60"/>
      <c r="BL293" s="60"/>
      <c r="BM293" s="60"/>
      <c r="BN293" s="60"/>
      <c r="BO293" s="60"/>
      <c r="BP293" s="60"/>
      <c r="BQ293" s="60"/>
      <c r="BR293" s="60"/>
      <c r="BS293" s="60"/>
      <c r="BT293" s="60"/>
      <c r="BU293" s="60"/>
    </row>
    <row r="294" ht="15.75" customHeight="1">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c r="BK294" s="60"/>
      <c r="BL294" s="60"/>
      <c r="BM294" s="60"/>
      <c r="BN294" s="60"/>
      <c r="BO294" s="60"/>
      <c r="BP294" s="60"/>
      <c r="BQ294" s="60"/>
      <c r="BR294" s="60"/>
      <c r="BS294" s="60"/>
      <c r="BT294" s="60"/>
      <c r="BU294" s="60"/>
    </row>
    <row r="295" ht="15.75" customHeight="1">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c r="BK295" s="60"/>
      <c r="BL295" s="60"/>
      <c r="BM295" s="60"/>
      <c r="BN295" s="60"/>
      <c r="BO295" s="60"/>
      <c r="BP295" s="60"/>
      <c r="BQ295" s="60"/>
      <c r="BR295" s="60"/>
      <c r="BS295" s="60"/>
      <c r="BT295" s="60"/>
      <c r="BU295" s="60"/>
    </row>
    <row r="296" ht="15.75" customHeight="1">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0"/>
      <c r="BI296" s="60"/>
      <c r="BJ296" s="60"/>
      <c r="BK296" s="60"/>
      <c r="BL296" s="60"/>
      <c r="BM296" s="60"/>
      <c r="BN296" s="60"/>
      <c r="BO296" s="60"/>
      <c r="BP296" s="60"/>
      <c r="BQ296" s="60"/>
      <c r="BR296" s="60"/>
      <c r="BS296" s="60"/>
      <c r="BT296" s="60"/>
      <c r="BU296" s="60"/>
    </row>
    <row r="297" ht="15.75" customHeight="1">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0"/>
      <c r="BI297" s="60"/>
      <c r="BJ297" s="60"/>
      <c r="BK297" s="60"/>
      <c r="BL297" s="60"/>
      <c r="BM297" s="60"/>
      <c r="BN297" s="60"/>
      <c r="BO297" s="60"/>
      <c r="BP297" s="60"/>
      <c r="BQ297" s="60"/>
      <c r="BR297" s="60"/>
      <c r="BS297" s="60"/>
      <c r="BT297" s="60"/>
      <c r="BU297" s="60"/>
    </row>
    <row r="298" ht="15.75" customHeight="1">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0"/>
      <c r="BI298" s="60"/>
      <c r="BJ298" s="60"/>
      <c r="BK298" s="60"/>
      <c r="BL298" s="60"/>
      <c r="BM298" s="60"/>
      <c r="BN298" s="60"/>
      <c r="BO298" s="60"/>
      <c r="BP298" s="60"/>
      <c r="BQ298" s="60"/>
      <c r="BR298" s="60"/>
      <c r="BS298" s="60"/>
      <c r="BT298" s="60"/>
      <c r="BU298" s="60"/>
    </row>
    <row r="299" ht="15.75" customHeight="1">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c r="BK299" s="60"/>
      <c r="BL299" s="60"/>
      <c r="BM299" s="60"/>
      <c r="BN299" s="60"/>
      <c r="BO299" s="60"/>
      <c r="BP299" s="60"/>
      <c r="BQ299" s="60"/>
      <c r="BR299" s="60"/>
      <c r="BS299" s="60"/>
      <c r="BT299" s="60"/>
      <c r="BU299" s="60"/>
    </row>
    <row r="300" ht="15.75" customHeight="1">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0"/>
      <c r="BA300" s="60"/>
      <c r="BB300" s="60"/>
      <c r="BC300" s="60"/>
      <c r="BD300" s="60"/>
      <c r="BE300" s="60"/>
      <c r="BF300" s="60"/>
      <c r="BG300" s="60"/>
      <c r="BH300" s="60"/>
      <c r="BI300" s="60"/>
      <c r="BJ300" s="60"/>
      <c r="BK300" s="60"/>
      <c r="BL300" s="60"/>
      <c r="BM300" s="60"/>
      <c r="BN300" s="60"/>
      <c r="BO300" s="60"/>
      <c r="BP300" s="60"/>
      <c r="BQ300" s="60"/>
      <c r="BR300" s="60"/>
      <c r="BS300" s="60"/>
      <c r="BT300" s="60"/>
      <c r="BU300" s="60"/>
    </row>
    <row r="301" ht="15.75" customHeight="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60"/>
      <c r="BJ301" s="60"/>
      <c r="BK301" s="60"/>
      <c r="BL301" s="60"/>
      <c r="BM301" s="60"/>
      <c r="BN301" s="60"/>
      <c r="BO301" s="60"/>
      <c r="BP301" s="60"/>
      <c r="BQ301" s="60"/>
      <c r="BR301" s="60"/>
      <c r="BS301" s="60"/>
      <c r="BT301" s="60"/>
      <c r="BU301" s="60"/>
    </row>
    <row r="302" ht="15.75" customHeight="1">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60"/>
      <c r="BJ302" s="60"/>
      <c r="BK302" s="60"/>
      <c r="BL302" s="60"/>
      <c r="BM302" s="60"/>
      <c r="BN302" s="60"/>
      <c r="BO302" s="60"/>
      <c r="BP302" s="60"/>
      <c r="BQ302" s="60"/>
      <c r="BR302" s="60"/>
      <c r="BS302" s="60"/>
      <c r="BT302" s="60"/>
      <c r="BU302" s="60"/>
    </row>
    <row r="303" ht="15.75" customHeight="1">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c r="BK303" s="60"/>
      <c r="BL303" s="60"/>
      <c r="BM303" s="60"/>
      <c r="BN303" s="60"/>
      <c r="BO303" s="60"/>
      <c r="BP303" s="60"/>
      <c r="BQ303" s="60"/>
      <c r="BR303" s="60"/>
      <c r="BS303" s="60"/>
      <c r="BT303" s="60"/>
      <c r="BU303" s="60"/>
    </row>
    <row r="304" ht="15.75" customHeight="1">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0"/>
      <c r="BA304" s="60"/>
      <c r="BB304" s="60"/>
      <c r="BC304" s="60"/>
      <c r="BD304" s="60"/>
      <c r="BE304" s="60"/>
      <c r="BF304" s="60"/>
      <c r="BG304" s="60"/>
      <c r="BH304" s="60"/>
      <c r="BI304" s="60"/>
      <c r="BJ304" s="60"/>
      <c r="BK304" s="60"/>
      <c r="BL304" s="60"/>
      <c r="BM304" s="60"/>
      <c r="BN304" s="60"/>
      <c r="BO304" s="60"/>
      <c r="BP304" s="60"/>
      <c r="BQ304" s="60"/>
      <c r="BR304" s="60"/>
      <c r="BS304" s="60"/>
      <c r="BT304" s="60"/>
      <c r="BU304" s="60"/>
    </row>
    <row r="305" ht="15.75" customHeight="1">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0"/>
      <c r="BI305" s="60"/>
      <c r="BJ305" s="60"/>
      <c r="BK305" s="60"/>
      <c r="BL305" s="60"/>
      <c r="BM305" s="60"/>
      <c r="BN305" s="60"/>
      <c r="BO305" s="60"/>
      <c r="BP305" s="60"/>
      <c r="BQ305" s="60"/>
      <c r="BR305" s="60"/>
      <c r="BS305" s="60"/>
      <c r="BT305" s="60"/>
      <c r="BU305" s="60"/>
    </row>
    <row r="306" ht="15.75" customHeight="1">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0"/>
      <c r="BI306" s="60"/>
      <c r="BJ306" s="60"/>
      <c r="BK306" s="60"/>
      <c r="BL306" s="60"/>
      <c r="BM306" s="60"/>
      <c r="BN306" s="60"/>
      <c r="BO306" s="60"/>
      <c r="BP306" s="60"/>
      <c r="BQ306" s="60"/>
      <c r="BR306" s="60"/>
      <c r="BS306" s="60"/>
      <c r="BT306" s="60"/>
      <c r="BU306" s="60"/>
    </row>
    <row r="307" ht="15.75" customHeight="1">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0"/>
      <c r="BI307" s="60"/>
      <c r="BJ307" s="60"/>
      <c r="BK307" s="60"/>
      <c r="BL307" s="60"/>
      <c r="BM307" s="60"/>
      <c r="BN307" s="60"/>
      <c r="BO307" s="60"/>
      <c r="BP307" s="60"/>
      <c r="BQ307" s="60"/>
      <c r="BR307" s="60"/>
      <c r="BS307" s="60"/>
      <c r="BT307" s="60"/>
      <c r="BU307" s="60"/>
    </row>
    <row r="308"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0"/>
      <c r="BI308" s="60"/>
      <c r="BJ308" s="60"/>
      <c r="BK308" s="60"/>
      <c r="BL308" s="60"/>
      <c r="BM308" s="60"/>
      <c r="BN308" s="60"/>
      <c r="BO308" s="60"/>
      <c r="BP308" s="60"/>
      <c r="BQ308" s="60"/>
      <c r="BR308" s="60"/>
      <c r="BS308" s="60"/>
      <c r="BT308" s="60"/>
      <c r="BU308" s="60"/>
    </row>
    <row r="309" ht="15.75" customHeight="1">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0"/>
      <c r="BI309" s="60"/>
      <c r="BJ309" s="60"/>
      <c r="BK309" s="60"/>
      <c r="BL309" s="60"/>
      <c r="BM309" s="60"/>
      <c r="BN309" s="60"/>
      <c r="BO309" s="60"/>
      <c r="BP309" s="60"/>
      <c r="BQ309" s="60"/>
      <c r="BR309" s="60"/>
      <c r="BS309" s="60"/>
      <c r="BT309" s="60"/>
      <c r="BU309" s="60"/>
    </row>
    <row r="310" ht="15.75" customHeight="1">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0"/>
      <c r="BA310" s="60"/>
      <c r="BB310" s="60"/>
      <c r="BC310" s="60"/>
      <c r="BD310" s="60"/>
      <c r="BE310" s="60"/>
      <c r="BF310" s="60"/>
      <c r="BG310" s="60"/>
      <c r="BH310" s="60"/>
      <c r="BI310" s="60"/>
      <c r="BJ310" s="60"/>
      <c r="BK310" s="60"/>
      <c r="BL310" s="60"/>
      <c r="BM310" s="60"/>
      <c r="BN310" s="60"/>
      <c r="BO310" s="60"/>
      <c r="BP310" s="60"/>
      <c r="BQ310" s="60"/>
      <c r="BR310" s="60"/>
      <c r="BS310" s="60"/>
      <c r="BT310" s="60"/>
      <c r="BU310" s="60"/>
    </row>
    <row r="311" ht="15.75" customHeight="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c r="BK311" s="60"/>
      <c r="BL311" s="60"/>
      <c r="BM311" s="60"/>
      <c r="BN311" s="60"/>
      <c r="BO311" s="60"/>
      <c r="BP311" s="60"/>
      <c r="BQ311" s="60"/>
      <c r="BR311" s="60"/>
      <c r="BS311" s="60"/>
      <c r="BT311" s="60"/>
      <c r="BU311" s="60"/>
    </row>
    <row r="312" ht="15.75" customHeight="1">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0"/>
      <c r="BI312" s="60"/>
      <c r="BJ312" s="60"/>
      <c r="BK312" s="60"/>
      <c r="BL312" s="60"/>
      <c r="BM312" s="60"/>
      <c r="BN312" s="60"/>
      <c r="BO312" s="60"/>
      <c r="BP312" s="60"/>
      <c r="BQ312" s="60"/>
      <c r="BR312" s="60"/>
      <c r="BS312" s="60"/>
      <c r="BT312" s="60"/>
      <c r="BU312" s="60"/>
    </row>
    <row r="313" ht="15.75" customHeight="1">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0"/>
      <c r="BI313" s="60"/>
      <c r="BJ313" s="60"/>
      <c r="BK313" s="60"/>
      <c r="BL313" s="60"/>
      <c r="BM313" s="60"/>
      <c r="BN313" s="60"/>
      <c r="BO313" s="60"/>
      <c r="BP313" s="60"/>
      <c r="BQ313" s="60"/>
      <c r="BR313" s="60"/>
      <c r="BS313" s="60"/>
      <c r="BT313" s="60"/>
      <c r="BU313" s="60"/>
    </row>
    <row r="314" ht="15.75" customHeight="1">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60"/>
      <c r="BF314" s="60"/>
      <c r="BG314" s="60"/>
      <c r="BH314" s="60"/>
      <c r="BI314" s="60"/>
      <c r="BJ314" s="60"/>
      <c r="BK314" s="60"/>
      <c r="BL314" s="60"/>
      <c r="BM314" s="60"/>
      <c r="BN314" s="60"/>
      <c r="BO314" s="60"/>
      <c r="BP314" s="60"/>
      <c r="BQ314" s="60"/>
      <c r="BR314" s="60"/>
      <c r="BS314" s="60"/>
      <c r="BT314" s="60"/>
      <c r="BU314" s="60"/>
    </row>
    <row r="315" ht="15.75" customHeight="1">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c r="BK315" s="60"/>
      <c r="BL315" s="60"/>
      <c r="BM315" s="60"/>
      <c r="BN315" s="60"/>
      <c r="BO315" s="60"/>
      <c r="BP315" s="60"/>
      <c r="BQ315" s="60"/>
      <c r="BR315" s="60"/>
      <c r="BS315" s="60"/>
      <c r="BT315" s="60"/>
      <c r="BU315" s="60"/>
    </row>
    <row r="316" ht="15.75" customHeight="1">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0"/>
      <c r="BI316" s="60"/>
      <c r="BJ316" s="60"/>
      <c r="BK316" s="60"/>
      <c r="BL316" s="60"/>
      <c r="BM316" s="60"/>
      <c r="BN316" s="60"/>
      <c r="BO316" s="60"/>
      <c r="BP316" s="60"/>
      <c r="BQ316" s="60"/>
      <c r="BR316" s="60"/>
      <c r="BS316" s="60"/>
      <c r="BT316" s="60"/>
      <c r="BU316" s="60"/>
    </row>
    <row r="317" ht="15.75" customHeight="1">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0"/>
      <c r="BI317" s="60"/>
      <c r="BJ317" s="60"/>
      <c r="BK317" s="60"/>
      <c r="BL317" s="60"/>
      <c r="BM317" s="60"/>
      <c r="BN317" s="60"/>
      <c r="BO317" s="60"/>
      <c r="BP317" s="60"/>
      <c r="BQ317" s="60"/>
      <c r="BR317" s="60"/>
      <c r="BS317" s="60"/>
      <c r="BT317" s="60"/>
      <c r="BU317" s="60"/>
    </row>
    <row r="318" ht="15.75" customHeight="1">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c r="AH318" s="60"/>
      <c r="AI318" s="60"/>
      <c r="AJ318" s="60"/>
      <c r="AK318" s="60"/>
      <c r="AL318" s="60"/>
      <c r="AM318" s="60"/>
      <c r="AN318" s="60"/>
      <c r="AO318" s="60"/>
      <c r="AP318" s="60"/>
      <c r="AQ318" s="60"/>
      <c r="AR318" s="60"/>
      <c r="AS318" s="60"/>
      <c r="AT318" s="60"/>
      <c r="AU318" s="60"/>
      <c r="AV318" s="60"/>
      <c r="AW318" s="60"/>
      <c r="AX318" s="60"/>
      <c r="AY318" s="60"/>
      <c r="AZ318" s="60"/>
      <c r="BA318" s="60"/>
      <c r="BB318" s="60"/>
      <c r="BC318" s="60"/>
      <c r="BD318" s="60"/>
      <c r="BE318" s="60"/>
      <c r="BF318" s="60"/>
      <c r="BG318" s="60"/>
      <c r="BH318" s="60"/>
      <c r="BI318" s="60"/>
      <c r="BJ318" s="60"/>
      <c r="BK318" s="60"/>
      <c r="BL318" s="60"/>
      <c r="BM318" s="60"/>
      <c r="BN318" s="60"/>
      <c r="BO318" s="60"/>
      <c r="BP318" s="60"/>
      <c r="BQ318" s="60"/>
      <c r="BR318" s="60"/>
      <c r="BS318" s="60"/>
      <c r="BT318" s="60"/>
      <c r="BU318" s="60"/>
    </row>
    <row r="319" ht="15.75" customHeight="1">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60"/>
      <c r="BA319" s="60"/>
      <c r="BB319" s="60"/>
      <c r="BC319" s="60"/>
      <c r="BD319" s="60"/>
      <c r="BE319" s="60"/>
      <c r="BF319" s="60"/>
      <c r="BG319" s="60"/>
      <c r="BH319" s="60"/>
      <c r="BI319" s="60"/>
      <c r="BJ319" s="60"/>
      <c r="BK319" s="60"/>
      <c r="BL319" s="60"/>
      <c r="BM319" s="60"/>
      <c r="BN319" s="60"/>
      <c r="BO319" s="60"/>
      <c r="BP319" s="60"/>
      <c r="BQ319" s="60"/>
      <c r="BR319" s="60"/>
      <c r="BS319" s="60"/>
      <c r="BT319" s="60"/>
      <c r="BU319" s="60"/>
    </row>
    <row r="320" ht="15.75" customHeight="1">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60"/>
      <c r="BA320" s="60"/>
      <c r="BB320" s="60"/>
      <c r="BC320" s="60"/>
      <c r="BD320" s="60"/>
      <c r="BE320" s="60"/>
      <c r="BF320" s="60"/>
      <c r="BG320" s="60"/>
      <c r="BH320" s="60"/>
      <c r="BI320" s="60"/>
      <c r="BJ320" s="60"/>
      <c r="BK320" s="60"/>
      <c r="BL320" s="60"/>
      <c r="BM320" s="60"/>
      <c r="BN320" s="60"/>
      <c r="BO320" s="60"/>
      <c r="BP320" s="60"/>
      <c r="BQ320" s="60"/>
      <c r="BR320" s="60"/>
      <c r="BS320" s="60"/>
      <c r="BT320" s="60"/>
      <c r="BU320" s="60"/>
    </row>
    <row r="321" ht="15.75" customHeight="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c r="BL321" s="60"/>
      <c r="BM321" s="60"/>
      <c r="BN321" s="60"/>
      <c r="BO321" s="60"/>
      <c r="BP321" s="60"/>
      <c r="BQ321" s="60"/>
      <c r="BR321" s="60"/>
      <c r="BS321" s="60"/>
      <c r="BT321" s="60"/>
      <c r="BU321" s="60"/>
    </row>
    <row r="322" ht="15.75" customHeight="1">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c r="BI322" s="60"/>
      <c r="BJ322" s="60"/>
      <c r="BK322" s="60"/>
      <c r="BL322" s="60"/>
      <c r="BM322" s="60"/>
      <c r="BN322" s="60"/>
      <c r="BO322" s="60"/>
      <c r="BP322" s="60"/>
      <c r="BQ322" s="60"/>
      <c r="BR322" s="60"/>
      <c r="BS322" s="60"/>
      <c r="BT322" s="60"/>
      <c r="BU322" s="60"/>
    </row>
    <row r="323" ht="15.75" customHeight="1">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0"/>
      <c r="BF323" s="60"/>
      <c r="BG323" s="60"/>
      <c r="BH323" s="60"/>
      <c r="BI323" s="60"/>
      <c r="BJ323" s="60"/>
      <c r="BK323" s="60"/>
      <c r="BL323" s="60"/>
      <c r="BM323" s="60"/>
      <c r="BN323" s="60"/>
      <c r="BO323" s="60"/>
      <c r="BP323" s="60"/>
      <c r="BQ323" s="60"/>
      <c r="BR323" s="60"/>
      <c r="BS323" s="60"/>
      <c r="BT323" s="60"/>
      <c r="BU323" s="60"/>
    </row>
    <row r="324" ht="15.75" customHeight="1">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c r="BU324" s="60"/>
    </row>
    <row r="325" ht="15.75" customHeight="1">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c r="BU325" s="60"/>
    </row>
    <row r="326" ht="15.75" customHeight="1">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c r="BI326" s="60"/>
      <c r="BJ326" s="60"/>
      <c r="BK326" s="60"/>
      <c r="BL326" s="60"/>
      <c r="BM326" s="60"/>
      <c r="BN326" s="60"/>
      <c r="BO326" s="60"/>
      <c r="BP326" s="60"/>
      <c r="BQ326" s="60"/>
      <c r="BR326" s="60"/>
      <c r="BS326" s="60"/>
      <c r="BT326" s="60"/>
      <c r="BU326" s="60"/>
    </row>
    <row r="327" ht="15.75" customHeight="1">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0"/>
      <c r="BF327" s="60"/>
      <c r="BG327" s="60"/>
      <c r="BH327" s="60"/>
      <c r="BI327" s="60"/>
      <c r="BJ327" s="60"/>
      <c r="BK327" s="60"/>
      <c r="BL327" s="60"/>
      <c r="BM327" s="60"/>
      <c r="BN327" s="60"/>
      <c r="BO327" s="60"/>
      <c r="BP327" s="60"/>
      <c r="BQ327" s="60"/>
      <c r="BR327" s="60"/>
      <c r="BS327" s="60"/>
      <c r="BT327" s="60"/>
      <c r="BU327" s="60"/>
    </row>
    <row r="328" ht="15.75" customHeight="1">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c r="BI328" s="60"/>
      <c r="BJ328" s="60"/>
      <c r="BK328" s="60"/>
      <c r="BL328" s="60"/>
      <c r="BM328" s="60"/>
      <c r="BN328" s="60"/>
      <c r="BO328" s="60"/>
      <c r="BP328" s="60"/>
      <c r="BQ328" s="60"/>
      <c r="BR328" s="60"/>
      <c r="BS328" s="60"/>
      <c r="BT328" s="60"/>
      <c r="BU328" s="60"/>
    </row>
    <row r="329" ht="15.75" customHeight="1">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c r="BI329" s="60"/>
      <c r="BJ329" s="60"/>
      <c r="BK329" s="60"/>
      <c r="BL329" s="60"/>
      <c r="BM329" s="60"/>
      <c r="BN329" s="60"/>
      <c r="BO329" s="60"/>
      <c r="BP329" s="60"/>
      <c r="BQ329" s="60"/>
      <c r="BR329" s="60"/>
      <c r="BS329" s="60"/>
      <c r="BT329" s="60"/>
      <c r="BU329" s="60"/>
    </row>
    <row r="330" ht="15.75" customHeight="1">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c r="BI330" s="60"/>
      <c r="BJ330" s="60"/>
      <c r="BK330" s="60"/>
      <c r="BL330" s="60"/>
      <c r="BM330" s="60"/>
      <c r="BN330" s="60"/>
      <c r="BO330" s="60"/>
      <c r="BP330" s="60"/>
      <c r="BQ330" s="60"/>
      <c r="BR330" s="60"/>
      <c r="BS330" s="60"/>
      <c r="BT330" s="60"/>
      <c r="BU330" s="60"/>
    </row>
    <row r="331" ht="15.75" customHeight="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0"/>
      <c r="BA331" s="60"/>
      <c r="BB331" s="60"/>
      <c r="BC331" s="60"/>
      <c r="BD331" s="60"/>
      <c r="BE331" s="60"/>
      <c r="BF331" s="60"/>
      <c r="BG331" s="60"/>
      <c r="BH331" s="60"/>
      <c r="BI331" s="60"/>
      <c r="BJ331" s="60"/>
      <c r="BK331" s="60"/>
      <c r="BL331" s="60"/>
      <c r="BM331" s="60"/>
      <c r="BN331" s="60"/>
      <c r="BO331" s="60"/>
      <c r="BP331" s="60"/>
      <c r="BQ331" s="60"/>
      <c r="BR331" s="60"/>
      <c r="BS331" s="60"/>
      <c r="BT331" s="60"/>
      <c r="BU331" s="60"/>
    </row>
    <row r="332" ht="15.75" customHeight="1">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0"/>
      <c r="BA332" s="60"/>
      <c r="BB332" s="60"/>
      <c r="BC332" s="60"/>
      <c r="BD332" s="60"/>
      <c r="BE332" s="60"/>
      <c r="BF332" s="60"/>
      <c r="BG332" s="60"/>
      <c r="BH332" s="60"/>
      <c r="BI332" s="60"/>
      <c r="BJ332" s="60"/>
      <c r="BK332" s="60"/>
      <c r="BL332" s="60"/>
      <c r="BM332" s="60"/>
      <c r="BN332" s="60"/>
      <c r="BO332" s="60"/>
      <c r="BP332" s="60"/>
      <c r="BQ332" s="60"/>
      <c r="BR332" s="60"/>
      <c r="BS332" s="60"/>
      <c r="BT332" s="60"/>
      <c r="BU332" s="60"/>
    </row>
    <row r="333" ht="15.75" customHeight="1">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0"/>
      <c r="BA333" s="60"/>
      <c r="BB333" s="60"/>
      <c r="BC333" s="60"/>
      <c r="BD333" s="60"/>
      <c r="BE333" s="60"/>
      <c r="BF333" s="60"/>
      <c r="BG333" s="60"/>
      <c r="BH333" s="60"/>
      <c r="BI333" s="60"/>
      <c r="BJ333" s="60"/>
      <c r="BK333" s="60"/>
      <c r="BL333" s="60"/>
      <c r="BM333" s="60"/>
      <c r="BN333" s="60"/>
      <c r="BO333" s="60"/>
      <c r="BP333" s="60"/>
      <c r="BQ333" s="60"/>
      <c r="BR333" s="60"/>
      <c r="BS333" s="60"/>
      <c r="BT333" s="60"/>
      <c r="BU333" s="60"/>
    </row>
    <row r="334" ht="15.75" customHeight="1">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0"/>
      <c r="BF334" s="60"/>
      <c r="BG334" s="60"/>
      <c r="BH334" s="60"/>
      <c r="BI334" s="60"/>
      <c r="BJ334" s="60"/>
      <c r="BK334" s="60"/>
      <c r="BL334" s="60"/>
      <c r="BM334" s="60"/>
      <c r="BN334" s="60"/>
      <c r="BO334" s="60"/>
      <c r="BP334" s="60"/>
      <c r="BQ334" s="60"/>
      <c r="BR334" s="60"/>
      <c r="BS334" s="60"/>
      <c r="BT334" s="60"/>
      <c r="BU334" s="60"/>
    </row>
    <row r="335" ht="15.75" customHeight="1">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60"/>
      <c r="BA335" s="60"/>
      <c r="BB335" s="60"/>
      <c r="BC335" s="60"/>
      <c r="BD335" s="60"/>
      <c r="BE335" s="60"/>
      <c r="BF335" s="60"/>
      <c r="BG335" s="60"/>
      <c r="BH335" s="60"/>
      <c r="BI335" s="60"/>
      <c r="BJ335" s="60"/>
      <c r="BK335" s="60"/>
      <c r="BL335" s="60"/>
      <c r="BM335" s="60"/>
      <c r="BN335" s="60"/>
      <c r="BO335" s="60"/>
      <c r="BP335" s="60"/>
      <c r="BQ335" s="60"/>
      <c r="BR335" s="60"/>
      <c r="BS335" s="60"/>
      <c r="BT335" s="60"/>
      <c r="BU335" s="60"/>
    </row>
    <row r="336" ht="15.75" customHeight="1">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60"/>
      <c r="BB336" s="60"/>
      <c r="BC336" s="60"/>
      <c r="BD336" s="60"/>
      <c r="BE336" s="60"/>
      <c r="BF336" s="60"/>
      <c r="BG336" s="60"/>
      <c r="BH336" s="60"/>
      <c r="BI336" s="60"/>
      <c r="BJ336" s="60"/>
      <c r="BK336" s="60"/>
      <c r="BL336" s="60"/>
      <c r="BM336" s="60"/>
      <c r="BN336" s="60"/>
      <c r="BO336" s="60"/>
      <c r="BP336" s="60"/>
      <c r="BQ336" s="60"/>
      <c r="BR336" s="60"/>
      <c r="BS336" s="60"/>
      <c r="BT336" s="60"/>
      <c r="BU336" s="60"/>
    </row>
    <row r="337" ht="15.75" customHeigh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c r="BB337" s="60"/>
      <c r="BC337" s="60"/>
      <c r="BD337" s="60"/>
      <c r="BE337" s="60"/>
      <c r="BF337" s="60"/>
      <c r="BG337" s="60"/>
      <c r="BH337" s="60"/>
      <c r="BI337" s="60"/>
      <c r="BJ337" s="60"/>
      <c r="BK337" s="60"/>
      <c r="BL337" s="60"/>
      <c r="BM337" s="60"/>
      <c r="BN337" s="60"/>
      <c r="BO337" s="60"/>
      <c r="BP337" s="60"/>
      <c r="BQ337" s="60"/>
      <c r="BR337" s="60"/>
      <c r="BS337" s="60"/>
      <c r="BT337" s="60"/>
      <c r="BU337" s="60"/>
    </row>
    <row r="338"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0"/>
      <c r="BA338" s="60"/>
      <c r="BB338" s="60"/>
      <c r="BC338" s="60"/>
      <c r="BD338" s="60"/>
      <c r="BE338" s="60"/>
      <c r="BF338" s="60"/>
      <c r="BG338" s="60"/>
      <c r="BH338" s="60"/>
      <c r="BI338" s="60"/>
      <c r="BJ338" s="60"/>
      <c r="BK338" s="60"/>
      <c r="BL338" s="60"/>
      <c r="BM338" s="60"/>
      <c r="BN338" s="60"/>
      <c r="BO338" s="60"/>
      <c r="BP338" s="60"/>
      <c r="BQ338" s="60"/>
      <c r="BR338" s="60"/>
      <c r="BS338" s="60"/>
      <c r="BT338" s="60"/>
      <c r="BU338" s="60"/>
    </row>
    <row r="339" ht="15.75" customHeight="1">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c r="BB339" s="60"/>
      <c r="BC339" s="60"/>
      <c r="BD339" s="60"/>
      <c r="BE339" s="60"/>
      <c r="BF339" s="60"/>
      <c r="BG339" s="60"/>
      <c r="BH339" s="60"/>
      <c r="BI339" s="60"/>
      <c r="BJ339" s="60"/>
      <c r="BK339" s="60"/>
      <c r="BL339" s="60"/>
      <c r="BM339" s="60"/>
      <c r="BN339" s="60"/>
      <c r="BO339" s="60"/>
      <c r="BP339" s="60"/>
      <c r="BQ339" s="60"/>
      <c r="BR339" s="60"/>
      <c r="BS339" s="60"/>
      <c r="BT339" s="60"/>
      <c r="BU339" s="60"/>
    </row>
    <row r="340" ht="15.75" customHeight="1">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0"/>
      <c r="BA340" s="60"/>
      <c r="BB340" s="60"/>
      <c r="BC340" s="60"/>
      <c r="BD340" s="60"/>
      <c r="BE340" s="60"/>
      <c r="BF340" s="60"/>
      <c r="BG340" s="60"/>
      <c r="BH340" s="60"/>
      <c r="BI340" s="60"/>
      <c r="BJ340" s="60"/>
      <c r="BK340" s="60"/>
      <c r="BL340" s="60"/>
      <c r="BM340" s="60"/>
      <c r="BN340" s="60"/>
      <c r="BO340" s="60"/>
      <c r="BP340" s="60"/>
      <c r="BQ340" s="60"/>
      <c r="BR340" s="60"/>
      <c r="BS340" s="60"/>
      <c r="BT340" s="60"/>
      <c r="BU340" s="60"/>
    </row>
    <row r="341" ht="15.75" customHeight="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H341" s="60"/>
      <c r="BI341" s="60"/>
      <c r="BJ341" s="60"/>
      <c r="BK341" s="60"/>
      <c r="BL341" s="60"/>
      <c r="BM341" s="60"/>
      <c r="BN341" s="60"/>
      <c r="BO341" s="60"/>
      <c r="BP341" s="60"/>
      <c r="BQ341" s="60"/>
      <c r="BR341" s="60"/>
      <c r="BS341" s="60"/>
      <c r="BT341" s="60"/>
      <c r="BU341" s="60"/>
    </row>
    <row r="342" ht="15.75" customHeight="1">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c r="BI342" s="60"/>
      <c r="BJ342" s="60"/>
      <c r="BK342" s="60"/>
      <c r="BL342" s="60"/>
      <c r="BM342" s="60"/>
      <c r="BN342" s="60"/>
      <c r="BO342" s="60"/>
      <c r="BP342" s="60"/>
      <c r="BQ342" s="60"/>
      <c r="BR342" s="60"/>
      <c r="BS342" s="60"/>
      <c r="BT342" s="60"/>
      <c r="BU342" s="60"/>
    </row>
    <row r="343" ht="15.75" customHeight="1">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c r="BI343" s="60"/>
      <c r="BJ343" s="60"/>
      <c r="BK343" s="60"/>
      <c r="BL343" s="60"/>
      <c r="BM343" s="60"/>
      <c r="BN343" s="60"/>
      <c r="BO343" s="60"/>
      <c r="BP343" s="60"/>
      <c r="BQ343" s="60"/>
      <c r="BR343" s="60"/>
      <c r="BS343" s="60"/>
      <c r="BT343" s="60"/>
      <c r="BU343" s="60"/>
    </row>
    <row r="344" ht="15.75" customHeight="1">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c r="BI344" s="60"/>
      <c r="BJ344" s="60"/>
      <c r="BK344" s="60"/>
      <c r="BL344" s="60"/>
      <c r="BM344" s="60"/>
      <c r="BN344" s="60"/>
      <c r="BO344" s="60"/>
      <c r="BP344" s="60"/>
      <c r="BQ344" s="60"/>
      <c r="BR344" s="60"/>
      <c r="BS344" s="60"/>
      <c r="BT344" s="60"/>
      <c r="BU344" s="60"/>
    </row>
    <row r="345" ht="15.75" customHeight="1">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H345" s="60"/>
      <c r="BI345" s="60"/>
      <c r="BJ345" s="60"/>
      <c r="BK345" s="60"/>
      <c r="BL345" s="60"/>
      <c r="BM345" s="60"/>
      <c r="BN345" s="60"/>
      <c r="BO345" s="60"/>
      <c r="BP345" s="60"/>
      <c r="BQ345" s="60"/>
      <c r="BR345" s="60"/>
      <c r="BS345" s="60"/>
      <c r="BT345" s="60"/>
      <c r="BU345" s="60"/>
    </row>
    <row r="346" ht="15.75" customHeight="1">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H346" s="60"/>
      <c r="BI346" s="60"/>
      <c r="BJ346" s="60"/>
      <c r="BK346" s="60"/>
      <c r="BL346" s="60"/>
      <c r="BM346" s="60"/>
      <c r="BN346" s="60"/>
      <c r="BO346" s="60"/>
      <c r="BP346" s="60"/>
      <c r="BQ346" s="60"/>
      <c r="BR346" s="60"/>
      <c r="BS346" s="60"/>
      <c r="BT346" s="60"/>
      <c r="BU346" s="60"/>
    </row>
    <row r="347" ht="15.75" customHeight="1">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H347" s="60"/>
      <c r="BI347" s="60"/>
      <c r="BJ347" s="60"/>
      <c r="BK347" s="60"/>
      <c r="BL347" s="60"/>
      <c r="BM347" s="60"/>
      <c r="BN347" s="60"/>
      <c r="BO347" s="60"/>
      <c r="BP347" s="60"/>
      <c r="BQ347" s="60"/>
      <c r="BR347" s="60"/>
      <c r="BS347" s="60"/>
      <c r="BT347" s="60"/>
      <c r="BU347" s="60"/>
    </row>
    <row r="348" ht="15.75" customHeight="1">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H348" s="60"/>
      <c r="BI348" s="60"/>
      <c r="BJ348" s="60"/>
      <c r="BK348" s="60"/>
      <c r="BL348" s="60"/>
      <c r="BM348" s="60"/>
      <c r="BN348" s="60"/>
      <c r="BO348" s="60"/>
      <c r="BP348" s="60"/>
      <c r="BQ348" s="60"/>
      <c r="BR348" s="60"/>
      <c r="BS348" s="60"/>
      <c r="BT348" s="60"/>
      <c r="BU348" s="60"/>
    </row>
    <row r="349" ht="15.75" customHeight="1">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H349" s="60"/>
      <c r="BI349" s="60"/>
      <c r="BJ349" s="60"/>
      <c r="BK349" s="60"/>
      <c r="BL349" s="60"/>
      <c r="BM349" s="60"/>
      <c r="BN349" s="60"/>
      <c r="BO349" s="60"/>
      <c r="BP349" s="60"/>
      <c r="BQ349" s="60"/>
      <c r="BR349" s="60"/>
      <c r="BS349" s="60"/>
      <c r="BT349" s="60"/>
      <c r="BU349" s="60"/>
    </row>
    <row r="350" ht="15.75" customHeight="1">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H350" s="60"/>
      <c r="BI350" s="60"/>
      <c r="BJ350" s="60"/>
      <c r="BK350" s="60"/>
      <c r="BL350" s="60"/>
      <c r="BM350" s="60"/>
      <c r="BN350" s="60"/>
      <c r="BO350" s="60"/>
      <c r="BP350" s="60"/>
      <c r="BQ350" s="60"/>
      <c r="BR350" s="60"/>
      <c r="BS350" s="60"/>
      <c r="BT350" s="60"/>
      <c r="BU350" s="60"/>
    </row>
    <row r="351" ht="15.75" customHeight="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H351" s="60"/>
      <c r="BI351" s="60"/>
      <c r="BJ351" s="60"/>
      <c r="BK351" s="60"/>
      <c r="BL351" s="60"/>
      <c r="BM351" s="60"/>
      <c r="BN351" s="60"/>
      <c r="BO351" s="60"/>
      <c r="BP351" s="60"/>
      <c r="BQ351" s="60"/>
      <c r="BR351" s="60"/>
      <c r="BS351" s="60"/>
      <c r="BT351" s="60"/>
      <c r="BU351" s="60"/>
    </row>
    <row r="352" ht="15.75" customHeight="1">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H352" s="60"/>
      <c r="BI352" s="60"/>
      <c r="BJ352" s="60"/>
      <c r="BK352" s="60"/>
      <c r="BL352" s="60"/>
      <c r="BM352" s="60"/>
      <c r="BN352" s="60"/>
      <c r="BO352" s="60"/>
      <c r="BP352" s="60"/>
      <c r="BQ352" s="60"/>
      <c r="BR352" s="60"/>
      <c r="BS352" s="60"/>
      <c r="BT352" s="60"/>
      <c r="BU352" s="60"/>
    </row>
    <row r="353" ht="15.75" customHeight="1">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H353" s="60"/>
      <c r="BI353" s="60"/>
      <c r="BJ353" s="60"/>
      <c r="BK353" s="60"/>
      <c r="BL353" s="60"/>
      <c r="BM353" s="60"/>
      <c r="BN353" s="60"/>
      <c r="BO353" s="60"/>
      <c r="BP353" s="60"/>
      <c r="BQ353" s="60"/>
      <c r="BR353" s="60"/>
      <c r="BS353" s="60"/>
      <c r="BT353" s="60"/>
      <c r="BU353" s="60"/>
    </row>
    <row r="354" ht="15.75" customHeight="1">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c r="BI354" s="60"/>
      <c r="BJ354" s="60"/>
      <c r="BK354" s="60"/>
      <c r="BL354" s="60"/>
      <c r="BM354" s="60"/>
      <c r="BN354" s="60"/>
      <c r="BO354" s="60"/>
      <c r="BP354" s="60"/>
      <c r="BQ354" s="60"/>
      <c r="BR354" s="60"/>
      <c r="BS354" s="60"/>
      <c r="BT354" s="60"/>
      <c r="BU354" s="60"/>
    </row>
    <row r="355" ht="15.75" customHeight="1">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H355" s="60"/>
      <c r="BI355" s="60"/>
      <c r="BJ355" s="60"/>
      <c r="BK355" s="60"/>
      <c r="BL355" s="60"/>
      <c r="BM355" s="60"/>
      <c r="BN355" s="60"/>
      <c r="BO355" s="60"/>
      <c r="BP355" s="60"/>
      <c r="BQ355" s="60"/>
      <c r="BR355" s="60"/>
      <c r="BS355" s="60"/>
      <c r="BT355" s="60"/>
      <c r="BU355" s="60"/>
    </row>
    <row r="356" ht="15.75" customHeight="1">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c r="BI356" s="60"/>
      <c r="BJ356" s="60"/>
      <c r="BK356" s="60"/>
      <c r="BL356" s="60"/>
      <c r="BM356" s="60"/>
      <c r="BN356" s="60"/>
      <c r="BO356" s="60"/>
      <c r="BP356" s="60"/>
      <c r="BQ356" s="60"/>
      <c r="BR356" s="60"/>
      <c r="BS356" s="60"/>
      <c r="BT356" s="60"/>
      <c r="BU356" s="60"/>
    </row>
    <row r="357" ht="15.75" customHeight="1">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c r="BI357" s="60"/>
      <c r="BJ357" s="60"/>
      <c r="BK357" s="60"/>
      <c r="BL357" s="60"/>
      <c r="BM357" s="60"/>
      <c r="BN357" s="60"/>
      <c r="BO357" s="60"/>
      <c r="BP357" s="60"/>
      <c r="BQ357" s="60"/>
      <c r="BR357" s="60"/>
      <c r="BS357" s="60"/>
      <c r="BT357" s="60"/>
      <c r="BU357" s="60"/>
    </row>
    <row r="358" ht="15.75" customHeight="1">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c r="BI358" s="60"/>
      <c r="BJ358" s="60"/>
      <c r="BK358" s="60"/>
      <c r="BL358" s="60"/>
      <c r="BM358" s="60"/>
      <c r="BN358" s="60"/>
      <c r="BO358" s="60"/>
      <c r="BP358" s="60"/>
      <c r="BQ358" s="60"/>
      <c r="BR358" s="60"/>
      <c r="BS358" s="60"/>
      <c r="BT358" s="60"/>
      <c r="BU358" s="60"/>
    </row>
    <row r="359" ht="15.75" customHeight="1">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c r="BI359" s="60"/>
      <c r="BJ359" s="60"/>
      <c r="BK359" s="60"/>
      <c r="BL359" s="60"/>
      <c r="BM359" s="60"/>
      <c r="BN359" s="60"/>
      <c r="BO359" s="60"/>
      <c r="BP359" s="60"/>
      <c r="BQ359" s="60"/>
      <c r="BR359" s="60"/>
      <c r="BS359" s="60"/>
      <c r="BT359" s="60"/>
      <c r="BU359" s="60"/>
    </row>
    <row r="360" ht="15.75" customHeight="1">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H360" s="60"/>
      <c r="BI360" s="60"/>
      <c r="BJ360" s="60"/>
      <c r="BK360" s="60"/>
      <c r="BL360" s="60"/>
      <c r="BM360" s="60"/>
      <c r="BN360" s="60"/>
      <c r="BO360" s="60"/>
      <c r="BP360" s="60"/>
      <c r="BQ360" s="60"/>
      <c r="BR360" s="60"/>
      <c r="BS360" s="60"/>
      <c r="BT360" s="60"/>
      <c r="BU360" s="60"/>
    </row>
    <row r="361" ht="15.75" customHeight="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H361" s="60"/>
      <c r="BI361" s="60"/>
      <c r="BJ361" s="60"/>
      <c r="BK361" s="60"/>
      <c r="BL361" s="60"/>
      <c r="BM361" s="60"/>
      <c r="BN361" s="60"/>
      <c r="BO361" s="60"/>
      <c r="BP361" s="60"/>
      <c r="BQ361" s="60"/>
      <c r="BR361" s="60"/>
      <c r="BS361" s="60"/>
      <c r="BT361" s="60"/>
      <c r="BU361" s="60"/>
    </row>
    <row r="362" ht="15.75" customHeight="1">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c r="BK362" s="60"/>
      <c r="BL362" s="60"/>
      <c r="BM362" s="60"/>
      <c r="BN362" s="60"/>
      <c r="BO362" s="60"/>
      <c r="BP362" s="60"/>
      <c r="BQ362" s="60"/>
      <c r="BR362" s="60"/>
      <c r="BS362" s="60"/>
      <c r="BT362" s="60"/>
      <c r="BU362" s="60"/>
    </row>
    <row r="3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H363" s="60"/>
      <c r="BI363" s="60"/>
      <c r="BJ363" s="60"/>
      <c r="BK363" s="60"/>
      <c r="BL363" s="60"/>
      <c r="BM363" s="60"/>
      <c r="BN363" s="60"/>
      <c r="BO363" s="60"/>
      <c r="BP363" s="60"/>
      <c r="BQ363" s="60"/>
      <c r="BR363" s="60"/>
      <c r="BS363" s="60"/>
      <c r="BT363" s="60"/>
      <c r="BU363" s="60"/>
    </row>
    <row r="364" ht="15.75" customHeight="1">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H364" s="60"/>
      <c r="BI364" s="60"/>
      <c r="BJ364" s="60"/>
      <c r="BK364" s="60"/>
      <c r="BL364" s="60"/>
      <c r="BM364" s="60"/>
      <c r="BN364" s="60"/>
      <c r="BO364" s="60"/>
      <c r="BP364" s="60"/>
      <c r="BQ364" s="60"/>
      <c r="BR364" s="60"/>
      <c r="BS364" s="60"/>
      <c r="BT364" s="60"/>
      <c r="BU364" s="60"/>
    </row>
    <row r="365" ht="15.75" customHeight="1">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H365" s="60"/>
      <c r="BI365" s="60"/>
      <c r="BJ365" s="60"/>
      <c r="BK365" s="60"/>
      <c r="BL365" s="60"/>
      <c r="BM365" s="60"/>
      <c r="BN365" s="60"/>
      <c r="BO365" s="60"/>
      <c r="BP365" s="60"/>
      <c r="BQ365" s="60"/>
      <c r="BR365" s="60"/>
      <c r="BS365" s="60"/>
      <c r="BT365" s="60"/>
      <c r="BU365" s="60"/>
    </row>
    <row r="366" ht="15.75" customHeight="1">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H366" s="60"/>
      <c r="BI366" s="60"/>
      <c r="BJ366" s="60"/>
      <c r="BK366" s="60"/>
      <c r="BL366" s="60"/>
      <c r="BM366" s="60"/>
      <c r="BN366" s="60"/>
      <c r="BO366" s="60"/>
      <c r="BP366" s="60"/>
      <c r="BQ366" s="60"/>
      <c r="BR366" s="60"/>
      <c r="BS366" s="60"/>
      <c r="BT366" s="60"/>
      <c r="BU366" s="60"/>
    </row>
    <row r="367"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H367" s="60"/>
      <c r="BI367" s="60"/>
      <c r="BJ367" s="60"/>
      <c r="BK367" s="60"/>
      <c r="BL367" s="60"/>
      <c r="BM367" s="60"/>
      <c r="BN367" s="60"/>
      <c r="BO367" s="60"/>
      <c r="BP367" s="60"/>
      <c r="BQ367" s="60"/>
      <c r="BR367" s="60"/>
      <c r="BS367" s="60"/>
      <c r="BT367" s="60"/>
      <c r="BU367" s="60"/>
    </row>
    <row r="368" ht="15.75" customHeight="1">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c r="BI368" s="60"/>
      <c r="BJ368" s="60"/>
      <c r="BK368" s="60"/>
      <c r="BL368" s="60"/>
      <c r="BM368" s="60"/>
      <c r="BN368" s="60"/>
      <c r="BO368" s="60"/>
      <c r="BP368" s="60"/>
      <c r="BQ368" s="60"/>
      <c r="BR368" s="60"/>
      <c r="BS368" s="60"/>
      <c r="BT368" s="60"/>
      <c r="BU368" s="60"/>
    </row>
    <row r="369" ht="15.75" customHeight="1">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0"/>
      <c r="BF369" s="60"/>
      <c r="BG369" s="60"/>
      <c r="BH369" s="60"/>
      <c r="BI369" s="60"/>
      <c r="BJ369" s="60"/>
      <c r="BK369" s="60"/>
      <c r="BL369" s="60"/>
      <c r="BM369" s="60"/>
      <c r="BN369" s="60"/>
      <c r="BO369" s="60"/>
      <c r="BP369" s="60"/>
      <c r="BQ369" s="60"/>
      <c r="BR369" s="60"/>
      <c r="BS369" s="60"/>
      <c r="BT369" s="60"/>
      <c r="BU369" s="60"/>
    </row>
    <row r="370" ht="15.75" customHeight="1">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H370" s="60"/>
      <c r="BI370" s="60"/>
      <c r="BJ370" s="60"/>
      <c r="BK370" s="60"/>
      <c r="BL370" s="60"/>
      <c r="BM370" s="60"/>
      <c r="BN370" s="60"/>
      <c r="BO370" s="60"/>
      <c r="BP370" s="60"/>
      <c r="BQ370" s="60"/>
      <c r="BR370" s="60"/>
      <c r="BS370" s="60"/>
      <c r="BT370" s="60"/>
      <c r="BU370" s="60"/>
    </row>
    <row r="371" ht="15.75" customHeight="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H371" s="60"/>
      <c r="BI371" s="60"/>
      <c r="BJ371" s="60"/>
      <c r="BK371" s="60"/>
      <c r="BL371" s="60"/>
      <c r="BM371" s="60"/>
      <c r="BN371" s="60"/>
      <c r="BO371" s="60"/>
      <c r="BP371" s="60"/>
      <c r="BQ371" s="60"/>
      <c r="BR371" s="60"/>
      <c r="BS371" s="60"/>
      <c r="BT371" s="60"/>
      <c r="BU371" s="60"/>
    </row>
    <row r="372" ht="15.75" customHeight="1">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H372" s="60"/>
      <c r="BI372" s="60"/>
      <c r="BJ372" s="60"/>
      <c r="BK372" s="60"/>
      <c r="BL372" s="60"/>
      <c r="BM372" s="60"/>
      <c r="BN372" s="60"/>
      <c r="BO372" s="60"/>
      <c r="BP372" s="60"/>
      <c r="BQ372" s="60"/>
      <c r="BR372" s="60"/>
      <c r="BS372" s="60"/>
      <c r="BT372" s="60"/>
      <c r="BU372" s="60"/>
    </row>
    <row r="373" ht="15.75" customHeight="1">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0"/>
      <c r="BA373" s="60"/>
      <c r="BB373" s="60"/>
      <c r="BC373" s="60"/>
      <c r="BD373" s="60"/>
      <c r="BE373" s="60"/>
      <c r="BF373" s="60"/>
      <c r="BG373" s="60"/>
      <c r="BH373" s="60"/>
      <c r="BI373" s="60"/>
      <c r="BJ373" s="60"/>
      <c r="BK373" s="60"/>
      <c r="BL373" s="60"/>
      <c r="BM373" s="60"/>
      <c r="BN373" s="60"/>
      <c r="BO373" s="60"/>
      <c r="BP373" s="60"/>
      <c r="BQ373" s="60"/>
      <c r="BR373" s="60"/>
      <c r="BS373" s="60"/>
      <c r="BT373" s="60"/>
      <c r="BU373" s="60"/>
    </row>
    <row r="374" ht="15.75" customHeight="1">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c r="AH374" s="60"/>
      <c r="AI374" s="60"/>
      <c r="AJ374" s="60"/>
      <c r="AK374" s="60"/>
      <c r="AL374" s="60"/>
      <c r="AM374" s="60"/>
      <c r="AN374" s="60"/>
      <c r="AO374" s="60"/>
      <c r="AP374" s="60"/>
      <c r="AQ374" s="60"/>
      <c r="AR374" s="60"/>
      <c r="AS374" s="60"/>
      <c r="AT374" s="60"/>
      <c r="AU374" s="60"/>
      <c r="AV374" s="60"/>
      <c r="AW374" s="60"/>
      <c r="AX374" s="60"/>
      <c r="AY374" s="60"/>
      <c r="AZ374" s="60"/>
      <c r="BA374" s="60"/>
      <c r="BB374" s="60"/>
      <c r="BC374" s="60"/>
      <c r="BD374" s="60"/>
      <c r="BE374" s="60"/>
      <c r="BF374" s="60"/>
      <c r="BG374" s="60"/>
      <c r="BH374" s="60"/>
      <c r="BI374" s="60"/>
      <c r="BJ374" s="60"/>
      <c r="BK374" s="60"/>
      <c r="BL374" s="60"/>
      <c r="BM374" s="60"/>
      <c r="BN374" s="60"/>
      <c r="BO374" s="60"/>
      <c r="BP374" s="60"/>
      <c r="BQ374" s="60"/>
      <c r="BR374" s="60"/>
      <c r="BS374" s="60"/>
      <c r="BT374" s="60"/>
      <c r="BU374" s="60"/>
    </row>
    <row r="375" ht="15.75" customHeight="1">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c r="AH375" s="60"/>
      <c r="AI375" s="60"/>
      <c r="AJ375" s="60"/>
      <c r="AK375" s="60"/>
      <c r="AL375" s="60"/>
      <c r="AM375" s="60"/>
      <c r="AN375" s="60"/>
      <c r="AO375" s="60"/>
      <c r="AP375" s="60"/>
      <c r="AQ375" s="60"/>
      <c r="AR375" s="60"/>
      <c r="AS375" s="60"/>
      <c r="AT375" s="60"/>
      <c r="AU375" s="60"/>
      <c r="AV375" s="60"/>
      <c r="AW375" s="60"/>
      <c r="AX375" s="60"/>
      <c r="AY375" s="60"/>
      <c r="AZ375" s="60"/>
      <c r="BA375" s="60"/>
      <c r="BB375" s="60"/>
      <c r="BC375" s="60"/>
      <c r="BD375" s="60"/>
      <c r="BE375" s="60"/>
      <c r="BF375" s="60"/>
      <c r="BG375" s="60"/>
      <c r="BH375" s="60"/>
      <c r="BI375" s="60"/>
      <c r="BJ375" s="60"/>
      <c r="BK375" s="60"/>
      <c r="BL375" s="60"/>
      <c r="BM375" s="60"/>
      <c r="BN375" s="60"/>
      <c r="BO375" s="60"/>
      <c r="BP375" s="60"/>
      <c r="BQ375" s="60"/>
      <c r="BR375" s="60"/>
      <c r="BS375" s="60"/>
      <c r="BT375" s="60"/>
      <c r="BU375" s="60"/>
    </row>
    <row r="376" ht="15.75" customHeight="1">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c r="AH376" s="60"/>
      <c r="AI376" s="60"/>
      <c r="AJ376" s="60"/>
      <c r="AK376" s="60"/>
      <c r="AL376" s="60"/>
      <c r="AM376" s="60"/>
      <c r="AN376" s="60"/>
      <c r="AO376" s="60"/>
      <c r="AP376" s="60"/>
      <c r="AQ376" s="60"/>
      <c r="AR376" s="60"/>
      <c r="AS376" s="60"/>
      <c r="AT376" s="60"/>
      <c r="AU376" s="60"/>
      <c r="AV376" s="60"/>
      <c r="AW376" s="60"/>
      <c r="AX376" s="60"/>
      <c r="AY376" s="60"/>
      <c r="AZ376" s="60"/>
      <c r="BA376" s="60"/>
      <c r="BB376" s="60"/>
      <c r="BC376" s="60"/>
      <c r="BD376" s="60"/>
      <c r="BE376" s="60"/>
      <c r="BF376" s="60"/>
      <c r="BG376" s="60"/>
      <c r="BH376" s="60"/>
      <c r="BI376" s="60"/>
      <c r="BJ376" s="60"/>
      <c r="BK376" s="60"/>
      <c r="BL376" s="60"/>
      <c r="BM376" s="60"/>
      <c r="BN376" s="60"/>
      <c r="BO376" s="60"/>
      <c r="BP376" s="60"/>
      <c r="BQ376" s="60"/>
      <c r="BR376" s="60"/>
      <c r="BS376" s="60"/>
      <c r="BT376" s="60"/>
      <c r="BU376" s="60"/>
    </row>
    <row r="377" ht="15.75" customHeight="1">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c r="AH377" s="60"/>
      <c r="AI377" s="60"/>
      <c r="AJ377" s="60"/>
      <c r="AK377" s="60"/>
      <c r="AL377" s="60"/>
      <c r="AM377" s="60"/>
      <c r="AN377" s="60"/>
      <c r="AO377" s="60"/>
      <c r="AP377" s="60"/>
      <c r="AQ377" s="60"/>
      <c r="AR377" s="60"/>
      <c r="AS377" s="60"/>
      <c r="AT377" s="60"/>
      <c r="AU377" s="60"/>
      <c r="AV377" s="60"/>
      <c r="AW377" s="60"/>
      <c r="AX377" s="60"/>
      <c r="AY377" s="60"/>
      <c r="AZ377" s="60"/>
      <c r="BA377" s="60"/>
      <c r="BB377" s="60"/>
      <c r="BC377" s="60"/>
      <c r="BD377" s="60"/>
      <c r="BE377" s="60"/>
      <c r="BF377" s="60"/>
      <c r="BG377" s="60"/>
      <c r="BH377" s="60"/>
      <c r="BI377" s="60"/>
      <c r="BJ377" s="60"/>
      <c r="BK377" s="60"/>
      <c r="BL377" s="60"/>
      <c r="BM377" s="60"/>
      <c r="BN377" s="60"/>
      <c r="BO377" s="60"/>
      <c r="BP377" s="60"/>
      <c r="BQ377" s="60"/>
      <c r="BR377" s="60"/>
      <c r="BS377" s="60"/>
      <c r="BT377" s="60"/>
      <c r="BU377" s="60"/>
    </row>
    <row r="378" ht="15.75" customHeight="1">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c r="AH378" s="60"/>
      <c r="AI378" s="60"/>
      <c r="AJ378" s="60"/>
      <c r="AK378" s="60"/>
      <c r="AL378" s="60"/>
      <c r="AM378" s="60"/>
      <c r="AN378" s="60"/>
      <c r="AO378" s="60"/>
      <c r="AP378" s="60"/>
      <c r="AQ378" s="60"/>
      <c r="AR378" s="60"/>
      <c r="AS378" s="60"/>
      <c r="AT378" s="60"/>
      <c r="AU378" s="60"/>
      <c r="AV378" s="60"/>
      <c r="AW378" s="60"/>
      <c r="AX378" s="60"/>
      <c r="AY378" s="60"/>
      <c r="AZ378" s="60"/>
      <c r="BA378" s="60"/>
      <c r="BB378" s="60"/>
      <c r="BC378" s="60"/>
      <c r="BD378" s="60"/>
      <c r="BE378" s="60"/>
      <c r="BF378" s="60"/>
      <c r="BG378" s="60"/>
      <c r="BH378" s="60"/>
      <c r="BI378" s="60"/>
      <c r="BJ378" s="60"/>
      <c r="BK378" s="60"/>
      <c r="BL378" s="60"/>
      <c r="BM378" s="60"/>
      <c r="BN378" s="60"/>
      <c r="BO378" s="60"/>
      <c r="BP378" s="60"/>
      <c r="BQ378" s="60"/>
      <c r="BR378" s="60"/>
      <c r="BS378" s="60"/>
      <c r="BT378" s="60"/>
      <c r="BU378" s="60"/>
    </row>
    <row r="379" ht="15.75" customHeight="1">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c r="AH379" s="60"/>
      <c r="AI379" s="60"/>
      <c r="AJ379" s="60"/>
      <c r="AK379" s="60"/>
      <c r="AL379" s="60"/>
      <c r="AM379" s="60"/>
      <c r="AN379" s="60"/>
      <c r="AO379" s="60"/>
      <c r="AP379" s="60"/>
      <c r="AQ379" s="60"/>
      <c r="AR379" s="60"/>
      <c r="AS379" s="60"/>
      <c r="AT379" s="60"/>
      <c r="AU379" s="60"/>
      <c r="AV379" s="60"/>
      <c r="AW379" s="60"/>
      <c r="AX379" s="60"/>
      <c r="AY379" s="60"/>
      <c r="AZ379" s="60"/>
      <c r="BA379" s="60"/>
      <c r="BB379" s="60"/>
      <c r="BC379" s="60"/>
      <c r="BD379" s="60"/>
      <c r="BE379" s="60"/>
      <c r="BF379" s="60"/>
      <c r="BG379" s="60"/>
      <c r="BH379" s="60"/>
      <c r="BI379" s="60"/>
      <c r="BJ379" s="60"/>
      <c r="BK379" s="60"/>
      <c r="BL379" s="60"/>
      <c r="BM379" s="60"/>
      <c r="BN379" s="60"/>
      <c r="BO379" s="60"/>
      <c r="BP379" s="60"/>
      <c r="BQ379" s="60"/>
      <c r="BR379" s="60"/>
      <c r="BS379" s="60"/>
      <c r="BT379" s="60"/>
      <c r="BU379" s="60"/>
    </row>
    <row r="380" ht="15.75" customHeight="1">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c r="AH380" s="60"/>
      <c r="AI380" s="60"/>
      <c r="AJ380" s="60"/>
      <c r="AK380" s="60"/>
      <c r="AL380" s="60"/>
      <c r="AM380" s="60"/>
      <c r="AN380" s="60"/>
      <c r="AO380" s="60"/>
      <c r="AP380" s="60"/>
      <c r="AQ380" s="60"/>
      <c r="AR380" s="60"/>
      <c r="AS380" s="60"/>
      <c r="AT380" s="60"/>
      <c r="AU380" s="60"/>
      <c r="AV380" s="60"/>
      <c r="AW380" s="60"/>
      <c r="AX380" s="60"/>
      <c r="AY380" s="60"/>
      <c r="AZ380" s="60"/>
      <c r="BA380" s="60"/>
      <c r="BB380" s="60"/>
      <c r="BC380" s="60"/>
      <c r="BD380" s="60"/>
      <c r="BE380" s="60"/>
      <c r="BF380" s="60"/>
      <c r="BG380" s="60"/>
      <c r="BH380" s="60"/>
      <c r="BI380" s="60"/>
      <c r="BJ380" s="60"/>
      <c r="BK380" s="60"/>
      <c r="BL380" s="60"/>
      <c r="BM380" s="60"/>
      <c r="BN380" s="60"/>
      <c r="BO380" s="60"/>
      <c r="BP380" s="60"/>
      <c r="BQ380" s="60"/>
      <c r="BR380" s="60"/>
      <c r="BS380" s="60"/>
      <c r="BT380" s="60"/>
      <c r="BU380" s="60"/>
    </row>
    <row r="381" ht="15.75" customHeight="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c r="AH381" s="60"/>
      <c r="AI381" s="60"/>
      <c r="AJ381" s="60"/>
      <c r="AK381" s="60"/>
      <c r="AL381" s="60"/>
      <c r="AM381" s="60"/>
      <c r="AN381" s="60"/>
      <c r="AO381" s="60"/>
      <c r="AP381" s="60"/>
      <c r="AQ381" s="60"/>
      <c r="AR381" s="60"/>
      <c r="AS381" s="60"/>
      <c r="AT381" s="60"/>
      <c r="AU381" s="60"/>
      <c r="AV381" s="60"/>
      <c r="AW381" s="60"/>
      <c r="AX381" s="60"/>
      <c r="AY381" s="60"/>
      <c r="AZ381" s="60"/>
      <c r="BA381" s="60"/>
      <c r="BB381" s="60"/>
      <c r="BC381" s="60"/>
      <c r="BD381" s="60"/>
      <c r="BE381" s="60"/>
      <c r="BF381" s="60"/>
      <c r="BG381" s="60"/>
      <c r="BH381" s="60"/>
      <c r="BI381" s="60"/>
      <c r="BJ381" s="60"/>
      <c r="BK381" s="60"/>
      <c r="BL381" s="60"/>
      <c r="BM381" s="60"/>
      <c r="BN381" s="60"/>
      <c r="BO381" s="60"/>
      <c r="BP381" s="60"/>
      <c r="BQ381" s="60"/>
      <c r="BR381" s="60"/>
      <c r="BS381" s="60"/>
      <c r="BT381" s="60"/>
      <c r="BU381" s="60"/>
    </row>
    <row r="382" ht="15.75" customHeight="1">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c r="AH382" s="60"/>
      <c r="AI382" s="60"/>
      <c r="AJ382" s="60"/>
      <c r="AK382" s="60"/>
      <c r="AL382" s="60"/>
      <c r="AM382" s="60"/>
      <c r="AN382" s="60"/>
      <c r="AO382" s="60"/>
      <c r="AP382" s="60"/>
      <c r="AQ382" s="60"/>
      <c r="AR382" s="60"/>
      <c r="AS382" s="60"/>
      <c r="AT382" s="60"/>
      <c r="AU382" s="60"/>
      <c r="AV382" s="60"/>
      <c r="AW382" s="60"/>
      <c r="AX382" s="60"/>
      <c r="AY382" s="60"/>
      <c r="AZ382" s="60"/>
      <c r="BA382" s="60"/>
      <c r="BB382" s="60"/>
      <c r="BC382" s="60"/>
      <c r="BD382" s="60"/>
      <c r="BE382" s="60"/>
      <c r="BF382" s="60"/>
      <c r="BG382" s="60"/>
      <c r="BH382" s="60"/>
      <c r="BI382" s="60"/>
      <c r="BJ382" s="60"/>
      <c r="BK382" s="60"/>
      <c r="BL382" s="60"/>
      <c r="BM382" s="60"/>
      <c r="BN382" s="60"/>
      <c r="BO382" s="60"/>
      <c r="BP382" s="60"/>
      <c r="BQ382" s="60"/>
      <c r="BR382" s="60"/>
      <c r="BS382" s="60"/>
      <c r="BT382" s="60"/>
      <c r="BU382" s="60"/>
    </row>
    <row r="38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c r="AH383" s="60"/>
      <c r="AI383" s="60"/>
      <c r="AJ383" s="60"/>
      <c r="AK383" s="60"/>
      <c r="AL383" s="60"/>
      <c r="AM383" s="60"/>
      <c r="AN383" s="60"/>
      <c r="AO383" s="60"/>
      <c r="AP383" s="60"/>
      <c r="AQ383" s="60"/>
      <c r="AR383" s="60"/>
      <c r="AS383" s="60"/>
      <c r="AT383" s="60"/>
      <c r="AU383" s="60"/>
      <c r="AV383" s="60"/>
      <c r="AW383" s="60"/>
      <c r="AX383" s="60"/>
      <c r="AY383" s="60"/>
      <c r="AZ383" s="60"/>
      <c r="BA383" s="60"/>
      <c r="BB383" s="60"/>
      <c r="BC383" s="60"/>
      <c r="BD383" s="60"/>
      <c r="BE383" s="60"/>
      <c r="BF383" s="60"/>
      <c r="BG383" s="60"/>
      <c r="BH383" s="60"/>
      <c r="BI383" s="60"/>
      <c r="BJ383" s="60"/>
      <c r="BK383" s="60"/>
      <c r="BL383" s="60"/>
      <c r="BM383" s="60"/>
      <c r="BN383" s="60"/>
      <c r="BO383" s="60"/>
      <c r="BP383" s="60"/>
      <c r="BQ383" s="60"/>
      <c r="BR383" s="60"/>
      <c r="BS383" s="60"/>
      <c r="BT383" s="60"/>
      <c r="BU383" s="60"/>
    </row>
    <row r="384"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c r="AH384" s="60"/>
      <c r="AI384" s="60"/>
      <c r="AJ384" s="60"/>
      <c r="AK384" s="60"/>
      <c r="AL384" s="60"/>
      <c r="AM384" s="60"/>
      <c r="AN384" s="60"/>
      <c r="AO384" s="60"/>
      <c r="AP384" s="60"/>
      <c r="AQ384" s="60"/>
      <c r="AR384" s="60"/>
      <c r="AS384" s="60"/>
      <c r="AT384" s="60"/>
      <c r="AU384" s="60"/>
      <c r="AV384" s="60"/>
      <c r="AW384" s="60"/>
      <c r="AX384" s="60"/>
      <c r="AY384" s="60"/>
      <c r="AZ384" s="60"/>
      <c r="BA384" s="60"/>
      <c r="BB384" s="60"/>
      <c r="BC384" s="60"/>
      <c r="BD384" s="60"/>
      <c r="BE384" s="60"/>
      <c r="BF384" s="60"/>
      <c r="BG384" s="60"/>
      <c r="BH384" s="60"/>
      <c r="BI384" s="60"/>
      <c r="BJ384" s="60"/>
      <c r="BK384" s="60"/>
      <c r="BL384" s="60"/>
      <c r="BM384" s="60"/>
      <c r="BN384" s="60"/>
      <c r="BO384" s="60"/>
      <c r="BP384" s="60"/>
      <c r="BQ384" s="60"/>
      <c r="BR384" s="60"/>
      <c r="BS384" s="60"/>
      <c r="BT384" s="60"/>
      <c r="BU384" s="60"/>
    </row>
    <row r="385" ht="15.75" customHeight="1">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c r="AH385" s="60"/>
      <c r="AI385" s="60"/>
      <c r="AJ385" s="60"/>
      <c r="AK385" s="60"/>
      <c r="AL385" s="60"/>
      <c r="AM385" s="60"/>
      <c r="AN385" s="60"/>
      <c r="AO385" s="60"/>
      <c r="AP385" s="60"/>
      <c r="AQ385" s="60"/>
      <c r="AR385" s="60"/>
      <c r="AS385" s="60"/>
      <c r="AT385" s="60"/>
      <c r="AU385" s="60"/>
      <c r="AV385" s="60"/>
      <c r="AW385" s="60"/>
      <c r="AX385" s="60"/>
      <c r="AY385" s="60"/>
      <c r="AZ385" s="60"/>
      <c r="BA385" s="60"/>
      <c r="BB385" s="60"/>
      <c r="BC385" s="60"/>
      <c r="BD385" s="60"/>
      <c r="BE385" s="60"/>
      <c r="BF385" s="60"/>
      <c r="BG385" s="60"/>
      <c r="BH385" s="60"/>
      <c r="BI385" s="60"/>
      <c r="BJ385" s="60"/>
      <c r="BK385" s="60"/>
      <c r="BL385" s="60"/>
      <c r="BM385" s="60"/>
      <c r="BN385" s="60"/>
      <c r="BO385" s="60"/>
      <c r="BP385" s="60"/>
      <c r="BQ385" s="60"/>
      <c r="BR385" s="60"/>
      <c r="BS385" s="60"/>
      <c r="BT385" s="60"/>
      <c r="BU385" s="60"/>
    </row>
    <row r="386" ht="15.75" customHeight="1">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c r="BJ386" s="60"/>
      <c r="BK386" s="60"/>
      <c r="BL386" s="60"/>
      <c r="BM386" s="60"/>
      <c r="BN386" s="60"/>
      <c r="BO386" s="60"/>
      <c r="BP386" s="60"/>
      <c r="BQ386" s="60"/>
      <c r="BR386" s="60"/>
      <c r="BS386" s="60"/>
      <c r="BT386" s="60"/>
      <c r="BU386" s="60"/>
    </row>
    <row r="387" ht="15.75" customHeight="1">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c r="BJ387" s="60"/>
      <c r="BK387" s="60"/>
      <c r="BL387" s="60"/>
      <c r="BM387" s="60"/>
      <c r="BN387" s="60"/>
      <c r="BO387" s="60"/>
      <c r="BP387" s="60"/>
      <c r="BQ387" s="60"/>
      <c r="BR387" s="60"/>
      <c r="BS387" s="60"/>
      <c r="BT387" s="60"/>
      <c r="BU387" s="60"/>
    </row>
    <row r="388" ht="15.75" customHeight="1">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c r="BJ388" s="60"/>
      <c r="BK388" s="60"/>
      <c r="BL388" s="60"/>
      <c r="BM388" s="60"/>
      <c r="BN388" s="60"/>
      <c r="BO388" s="60"/>
      <c r="BP388" s="60"/>
      <c r="BQ388" s="60"/>
      <c r="BR388" s="60"/>
      <c r="BS388" s="60"/>
      <c r="BT388" s="60"/>
      <c r="BU388" s="60"/>
    </row>
    <row r="389" ht="15.75" customHeight="1">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c r="BJ389" s="60"/>
      <c r="BK389" s="60"/>
      <c r="BL389" s="60"/>
      <c r="BM389" s="60"/>
      <c r="BN389" s="60"/>
      <c r="BO389" s="60"/>
      <c r="BP389" s="60"/>
      <c r="BQ389" s="60"/>
      <c r="BR389" s="60"/>
      <c r="BS389" s="60"/>
      <c r="BT389" s="60"/>
      <c r="BU389" s="60"/>
    </row>
    <row r="390" ht="15.75" customHeight="1">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c r="BJ390" s="60"/>
      <c r="BK390" s="60"/>
      <c r="BL390" s="60"/>
      <c r="BM390" s="60"/>
      <c r="BN390" s="60"/>
      <c r="BO390" s="60"/>
      <c r="BP390" s="60"/>
      <c r="BQ390" s="60"/>
      <c r="BR390" s="60"/>
      <c r="BS390" s="60"/>
      <c r="BT390" s="60"/>
      <c r="BU390" s="60"/>
    </row>
    <row r="391" ht="15.75" customHeight="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c r="BJ391" s="60"/>
      <c r="BK391" s="60"/>
      <c r="BL391" s="60"/>
      <c r="BM391" s="60"/>
      <c r="BN391" s="60"/>
      <c r="BO391" s="60"/>
      <c r="BP391" s="60"/>
      <c r="BQ391" s="60"/>
      <c r="BR391" s="60"/>
      <c r="BS391" s="60"/>
      <c r="BT391" s="60"/>
      <c r="BU391" s="60"/>
    </row>
    <row r="392" ht="15.75" customHeight="1">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c r="BJ392" s="60"/>
      <c r="BK392" s="60"/>
      <c r="BL392" s="60"/>
      <c r="BM392" s="60"/>
      <c r="BN392" s="60"/>
      <c r="BO392" s="60"/>
      <c r="BP392" s="60"/>
      <c r="BQ392" s="60"/>
      <c r="BR392" s="60"/>
      <c r="BS392" s="60"/>
      <c r="BT392" s="60"/>
      <c r="BU392" s="60"/>
    </row>
    <row r="393" ht="15.75" customHeight="1">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c r="BJ393" s="60"/>
      <c r="BK393" s="60"/>
      <c r="BL393" s="60"/>
      <c r="BM393" s="60"/>
      <c r="BN393" s="60"/>
      <c r="BO393" s="60"/>
      <c r="BP393" s="60"/>
      <c r="BQ393" s="60"/>
      <c r="BR393" s="60"/>
      <c r="BS393" s="60"/>
      <c r="BT393" s="60"/>
      <c r="BU393" s="60"/>
    </row>
    <row r="394" ht="15.75" customHeight="1">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c r="BJ394" s="60"/>
      <c r="BK394" s="60"/>
      <c r="BL394" s="60"/>
      <c r="BM394" s="60"/>
      <c r="BN394" s="60"/>
      <c r="BO394" s="60"/>
      <c r="BP394" s="60"/>
      <c r="BQ394" s="60"/>
      <c r="BR394" s="60"/>
      <c r="BS394" s="60"/>
      <c r="BT394" s="60"/>
      <c r="BU394" s="60"/>
    </row>
    <row r="395" ht="15.75" customHeight="1">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c r="BJ395" s="60"/>
      <c r="BK395" s="60"/>
      <c r="BL395" s="60"/>
      <c r="BM395" s="60"/>
      <c r="BN395" s="60"/>
      <c r="BO395" s="60"/>
      <c r="BP395" s="60"/>
      <c r="BQ395" s="60"/>
      <c r="BR395" s="60"/>
      <c r="BS395" s="60"/>
      <c r="BT395" s="60"/>
      <c r="BU395" s="60"/>
    </row>
    <row r="396" ht="15.75" customHeight="1">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c r="BJ396" s="60"/>
      <c r="BK396" s="60"/>
      <c r="BL396" s="60"/>
      <c r="BM396" s="60"/>
      <c r="BN396" s="60"/>
      <c r="BO396" s="60"/>
      <c r="BP396" s="60"/>
      <c r="BQ396" s="60"/>
      <c r="BR396" s="60"/>
      <c r="BS396" s="60"/>
      <c r="BT396" s="60"/>
      <c r="BU396" s="60"/>
    </row>
    <row r="397" ht="15.75" customHeight="1">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c r="BJ397" s="60"/>
      <c r="BK397" s="60"/>
      <c r="BL397" s="60"/>
      <c r="BM397" s="60"/>
      <c r="BN397" s="60"/>
      <c r="BO397" s="60"/>
      <c r="BP397" s="60"/>
      <c r="BQ397" s="60"/>
      <c r="BR397" s="60"/>
      <c r="BS397" s="60"/>
      <c r="BT397" s="60"/>
      <c r="BU397" s="60"/>
    </row>
    <row r="398" ht="15.75" customHeight="1">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c r="BJ398" s="60"/>
      <c r="BK398" s="60"/>
      <c r="BL398" s="60"/>
      <c r="BM398" s="60"/>
      <c r="BN398" s="60"/>
      <c r="BO398" s="60"/>
      <c r="BP398" s="60"/>
      <c r="BQ398" s="60"/>
      <c r="BR398" s="60"/>
      <c r="BS398" s="60"/>
      <c r="BT398" s="60"/>
      <c r="BU398" s="60"/>
    </row>
    <row r="399" ht="15.75" customHeight="1">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c r="BJ399" s="60"/>
      <c r="BK399" s="60"/>
      <c r="BL399" s="60"/>
      <c r="BM399" s="60"/>
      <c r="BN399" s="60"/>
      <c r="BO399" s="60"/>
      <c r="BP399" s="60"/>
      <c r="BQ399" s="60"/>
      <c r="BR399" s="60"/>
      <c r="BS399" s="60"/>
      <c r="BT399" s="60"/>
      <c r="BU399" s="60"/>
    </row>
    <row r="400" ht="15.75" customHeight="1">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c r="BJ400" s="60"/>
      <c r="BK400" s="60"/>
      <c r="BL400" s="60"/>
      <c r="BM400" s="60"/>
      <c r="BN400" s="60"/>
      <c r="BO400" s="60"/>
      <c r="BP400" s="60"/>
      <c r="BQ400" s="60"/>
      <c r="BR400" s="60"/>
      <c r="BS400" s="60"/>
      <c r="BT400" s="60"/>
      <c r="BU400" s="60"/>
    </row>
    <row r="401" ht="15.75" customHeight="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c r="BJ401" s="60"/>
      <c r="BK401" s="60"/>
      <c r="BL401" s="60"/>
      <c r="BM401" s="60"/>
      <c r="BN401" s="60"/>
      <c r="BO401" s="60"/>
      <c r="BP401" s="60"/>
      <c r="BQ401" s="60"/>
      <c r="BR401" s="60"/>
      <c r="BS401" s="60"/>
      <c r="BT401" s="60"/>
      <c r="BU401" s="60"/>
    </row>
    <row r="402" ht="15.75" customHeight="1">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c r="BJ402" s="60"/>
      <c r="BK402" s="60"/>
      <c r="BL402" s="60"/>
      <c r="BM402" s="60"/>
      <c r="BN402" s="60"/>
      <c r="BO402" s="60"/>
      <c r="BP402" s="60"/>
      <c r="BQ402" s="60"/>
      <c r="BR402" s="60"/>
      <c r="BS402" s="60"/>
      <c r="BT402" s="60"/>
      <c r="BU402" s="60"/>
    </row>
    <row r="403" ht="15.75" customHeight="1">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c r="BJ403" s="60"/>
      <c r="BK403" s="60"/>
      <c r="BL403" s="60"/>
      <c r="BM403" s="60"/>
      <c r="BN403" s="60"/>
      <c r="BO403" s="60"/>
      <c r="BP403" s="60"/>
      <c r="BQ403" s="60"/>
      <c r="BR403" s="60"/>
      <c r="BS403" s="60"/>
      <c r="BT403" s="60"/>
      <c r="BU403" s="60"/>
    </row>
    <row r="404" ht="15.75" customHeight="1">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c r="BJ404" s="60"/>
      <c r="BK404" s="60"/>
      <c r="BL404" s="60"/>
      <c r="BM404" s="60"/>
      <c r="BN404" s="60"/>
      <c r="BO404" s="60"/>
      <c r="BP404" s="60"/>
      <c r="BQ404" s="60"/>
      <c r="BR404" s="60"/>
      <c r="BS404" s="60"/>
      <c r="BT404" s="60"/>
      <c r="BU404" s="60"/>
    </row>
    <row r="405" ht="15.75" customHeight="1">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c r="BJ405" s="60"/>
      <c r="BK405" s="60"/>
      <c r="BL405" s="60"/>
      <c r="BM405" s="60"/>
      <c r="BN405" s="60"/>
      <c r="BO405" s="60"/>
      <c r="BP405" s="60"/>
      <c r="BQ405" s="60"/>
      <c r="BR405" s="60"/>
      <c r="BS405" s="60"/>
      <c r="BT405" s="60"/>
      <c r="BU405" s="60"/>
    </row>
    <row r="406" ht="15.75" customHeight="1">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c r="BJ406" s="60"/>
      <c r="BK406" s="60"/>
      <c r="BL406" s="60"/>
      <c r="BM406" s="60"/>
      <c r="BN406" s="60"/>
      <c r="BO406" s="60"/>
      <c r="BP406" s="60"/>
      <c r="BQ406" s="60"/>
      <c r="BR406" s="60"/>
      <c r="BS406" s="60"/>
      <c r="BT406" s="60"/>
      <c r="BU406" s="60"/>
    </row>
    <row r="407" ht="15.75" customHeight="1">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c r="BJ407" s="60"/>
      <c r="BK407" s="60"/>
      <c r="BL407" s="60"/>
      <c r="BM407" s="60"/>
      <c r="BN407" s="60"/>
      <c r="BO407" s="60"/>
      <c r="BP407" s="60"/>
      <c r="BQ407" s="60"/>
      <c r="BR407" s="60"/>
      <c r="BS407" s="60"/>
      <c r="BT407" s="60"/>
      <c r="BU407" s="60"/>
    </row>
    <row r="408" ht="15.75" customHeight="1">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c r="BJ408" s="60"/>
      <c r="BK408" s="60"/>
      <c r="BL408" s="60"/>
      <c r="BM408" s="60"/>
      <c r="BN408" s="60"/>
      <c r="BO408" s="60"/>
      <c r="BP408" s="60"/>
      <c r="BQ408" s="60"/>
      <c r="BR408" s="60"/>
      <c r="BS408" s="60"/>
      <c r="BT408" s="60"/>
      <c r="BU408" s="60"/>
    </row>
    <row r="409" ht="15.75" customHeight="1">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c r="BJ409" s="60"/>
      <c r="BK409" s="60"/>
      <c r="BL409" s="60"/>
      <c r="BM409" s="60"/>
      <c r="BN409" s="60"/>
      <c r="BO409" s="60"/>
      <c r="BP409" s="60"/>
      <c r="BQ409" s="60"/>
      <c r="BR409" s="60"/>
      <c r="BS409" s="60"/>
      <c r="BT409" s="60"/>
      <c r="BU409" s="60"/>
    </row>
    <row r="410" ht="15.75" customHeight="1">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c r="BJ410" s="60"/>
      <c r="BK410" s="60"/>
      <c r="BL410" s="60"/>
      <c r="BM410" s="60"/>
      <c r="BN410" s="60"/>
      <c r="BO410" s="60"/>
      <c r="BP410" s="60"/>
      <c r="BQ410" s="60"/>
      <c r="BR410" s="60"/>
      <c r="BS410" s="60"/>
      <c r="BT410" s="60"/>
      <c r="BU410" s="60"/>
    </row>
    <row r="411" ht="15.75" customHeight="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c r="BJ411" s="60"/>
      <c r="BK411" s="60"/>
      <c r="BL411" s="60"/>
      <c r="BM411" s="60"/>
      <c r="BN411" s="60"/>
      <c r="BO411" s="60"/>
      <c r="BP411" s="60"/>
      <c r="BQ411" s="60"/>
      <c r="BR411" s="60"/>
      <c r="BS411" s="60"/>
      <c r="BT411" s="60"/>
      <c r="BU411" s="60"/>
    </row>
    <row r="412" ht="15.75" customHeight="1">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c r="BJ412" s="60"/>
      <c r="BK412" s="60"/>
      <c r="BL412" s="60"/>
      <c r="BM412" s="60"/>
      <c r="BN412" s="60"/>
      <c r="BO412" s="60"/>
      <c r="BP412" s="60"/>
      <c r="BQ412" s="60"/>
      <c r="BR412" s="60"/>
      <c r="BS412" s="60"/>
      <c r="BT412" s="60"/>
      <c r="BU412" s="60"/>
    </row>
    <row r="413" ht="15.75" customHeight="1">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c r="BJ413" s="60"/>
      <c r="BK413" s="60"/>
      <c r="BL413" s="60"/>
      <c r="BM413" s="60"/>
      <c r="BN413" s="60"/>
      <c r="BO413" s="60"/>
      <c r="BP413" s="60"/>
      <c r="BQ413" s="60"/>
      <c r="BR413" s="60"/>
      <c r="BS413" s="60"/>
      <c r="BT413" s="60"/>
      <c r="BU413" s="60"/>
    </row>
    <row r="414" ht="15.75" customHeight="1">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c r="BJ414" s="60"/>
      <c r="BK414" s="60"/>
      <c r="BL414" s="60"/>
      <c r="BM414" s="60"/>
      <c r="BN414" s="60"/>
      <c r="BO414" s="60"/>
      <c r="BP414" s="60"/>
      <c r="BQ414" s="60"/>
      <c r="BR414" s="60"/>
      <c r="BS414" s="60"/>
      <c r="BT414" s="60"/>
      <c r="BU414" s="60"/>
    </row>
    <row r="415" ht="15.75" customHeight="1">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c r="BJ415" s="60"/>
      <c r="BK415" s="60"/>
      <c r="BL415" s="60"/>
      <c r="BM415" s="60"/>
      <c r="BN415" s="60"/>
      <c r="BO415" s="60"/>
      <c r="BP415" s="60"/>
      <c r="BQ415" s="60"/>
      <c r="BR415" s="60"/>
      <c r="BS415" s="60"/>
      <c r="BT415" s="60"/>
      <c r="BU415" s="60"/>
    </row>
    <row r="416" ht="15.75" customHeight="1">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c r="BJ416" s="60"/>
      <c r="BK416" s="60"/>
      <c r="BL416" s="60"/>
      <c r="BM416" s="60"/>
      <c r="BN416" s="60"/>
      <c r="BO416" s="60"/>
      <c r="BP416" s="60"/>
      <c r="BQ416" s="60"/>
      <c r="BR416" s="60"/>
      <c r="BS416" s="60"/>
      <c r="BT416" s="60"/>
      <c r="BU416" s="60"/>
    </row>
    <row r="417" ht="15.75" customHeight="1">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c r="BJ417" s="60"/>
      <c r="BK417" s="60"/>
      <c r="BL417" s="60"/>
      <c r="BM417" s="60"/>
      <c r="BN417" s="60"/>
      <c r="BO417" s="60"/>
      <c r="BP417" s="60"/>
      <c r="BQ417" s="60"/>
      <c r="BR417" s="60"/>
      <c r="BS417" s="60"/>
      <c r="BT417" s="60"/>
      <c r="BU417" s="60"/>
    </row>
    <row r="418" ht="15.75" customHeight="1">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c r="BJ418" s="60"/>
      <c r="BK418" s="60"/>
      <c r="BL418" s="60"/>
      <c r="BM418" s="60"/>
      <c r="BN418" s="60"/>
      <c r="BO418" s="60"/>
      <c r="BP418" s="60"/>
      <c r="BQ418" s="60"/>
      <c r="BR418" s="60"/>
      <c r="BS418" s="60"/>
      <c r="BT418" s="60"/>
      <c r="BU418" s="60"/>
    </row>
    <row r="419" ht="15.75" customHeight="1">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c r="BJ419" s="60"/>
      <c r="BK419" s="60"/>
      <c r="BL419" s="60"/>
      <c r="BM419" s="60"/>
      <c r="BN419" s="60"/>
      <c r="BO419" s="60"/>
      <c r="BP419" s="60"/>
      <c r="BQ419" s="60"/>
      <c r="BR419" s="60"/>
      <c r="BS419" s="60"/>
      <c r="BT419" s="60"/>
      <c r="BU419" s="60"/>
    </row>
    <row r="420" ht="15.75" customHeight="1">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c r="BJ420" s="60"/>
      <c r="BK420" s="60"/>
      <c r="BL420" s="60"/>
      <c r="BM420" s="60"/>
      <c r="BN420" s="60"/>
      <c r="BO420" s="60"/>
      <c r="BP420" s="60"/>
      <c r="BQ420" s="60"/>
      <c r="BR420" s="60"/>
      <c r="BS420" s="60"/>
      <c r="BT420" s="60"/>
      <c r="BU420" s="60"/>
    </row>
    <row r="421" ht="15.75" customHeight="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c r="BJ421" s="60"/>
      <c r="BK421" s="60"/>
      <c r="BL421" s="60"/>
      <c r="BM421" s="60"/>
      <c r="BN421" s="60"/>
      <c r="BO421" s="60"/>
      <c r="BP421" s="60"/>
      <c r="BQ421" s="60"/>
      <c r="BR421" s="60"/>
      <c r="BS421" s="60"/>
      <c r="BT421" s="60"/>
      <c r="BU421" s="60"/>
    </row>
    <row r="422" ht="15.75" customHeight="1">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c r="BJ422" s="60"/>
      <c r="BK422" s="60"/>
      <c r="BL422" s="60"/>
      <c r="BM422" s="60"/>
      <c r="BN422" s="60"/>
      <c r="BO422" s="60"/>
      <c r="BP422" s="60"/>
      <c r="BQ422" s="60"/>
      <c r="BR422" s="60"/>
      <c r="BS422" s="60"/>
      <c r="BT422" s="60"/>
      <c r="BU422" s="60"/>
    </row>
    <row r="423" ht="15.75" customHeight="1">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c r="BJ423" s="60"/>
      <c r="BK423" s="60"/>
      <c r="BL423" s="60"/>
      <c r="BM423" s="60"/>
      <c r="BN423" s="60"/>
      <c r="BO423" s="60"/>
      <c r="BP423" s="60"/>
      <c r="BQ423" s="60"/>
      <c r="BR423" s="60"/>
      <c r="BS423" s="60"/>
      <c r="BT423" s="60"/>
      <c r="BU423" s="60"/>
    </row>
    <row r="424" ht="15.75" customHeight="1">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c r="BJ424" s="60"/>
      <c r="BK424" s="60"/>
      <c r="BL424" s="60"/>
      <c r="BM424" s="60"/>
      <c r="BN424" s="60"/>
      <c r="BO424" s="60"/>
      <c r="BP424" s="60"/>
      <c r="BQ424" s="60"/>
      <c r="BR424" s="60"/>
      <c r="BS424" s="60"/>
      <c r="BT424" s="60"/>
      <c r="BU424" s="60"/>
    </row>
    <row r="425" ht="15.75" customHeight="1">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c r="BJ425" s="60"/>
      <c r="BK425" s="60"/>
      <c r="BL425" s="60"/>
      <c r="BM425" s="60"/>
      <c r="BN425" s="60"/>
      <c r="BO425" s="60"/>
      <c r="BP425" s="60"/>
      <c r="BQ425" s="60"/>
      <c r="BR425" s="60"/>
      <c r="BS425" s="60"/>
      <c r="BT425" s="60"/>
      <c r="BU425" s="60"/>
    </row>
    <row r="426" ht="15.75" customHeight="1">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c r="BJ426" s="60"/>
      <c r="BK426" s="60"/>
      <c r="BL426" s="60"/>
      <c r="BM426" s="60"/>
      <c r="BN426" s="60"/>
      <c r="BO426" s="60"/>
      <c r="BP426" s="60"/>
      <c r="BQ426" s="60"/>
      <c r="BR426" s="60"/>
      <c r="BS426" s="60"/>
      <c r="BT426" s="60"/>
      <c r="BU426" s="60"/>
    </row>
    <row r="427" ht="15.75" customHeight="1">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c r="BJ427" s="60"/>
      <c r="BK427" s="60"/>
      <c r="BL427" s="60"/>
      <c r="BM427" s="60"/>
      <c r="BN427" s="60"/>
      <c r="BO427" s="60"/>
      <c r="BP427" s="60"/>
      <c r="BQ427" s="60"/>
      <c r="BR427" s="60"/>
      <c r="BS427" s="60"/>
      <c r="BT427" s="60"/>
      <c r="BU427" s="60"/>
    </row>
    <row r="428" ht="15.75" customHeight="1">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c r="BJ428" s="60"/>
      <c r="BK428" s="60"/>
      <c r="BL428" s="60"/>
      <c r="BM428" s="60"/>
      <c r="BN428" s="60"/>
      <c r="BO428" s="60"/>
      <c r="BP428" s="60"/>
      <c r="BQ428" s="60"/>
      <c r="BR428" s="60"/>
      <c r="BS428" s="60"/>
      <c r="BT428" s="60"/>
      <c r="BU428" s="60"/>
    </row>
    <row r="429" ht="15.75" customHeight="1">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c r="BJ429" s="60"/>
      <c r="BK429" s="60"/>
      <c r="BL429" s="60"/>
      <c r="BM429" s="60"/>
      <c r="BN429" s="60"/>
      <c r="BO429" s="60"/>
      <c r="BP429" s="60"/>
      <c r="BQ429" s="60"/>
      <c r="BR429" s="60"/>
      <c r="BS429" s="60"/>
      <c r="BT429" s="60"/>
      <c r="BU429" s="60"/>
    </row>
    <row r="430" ht="15.75" customHeight="1">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c r="BJ430" s="60"/>
      <c r="BK430" s="60"/>
      <c r="BL430" s="60"/>
      <c r="BM430" s="60"/>
      <c r="BN430" s="60"/>
      <c r="BO430" s="60"/>
      <c r="BP430" s="60"/>
      <c r="BQ430" s="60"/>
      <c r="BR430" s="60"/>
      <c r="BS430" s="60"/>
      <c r="BT430" s="60"/>
      <c r="BU430" s="60"/>
    </row>
    <row r="431" ht="15.75" customHeight="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c r="BJ431" s="60"/>
      <c r="BK431" s="60"/>
      <c r="BL431" s="60"/>
      <c r="BM431" s="60"/>
      <c r="BN431" s="60"/>
      <c r="BO431" s="60"/>
      <c r="BP431" s="60"/>
      <c r="BQ431" s="60"/>
      <c r="BR431" s="60"/>
      <c r="BS431" s="60"/>
      <c r="BT431" s="60"/>
      <c r="BU431" s="60"/>
    </row>
    <row r="432" ht="15.75" customHeight="1">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c r="BJ432" s="60"/>
      <c r="BK432" s="60"/>
      <c r="BL432" s="60"/>
      <c r="BM432" s="60"/>
      <c r="BN432" s="60"/>
      <c r="BO432" s="60"/>
      <c r="BP432" s="60"/>
      <c r="BQ432" s="60"/>
      <c r="BR432" s="60"/>
      <c r="BS432" s="60"/>
      <c r="BT432" s="60"/>
      <c r="BU432" s="60"/>
    </row>
    <row r="433" ht="15.75" customHeight="1">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c r="BJ433" s="60"/>
      <c r="BK433" s="60"/>
      <c r="BL433" s="60"/>
      <c r="BM433" s="60"/>
      <c r="BN433" s="60"/>
      <c r="BO433" s="60"/>
      <c r="BP433" s="60"/>
      <c r="BQ433" s="60"/>
      <c r="BR433" s="60"/>
      <c r="BS433" s="60"/>
      <c r="BT433" s="60"/>
      <c r="BU433" s="60"/>
    </row>
    <row r="434" ht="15.75" customHeight="1">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c r="BJ434" s="60"/>
      <c r="BK434" s="60"/>
      <c r="BL434" s="60"/>
      <c r="BM434" s="60"/>
      <c r="BN434" s="60"/>
      <c r="BO434" s="60"/>
      <c r="BP434" s="60"/>
      <c r="BQ434" s="60"/>
      <c r="BR434" s="60"/>
      <c r="BS434" s="60"/>
      <c r="BT434" s="60"/>
      <c r="BU434" s="60"/>
    </row>
    <row r="435" ht="15.75" customHeight="1">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c r="BJ435" s="60"/>
      <c r="BK435" s="60"/>
      <c r="BL435" s="60"/>
      <c r="BM435" s="60"/>
      <c r="BN435" s="60"/>
      <c r="BO435" s="60"/>
      <c r="BP435" s="60"/>
      <c r="BQ435" s="60"/>
      <c r="BR435" s="60"/>
      <c r="BS435" s="60"/>
      <c r="BT435" s="60"/>
      <c r="BU435" s="60"/>
    </row>
    <row r="436" ht="15.75" customHeight="1">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c r="BJ436" s="60"/>
      <c r="BK436" s="60"/>
      <c r="BL436" s="60"/>
      <c r="BM436" s="60"/>
      <c r="BN436" s="60"/>
      <c r="BO436" s="60"/>
      <c r="BP436" s="60"/>
      <c r="BQ436" s="60"/>
      <c r="BR436" s="60"/>
      <c r="BS436" s="60"/>
      <c r="BT436" s="60"/>
      <c r="BU436" s="60"/>
    </row>
    <row r="437" ht="15.75" customHeight="1">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c r="BJ437" s="60"/>
      <c r="BK437" s="60"/>
      <c r="BL437" s="60"/>
      <c r="BM437" s="60"/>
      <c r="BN437" s="60"/>
      <c r="BO437" s="60"/>
      <c r="BP437" s="60"/>
      <c r="BQ437" s="60"/>
      <c r="BR437" s="60"/>
      <c r="BS437" s="60"/>
      <c r="BT437" s="60"/>
      <c r="BU437" s="60"/>
    </row>
    <row r="438" ht="15.75" customHeight="1">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c r="BJ438" s="60"/>
      <c r="BK438" s="60"/>
      <c r="BL438" s="60"/>
      <c r="BM438" s="60"/>
      <c r="BN438" s="60"/>
      <c r="BO438" s="60"/>
      <c r="BP438" s="60"/>
      <c r="BQ438" s="60"/>
      <c r="BR438" s="60"/>
      <c r="BS438" s="60"/>
      <c r="BT438" s="60"/>
      <c r="BU438" s="60"/>
    </row>
    <row r="439" ht="15.75" customHeight="1">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c r="BJ439" s="60"/>
      <c r="BK439" s="60"/>
      <c r="BL439" s="60"/>
      <c r="BM439" s="60"/>
      <c r="BN439" s="60"/>
      <c r="BO439" s="60"/>
      <c r="BP439" s="60"/>
      <c r="BQ439" s="60"/>
      <c r="BR439" s="60"/>
      <c r="BS439" s="60"/>
      <c r="BT439" s="60"/>
      <c r="BU439" s="60"/>
    </row>
    <row r="440" ht="15.75" customHeight="1">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c r="BJ440" s="60"/>
      <c r="BK440" s="60"/>
      <c r="BL440" s="60"/>
      <c r="BM440" s="60"/>
      <c r="BN440" s="60"/>
      <c r="BO440" s="60"/>
      <c r="BP440" s="60"/>
      <c r="BQ440" s="60"/>
      <c r="BR440" s="60"/>
      <c r="BS440" s="60"/>
      <c r="BT440" s="60"/>
      <c r="BU440" s="60"/>
    </row>
    <row r="441" ht="15.75" customHeight="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c r="BJ441" s="60"/>
      <c r="BK441" s="60"/>
      <c r="BL441" s="60"/>
      <c r="BM441" s="60"/>
      <c r="BN441" s="60"/>
      <c r="BO441" s="60"/>
      <c r="BP441" s="60"/>
      <c r="BQ441" s="60"/>
      <c r="BR441" s="60"/>
      <c r="BS441" s="60"/>
      <c r="BT441" s="60"/>
      <c r="BU441" s="60"/>
    </row>
    <row r="442" ht="15.75" customHeight="1">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c r="BJ442" s="60"/>
      <c r="BK442" s="60"/>
      <c r="BL442" s="60"/>
      <c r="BM442" s="60"/>
      <c r="BN442" s="60"/>
      <c r="BO442" s="60"/>
      <c r="BP442" s="60"/>
      <c r="BQ442" s="60"/>
      <c r="BR442" s="60"/>
      <c r="BS442" s="60"/>
      <c r="BT442" s="60"/>
      <c r="BU442" s="60"/>
    </row>
    <row r="443" ht="15.75" customHeight="1">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c r="BJ443" s="60"/>
      <c r="BK443" s="60"/>
      <c r="BL443" s="60"/>
      <c r="BM443" s="60"/>
      <c r="BN443" s="60"/>
      <c r="BO443" s="60"/>
      <c r="BP443" s="60"/>
      <c r="BQ443" s="60"/>
      <c r="BR443" s="60"/>
      <c r="BS443" s="60"/>
      <c r="BT443" s="60"/>
      <c r="BU443" s="60"/>
    </row>
    <row r="444" ht="15.75" customHeight="1">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c r="BJ444" s="60"/>
      <c r="BK444" s="60"/>
      <c r="BL444" s="60"/>
      <c r="BM444" s="60"/>
      <c r="BN444" s="60"/>
      <c r="BO444" s="60"/>
      <c r="BP444" s="60"/>
      <c r="BQ444" s="60"/>
      <c r="BR444" s="60"/>
      <c r="BS444" s="60"/>
      <c r="BT444" s="60"/>
      <c r="BU444" s="60"/>
    </row>
    <row r="445" ht="15.75" customHeight="1">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c r="BJ445" s="60"/>
      <c r="BK445" s="60"/>
      <c r="BL445" s="60"/>
      <c r="BM445" s="60"/>
      <c r="BN445" s="60"/>
      <c r="BO445" s="60"/>
      <c r="BP445" s="60"/>
      <c r="BQ445" s="60"/>
      <c r="BR445" s="60"/>
      <c r="BS445" s="60"/>
      <c r="BT445" s="60"/>
      <c r="BU445" s="60"/>
    </row>
    <row r="446" ht="15.75" customHeight="1">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c r="BJ446" s="60"/>
      <c r="BK446" s="60"/>
      <c r="BL446" s="60"/>
      <c r="BM446" s="60"/>
      <c r="BN446" s="60"/>
      <c r="BO446" s="60"/>
      <c r="BP446" s="60"/>
      <c r="BQ446" s="60"/>
      <c r="BR446" s="60"/>
      <c r="BS446" s="60"/>
      <c r="BT446" s="60"/>
      <c r="BU446" s="60"/>
    </row>
    <row r="447"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c r="BJ447" s="60"/>
      <c r="BK447" s="60"/>
      <c r="BL447" s="60"/>
      <c r="BM447" s="60"/>
      <c r="BN447" s="60"/>
      <c r="BO447" s="60"/>
      <c r="BP447" s="60"/>
      <c r="BQ447" s="60"/>
      <c r="BR447" s="60"/>
      <c r="BS447" s="60"/>
      <c r="BT447" s="60"/>
      <c r="BU447" s="60"/>
    </row>
    <row r="448"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c r="BJ448" s="60"/>
      <c r="BK448" s="60"/>
      <c r="BL448" s="60"/>
      <c r="BM448" s="60"/>
      <c r="BN448" s="60"/>
      <c r="BO448" s="60"/>
      <c r="BP448" s="60"/>
      <c r="BQ448" s="60"/>
      <c r="BR448" s="60"/>
      <c r="BS448" s="60"/>
      <c r="BT448" s="60"/>
      <c r="BU448" s="60"/>
    </row>
    <row r="449"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c r="BJ449" s="60"/>
      <c r="BK449" s="60"/>
      <c r="BL449" s="60"/>
      <c r="BM449" s="60"/>
      <c r="BN449" s="60"/>
      <c r="BO449" s="60"/>
      <c r="BP449" s="60"/>
      <c r="BQ449" s="60"/>
      <c r="BR449" s="60"/>
      <c r="BS449" s="60"/>
      <c r="BT449" s="60"/>
      <c r="BU449" s="60"/>
    </row>
    <row r="450" ht="15.75" customHeight="1">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c r="BJ450" s="60"/>
      <c r="BK450" s="60"/>
      <c r="BL450" s="60"/>
      <c r="BM450" s="60"/>
      <c r="BN450" s="60"/>
      <c r="BO450" s="60"/>
      <c r="BP450" s="60"/>
      <c r="BQ450" s="60"/>
      <c r="BR450" s="60"/>
      <c r="BS450" s="60"/>
      <c r="BT450" s="60"/>
      <c r="BU450" s="60"/>
    </row>
    <row r="451" ht="15.75" customHeight="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c r="BJ451" s="60"/>
      <c r="BK451" s="60"/>
      <c r="BL451" s="60"/>
      <c r="BM451" s="60"/>
      <c r="BN451" s="60"/>
      <c r="BO451" s="60"/>
      <c r="BP451" s="60"/>
      <c r="BQ451" s="60"/>
      <c r="BR451" s="60"/>
      <c r="BS451" s="60"/>
      <c r="BT451" s="60"/>
      <c r="BU451" s="60"/>
    </row>
    <row r="452" ht="15.75" customHeight="1">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c r="BJ452" s="60"/>
      <c r="BK452" s="60"/>
      <c r="BL452" s="60"/>
      <c r="BM452" s="60"/>
      <c r="BN452" s="60"/>
      <c r="BO452" s="60"/>
      <c r="BP452" s="60"/>
      <c r="BQ452" s="60"/>
      <c r="BR452" s="60"/>
      <c r="BS452" s="60"/>
      <c r="BT452" s="60"/>
      <c r="BU452" s="60"/>
    </row>
    <row r="453" ht="15.75" customHeight="1">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c r="BJ453" s="60"/>
      <c r="BK453" s="60"/>
      <c r="BL453" s="60"/>
      <c r="BM453" s="60"/>
      <c r="BN453" s="60"/>
      <c r="BO453" s="60"/>
      <c r="BP453" s="60"/>
      <c r="BQ453" s="60"/>
      <c r="BR453" s="60"/>
      <c r="BS453" s="60"/>
      <c r="BT453" s="60"/>
      <c r="BU453" s="60"/>
    </row>
    <row r="454" ht="15.75" customHeight="1">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c r="BJ454" s="60"/>
      <c r="BK454" s="60"/>
      <c r="BL454" s="60"/>
      <c r="BM454" s="60"/>
      <c r="BN454" s="60"/>
      <c r="BO454" s="60"/>
      <c r="BP454" s="60"/>
      <c r="BQ454" s="60"/>
      <c r="BR454" s="60"/>
      <c r="BS454" s="60"/>
      <c r="BT454" s="60"/>
      <c r="BU454" s="60"/>
    </row>
    <row r="455" ht="15.75" customHeight="1">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c r="BJ455" s="60"/>
      <c r="BK455" s="60"/>
      <c r="BL455" s="60"/>
      <c r="BM455" s="60"/>
      <c r="BN455" s="60"/>
      <c r="BO455" s="60"/>
      <c r="BP455" s="60"/>
      <c r="BQ455" s="60"/>
      <c r="BR455" s="60"/>
      <c r="BS455" s="60"/>
      <c r="BT455" s="60"/>
      <c r="BU455" s="60"/>
    </row>
    <row r="456" ht="15.75" customHeight="1">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c r="BJ456" s="60"/>
      <c r="BK456" s="60"/>
      <c r="BL456" s="60"/>
      <c r="BM456" s="60"/>
      <c r="BN456" s="60"/>
      <c r="BO456" s="60"/>
      <c r="BP456" s="60"/>
      <c r="BQ456" s="60"/>
      <c r="BR456" s="60"/>
      <c r="BS456" s="60"/>
      <c r="BT456" s="60"/>
      <c r="BU456" s="60"/>
    </row>
    <row r="457" ht="15.75" customHeight="1">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c r="BJ457" s="60"/>
      <c r="BK457" s="60"/>
      <c r="BL457" s="60"/>
      <c r="BM457" s="60"/>
      <c r="BN457" s="60"/>
      <c r="BO457" s="60"/>
      <c r="BP457" s="60"/>
      <c r="BQ457" s="60"/>
      <c r="BR457" s="60"/>
      <c r="BS457" s="60"/>
      <c r="BT457" s="60"/>
      <c r="BU457" s="60"/>
    </row>
    <row r="458" ht="15.75" customHeight="1">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c r="BJ458" s="60"/>
      <c r="BK458" s="60"/>
      <c r="BL458" s="60"/>
      <c r="BM458" s="60"/>
      <c r="BN458" s="60"/>
      <c r="BO458" s="60"/>
      <c r="BP458" s="60"/>
      <c r="BQ458" s="60"/>
      <c r="BR458" s="60"/>
      <c r="BS458" s="60"/>
      <c r="BT458" s="60"/>
      <c r="BU458" s="60"/>
    </row>
    <row r="459" ht="15.75" customHeight="1">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c r="BJ459" s="60"/>
      <c r="BK459" s="60"/>
      <c r="BL459" s="60"/>
      <c r="BM459" s="60"/>
      <c r="BN459" s="60"/>
      <c r="BO459" s="60"/>
      <c r="BP459" s="60"/>
      <c r="BQ459" s="60"/>
      <c r="BR459" s="60"/>
      <c r="BS459" s="60"/>
      <c r="BT459" s="60"/>
      <c r="BU459" s="60"/>
    </row>
    <row r="460" ht="15.75" customHeight="1">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c r="BJ460" s="60"/>
      <c r="BK460" s="60"/>
      <c r="BL460" s="60"/>
      <c r="BM460" s="60"/>
      <c r="BN460" s="60"/>
      <c r="BO460" s="60"/>
      <c r="BP460" s="60"/>
      <c r="BQ460" s="60"/>
      <c r="BR460" s="60"/>
      <c r="BS460" s="60"/>
      <c r="BT460" s="60"/>
      <c r="BU460" s="60"/>
    </row>
    <row r="461" ht="15.75" customHeight="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c r="BJ461" s="60"/>
      <c r="BK461" s="60"/>
      <c r="BL461" s="60"/>
      <c r="BM461" s="60"/>
      <c r="BN461" s="60"/>
      <c r="BO461" s="60"/>
      <c r="BP461" s="60"/>
      <c r="BQ461" s="60"/>
      <c r="BR461" s="60"/>
      <c r="BS461" s="60"/>
      <c r="BT461" s="60"/>
      <c r="BU461" s="60"/>
    </row>
    <row r="462" ht="15.75" customHeight="1">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c r="BJ462" s="60"/>
      <c r="BK462" s="60"/>
      <c r="BL462" s="60"/>
      <c r="BM462" s="60"/>
      <c r="BN462" s="60"/>
      <c r="BO462" s="60"/>
      <c r="BP462" s="60"/>
      <c r="BQ462" s="60"/>
      <c r="BR462" s="60"/>
      <c r="BS462" s="60"/>
      <c r="BT462" s="60"/>
      <c r="BU462" s="60"/>
    </row>
    <row r="463" ht="15.75" customHeight="1">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c r="BJ463" s="60"/>
      <c r="BK463" s="60"/>
      <c r="BL463" s="60"/>
      <c r="BM463" s="60"/>
      <c r="BN463" s="60"/>
      <c r="BO463" s="60"/>
      <c r="BP463" s="60"/>
      <c r="BQ463" s="60"/>
      <c r="BR463" s="60"/>
      <c r="BS463" s="60"/>
      <c r="BT463" s="60"/>
      <c r="BU463" s="60"/>
    </row>
    <row r="464" ht="15.75" customHeight="1">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c r="BJ464" s="60"/>
      <c r="BK464" s="60"/>
      <c r="BL464" s="60"/>
      <c r="BM464" s="60"/>
      <c r="BN464" s="60"/>
      <c r="BO464" s="60"/>
      <c r="BP464" s="60"/>
      <c r="BQ464" s="60"/>
      <c r="BR464" s="60"/>
      <c r="BS464" s="60"/>
      <c r="BT464" s="60"/>
      <c r="BU464" s="60"/>
    </row>
    <row r="465" ht="15.75" customHeight="1">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c r="BJ465" s="60"/>
      <c r="BK465" s="60"/>
      <c r="BL465" s="60"/>
      <c r="BM465" s="60"/>
      <c r="BN465" s="60"/>
      <c r="BO465" s="60"/>
      <c r="BP465" s="60"/>
      <c r="BQ465" s="60"/>
      <c r="BR465" s="60"/>
      <c r="BS465" s="60"/>
      <c r="BT465" s="60"/>
      <c r="BU465" s="60"/>
    </row>
    <row r="466" ht="15.75" customHeight="1">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c r="BJ466" s="60"/>
      <c r="BK466" s="60"/>
      <c r="BL466" s="60"/>
      <c r="BM466" s="60"/>
      <c r="BN466" s="60"/>
      <c r="BO466" s="60"/>
      <c r="BP466" s="60"/>
      <c r="BQ466" s="60"/>
      <c r="BR466" s="60"/>
      <c r="BS466" s="60"/>
      <c r="BT466" s="60"/>
      <c r="BU466" s="60"/>
    </row>
    <row r="467" ht="15.75" customHeight="1">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c r="BJ467" s="60"/>
      <c r="BK467" s="60"/>
      <c r="BL467" s="60"/>
      <c r="BM467" s="60"/>
      <c r="BN467" s="60"/>
      <c r="BO467" s="60"/>
      <c r="BP467" s="60"/>
      <c r="BQ467" s="60"/>
      <c r="BR467" s="60"/>
      <c r="BS467" s="60"/>
      <c r="BT467" s="60"/>
      <c r="BU467" s="60"/>
    </row>
    <row r="468" ht="15.75" customHeight="1">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c r="BJ468" s="60"/>
      <c r="BK468" s="60"/>
      <c r="BL468" s="60"/>
      <c r="BM468" s="60"/>
      <c r="BN468" s="60"/>
      <c r="BO468" s="60"/>
      <c r="BP468" s="60"/>
      <c r="BQ468" s="60"/>
      <c r="BR468" s="60"/>
      <c r="BS468" s="60"/>
      <c r="BT468" s="60"/>
      <c r="BU468" s="60"/>
    </row>
    <row r="469" ht="15.75" customHeight="1">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c r="BJ469" s="60"/>
      <c r="BK469" s="60"/>
      <c r="BL469" s="60"/>
      <c r="BM469" s="60"/>
      <c r="BN469" s="60"/>
      <c r="BO469" s="60"/>
      <c r="BP469" s="60"/>
      <c r="BQ469" s="60"/>
      <c r="BR469" s="60"/>
      <c r="BS469" s="60"/>
      <c r="BT469" s="60"/>
      <c r="BU469" s="60"/>
    </row>
    <row r="470" ht="15.75" customHeight="1">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c r="BJ470" s="60"/>
      <c r="BK470" s="60"/>
      <c r="BL470" s="60"/>
      <c r="BM470" s="60"/>
      <c r="BN470" s="60"/>
      <c r="BO470" s="60"/>
      <c r="BP470" s="60"/>
      <c r="BQ470" s="60"/>
      <c r="BR470" s="60"/>
      <c r="BS470" s="60"/>
      <c r="BT470" s="60"/>
      <c r="BU470" s="60"/>
    </row>
    <row r="471" ht="15.75" customHeight="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c r="BJ471" s="60"/>
      <c r="BK471" s="60"/>
      <c r="BL471" s="60"/>
      <c r="BM471" s="60"/>
      <c r="BN471" s="60"/>
      <c r="BO471" s="60"/>
      <c r="BP471" s="60"/>
      <c r="BQ471" s="60"/>
      <c r="BR471" s="60"/>
      <c r="BS471" s="60"/>
      <c r="BT471" s="60"/>
      <c r="BU471" s="60"/>
    </row>
    <row r="472" ht="15.75" customHeight="1">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c r="BJ472" s="60"/>
      <c r="BK472" s="60"/>
      <c r="BL472" s="60"/>
      <c r="BM472" s="60"/>
      <c r="BN472" s="60"/>
      <c r="BO472" s="60"/>
      <c r="BP472" s="60"/>
      <c r="BQ472" s="60"/>
      <c r="BR472" s="60"/>
      <c r="BS472" s="60"/>
      <c r="BT472" s="60"/>
      <c r="BU472" s="60"/>
    </row>
    <row r="473" ht="15.75" customHeight="1">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c r="BJ473" s="60"/>
      <c r="BK473" s="60"/>
      <c r="BL473" s="60"/>
      <c r="BM473" s="60"/>
      <c r="BN473" s="60"/>
      <c r="BO473" s="60"/>
      <c r="BP473" s="60"/>
      <c r="BQ473" s="60"/>
      <c r="BR473" s="60"/>
      <c r="BS473" s="60"/>
      <c r="BT473" s="60"/>
      <c r="BU473" s="60"/>
    </row>
    <row r="474" ht="15.75" customHeight="1">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c r="BJ474" s="60"/>
      <c r="BK474" s="60"/>
      <c r="BL474" s="60"/>
      <c r="BM474" s="60"/>
      <c r="BN474" s="60"/>
      <c r="BO474" s="60"/>
      <c r="BP474" s="60"/>
      <c r="BQ474" s="60"/>
      <c r="BR474" s="60"/>
      <c r="BS474" s="60"/>
      <c r="BT474" s="60"/>
      <c r="BU474" s="60"/>
    </row>
    <row r="475" ht="15.75" customHeight="1">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c r="BJ475" s="60"/>
      <c r="BK475" s="60"/>
      <c r="BL475" s="60"/>
      <c r="BM475" s="60"/>
      <c r="BN475" s="60"/>
      <c r="BO475" s="60"/>
      <c r="BP475" s="60"/>
      <c r="BQ475" s="60"/>
      <c r="BR475" s="60"/>
      <c r="BS475" s="60"/>
      <c r="BT475" s="60"/>
      <c r="BU475" s="60"/>
    </row>
    <row r="476" ht="15.75" customHeight="1">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c r="BJ476" s="60"/>
      <c r="BK476" s="60"/>
      <c r="BL476" s="60"/>
      <c r="BM476" s="60"/>
      <c r="BN476" s="60"/>
      <c r="BO476" s="60"/>
      <c r="BP476" s="60"/>
      <c r="BQ476" s="60"/>
      <c r="BR476" s="60"/>
      <c r="BS476" s="60"/>
      <c r="BT476" s="60"/>
      <c r="BU476" s="60"/>
    </row>
    <row r="477" ht="15.75" customHeight="1">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c r="BJ477" s="60"/>
      <c r="BK477" s="60"/>
      <c r="BL477" s="60"/>
      <c r="BM477" s="60"/>
      <c r="BN477" s="60"/>
      <c r="BO477" s="60"/>
      <c r="BP477" s="60"/>
      <c r="BQ477" s="60"/>
      <c r="BR477" s="60"/>
      <c r="BS477" s="60"/>
      <c r="BT477" s="60"/>
      <c r="BU477" s="60"/>
    </row>
    <row r="478" ht="15.75" customHeight="1">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c r="BJ478" s="60"/>
      <c r="BK478" s="60"/>
      <c r="BL478" s="60"/>
      <c r="BM478" s="60"/>
      <c r="BN478" s="60"/>
      <c r="BO478" s="60"/>
      <c r="BP478" s="60"/>
      <c r="BQ478" s="60"/>
      <c r="BR478" s="60"/>
      <c r="BS478" s="60"/>
      <c r="BT478" s="60"/>
      <c r="BU478" s="60"/>
    </row>
    <row r="479" ht="15.75" customHeight="1">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c r="BJ479" s="60"/>
      <c r="BK479" s="60"/>
      <c r="BL479" s="60"/>
      <c r="BM479" s="60"/>
      <c r="BN479" s="60"/>
      <c r="BO479" s="60"/>
      <c r="BP479" s="60"/>
      <c r="BQ479" s="60"/>
      <c r="BR479" s="60"/>
      <c r="BS479" s="60"/>
      <c r="BT479" s="60"/>
      <c r="BU479" s="60"/>
    </row>
    <row r="480" ht="15.75" customHeight="1">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c r="BJ480" s="60"/>
      <c r="BK480" s="60"/>
      <c r="BL480" s="60"/>
      <c r="BM480" s="60"/>
      <c r="BN480" s="60"/>
      <c r="BO480" s="60"/>
      <c r="BP480" s="60"/>
      <c r="BQ480" s="60"/>
      <c r="BR480" s="60"/>
      <c r="BS480" s="60"/>
      <c r="BT480" s="60"/>
      <c r="BU480" s="60"/>
    </row>
    <row r="481" ht="15.75" customHeight="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c r="BJ481" s="60"/>
      <c r="BK481" s="60"/>
      <c r="BL481" s="60"/>
      <c r="BM481" s="60"/>
      <c r="BN481" s="60"/>
      <c r="BO481" s="60"/>
      <c r="BP481" s="60"/>
      <c r="BQ481" s="60"/>
      <c r="BR481" s="60"/>
      <c r="BS481" s="60"/>
      <c r="BT481" s="60"/>
      <c r="BU481" s="60"/>
    </row>
    <row r="482" ht="15.75" customHeight="1">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c r="BJ482" s="60"/>
      <c r="BK482" s="60"/>
      <c r="BL482" s="60"/>
      <c r="BM482" s="60"/>
      <c r="BN482" s="60"/>
      <c r="BO482" s="60"/>
      <c r="BP482" s="60"/>
      <c r="BQ482" s="60"/>
      <c r="BR482" s="60"/>
      <c r="BS482" s="60"/>
      <c r="BT482" s="60"/>
      <c r="BU482" s="60"/>
    </row>
    <row r="483" ht="15.75" customHeight="1">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c r="BJ483" s="60"/>
      <c r="BK483" s="60"/>
      <c r="BL483" s="60"/>
      <c r="BM483" s="60"/>
      <c r="BN483" s="60"/>
      <c r="BO483" s="60"/>
      <c r="BP483" s="60"/>
      <c r="BQ483" s="60"/>
      <c r="BR483" s="60"/>
      <c r="BS483" s="60"/>
      <c r="BT483" s="60"/>
      <c r="BU483" s="60"/>
    </row>
    <row r="484" ht="15.75" customHeight="1">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c r="BJ484" s="60"/>
      <c r="BK484" s="60"/>
      <c r="BL484" s="60"/>
      <c r="BM484" s="60"/>
      <c r="BN484" s="60"/>
      <c r="BO484" s="60"/>
      <c r="BP484" s="60"/>
      <c r="BQ484" s="60"/>
      <c r="BR484" s="60"/>
      <c r="BS484" s="60"/>
      <c r="BT484" s="60"/>
      <c r="BU484" s="60"/>
    </row>
    <row r="485" ht="15.75" customHeight="1">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c r="BJ485" s="60"/>
      <c r="BK485" s="60"/>
      <c r="BL485" s="60"/>
      <c r="BM485" s="60"/>
      <c r="BN485" s="60"/>
      <c r="BO485" s="60"/>
      <c r="BP485" s="60"/>
      <c r="BQ485" s="60"/>
      <c r="BR485" s="60"/>
      <c r="BS485" s="60"/>
      <c r="BT485" s="60"/>
      <c r="BU485" s="60"/>
    </row>
    <row r="486" ht="15.75" customHeight="1">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c r="BJ486" s="60"/>
      <c r="BK486" s="60"/>
      <c r="BL486" s="60"/>
      <c r="BM486" s="60"/>
      <c r="BN486" s="60"/>
      <c r="BO486" s="60"/>
      <c r="BP486" s="60"/>
      <c r="BQ486" s="60"/>
      <c r="BR486" s="60"/>
      <c r="BS486" s="60"/>
      <c r="BT486" s="60"/>
      <c r="BU486" s="60"/>
    </row>
    <row r="487" ht="15.75" customHeight="1">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c r="BJ487" s="60"/>
      <c r="BK487" s="60"/>
      <c r="BL487" s="60"/>
      <c r="BM487" s="60"/>
      <c r="BN487" s="60"/>
      <c r="BO487" s="60"/>
      <c r="BP487" s="60"/>
      <c r="BQ487" s="60"/>
      <c r="BR487" s="60"/>
      <c r="BS487" s="60"/>
      <c r="BT487" s="60"/>
      <c r="BU487" s="60"/>
    </row>
    <row r="488" ht="15.75" customHeight="1">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c r="BJ488" s="60"/>
      <c r="BK488" s="60"/>
      <c r="BL488" s="60"/>
      <c r="BM488" s="60"/>
      <c r="BN488" s="60"/>
      <c r="BO488" s="60"/>
      <c r="BP488" s="60"/>
      <c r="BQ488" s="60"/>
      <c r="BR488" s="60"/>
      <c r="BS488" s="60"/>
      <c r="BT488" s="60"/>
      <c r="BU488" s="60"/>
    </row>
    <row r="489" ht="15.75" customHeight="1">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c r="BJ489" s="60"/>
      <c r="BK489" s="60"/>
      <c r="BL489" s="60"/>
      <c r="BM489" s="60"/>
      <c r="BN489" s="60"/>
      <c r="BO489" s="60"/>
      <c r="BP489" s="60"/>
      <c r="BQ489" s="60"/>
      <c r="BR489" s="60"/>
      <c r="BS489" s="60"/>
      <c r="BT489" s="60"/>
      <c r="BU489" s="60"/>
    </row>
    <row r="490"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c r="BJ490" s="60"/>
      <c r="BK490" s="60"/>
      <c r="BL490" s="60"/>
      <c r="BM490" s="60"/>
      <c r="BN490" s="60"/>
      <c r="BO490" s="60"/>
      <c r="BP490" s="60"/>
      <c r="BQ490" s="60"/>
      <c r="BR490" s="60"/>
      <c r="BS490" s="60"/>
      <c r="BT490" s="60"/>
      <c r="BU490" s="60"/>
    </row>
    <row r="491" ht="15.75" customHeight="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c r="BJ491" s="60"/>
      <c r="BK491" s="60"/>
      <c r="BL491" s="60"/>
      <c r="BM491" s="60"/>
      <c r="BN491" s="60"/>
      <c r="BO491" s="60"/>
      <c r="BP491" s="60"/>
      <c r="BQ491" s="60"/>
      <c r="BR491" s="60"/>
      <c r="BS491" s="60"/>
      <c r="BT491" s="60"/>
      <c r="BU491" s="60"/>
    </row>
    <row r="492" ht="15.75" customHeight="1">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c r="BJ492" s="60"/>
      <c r="BK492" s="60"/>
      <c r="BL492" s="60"/>
      <c r="BM492" s="60"/>
      <c r="BN492" s="60"/>
      <c r="BO492" s="60"/>
      <c r="BP492" s="60"/>
      <c r="BQ492" s="60"/>
      <c r="BR492" s="60"/>
      <c r="BS492" s="60"/>
      <c r="BT492" s="60"/>
      <c r="BU492" s="60"/>
    </row>
    <row r="493" ht="15.75" customHeight="1">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c r="BJ493" s="60"/>
      <c r="BK493" s="60"/>
      <c r="BL493" s="60"/>
      <c r="BM493" s="60"/>
      <c r="BN493" s="60"/>
      <c r="BO493" s="60"/>
      <c r="BP493" s="60"/>
      <c r="BQ493" s="60"/>
      <c r="BR493" s="60"/>
      <c r="BS493" s="60"/>
      <c r="BT493" s="60"/>
      <c r="BU493" s="60"/>
    </row>
    <row r="494" ht="15.75" customHeight="1">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c r="BJ494" s="60"/>
      <c r="BK494" s="60"/>
      <c r="BL494" s="60"/>
      <c r="BM494" s="60"/>
      <c r="BN494" s="60"/>
      <c r="BO494" s="60"/>
      <c r="BP494" s="60"/>
      <c r="BQ494" s="60"/>
      <c r="BR494" s="60"/>
      <c r="BS494" s="60"/>
      <c r="BT494" s="60"/>
      <c r="BU494" s="60"/>
    </row>
    <row r="495" ht="15.75" customHeight="1">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c r="BJ495" s="60"/>
      <c r="BK495" s="60"/>
      <c r="BL495" s="60"/>
      <c r="BM495" s="60"/>
      <c r="BN495" s="60"/>
      <c r="BO495" s="60"/>
      <c r="BP495" s="60"/>
      <c r="BQ495" s="60"/>
      <c r="BR495" s="60"/>
      <c r="BS495" s="60"/>
      <c r="BT495" s="60"/>
      <c r="BU495" s="60"/>
    </row>
    <row r="496" ht="15.75" customHeight="1">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c r="BJ496" s="60"/>
      <c r="BK496" s="60"/>
      <c r="BL496" s="60"/>
      <c r="BM496" s="60"/>
      <c r="BN496" s="60"/>
      <c r="BO496" s="60"/>
      <c r="BP496" s="60"/>
      <c r="BQ496" s="60"/>
      <c r="BR496" s="60"/>
      <c r="BS496" s="60"/>
      <c r="BT496" s="60"/>
      <c r="BU496" s="60"/>
    </row>
    <row r="497" ht="15.75" customHeight="1">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c r="BJ497" s="60"/>
      <c r="BK497" s="60"/>
      <c r="BL497" s="60"/>
      <c r="BM497" s="60"/>
      <c r="BN497" s="60"/>
      <c r="BO497" s="60"/>
      <c r="BP497" s="60"/>
      <c r="BQ497" s="60"/>
      <c r="BR497" s="60"/>
      <c r="BS497" s="60"/>
      <c r="BT497" s="60"/>
      <c r="BU497" s="60"/>
    </row>
    <row r="498" ht="15.75" customHeight="1">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c r="BJ498" s="60"/>
      <c r="BK498" s="60"/>
      <c r="BL498" s="60"/>
      <c r="BM498" s="60"/>
      <c r="BN498" s="60"/>
      <c r="BO498" s="60"/>
      <c r="BP498" s="60"/>
      <c r="BQ498" s="60"/>
      <c r="BR498" s="60"/>
      <c r="BS498" s="60"/>
      <c r="BT498" s="60"/>
      <c r="BU498" s="60"/>
    </row>
    <row r="499" ht="15.75" customHeight="1">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c r="BJ499" s="60"/>
      <c r="BK499" s="60"/>
      <c r="BL499" s="60"/>
      <c r="BM499" s="60"/>
      <c r="BN499" s="60"/>
      <c r="BO499" s="60"/>
      <c r="BP499" s="60"/>
      <c r="BQ499" s="60"/>
      <c r="BR499" s="60"/>
      <c r="BS499" s="60"/>
      <c r="BT499" s="60"/>
      <c r="BU499" s="60"/>
    </row>
    <row r="500" ht="15.75" customHeight="1">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c r="BJ500" s="60"/>
      <c r="BK500" s="60"/>
      <c r="BL500" s="60"/>
      <c r="BM500" s="60"/>
      <c r="BN500" s="60"/>
      <c r="BO500" s="60"/>
      <c r="BP500" s="60"/>
      <c r="BQ500" s="60"/>
      <c r="BR500" s="60"/>
      <c r="BS500" s="60"/>
      <c r="BT500" s="60"/>
      <c r="BU500" s="60"/>
    </row>
    <row r="501" ht="15.75" customHeight="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c r="BJ501" s="60"/>
      <c r="BK501" s="60"/>
      <c r="BL501" s="60"/>
      <c r="BM501" s="60"/>
      <c r="BN501" s="60"/>
      <c r="BO501" s="60"/>
      <c r="BP501" s="60"/>
      <c r="BQ501" s="60"/>
      <c r="BR501" s="60"/>
      <c r="BS501" s="60"/>
      <c r="BT501" s="60"/>
      <c r="BU501" s="60"/>
    </row>
    <row r="502" ht="15.75" customHeight="1">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c r="BJ502" s="60"/>
      <c r="BK502" s="60"/>
      <c r="BL502" s="60"/>
      <c r="BM502" s="60"/>
      <c r="BN502" s="60"/>
      <c r="BO502" s="60"/>
      <c r="BP502" s="60"/>
      <c r="BQ502" s="60"/>
      <c r="BR502" s="60"/>
      <c r="BS502" s="60"/>
      <c r="BT502" s="60"/>
      <c r="BU502" s="60"/>
    </row>
    <row r="503" ht="15.75" customHeight="1">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c r="BJ503" s="60"/>
      <c r="BK503" s="60"/>
      <c r="BL503" s="60"/>
      <c r="BM503" s="60"/>
      <c r="BN503" s="60"/>
      <c r="BO503" s="60"/>
      <c r="BP503" s="60"/>
      <c r="BQ503" s="60"/>
      <c r="BR503" s="60"/>
      <c r="BS503" s="60"/>
      <c r="BT503" s="60"/>
      <c r="BU503" s="60"/>
    </row>
    <row r="504" ht="15.75" customHeight="1">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c r="BJ504" s="60"/>
      <c r="BK504" s="60"/>
      <c r="BL504" s="60"/>
      <c r="BM504" s="60"/>
      <c r="BN504" s="60"/>
      <c r="BO504" s="60"/>
      <c r="BP504" s="60"/>
      <c r="BQ504" s="60"/>
      <c r="BR504" s="60"/>
      <c r="BS504" s="60"/>
      <c r="BT504" s="60"/>
      <c r="BU504" s="60"/>
    </row>
    <row r="505" ht="15.75" customHeight="1">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c r="BJ505" s="60"/>
      <c r="BK505" s="60"/>
      <c r="BL505" s="60"/>
      <c r="BM505" s="60"/>
      <c r="BN505" s="60"/>
      <c r="BO505" s="60"/>
      <c r="BP505" s="60"/>
      <c r="BQ505" s="60"/>
      <c r="BR505" s="60"/>
      <c r="BS505" s="60"/>
      <c r="BT505" s="60"/>
      <c r="BU505" s="60"/>
    </row>
    <row r="506" ht="15.75" customHeight="1">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c r="BJ506" s="60"/>
      <c r="BK506" s="60"/>
      <c r="BL506" s="60"/>
      <c r="BM506" s="60"/>
      <c r="BN506" s="60"/>
      <c r="BO506" s="60"/>
      <c r="BP506" s="60"/>
      <c r="BQ506" s="60"/>
      <c r="BR506" s="60"/>
      <c r="BS506" s="60"/>
      <c r="BT506" s="60"/>
      <c r="BU506" s="60"/>
    </row>
    <row r="507" ht="15.75" customHeight="1">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c r="BJ507" s="60"/>
      <c r="BK507" s="60"/>
      <c r="BL507" s="60"/>
      <c r="BM507" s="60"/>
      <c r="BN507" s="60"/>
      <c r="BO507" s="60"/>
      <c r="BP507" s="60"/>
      <c r="BQ507" s="60"/>
      <c r="BR507" s="60"/>
      <c r="BS507" s="60"/>
      <c r="BT507" s="60"/>
      <c r="BU507" s="60"/>
    </row>
    <row r="508" ht="15.75" customHeight="1">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c r="BJ508" s="60"/>
      <c r="BK508" s="60"/>
      <c r="BL508" s="60"/>
      <c r="BM508" s="60"/>
      <c r="BN508" s="60"/>
      <c r="BO508" s="60"/>
      <c r="BP508" s="60"/>
      <c r="BQ508" s="60"/>
      <c r="BR508" s="60"/>
      <c r="BS508" s="60"/>
      <c r="BT508" s="60"/>
      <c r="BU508" s="60"/>
    </row>
    <row r="509" ht="15.75" customHeight="1">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c r="BJ509" s="60"/>
      <c r="BK509" s="60"/>
      <c r="BL509" s="60"/>
      <c r="BM509" s="60"/>
      <c r="BN509" s="60"/>
      <c r="BO509" s="60"/>
      <c r="BP509" s="60"/>
      <c r="BQ509" s="60"/>
      <c r="BR509" s="60"/>
      <c r="BS509" s="60"/>
      <c r="BT509" s="60"/>
      <c r="BU509" s="60"/>
    </row>
    <row r="510" ht="15.75" customHeight="1">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c r="BJ510" s="60"/>
      <c r="BK510" s="60"/>
      <c r="BL510" s="60"/>
      <c r="BM510" s="60"/>
      <c r="BN510" s="60"/>
      <c r="BO510" s="60"/>
      <c r="BP510" s="60"/>
      <c r="BQ510" s="60"/>
      <c r="BR510" s="60"/>
      <c r="BS510" s="60"/>
      <c r="BT510" s="60"/>
      <c r="BU510" s="60"/>
    </row>
    <row r="511" ht="15.75" customHeight="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c r="BJ511" s="60"/>
      <c r="BK511" s="60"/>
      <c r="BL511" s="60"/>
      <c r="BM511" s="60"/>
      <c r="BN511" s="60"/>
      <c r="BO511" s="60"/>
      <c r="BP511" s="60"/>
      <c r="BQ511" s="60"/>
      <c r="BR511" s="60"/>
      <c r="BS511" s="60"/>
      <c r="BT511" s="60"/>
      <c r="BU511" s="60"/>
    </row>
    <row r="512" ht="15.75" customHeight="1">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c r="BJ512" s="60"/>
      <c r="BK512" s="60"/>
      <c r="BL512" s="60"/>
      <c r="BM512" s="60"/>
      <c r="BN512" s="60"/>
      <c r="BO512" s="60"/>
      <c r="BP512" s="60"/>
      <c r="BQ512" s="60"/>
      <c r="BR512" s="60"/>
      <c r="BS512" s="60"/>
      <c r="BT512" s="60"/>
      <c r="BU512" s="60"/>
    </row>
    <row r="513" ht="15.75" customHeight="1">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c r="BJ513" s="60"/>
      <c r="BK513" s="60"/>
      <c r="BL513" s="60"/>
      <c r="BM513" s="60"/>
      <c r="BN513" s="60"/>
      <c r="BO513" s="60"/>
      <c r="BP513" s="60"/>
      <c r="BQ513" s="60"/>
      <c r="BR513" s="60"/>
      <c r="BS513" s="60"/>
      <c r="BT513" s="60"/>
      <c r="BU513" s="60"/>
    </row>
    <row r="514" ht="15.75" customHeight="1">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c r="BJ514" s="60"/>
      <c r="BK514" s="60"/>
      <c r="BL514" s="60"/>
      <c r="BM514" s="60"/>
      <c r="BN514" s="60"/>
      <c r="BO514" s="60"/>
      <c r="BP514" s="60"/>
      <c r="BQ514" s="60"/>
      <c r="BR514" s="60"/>
      <c r="BS514" s="60"/>
      <c r="BT514" s="60"/>
      <c r="BU514" s="60"/>
    </row>
    <row r="515" ht="15.75" customHeight="1">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c r="BJ515" s="60"/>
      <c r="BK515" s="60"/>
      <c r="BL515" s="60"/>
      <c r="BM515" s="60"/>
      <c r="BN515" s="60"/>
      <c r="BO515" s="60"/>
      <c r="BP515" s="60"/>
      <c r="BQ515" s="60"/>
      <c r="BR515" s="60"/>
      <c r="BS515" s="60"/>
      <c r="BT515" s="60"/>
      <c r="BU515" s="60"/>
    </row>
    <row r="516" ht="15.75" customHeight="1">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c r="BJ516" s="60"/>
      <c r="BK516" s="60"/>
      <c r="BL516" s="60"/>
      <c r="BM516" s="60"/>
      <c r="BN516" s="60"/>
      <c r="BO516" s="60"/>
      <c r="BP516" s="60"/>
      <c r="BQ516" s="60"/>
      <c r="BR516" s="60"/>
      <c r="BS516" s="60"/>
      <c r="BT516" s="60"/>
      <c r="BU516" s="60"/>
    </row>
    <row r="517" ht="15.75" customHeight="1">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c r="BJ517" s="60"/>
      <c r="BK517" s="60"/>
      <c r="BL517" s="60"/>
      <c r="BM517" s="60"/>
      <c r="BN517" s="60"/>
      <c r="BO517" s="60"/>
      <c r="BP517" s="60"/>
      <c r="BQ517" s="60"/>
      <c r="BR517" s="60"/>
      <c r="BS517" s="60"/>
      <c r="BT517" s="60"/>
      <c r="BU517" s="60"/>
    </row>
    <row r="518" ht="15.75" customHeight="1">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c r="BJ518" s="60"/>
      <c r="BK518" s="60"/>
      <c r="BL518" s="60"/>
      <c r="BM518" s="60"/>
      <c r="BN518" s="60"/>
      <c r="BO518" s="60"/>
      <c r="BP518" s="60"/>
      <c r="BQ518" s="60"/>
      <c r="BR518" s="60"/>
      <c r="BS518" s="60"/>
      <c r="BT518" s="60"/>
      <c r="BU518" s="60"/>
    </row>
    <row r="519" ht="15.75" customHeight="1">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c r="BJ519" s="60"/>
      <c r="BK519" s="60"/>
      <c r="BL519" s="60"/>
      <c r="BM519" s="60"/>
      <c r="BN519" s="60"/>
      <c r="BO519" s="60"/>
      <c r="BP519" s="60"/>
      <c r="BQ519" s="60"/>
      <c r="BR519" s="60"/>
      <c r="BS519" s="60"/>
      <c r="BT519" s="60"/>
      <c r="BU519" s="60"/>
    </row>
    <row r="520" ht="15.75" customHeight="1">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c r="BJ520" s="60"/>
      <c r="BK520" s="60"/>
      <c r="BL520" s="60"/>
      <c r="BM520" s="60"/>
      <c r="BN520" s="60"/>
      <c r="BO520" s="60"/>
      <c r="BP520" s="60"/>
      <c r="BQ520" s="60"/>
      <c r="BR520" s="60"/>
      <c r="BS520" s="60"/>
      <c r="BT520" s="60"/>
      <c r="BU520" s="60"/>
    </row>
    <row r="521" ht="15.75" customHeight="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c r="BJ521" s="60"/>
      <c r="BK521" s="60"/>
      <c r="BL521" s="60"/>
      <c r="BM521" s="60"/>
      <c r="BN521" s="60"/>
      <c r="BO521" s="60"/>
      <c r="BP521" s="60"/>
      <c r="BQ521" s="60"/>
      <c r="BR521" s="60"/>
      <c r="BS521" s="60"/>
      <c r="BT521" s="60"/>
      <c r="BU521" s="60"/>
    </row>
    <row r="522" ht="15.75" customHeight="1">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c r="BJ522" s="60"/>
      <c r="BK522" s="60"/>
      <c r="BL522" s="60"/>
      <c r="BM522" s="60"/>
      <c r="BN522" s="60"/>
      <c r="BO522" s="60"/>
      <c r="BP522" s="60"/>
      <c r="BQ522" s="60"/>
      <c r="BR522" s="60"/>
      <c r="BS522" s="60"/>
      <c r="BT522" s="60"/>
      <c r="BU522" s="60"/>
    </row>
    <row r="523" ht="15.75" customHeight="1">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c r="BJ523" s="60"/>
      <c r="BK523" s="60"/>
      <c r="BL523" s="60"/>
      <c r="BM523" s="60"/>
      <c r="BN523" s="60"/>
      <c r="BO523" s="60"/>
      <c r="BP523" s="60"/>
      <c r="BQ523" s="60"/>
      <c r="BR523" s="60"/>
      <c r="BS523" s="60"/>
      <c r="BT523" s="60"/>
      <c r="BU523" s="60"/>
    </row>
    <row r="524" ht="15.75" customHeight="1">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c r="BJ524" s="60"/>
      <c r="BK524" s="60"/>
      <c r="BL524" s="60"/>
      <c r="BM524" s="60"/>
      <c r="BN524" s="60"/>
      <c r="BO524" s="60"/>
      <c r="BP524" s="60"/>
      <c r="BQ524" s="60"/>
      <c r="BR524" s="60"/>
      <c r="BS524" s="60"/>
      <c r="BT524" s="60"/>
      <c r="BU524" s="60"/>
    </row>
    <row r="525" ht="15.75" customHeight="1">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c r="BJ525" s="60"/>
      <c r="BK525" s="60"/>
      <c r="BL525" s="60"/>
      <c r="BM525" s="60"/>
      <c r="BN525" s="60"/>
      <c r="BO525" s="60"/>
      <c r="BP525" s="60"/>
      <c r="BQ525" s="60"/>
      <c r="BR525" s="60"/>
      <c r="BS525" s="60"/>
      <c r="BT525" s="60"/>
      <c r="BU525" s="60"/>
    </row>
    <row r="526" ht="15.75" customHeight="1">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c r="BJ526" s="60"/>
      <c r="BK526" s="60"/>
      <c r="BL526" s="60"/>
      <c r="BM526" s="60"/>
      <c r="BN526" s="60"/>
      <c r="BO526" s="60"/>
      <c r="BP526" s="60"/>
      <c r="BQ526" s="60"/>
      <c r="BR526" s="60"/>
      <c r="BS526" s="60"/>
      <c r="BT526" s="60"/>
      <c r="BU526" s="60"/>
    </row>
    <row r="527" ht="15.75" customHeight="1">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c r="BJ527" s="60"/>
      <c r="BK527" s="60"/>
      <c r="BL527" s="60"/>
      <c r="BM527" s="60"/>
      <c r="BN527" s="60"/>
      <c r="BO527" s="60"/>
      <c r="BP527" s="60"/>
      <c r="BQ527" s="60"/>
      <c r="BR527" s="60"/>
      <c r="BS527" s="60"/>
      <c r="BT527" s="60"/>
      <c r="BU527" s="60"/>
    </row>
    <row r="528" ht="15.75" customHeight="1">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c r="BJ528" s="60"/>
      <c r="BK528" s="60"/>
      <c r="BL528" s="60"/>
      <c r="BM528" s="60"/>
      <c r="BN528" s="60"/>
      <c r="BO528" s="60"/>
      <c r="BP528" s="60"/>
      <c r="BQ528" s="60"/>
      <c r="BR528" s="60"/>
      <c r="BS528" s="60"/>
      <c r="BT528" s="60"/>
      <c r="BU528" s="60"/>
    </row>
    <row r="529" ht="15.75" customHeight="1">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c r="BJ529" s="60"/>
      <c r="BK529" s="60"/>
      <c r="BL529" s="60"/>
      <c r="BM529" s="60"/>
      <c r="BN529" s="60"/>
      <c r="BO529" s="60"/>
      <c r="BP529" s="60"/>
      <c r="BQ529" s="60"/>
      <c r="BR529" s="60"/>
      <c r="BS529" s="60"/>
      <c r="BT529" s="60"/>
      <c r="BU529" s="60"/>
    </row>
    <row r="530" ht="15.75" customHeight="1">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c r="BJ530" s="60"/>
      <c r="BK530" s="60"/>
      <c r="BL530" s="60"/>
      <c r="BM530" s="60"/>
      <c r="BN530" s="60"/>
      <c r="BO530" s="60"/>
      <c r="BP530" s="60"/>
      <c r="BQ530" s="60"/>
      <c r="BR530" s="60"/>
      <c r="BS530" s="60"/>
      <c r="BT530" s="60"/>
      <c r="BU530" s="60"/>
    </row>
    <row r="531" ht="15.75" customHeight="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c r="BJ531" s="60"/>
      <c r="BK531" s="60"/>
      <c r="BL531" s="60"/>
      <c r="BM531" s="60"/>
      <c r="BN531" s="60"/>
      <c r="BO531" s="60"/>
      <c r="BP531" s="60"/>
      <c r="BQ531" s="60"/>
      <c r="BR531" s="60"/>
      <c r="BS531" s="60"/>
      <c r="BT531" s="60"/>
      <c r="BU531" s="60"/>
    </row>
    <row r="532" ht="15.75" customHeight="1">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c r="BJ532" s="60"/>
      <c r="BK532" s="60"/>
      <c r="BL532" s="60"/>
      <c r="BM532" s="60"/>
      <c r="BN532" s="60"/>
      <c r="BO532" s="60"/>
      <c r="BP532" s="60"/>
      <c r="BQ532" s="60"/>
      <c r="BR532" s="60"/>
      <c r="BS532" s="60"/>
      <c r="BT532" s="60"/>
      <c r="BU532" s="60"/>
    </row>
    <row r="533" ht="15.75" customHeight="1">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c r="BJ533" s="60"/>
      <c r="BK533" s="60"/>
      <c r="BL533" s="60"/>
      <c r="BM533" s="60"/>
      <c r="BN533" s="60"/>
      <c r="BO533" s="60"/>
      <c r="BP533" s="60"/>
      <c r="BQ533" s="60"/>
      <c r="BR533" s="60"/>
      <c r="BS533" s="60"/>
      <c r="BT533" s="60"/>
      <c r="BU533" s="60"/>
    </row>
    <row r="534" ht="15.75" customHeight="1">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c r="BJ534" s="60"/>
      <c r="BK534" s="60"/>
      <c r="BL534" s="60"/>
      <c r="BM534" s="60"/>
      <c r="BN534" s="60"/>
      <c r="BO534" s="60"/>
      <c r="BP534" s="60"/>
      <c r="BQ534" s="60"/>
      <c r="BR534" s="60"/>
      <c r="BS534" s="60"/>
      <c r="BT534" s="60"/>
      <c r="BU534" s="60"/>
    </row>
    <row r="535" ht="15.75" customHeight="1">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c r="BJ535" s="60"/>
      <c r="BK535" s="60"/>
      <c r="BL535" s="60"/>
      <c r="BM535" s="60"/>
      <c r="BN535" s="60"/>
      <c r="BO535" s="60"/>
      <c r="BP535" s="60"/>
      <c r="BQ535" s="60"/>
      <c r="BR535" s="60"/>
      <c r="BS535" s="60"/>
      <c r="BT535" s="60"/>
      <c r="BU535" s="60"/>
    </row>
    <row r="536" ht="15.75" customHeight="1">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c r="BJ536" s="60"/>
      <c r="BK536" s="60"/>
      <c r="BL536" s="60"/>
      <c r="BM536" s="60"/>
      <c r="BN536" s="60"/>
      <c r="BO536" s="60"/>
      <c r="BP536" s="60"/>
      <c r="BQ536" s="60"/>
      <c r="BR536" s="60"/>
      <c r="BS536" s="60"/>
      <c r="BT536" s="60"/>
      <c r="BU536" s="60"/>
    </row>
    <row r="537" ht="15.75" customHeight="1">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c r="BJ537" s="60"/>
      <c r="BK537" s="60"/>
      <c r="BL537" s="60"/>
      <c r="BM537" s="60"/>
      <c r="BN537" s="60"/>
      <c r="BO537" s="60"/>
      <c r="BP537" s="60"/>
      <c r="BQ537" s="60"/>
      <c r="BR537" s="60"/>
      <c r="BS537" s="60"/>
      <c r="BT537" s="60"/>
      <c r="BU537" s="60"/>
    </row>
    <row r="538" ht="15.75" customHeight="1">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c r="BJ538" s="60"/>
      <c r="BK538" s="60"/>
      <c r="BL538" s="60"/>
      <c r="BM538" s="60"/>
      <c r="BN538" s="60"/>
      <c r="BO538" s="60"/>
      <c r="BP538" s="60"/>
      <c r="BQ538" s="60"/>
      <c r="BR538" s="60"/>
      <c r="BS538" s="60"/>
      <c r="BT538" s="60"/>
      <c r="BU538" s="60"/>
    </row>
    <row r="539" ht="15.75" customHeight="1">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c r="BJ539" s="60"/>
      <c r="BK539" s="60"/>
      <c r="BL539" s="60"/>
      <c r="BM539" s="60"/>
      <c r="BN539" s="60"/>
      <c r="BO539" s="60"/>
      <c r="BP539" s="60"/>
      <c r="BQ539" s="60"/>
      <c r="BR539" s="60"/>
      <c r="BS539" s="60"/>
      <c r="BT539" s="60"/>
      <c r="BU539" s="60"/>
    </row>
    <row r="540" ht="15.75" customHeight="1">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c r="BJ540" s="60"/>
      <c r="BK540" s="60"/>
      <c r="BL540" s="60"/>
      <c r="BM540" s="60"/>
      <c r="BN540" s="60"/>
      <c r="BO540" s="60"/>
      <c r="BP540" s="60"/>
      <c r="BQ540" s="60"/>
      <c r="BR540" s="60"/>
      <c r="BS540" s="60"/>
      <c r="BT540" s="60"/>
      <c r="BU540" s="60"/>
    </row>
    <row r="541" ht="15.75" customHeight="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c r="BJ541" s="60"/>
      <c r="BK541" s="60"/>
      <c r="BL541" s="60"/>
      <c r="BM541" s="60"/>
      <c r="BN541" s="60"/>
      <c r="BO541" s="60"/>
      <c r="BP541" s="60"/>
      <c r="BQ541" s="60"/>
      <c r="BR541" s="60"/>
      <c r="BS541" s="60"/>
      <c r="BT541" s="60"/>
      <c r="BU541" s="60"/>
    </row>
    <row r="542" ht="15.75" customHeight="1">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c r="BJ542" s="60"/>
      <c r="BK542" s="60"/>
      <c r="BL542" s="60"/>
      <c r="BM542" s="60"/>
      <c r="BN542" s="60"/>
      <c r="BO542" s="60"/>
      <c r="BP542" s="60"/>
      <c r="BQ542" s="60"/>
      <c r="BR542" s="60"/>
      <c r="BS542" s="60"/>
      <c r="BT542" s="60"/>
      <c r="BU542" s="60"/>
    </row>
    <row r="543" ht="15.75" customHeight="1">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c r="BJ543" s="60"/>
      <c r="BK543" s="60"/>
      <c r="BL543" s="60"/>
      <c r="BM543" s="60"/>
      <c r="BN543" s="60"/>
      <c r="BO543" s="60"/>
      <c r="BP543" s="60"/>
      <c r="BQ543" s="60"/>
      <c r="BR543" s="60"/>
      <c r="BS543" s="60"/>
      <c r="BT543" s="60"/>
      <c r="BU543" s="60"/>
    </row>
    <row r="544" ht="15.75" customHeight="1">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c r="BJ544" s="60"/>
      <c r="BK544" s="60"/>
      <c r="BL544" s="60"/>
      <c r="BM544" s="60"/>
      <c r="BN544" s="60"/>
      <c r="BO544" s="60"/>
      <c r="BP544" s="60"/>
      <c r="BQ544" s="60"/>
      <c r="BR544" s="60"/>
      <c r="BS544" s="60"/>
      <c r="BT544" s="60"/>
      <c r="BU544" s="60"/>
    </row>
    <row r="545" ht="15.75" customHeight="1">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c r="BJ545" s="60"/>
      <c r="BK545" s="60"/>
      <c r="BL545" s="60"/>
      <c r="BM545" s="60"/>
      <c r="BN545" s="60"/>
      <c r="BO545" s="60"/>
      <c r="BP545" s="60"/>
      <c r="BQ545" s="60"/>
      <c r="BR545" s="60"/>
      <c r="BS545" s="60"/>
      <c r="BT545" s="60"/>
      <c r="BU545" s="60"/>
    </row>
    <row r="546" ht="15.75" customHeight="1">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c r="BJ546" s="60"/>
      <c r="BK546" s="60"/>
      <c r="BL546" s="60"/>
      <c r="BM546" s="60"/>
      <c r="BN546" s="60"/>
      <c r="BO546" s="60"/>
      <c r="BP546" s="60"/>
      <c r="BQ546" s="60"/>
      <c r="BR546" s="60"/>
      <c r="BS546" s="60"/>
      <c r="BT546" s="60"/>
      <c r="BU546" s="60"/>
    </row>
    <row r="547" ht="15.75" customHeight="1">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c r="BJ547" s="60"/>
      <c r="BK547" s="60"/>
      <c r="BL547" s="60"/>
      <c r="BM547" s="60"/>
      <c r="BN547" s="60"/>
      <c r="BO547" s="60"/>
      <c r="BP547" s="60"/>
      <c r="BQ547" s="60"/>
      <c r="BR547" s="60"/>
      <c r="BS547" s="60"/>
      <c r="BT547" s="60"/>
      <c r="BU547" s="60"/>
    </row>
    <row r="548" ht="15.75" customHeight="1">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c r="BJ548" s="60"/>
      <c r="BK548" s="60"/>
      <c r="BL548" s="60"/>
      <c r="BM548" s="60"/>
      <c r="BN548" s="60"/>
      <c r="BO548" s="60"/>
      <c r="BP548" s="60"/>
      <c r="BQ548" s="60"/>
      <c r="BR548" s="60"/>
      <c r="BS548" s="60"/>
      <c r="BT548" s="60"/>
      <c r="BU548" s="60"/>
    </row>
    <row r="549" ht="15.75" customHeight="1">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c r="BJ549" s="60"/>
      <c r="BK549" s="60"/>
      <c r="BL549" s="60"/>
      <c r="BM549" s="60"/>
      <c r="BN549" s="60"/>
      <c r="BO549" s="60"/>
      <c r="BP549" s="60"/>
      <c r="BQ549" s="60"/>
      <c r="BR549" s="60"/>
      <c r="BS549" s="60"/>
      <c r="BT549" s="60"/>
      <c r="BU549" s="60"/>
    </row>
    <row r="550" ht="15.75" customHeight="1">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c r="BJ550" s="60"/>
      <c r="BK550" s="60"/>
      <c r="BL550" s="60"/>
      <c r="BM550" s="60"/>
      <c r="BN550" s="60"/>
      <c r="BO550" s="60"/>
      <c r="BP550" s="60"/>
      <c r="BQ550" s="60"/>
      <c r="BR550" s="60"/>
      <c r="BS550" s="60"/>
      <c r="BT550" s="60"/>
      <c r="BU550" s="60"/>
    </row>
    <row r="551" ht="15.75" customHeight="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c r="BJ551" s="60"/>
      <c r="BK551" s="60"/>
      <c r="BL551" s="60"/>
      <c r="BM551" s="60"/>
      <c r="BN551" s="60"/>
      <c r="BO551" s="60"/>
      <c r="BP551" s="60"/>
      <c r="BQ551" s="60"/>
      <c r="BR551" s="60"/>
      <c r="BS551" s="60"/>
      <c r="BT551" s="60"/>
      <c r="BU551" s="60"/>
    </row>
    <row r="552" ht="15.75" customHeight="1">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c r="BJ552" s="60"/>
      <c r="BK552" s="60"/>
      <c r="BL552" s="60"/>
      <c r="BM552" s="60"/>
      <c r="BN552" s="60"/>
      <c r="BO552" s="60"/>
      <c r="BP552" s="60"/>
      <c r="BQ552" s="60"/>
      <c r="BR552" s="60"/>
      <c r="BS552" s="60"/>
      <c r="BT552" s="60"/>
      <c r="BU552" s="60"/>
    </row>
    <row r="553" ht="15.75" customHeight="1">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c r="BJ553" s="60"/>
      <c r="BK553" s="60"/>
      <c r="BL553" s="60"/>
      <c r="BM553" s="60"/>
      <c r="BN553" s="60"/>
      <c r="BO553" s="60"/>
      <c r="BP553" s="60"/>
      <c r="BQ553" s="60"/>
      <c r="BR553" s="60"/>
      <c r="BS553" s="60"/>
      <c r="BT553" s="60"/>
      <c r="BU553" s="60"/>
    </row>
    <row r="554" ht="15.75" customHeight="1">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c r="BJ554" s="60"/>
      <c r="BK554" s="60"/>
      <c r="BL554" s="60"/>
      <c r="BM554" s="60"/>
      <c r="BN554" s="60"/>
      <c r="BO554" s="60"/>
      <c r="BP554" s="60"/>
      <c r="BQ554" s="60"/>
      <c r="BR554" s="60"/>
      <c r="BS554" s="60"/>
      <c r="BT554" s="60"/>
      <c r="BU554" s="60"/>
    </row>
    <row r="555" ht="15.75" customHeight="1">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c r="BJ555" s="60"/>
      <c r="BK555" s="60"/>
      <c r="BL555" s="60"/>
      <c r="BM555" s="60"/>
      <c r="BN555" s="60"/>
      <c r="BO555" s="60"/>
      <c r="BP555" s="60"/>
      <c r="BQ555" s="60"/>
      <c r="BR555" s="60"/>
      <c r="BS555" s="60"/>
      <c r="BT555" s="60"/>
      <c r="BU555" s="60"/>
    </row>
    <row r="556" ht="15.75" customHeight="1">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c r="BJ556" s="60"/>
      <c r="BK556" s="60"/>
      <c r="BL556" s="60"/>
      <c r="BM556" s="60"/>
      <c r="BN556" s="60"/>
      <c r="BO556" s="60"/>
      <c r="BP556" s="60"/>
      <c r="BQ556" s="60"/>
      <c r="BR556" s="60"/>
      <c r="BS556" s="60"/>
      <c r="BT556" s="60"/>
      <c r="BU556" s="60"/>
    </row>
    <row r="557" ht="15.75" customHeight="1">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c r="BJ557" s="60"/>
      <c r="BK557" s="60"/>
      <c r="BL557" s="60"/>
      <c r="BM557" s="60"/>
      <c r="BN557" s="60"/>
      <c r="BO557" s="60"/>
      <c r="BP557" s="60"/>
      <c r="BQ557" s="60"/>
      <c r="BR557" s="60"/>
      <c r="BS557" s="60"/>
      <c r="BT557" s="60"/>
      <c r="BU557" s="60"/>
    </row>
    <row r="558" ht="15.75" customHeight="1">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c r="BJ558" s="60"/>
      <c r="BK558" s="60"/>
      <c r="BL558" s="60"/>
      <c r="BM558" s="60"/>
      <c r="BN558" s="60"/>
      <c r="BO558" s="60"/>
      <c r="BP558" s="60"/>
      <c r="BQ558" s="60"/>
      <c r="BR558" s="60"/>
      <c r="BS558" s="60"/>
      <c r="BT558" s="60"/>
      <c r="BU558" s="60"/>
    </row>
    <row r="559" ht="15.75" customHeight="1">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c r="BJ559" s="60"/>
      <c r="BK559" s="60"/>
      <c r="BL559" s="60"/>
      <c r="BM559" s="60"/>
      <c r="BN559" s="60"/>
      <c r="BO559" s="60"/>
      <c r="BP559" s="60"/>
      <c r="BQ559" s="60"/>
      <c r="BR559" s="60"/>
      <c r="BS559" s="60"/>
      <c r="BT559" s="60"/>
      <c r="BU559" s="60"/>
    </row>
    <row r="560" ht="15.75" customHeight="1">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c r="BJ560" s="60"/>
      <c r="BK560" s="60"/>
      <c r="BL560" s="60"/>
      <c r="BM560" s="60"/>
      <c r="BN560" s="60"/>
      <c r="BO560" s="60"/>
      <c r="BP560" s="60"/>
      <c r="BQ560" s="60"/>
      <c r="BR560" s="60"/>
      <c r="BS560" s="60"/>
      <c r="BT560" s="60"/>
      <c r="BU560" s="60"/>
    </row>
    <row r="561" ht="15.75" customHeight="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c r="BJ561" s="60"/>
      <c r="BK561" s="60"/>
      <c r="BL561" s="60"/>
      <c r="BM561" s="60"/>
      <c r="BN561" s="60"/>
      <c r="BO561" s="60"/>
      <c r="BP561" s="60"/>
      <c r="BQ561" s="60"/>
      <c r="BR561" s="60"/>
      <c r="BS561" s="60"/>
      <c r="BT561" s="60"/>
      <c r="BU561" s="60"/>
    </row>
    <row r="562"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c r="BJ562" s="60"/>
      <c r="BK562" s="60"/>
      <c r="BL562" s="60"/>
      <c r="BM562" s="60"/>
      <c r="BN562" s="60"/>
      <c r="BO562" s="60"/>
      <c r="BP562" s="60"/>
      <c r="BQ562" s="60"/>
      <c r="BR562" s="60"/>
      <c r="BS562" s="60"/>
      <c r="BT562" s="60"/>
      <c r="BU562" s="60"/>
    </row>
    <row r="563" ht="15.75" customHeight="1">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c r="BJ563" s="60"/>
      <c r="BK563" s="60"/>
      <c r="BL563" s="60"/>
      <c r="BM563" s="60"/>
      <c r="BN563" s="60"/>
      <c r="BO563" s="60"/>
      <c r="BP563" s="60"/>
      <c r="BQ563" s="60"/>
      <c r="BR563" s="60"/>
      <c r="BS563" s="60"/>
      <c r="BT563" s="60"/>
      <c r="BU563" s="60"/>
    </row>
    <row r="564" ht="15.75" customHeight="1">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c r="BJ564" s="60"/>
      <c r="BK564" s="60"/>
      <c r="BL564" s="60"/>
      <c r="BM564" s="60"/>
      <c r="BN564" s="60"/>
      <c r="BO564" s="60"/>
      <c r="BP564" s="60"/>
      <c r="BQ564" s="60"/>
      <c r="BR564" s="60"/>
      <c r="BS564" s="60"/>
      <c r="BT564" s="60"/>
      <c r="BU564" s="60"/>
    </row>
    <row r="565" ht="15.75" customHeight="1">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c r="BJ565" s="60"/>
      <c r="BK565" s="60"/>
      <c r="BL565" s="60"/>
      <c r="BM565" s="60"/>
      <c r="BN565" s="60"/>
      <c r="BO565" s="60"/>
      <c r="BP565" s="60"/>
      <c r="BQ565" s="60"/>
      <c r="BR565" s="60"/>
      <c r="BS565" s="60"/>
      <c r="BT565" s="60"/>
      <c r="BU565" s="60"/>
    </row>
    <row r="566" ht="15.75" customHeight="1">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c r="BJ566" s="60"/>
      <c r="BK566" s="60"/>
      <c r="BL566" s="60"/>
      <c r="BM566" s="60"/>
      <c r="BN566" s="60"/>
      <c r="BO566" s="60"/>
      <c r="BP566" s="60"/>
      <c r="BQ566" s="60"/>
      <c r="BR566" s="60"/>
      <c r="BS566" s="60"/>
      <c r="BT566" s="60"/>
      <c r="BU566" s="60"/>
    </row>
    <row r="567" ht="15.75" customHeight="1">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c r="BJ567" s="60"/>
      <c r="BK567" s="60"/>
      <c r="BL567" s="60"/>
      <c r="BM567" s="60"/>
      <c r="BN567" s="60"/>
      <c r="BO567" s="60"/>
      <c r="BP567" s="60"/>
      <c r="BQ567" s="60"/>
      <c r="BR567" s="60"/>
      <c r="BS567" s="60"/>
      <c r="BT567" s="60"/>
      <c r="BU567" s="60"/>
    </row>
    <row r="568" ht="15.75" customHeight="1">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c r="BJ568" s="60"/>
      <c r="BK568" s="60"/>
      <c r="BL568" s="60"/>
      <c r="BM568" s="60"/>
      <c r="BN568" s="60"/>
      <c r="BO568" s="60"/>
      <c r="BP568" s="60"/>
      <c r="BQ568" s="60"/>
      <c r="BR568" s="60"/>
      <c r="BS568" s="60"/>
      <c r="BT568" s="60"/>
      <c r="BU568" s="60"/>
    </row>
    <row r="569" ht="15.75" customHeight="1">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c r="BJ569" s="60"/>
      <c r="BK569" s="60"/>
      <c r="BL569" s="60"/>
      <c r="BM569" s="60"/>
      <c r="BN569" s="60"/>
      <c r="BO569" s="60"/>
      <c r="BP569" s="60"/>
      <c r="BQ569" s="60"/>
      <c r="BR569" s="60"/>
      <c r="BS569" s="60"/>
      <c r="BT569" s="60"/>
      <c r="BU569" s="60"/>
    </row>
    <row r="570" ht="15.75" customHeight="1">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c r="BJ570" s="60"/>
      <c r="BK570" s="60"/>
      <c r="BL570" s="60"/>
      <c r="BM570" s="60"/>
      <c r="BN570" s="60"/>
      <c r="BO570" s="60"/>
      <c r="BP570" s="60"/>
      <c r="BQ570" s="60"/>
      <c r="BR570" s="60"/>
      <c r="BS570" s="60"/>
      <c r="BT570" s="60"/>
      <c r="BU570" s="60"/>
    </row>
    <row r="571" ht="15.75" customHeight="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c r="BJ571" s="60"/>
      <c r="BK571" s="60"/>
      <c r="BL571" s="60"/>
      <c r="BM571" s="60"/>
      <c r="BN571" s="60"/>
      <c r="BO571" s="60"/>
      <c r="BP571" s="60"/>
      <c r="BQ571" s="60"/>
      <c r="BR571" s="60"/>
      <c r="BS571" s="60"/>
      <c r="BT571" s="60"/>
      <c r="BU571" s="60"/>
    </row>
    <row r="572" ht="15.75" customHeight="1">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0"/>
      <c r="BG572" s="60"/>
      <c r="BH572" s="60"/>
      <c r="BI572" s="60"/>
      <c r="BJ572" s="60"/>
      <c r="BK572" s="60"/>
      <c r="BL572" s="60"/>
      <c r="BM572" s="60"/>
      <c r="BN572" s="60"/>
      <c r="BO572" s="60"/>
      <c r="BP572" s="60"/>
      <c r="BQ572" s="60"/>
      <c r="BR572" s="60"/>
      <c r="BS572" s="60"/>
      <c r="BT572" s="60"/>
      <c r="BU572" s="60"/>
    </row>
    <row r="573" ht="15.75" customHeight="1">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0"/>
      <c r="BG573" s="60"/>
      <c r="BH573" s="60"/>
      <c r="BI573" s="60"/>
      <c r="BJ573" s="60"/>
      <c r="BK573" s="60"/>
      <c r="BL573" s="60"/>
      <c r="BM573" s="60"/>
      <c r="BN573" s="60"/>
      <c r="BO573" s="60"/>
      <c r="BP573" s="60"/>
      <c r="BQ573" s="60"/>
      <c r="BR573" s="60"/>
      <c r="BS573" s="60"/>
      <c r="BT573" s="60"/>
      <c r="BU573" s="60"/>
    </row>
    <row r="574" ht="15.75" customHeight="1">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0"/>
      <c r="BG574" s="60"/>
      <c r="BH574" s="60"/>
      <c r="BI574" s="60"/>
      <c r="BJ574" s="60"/>
      <c r="BK574" s="60"/>
      <c r="BL574" s="60"/>
      <c r="BM574" s="60"/>
      <c r="BN574" s="60"/>
      <c r="BO574" s="60"/>
      <c r="BP574" s="60"/>
      <c r="BQ574" s="60"/>
      <c r="BR574" s="60"/>
      <c r="BS574" s="60"/>
      <c r="BT574" s="60"/>
      <c r="BU574" s="60"/>
    </row>
    <row r="575" ht="15.75" customHeight="1">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H575" s="60"/>
      <c r="BI575" s="60"/>
      <c r="BJ575" s="60"/>
      <c r="BK575" s="60"/>
      <c r="BL575" s="60"/>
      <c r="BM575" s="60"/>
      <c r="BN575" s="60"/>
      <c r="BO575" s="60"/>
      <c r="BP575" s="60"/>
      <c r="BQ575" s="60"/>
      <c r="BR575" s="60"/>
      <c r="BS575" s="60"/>
      <c r="BT575" s="60"/>
      <c r="BU575" s="60"/>
    </row>
    <row r="576" ht="15.75" customHeight="1">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H576" s="60"/>
      <c r="BI576" s="60"/>
      <c r="BJ576" s="60"/>
      <c r="BK576" s="60"/>
      <c r="BL576" s="60"/>
      <c r="BM576" s="60"/>
      <c r="BN576" s="60"/>
      <c r="BO576" s="60"/>
      <c r="BP576" s="60"/>
      <c r="BQ576" s="60"/>
      <c r="BR576" s="60"/>
      <c r="BS576" s="60"/>
      <c r="BT576" s="60"/>
      <c r="BU576" s="60"/>
    </row>
    <row r="577" ht="15.75" customHeight="1">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c r="BI577" s="60"/>
      <c r="BJ577" s="60"/>
      <c r="BK577" s="60"/>
      <c r="BL577" s="60"/>
      <c r="BM577" s="60"/>
      <c r="BN577" s="60"/>
      <c r="BO577" s="60"/>
      <c r="BP577" s="60"/>
      <c r="BQ577" s="60"/>
      <c r="BR577" s="60"/>
      <c r="BS577" s="60"/>
      <c r="BT577" s="60"/>
      <c r="BU577" s="60"/>
    </row>
    <row r="578" ht="15.75" customHeight="1">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H578" s="60"/>
      <c r="BI578" s="60"/>
      <c r="BJ578" s="60"/>
      <c r="BK578" s="60"/>
      <c r="BL578" s="60"/>
      <c r="BM578" s="60"/>
      <c r="BN578" s="60"/>
      <c r="BO578" s="60"/>
      <c r="BP578" s="60"/>
      <c r="BQ578" s="60"/>
      <c r="BR578" s="60"/>
      <c r="BS578" s="60"/>
      <c r="BT578" s="60"/>
      <c r="BU578" s="60"/>
    </row>
    <row r="579" ht="15.75" customHeight="1">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H579" s="60"/>
      <c r="BI579" s="60"/>
      <c r="BJ579" s="60"/>
      <c r="BK579" s="60"/>
      <c r="BL579" s="60"/>
      <c r="BM579" s="60"/>
      <c r="BN579" s="60"/>
      <c r="BO579" s="60"/>
      <c r="BP579" s="60"/>
      <c r="BQ579" s="60"/>
      <c r="BR579" s="60"/>
      <c r="BS579" s="60"/>
      <c r="BT579" s="60"/>
      <c r="BU579" s="60"/>
    </row>
    <row r="580" ht="15.75" customHeight="1">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H580" s="60"/>
      <c r="BI580" s="60"/>
      <c r="BJ580" s="60"/>
      <c r="BK580" s="60"/>
      <c r="BL580" s="60"/>
      <c r="BM580" s="60"/>
      <c r="BN580" s="60"/>
      <c r="BO580" s="60"/>
      <c r="BP580" s="60"/>
      <c r="BQ580" s="60"/>
      <c r="BR580" s="60"/>
      <c r="BS580" s="60"/>
      <c r="BT580" s="60"/>
      <c r="BU580" s="60"/>
    </row>
    <row r="581" ht="15.75" customHeight="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0"/>
      <c r="BG581" s="60"/>
      <c r="BH581" s="60"/>
      <c r="BI581" s="60"/>
      <c r="BJ581" s="60"/>
      <c r="BK581" s="60"/>
      <c r="BL581" s="60"/>
      <c r="BM581" s="60"/>
      <c r="BN581" s="60"/>
      <c r="BO581" s="60"/>
      <c r="BP581" s="60"/>
      <c r="BQ581" s="60"/>
      <c r="BR581" s="60"/>
      <c r="BS581" s="60"/>
      <c r="BT581" s="60"/>
      <c r="BU581" s="60"/>
    </row>
    <row r="582" ht="15.75" customHeight="1">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0"/>
      <c r="BG582" s="60"/>
      <c r="BH582" s="60"/>
      <c r="BI582" s="60"/>
      <c r="BJ582" s="60"/>
      <c r="BK582" s="60"/>
      <c r="BL582" s="60"/>
      <c r="BM582" s="60"/>
      <c r="BN582" s="60"/>
      <c r="BO582" s="60"/>
      <c r="BP582" s="60"/>
      <c r="BQ582" s="60"/>
      <c r="BR582" s="60"/>
      <c r="BS582" s="60"/>
      <c r="BT582" s="60"/>
      <c r="BU582" s="60"/>
    </row>
    <row r="583" ht="15.75" customHeight="1">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H583" s="60"/>
      <c r="BI583" s="60"/>
      <c r="BJ583" s="60"/>
      <c r="BK583" s="60"/>
      <c r="BL583" s="60"/>
      <c r="BM583" s="60"/>
      <c r="BN583" s="60"/>
      <c r="BO583" s="60"/>
      <c r="BP583" s="60"/>
      <c r="BQ583" s="60"/>
      <c r="BR583" s="60"/>
      <c r="BS583" s="60"/>
      <c r="BT583" s="60"/>
      <c r="BU583" s="60"/>
    </row>
    <row r="584" ht="15.75" customHeight="1">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H584" s="60"/>
      <c r="BI584" s="60"/>
      <c r="BJ584" s="60"/>
      <c r="BK584" s="60"/>
      <c r="BL584" s="60"/>
      <c r="BM584" s="60"/>
      <c r="BN584" s="60"/>
      <c r="BO584" s="60"/>
      <c r="BP584" s="60"/>
      <c r="BQ584" s="60"/>
      <c r="BR584" s="60"/>
      <c r="BS584" s="60"/>
      <c r="BT584" s="60"/>
      <c r="BU584" s="60"/>
    </row>
    <row r="585" ht="15.75" customHeight="1">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H585" s="60"/>
      <c r="BI585" s="60"/>
      <c r="BJ585" s="60"/>
      <c r="BK585" s="60"/>
      <c r="BL585" s="60"/>
      <c r="BM585" s="60"/>
      <c r="BN585" s="60"/>
      <c r="BO585" s="60"/>
      <c r="BP585" s="60"/>
      <c r="BQ585" s="60"/>
      <c r="BR585" s="60"/>
      <c r="BS585" s="60"/>
      <c r="BT585" s="60"/>
      <c r="BU585" s="60"/>
    </row>
    <row r="586" ht="15.75" customHeight="1">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H586" s="60"/>
      <c r="BI586" s="60"/>
      <c r="BJ586" s="60"/>
      <c r="BK586" s="60"/>
      <c r="BL586" s="60"/>
      <c r="BM586" s="60"/>
      <c r="BN586" s="60"/>
      <c r="BO586" s="60"/>
      <c r="BP586" s="60"/>
      <c r="BQ586" s="60"/>
      <c r="BR586" s="60"/>
      <c r="BS586" s="60"/>
      <c r="BT586" s="60"/>
      <c r="BU586" s="60"/>
    </row>
    <row r="587" ht="15.75" customHeight="1">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c r="BI587" s="60"/>
      <c r="BJ587" s="60"/>
      <c r="BK587" s="60"/>
      <c r="BL587" s="60"/>
      <c r="BM587" s="60"/>
      <c r="BN587" s="60"/>
      <c r="BO587" s="60"/>
      <c r="BP587" s="60"/>
      <c r="BQ587" s="60"/>
      <c r="BR587" s="60"/>
      <c r="BS587" s="60"/>
      <c r="BT587" s="60"/>
      <c r="BU587" s="60"/>
    </row>
    <row r="588" ht="15.75" customHeight="1">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H588" s="60"/>
      <c r="BI588" s="60"/>
      <c r="BJ588" s="60"/>
      <c r="BK588" s="60"/>
      <c r="BL588" s="60"/>
      <c r="BM588" s="60"/>
      <c r="BN588" s="60"/>
      <c r="BO588" s="60"/>
      <c r="BP588" s="60"/>
      <c r="BQ588" s="60"/>
      <c r="BR588" s="60"/>
      <c r="BS588" s="60"/>
      <c r="BT588" s="60"/>
      <c r="BU588" s="60"/>
    </row>
    <row r="589" ht="15.75" customHeight="1">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H589" s="60"/>
      <c r="BI589" s="60"/>
      <c r="BJ589" s="60"/>
      <c r="BK589" s="60"/>
      <c r="BL589" s="60"/>
      <c r="BM589" s="60"/>
      <c r="BN589" s="60"/>
      <c r="BO589" s="60"/>
      <c r="BP589" s="60"/>
      <c r="BQ589" s="60"/>
      <c r="BR589" s="60"/>
      <c r="BS589" s="60"/>
      <c r="BT589" s="60"/>
      <c r="BU589" s="60"/>
    </row>
    <row r="590" ht="15.75" customHeight="1">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H590" s="60"/>
      <c r="BI590" s="60"/>
      <c r="BJ590" s="60"/>
      <c r="BK590" s="60"/>
      <c r="BL590" s="60"/>
      <c r="BM590" s="60"/>
      <c r="BN590" s="60"/>
      <c r="BO590" s="60"/>
      <c r="BP590" s="60"/>
      <c r="BQ590" s="60"/>
      <c r="BR590" s="60"/>
      <c r="BS590" s="60"/>
      <c r="BT590" s="60"/>
      <c r="BU590" s="60"/>
    </row>
    <row r="591" ht="15.75" customHeight="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H591" s="60"/>
      <c r="BI591" s="60"/>
      <c r="BJ591" s="60"/>
      <c r="BK591" s="60"/>
      <c r="BL591" s="60"/>
      <c r="BM591" s="60"/>
      <c r="BN591" s="60"/>
      <c r="BO591" s="60"/>
      <c r="BP591" s="60"/>
      <c r="BQ591" s="60"/>
      <c r="BR591" s="60"/>
      <c r="BS591" s="60"/>
      <c r="BT591" s="60"/>
      <c r="BU591" s="60"/>
    </row>
    <row r="592" ht="15.75" customHeight="1">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H592" s="60"/>
      <c r="BI592" s="60"/>
      <c r="BJ592" s="60"/>
      <c r="BK592" s="60"/>
      <c r="BL592" s="60"/>
      <c r="BM592" s="60"/>
      <c r="BN592" s="60"/>
      <c r="BO592" s="60"/>
      <c r="BP592" s="60"/>
      <c r="BQ592" s="60"/>
      <c r="BR592" s="60"/>
      <c r="BS592" s="60"/>
      <c r="BT592" s="60"/>
      <c r="BU592" s="60"/>
    </row>
    <row r="593" ht="15.75" customHeight="1">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H593" s="60"/>
      <c r="BI593" s="60"/>
      <c r="BJ593" s="60"/>
      <c r="BK593" s="60"/>
      <c r="BL593" s="60"/>
      <c r="BM593" s="60"/>
      <c r="BN593" s="60"/>
      <c r="BO593" s="60"/>
      <c r="BP593" s="60"/>
      <c r="BQ593" s="60"/>
      <c r="BR593" s="60"/>
      <c r="BS593" s="60"/>
      <c r="BT593" s="60"/>
      <c r="BU593" s="60"/>
    </row>
    <row r="594" ht="15.75" customHeight="1">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c r="AH594" s="60"/>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0"/>
      <c r="BG594" s="60"/>
      <c r="BH594" s="60"/>
      <c r="BI594" s="60"/>
      <c r="BJ594" s="60"/>
      <c r="BK594" s="60"/>
      <c r="BL594" s="60"/>
      <c r="BM594" s="60"/>
      <c r="BN594" s="60"/>
      <c r="BO594" s="60"/>
      <c r="BP594" s="60"/>
      <c r="BQ594" s="60"/>
      <c r="BR594" s="60"/>
      <c r="BS594" s="60"/>
      <c r="BT594" s="60"/>
      <c r="BU594" s="60"/>
    </row>
    <row r="595" ht="15.75" customHeight="1">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c r="AH595" s="60"/>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0"/>
      <c r="BG595" s="60"/>
      <c r="BH595" s="60"/>
      <c r="BI595" s="60"/>
      <c r="BJ595" s="60"/>
      <c r="BK595" s="60"/>
      <c r="BL595" s="60"/>
      <c r="BM595" s="60"/>
      <c r="BN595" s="60"/>
      <c r="BO595" s="60"/>
      <c r="BP595" s="60"/>
      <c r="BQ595" s="60"/>
      <c r="BR595" s="60"/>
      <c r="BS595" s="60"/>
      <c r="BT595" s="60"/>
      <c r="BU595" s="60"/>
    </row>
    <row r="596" ht="15.75" customHeight="1">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c r="AH596" s="60"/>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0"/>
      <c r="BG596" s="60"/>
      <c r="BH596" s="60"/>
      <c r="BI596" s="60"/>
      <c r="BJ596" s="60"/>
      <c r="BK596" s="60"/>
      <c r="BL596" s="60"/>
      <c r="BM596" s="60"/>
      <c r="BN596" s="60"/>
      <c r="BO596" s="60"/>
      <c r="BP596" s="60"/>
      <c r="BQ596" s="60"/>
      <c r="BR596" s="60"/>
      <c r="BS596" s="60"/>
      <c r="BT596" s="60"/>
      <c r="BU596" s="60"/>
    </row>
    <row r="597" ht="15.75" customHeight="1">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c r="AH597" s="60"/>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0"/>
      <c r="BG597" s="60"/>
      <c r="BH597" s="60"/>
      <c r="BI597" s="60"/>
      <c r="BJ597" s="60"/>
      <c r="BK597" s="60"/>
      <c r="BL597" s="60"/>
      <c r="BM597" s="60"/>
      <c r="BN597" s="60"/>
      <c r="BO597" s="60"/>
      <c r="BP597" s="60"/>
      <c r="BQ597" s="60"/>
      <c r="BR597" s="60"/>
      <c r="BS597" s="60"/>
      <c r="BT597" s="60"/>
      <c r="BU597" s="60"/>
    </row>
    <row r="598" ht="15.75" customHeight="1">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c r="AH598" s="60"/>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0"/>
      <c r="BG598" s="60"/>
      <c r="BH598" s="60"/>
      <c r="BI598" s="60"/>
      <c r="BJ598" s="60"/>
      <c r="BK598" s="60"/>
      <c r="BL598" s="60"/>
      <c r="BM598" s="60"/>
      <c r="BN598" s="60"/>
      <c r="BO598" s="60"/>
      <c r="BP598" s="60"/>
      <c r="BQ598" s="60"/>
      <c r="BR598" s="60"/>
      <c r="BS598" s="60"/>
      <c r="BT598" s="60"/>
      <c r="BU598" s="60"/>
    </row>
    <row r="599" ht="15.75" customHeight="1">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c r="AH599" s="60"/>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0"/>
      <c r="BG599" s="60"/>
      <c r="BH599" s="60"/>
      <c r="BI599" s="60"/>
      <c r="BJ599" s="60"/>
      <c r="BK599" s="60"/>
      <c r="BL599" s="60"/>
      <c r="BM599" s="60"/>
      <c r="BN599" s="60"/>
      <c r="BO599" s="60"/>
      <c r="BP599" s="60"/>
      <c r="BQ599" s="60"/>
      <c r="BR599" s="60"/>
      <c r="BS599" s="60"/>
      <c r="BT599" s="60"/>
      <c r="BU599" s="60"/>
    </row>
    <row r="600" ht="15.75" customHeight="1">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c r="AH600" s="60"/>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0"/>
      <c r="BG600" s="60"/>
      <c r="BH600" s="60"/>
      <c r="BI600" s="60"/>
      <c r="BJ600" s="60"/>
      <c r="BK600" s="60"/>
      <c r="BL600" s="60"/>
      <c r="BM600" s="60"/>
      <c r="BN600" s="60"/>
      <c r="BO600" s="60"/>
      <c r="BP600" s="60"/>
      <c r="BQ600" s="60"/>
      <c r="BR600" s="60"/>
      <c r="BS600" s="60"/>
      <c r="BT600" s="60"/>
      <c r="BU600" s="60"/>
    </row>
    <row r="601" ht="15.75" customHeight="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c r="AH601" s="60"/>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0"/>
      <c r="BG601" s="60"/>
      <c r="BH601" s="60"/>
      <c r="BI601" s="60"/>
      <c r="BJ601" s="60"/>
      <c r="BK601" s="60"/>
      <c r="BL601" s="60"/>
      <c r="BM601" s="60"/>
      <c r="BN601" s="60"/>
      <c r="BO601" s="60"/>
      <c r="BP601" s="60"/>
      <c r="BQ601" s="60"/>
      <c r="BR601" s="60"/>
      <c r="BS601" s="60"/>
      <c r="BT601" s="60"/>
      <c r="BU601" s="60"/>
    </row>
    <row r="602" ht="15.75" customHeight="1">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c r="AH602" s="60"/>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0"/>
      <c r="BG602" s="60"/>
      <c r="BH602" s="60"/>
      <c r="BI602" s="60"/>
      <c r="BJ602" s="60"/>
      <c r="BK602" s="60"/>
      <c r="BL602" s="60"/>
      <c r="BM602" s="60"/>
      <c r="BN602" s="60"/>
      <c r="BO602" s="60"/>
      <c r="BP602" s="60"/>
      <c r="BQ602" s="60"/>
      <c r="BR602" s="60"/>
      <c r="BS602" s="60"/>
      <c r="BT602" s="60"/>
      <c r="BU602" s="60"/>
    </row>
    <row r="603" ht="15.75" customHeight="1">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c r="AH603" s="60"/>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0"/>
      <c r="BG603" s="60"/>
      <c r="BH603" s="60"/>
      <c r="BI603" s="60"/>
      <c r="BJ603" s="60"/>
      <c r="BK603" s="60"/>
      <c r="BL603" s="60"/>
      <c r="BM603" s="60"/>
      <c r="BN603" s="60"/>
      <c r="BO603" s="60"/>
      <c r="BP603" s="60"/>
      <c r="BQ603" s="60"/>
      <c r="BR603" s="60"/>
      <c r="BS603" s="60"/>
      <c r="BT603" s="60"/>
      <c r="BU603" s="60"/>
    </row>
    <row r="604" ht="15.75" customHeight="1">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c r="AH604" s="60"/>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0"/>
      <c r="BG604" s="60"/>
      <c r="BH604" s="60"/>
      <c r="BI604" s="60"/>
      <c r="BJ604" s="60"/>
      <c r="BK604" s="60"/>
      <c r="BL604" s="60"/>
      <c r="BM604" s="60"/>
      <c r="BN604" s="60"/>
      <c r="BO604" s="60"/>
      <c r="BP604" s="60"/>
      <c r="BQ604" s="60"/>
      <c r="BR604" s="60"/>
      <c r="BS604" s="60"/>
      <c r="BT604" s="60"/>
      <c r="BU604" s="60"/>
    </row>
    <row r="605"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c r="AH605" s="60"/>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0"/>
      <c r="BG605" s="60"/>
      <c r="BH605" s="60"/>
      <c r="BI605" s="60"/>
      <c r="BJ605" s="60"/>
      <c r="BK605" s="60"/>
      <c r="BL605" s="60"/>
      <c r="BM605" s="60"/>
      <c r="BN605" s="60"/>
      <c r="BO605" s="60"/>
      <c r="BP605" s="60"/>
      <c r="BQ605" s="60"/>
      <c r="BR605" s="60"/>
      <c r="BS605" s="60"/>
      <c r="BT605" s="60"/>
      <c r="BU605" s="60"/>
    </row>
    <row r="606" ht="15.75" customHeight="1">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c r="AH606" s="60"/>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0"/>
      <c r="BG606" s="60"/>
      <c r="BH606" s="60"/>
      <c r="BI606" s="60"/>
      <c r="BJ606" s="60"/>
      <c r="BK606" s="60"/>
      <c r="BL606" s="60"/>
      <c r="BM606" s="60"/>
      <c r="BN606" s="60"/>
      <c r="BO606" s="60"/>
      <c r="BP606" s="60"/>
      <c r="BQ606" s="60"/>
      <c r="BR606" s="60"/>
      <c r="BS606" s="60"/>
      <c r="BT606" s="60"/>
      <c r="BU606" s="60"/>
    </row>
    <row r="607" ht="15.75" customHeight="1">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c r="AH607" s="60"/>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0"/>
      <c r="BG607" s="60"/>
      <c r="BH607" s="60"/>
      <c r="BI607" s="60"/>
      <c r="BJ607" s="60"/>
      <c r="BK607" s="60"/>
      <c r="BL607" s="60"/>
      <c r="BM607" s="60"/>
      <c r="BN607" s="60"/>
      <c r="BO607" s="60"/>
      <c r="BP607" s="60"/>
      <c r="BQ607" s="60"/>
      <c r="BR607" s="60"/>
      <c r="BS607" s="60"/>
      <c r="BT607" s="60"/>
      <c r="BU607" s="60"/>
    </row>
    <row r="608" ht="15.75" customHeight="1">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0"/>
      <c r="BG608" s="60"/>
      <c r="BH608" s="60"/>
      <c r="BI608" s="60"/>
      <c r="BJ608" s="60"/>
      <c r="BK608" s="60"/>
      <c r="BL608" s="60"/>
      <c r="BM608" s="60"/>
      <c r="BN608" s="60"/>
      <c r="BO608" s="60"/>
      <c r="BP608" s="60"/>
      <c r="BQ608" s="60"/>
      <c r="BR608" s="60"/>
      <c r="BS608" s="60"/>
      <c r="BT608" s="60"/>
      <c r="BU608" s="60"/>
    </row>
    <row r="609" ht="15.75" customHeight="1">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c r="AH609" s="60"/>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0"/>
      <c r="BG609" s="60"/>
      <c r="BH609" s="60"/>
      <c r="BI609" s="60"/>
      <c r="BJ609" s="60"/>
      <c r="BK609" s="60"/>
      <c r="BL609" s="60"/>
      <c r="BM609" s="60"/>
      <c r="BN609" s="60"/>
      <c r="BO609" s="60"/>
      <c r="BP609" s="60"/>
      <c r="BQ609" s="60"/>
      <c r="BR609" s="60"/>
      <c r="BS609" s="60"/>
      <c r="BT609" s="60"/>
      <c r="BU609" s="60"/>
    </row>
    <row r="610" ht="15.75" customHeight="1">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0"/>
      <c r="BG610" s="60"/>
      <c r="BH610" s="60"/>
      <c r="BI610" s="60"/>
      <c r="BJ610" s="60"/>
      <c r="BK610" s="60"/>
      <c r="BL610" s="60"/>
      <c r="BM610" s="60"/>
      <c r="BN610" s="60"/>
      <c r="BO610" s="60"/>
      <c r="BP610" s="60"/>
      <c r="BQ610" s="60"/>
      <c r="BR610" s="60"/>
      <c r="BS610" s="60"/>
      <c r="BT610" s="60"/>
      <c r="BU610" s="60"/>
    </row>
    <row r="611" ht="15.75" customHeight="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c r="AH611" s="60"/>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0"/>
      <c r="BG611" s="60"/>
      <c r="BH611" s="60"/>
      <c r="BI611" s="60"/>
      <c r="BJ611" s="60"/>
      <c r="BK611" s="60"/>
      <c r="BL611" s="60"/>
      <c r="BM611" s="60"/>
      <c r="BN611" s="60"/>
      <c r="BO611" s="60"/>
      <c r="BP611" s="60"/>
      <c r="BQ611" s="60"/>
      <c r="BR611" s="60"/>
      <c r="BS611" s="60"/>
      <c r="BT611" s="60"/>
      <c r="BU611" s="60"/>
    </row>
    <row r="612" ht="15.75" customHeight="1">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0"/>
      <c r="BG612" s="60"/>
      <c r="BH612" s="60"/>
      <c r="BI612" s="60"/>
      <c r="BJ612" s="60"/>
      <c r="BK612" s="60"/>
      <c r="BL612" s="60"/>
      <c r="BM612" s="60"/>
      <c r="BN612" s="60"/>
      <c r="BO612" s="60"/>
      <c r="BP612" s="60"/>
      <c r="BQ612" s="60"/>
      <c r="BR612" s="60"/>
      <c r="BS612" s="60"/>
      <c r="BT612" s="60"/>
      <c r="BU612" s="60"/>
    </row>
    <row r="613" ht="15.75" customHeight="1">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c r="AH613" s="60"/>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0"/>
      <c r="BG613" s="60"/>
      <c r="BH613" s="60"/>
      <c r="BI613" s="60"/>
      <c r="BJ613" s="60"/>
      <c r="BK613" s="60"/>
      <c r="BL613" s="60"/>
      <c r="BM613" s="60"/>
      <c r="BN613" s="60"/>
      <c r="BO613" s="60"/>
      <c r="BP613" s="60"/>
      <c r="BQ613" s="60"/>
      <c r="BR613" s="60"/>
      <c r="BS613" s="60"/>
      <c r="BT613" s="60"/>
      <c r="BU613" s="60"/>
    </row>
    <row r="614" ht="15.75" customHeight="1">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c r="AH614" s="60"/>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0"/>
      <c r="BG614" s="60"/>
      <c r="BH614" s="60"/>
      <c r="BI614" s="60"/>
      <c r="BJ614" s="60"/>
      <c r="BK614" s="60"/>
      <c r="BL614" s="60"/>
      <c r="BM614" s="60"/>
      <c r="BN614" s="60"/>
      <c r="BO614" s="60"/>
      <c r="BP614" s="60"/>
      <c r="BQ614" s="60"/>
      <c r="BR614" s="60"/>
      <c r="BS614" s="60"/>
      <c r="BT614" s="60"/>
      <c r="BU614" s="60"/>
    </row>
    <row r="615" ht="15.75" customHeight="1">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c r="AH615" s="60"/>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0"/>
      <c r="BG615" s="60"/>
      <c r="BH615" s="60"/>
      <c r="BI615" s="60"/>
      <c r="BJ615" s="60"/>
      <c r="BK615" s="60"/>
      <c r="BL615" s="60"/>
      <c r="BM615" s="60"/>
      <c r="BN615" s="60"/>
      <c r="BO615" s="60"/>
      <c r="BP615" s="60"/>
      <c r="BQ615" s="60"/>
      <c r="BR615" s="60"/>
      <c r="BS615" s="60"/>
      <c r="BT615" s="60"/>
      <c r="BU615" s="60"/>
    </row>
    <row r="616" ht="15.75" customHeight="1">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c r="AH616" s="60"/>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0"/>
      <c r="BG616" s="60"/>
      <c r="BH616" s="60"/>
      <c r="BI616" s="60"/>
      <c r="BJ616" s="60"/>
      <c r="BK616" s="60"/>
      <c r="BL616" s="60"/>
      <c r="BM616" s="60"/>
      <c r="BN616" s="60"/>
      <c r="BO616" s="60"/>
      <c r="BP616" s="60"/>
      <c r="BQ616" s="60"/>
      <c r="BR616" s="60"/>
      <c r="BS616" s="60"/>
      <c r="BT616" s="60"/>
      <c r="BU616" s="60"/>
    </row>
    <row r="617" ht="15.75" customHeight="1">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H617" s="60"/>
      <c r="BI617" s="60"/>
      <c r="BJ617" s="60"/>
      <c r="BK617" s="60"/>
      <c r="BL617" s="60"/>
      <c r="BM617" s="60"/>
      <c r="BN617" s="60"/>
      <c r="BO617" s="60"/>
      <c r="BP617" s="60"/>
      <c r="BQ617" s="60"/>
      <c r="BR617" s="60"/>
      <c r="BS617" s="60"/>
      <c r="BT617" s="60"/>
      <c r="BU617" s="60"/>
    </row>
    <row r="618"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c r="AH618" s="60"/>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0"/>
      <c r="BG618" s="60"/>
      <c r="BH618" s="60"/>
      <c r="BI618" s="60"/>
      <c r="BJ618" s="60"/>
      <c r="BK618" s="60"/>
      <c r="BL618" s="60"/>
      <c r="BM618" s="60"/>
      <c r="BN618" s="60"/>
      <c r="BO618" s="60"/>
      <c r="BP618" s="60"/>
      <c r="BQ618" s="60"/>
      <c r="BR618" s="60"/>
      <c r="BS618" s="60"/>
      <c r="BT618" s="60"/>
      <c r="BU618" s="60"/>
    </row>
    <row r="619" ht="15.75" customHeight="1">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c r="AH619" s="60"/>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0"/>
      <c r="BG619" s="60"/>
      <c r="BH619" s="60"/>
      <c r="BI619" s="60"/>
      <c r="BJ619" s="60"/>
      <c r="BK619" s="60"/>
      <c r="BL619" s="60"/>
      <c r="BM619" s="60"/>
      <c r="BN619" s="60"/>
      <c r="BO619" s="60"/>
      <c r="BP619" s="60"/>
      <c r="BQ619" s="60"/>
      <c r="BR619" s="60"/>
      <c r="BS619" s="60"/>
      <c r="BT619" s="60"/>
      <c r="BU619" s="60"/>
    </row>
    <row r="620" ht="15.75" customHeight="1">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c r="AH620" s="60"/>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0"/>
      <c r="BG620" s="60"/>
      <c r="BH620" s="60"/>
      <c r="BI620" s="60"/>
      <c r="BJ620" s="60"/>
      <c r="BK620" s="60"/>
      <c r="BL620" s="60"/>
      <c r="BM620" s="60"/>
      <c r="BN620" s="60"/>
      <c r="BO620" s="60"/>
      <c r="BP620" s="60"/>
      <c r="BQ620" s="60"/>
      <c r="BR620" s="60"/>
      <c r="BS620" s="60"/>
      <c r="BT620" s="60"/>
      <c r="BU620" s="60"/>
    </row>
    <row r="621" ht="15.75" customHeight="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c r="AH621" s="60"/>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0"/>
      <c r="BG621" s="60"/>
      <c r="BH621" s="60"/>
      <c r="BI621" s="60"/>
      <c r="BJ621" s="60"/>
      <c r="BK621" s="60"/>
      <c r="BL621" s="60"/>
      <c r="BM621" s="60"/>
      <c r="BN621" s="60"/>
      <c r="BO621" s="60"/>
      <c r="BP621" s="60"/>
      <c r="BQ621" s="60"/>
      <c r="BR621" s="60"/>
      <c r="BS621" s="60"/>
      <c r="BT621" s="60"/>
      <c r="BU621" s="60"/>
    </row>
    <row r="622" ht="15.75" customHeight="1">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c r="AH622" s="60"/>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0"/>
      <c r="BG622" s="60"/>
      <c r="BH622" s="60"/>
      <c r="BI622" s="60"/>
      <c r="BJ622" s="60"/>
      <c r="BK622" s="60"/>
      <c r="BL622" s="60"/>
      <c r="BM622" s="60"/>
      <c r="BN622" s="60"/>
      <c r="BO622" s="60"/>
      <c r="BP622" s="60"/>
      <c r="BQ622" s="60"/>
      <c r="BR622" s="60"/>
      <c r="BS622" s="60"/>
      <c r="BT622" s="60"/>
      <c r="BU622" s="60"/>
    </row>
    <row r="623" ht="15.75" customHeight="1">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c r="AH623" s="60"/>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0"/>
      <c r="BG623" s="60"/>
      <c r="BH623" s="60"/>
      <c r="BI623" s="60"/>
      <c r="BJ623" s="60"/>
      <c r="BK623" s="60"/>
      <c r="BL623" s="60"/>
      <c r="BM623" s="60"/>
      <c r="BN623" s="60"/>
      <c r="BO623" s="60"/>
      <c r="BP623" s="60"/>
      <c r="BQ623" s="60"/>
      <c r="BR623" s="60"/>
      <c r="BS623" s="60"/>
      <c r="BT623" s="60"/>
      <c r="BU623" s="60"/>
    </row>
    <row r="624" ht="15.75" customHeight="1">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c r="AH624" s="60"/>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0"/>
      <c r="BG624" s="60"/>
      <c r="BH624" s="60"/>
      <c r="BI624" s="60"/>
      <c r="BJ624" s="60"/>
      <c r="BK624" s="60"/>
      <c r="BL624" s="60"/>
      <c r="BM624" s="60"/>
      <c r="BN624" s="60"/>
      <c r="BO624" s="60"/>
      <c r="BP624" s="60"/>
      <c r="BQ624" s="60"/>
      <c r="BR624" s="60"/>
      <c r="BS624" s="60"/>
      <c r="BT624" s="60"/>
      <c r="BU624" s="60"/>
    </row>
    <row r="625" ht="15.75" customHeight="1">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c r="AH625" s="60"/>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0"/>
      <c r="BG625" s="60"/>
      <c r="BH625" s="60"/>
      <c r="BI625" s="60"/>
      <c r="BJ625" s="60"/>
      <c r="BK625" s="60"/>
      <c r="BL625" s="60"/>
      <c r="BM625" s="60"/>
      <c r="BN625" s="60"/>
      <c r="BO625" s="60"/>
      <c r="BP625" s="60"/>
      <c r="BQ625" s="60"/>
      <c r="BR625" s="60"/>
      <c r="BS625" s="60"/>
      <c r="BT625" s="60"/>
      <c r="BU625" s="60"/>
    </row>
    <row r="626" ht="15.75" customHeight="1">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c r="AH626" s="60"/>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0"/>
      <c r="BG626" s="60"/>
      <c r="BH626" s="60"/>
      <c r="BI626" s="60"/>
      <c r="BJ626" s="60"/>
      <c r="BK626" s="60"/>
      <c r="BL626" s="60"/>
      <c r="BM626" s="60"/>
      <c r="BN626" s="60"/>
      <c r="BO626" s="60"/>
      <c r="BP626" s="60"/>
      <c r="BQ626" s="60"/>
      <c r="BR626" s="60"/>
      <c r="BS626" s="60"/>
      <c r="BT626" s="60"/>
      <c r="BU626" s="60"/>
    </row>
    <row r="627" ht="15.75" customHeight="1">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c r="AH627" s="60"/>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0"/>
      <c r="BG627" s="60"/>
      <c r="BH627" s="60"/>
      <c r="BI627" s="60"/>
      <c r="BJ627" s="60"/>
      <c r="BK627" s="60"/>
      <c r="BL627" s="60"/>
      <c r="BM627" s="60"/>
      <c r="BN627" s="60"/>
      <c r="BO627" s="60"/>
      <c r="BP627" s="60"/>
      <c r="BQ627" s="60"/>
      <c r="BR627" s="60"/>
      <c r="BS627" s="60"/>
      <c r="BT627" s="60"/>
      <c r="BU627" s="60"/>
    </row>
    <row r="628"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c r="AH628" s="60"/>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0"/>
      <c r="BG628" s="60"/>
      <c r="BH628" s="60"/>
      <c r="BI628" s="60"/>
      <c r="BJ628" s="60"/>
      <c r="BK628" s="60"/>
      <c r="BL628" s="60"/>
      <c r="BM628" s="60"/>
      <c r="BN628" s="60"/>
      <c r="BO628" s="60"/>
      <c r="BP628" s="60"/>
      <c r="BQ628" s="60"/>
      <c r="BR628" s="60"/>
      <c r="BS628" s="60"/>
      <c r="BT628" s="60"/>
      <c r="BU628" s="60"/>
    </row>
    <row r="629" ht="15.75" customHeight="1">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c r="AH629" s="60"/>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0"/>
      <c r="BG629" s="60"/>
      <c r="BH629" s="60"/>
      <c r="BI629" s="60"/>
      <c r="BJ629" s="60"/>
      <c r="BK629" s="60"/>
      <c r="BL629" s="60"/>
      <c r="BM629" s="60"/>
      <c r="BN629" s="60"/>
      <c r="BO629" s="60"/>
      <c r="BP629" s="60"/>
      <c r="BQ629" s="60"/>
      <c r="BR629" s="60"/>
      <c r="BS629" s="60"/>
      <c r="BT629" s="60"/>
      <c r="BU629" s="60"/>
    </row>
    <row r="630" ht="15.75" customHeight="1">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c r="AH630" s="60"/>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0"/>
      <c r="BG630" s="60"/>
      <c r="BH630" s="60"/>
      <c r="BI630" s="60"/>
      <c r="BJ630" s="60"/>
      <c r="BK630" s="60"/>
      <c r="BL630" s="60"/>
      <c r="BM630" s="60"/>
      <c r="BN630" s="60"/>
      <c r="BO630" s="60"/>
      <c r="BP630" s="60"/>
      <c r="BQ630" s="60"/>
      <c r="BR630" s="60"/>
      <c r="BS630" s="60"/>
      <c r="BT630" s="60"/>
      <c r="BU630" s="60"/>
    </row>
    <row r="631" ht="15.75" customHeight="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0"/>
      <c r="BG631" s="60"/>
      <c r="BH631" s="60"/>
      <c r="BI631" s="60"/>
      <c r="BJ631" s="60"/>
      <c r="BK631" s="60"/>
      <c r="BL631" s="60"/>
      <c r="BM631" s="60"/>
      <c r="BN631" s="60"/>
      <c r="BO631" s="60"/>
      <c r="BP631" s="60"/>
      <c r="BQ631" s="60"/>
      <c r="BR631" s="60"/>
      <c r="BS631" s="60"/>
      <c r="BT631" s="60"/>
      <c r="BU631" s="60"/>
    </row>
    <row r="632" ht="15.75" customHeight="1">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c r="AH632" s="60"/>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0"/>
      <c r="BG632" s="60"/>
      <c r="BH632" s="60"/>
      <c r="BI632" s="60"/>
      <c r="BJ632" s="60"/>
      <c r="BK632" s="60"/>
      <c r="BL632" s="60"/>
      <c r="BM632" s="60"/>
      <c r="BN632" s="60"/>
      <c r="BO632" s="60"/>
      <c r="BP632" s="60"/>
      <c r="BQ632" s="60"/>
      <c r="BR632" s="60"/>
      <c r="BS632" s="60"/>
      <c r="BT632" s="60"/>
      <c r="BU632" s="60"/>
    </row>
    <row r="633" ht="15.75" customHeight="1">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c r="AH633" s="60"/>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0"/>
      <c r="BG633" s="60"/>
      <c r="BH633" s="60"/>
      <c r="BI633" s="60"/>
      <c r="BJ633" s="60"/>
      <c r="BK633" s="60"/>
      <c r="BL633" s="60"/>
      <c r="BM633" s="60"/>
      <c r="BN633" s="60"/>
      <c r="BO633" s="60"/>
      <c r="BP633" s="60"/>
      <c r="BQ633" s="60"/>
      <c r="BR633" s="60"/>
      <c r="BS633" s="60"/>
      <c r="BT633" s="60"/>
      <c r="BU633" s="60"/>
    </row>
    <row r="634" ht="15.75" customHeight="1">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c r="AH634" s="60"/>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0"/>
      <c r="BG634" s="60"/>
      <c r="BH634" s="60"/>
      <c r="BI634" s="60"/>
      <c r="BJ634" s="60"/>
      <c r="BK634" s="60"/>
      <c r="BL634" s="60"/>
      <c r="BM634" s="60"/>
      <c r="BN634" s="60"/>
      <c r="BO634" s="60"/>
      <c r="BP634" s="60"/>
      <c r="BQ634" s="60"/>
      <c r="BR634" s="60"/>
      <c r="BS634" s="60"/>
      <c r="BT634" s="60"/>
      <c r="BU634" s="60"/>
    </row>
    <row r="635" ht="15.75" customHeight="1">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c r="AH635" s="60"/>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0"/>
      <c r="BG635" s="60"/>
      <c r="BH635" s="60"/>
      <c r="BI635" s="60"/>
      <c r="BJ635" s="60"/>
      <c r="BK635" s="60"/>
      <c r="BL635" s="60"/>
      <c r="BM635" s="60"/>
      <c r="BN635" s="60"/>
      <c r="BO635" s="60"/>
      <c r="BP635" s="60"/>
      <c r="BQ635" s="60"/>
      <c r="BR635" s="60"/>
      <c r="BS635" s="60"/>
      <c r="BT635" s="60"/>
      <c r="BU635" s="60"/>
    </row>
    <row r="636"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0"/>
      <c r="BG636" s="60"/>
      <c r="BH636" s="60"/>
      <c r="BI636" s="60"/>
      <c r="BJ636" s="60"/>
      <c r="BK636" s="60"/>
      <c r="BL636" s="60"/>
      <c r="BM636" s="60"/>
      <c r="BN636" s="60"/>
      <c r="BO636" s="60"/>
      <c r="BP636" s="60"/>
      <c r="BQ636" s="60"/>
      <c r="BR636" s="60"/>
      <c r="BS636" s="60"/>
      <c r="BT636" s="60"/>
      <c r="BU636" s="60"/>
    </row>
    <row r="637" ht="15.75" customHeight="1">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c r="AH637" s="60"/>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0"/>
      <c r="BG637" s="60"/>
      <c r="BH637" s="60"/>
      <c r="BI637" s="60"/>
      <c r="BJ637" s="60"/>
      <c r="BK637" s="60"/>
      <c r="BL637" s="60"/>
      <c r="BM637" s="60"/>
      <c r="BN637" s="60"/>
      <c r="BO637" s="60"/>
      <c r="BP637" s="60"/>
      <c r="BQ637" s="60"/>
      <c r="BR637" s="60"/>
      <c r="BS637" s="60"/>
      <c r="BT637" s="60"/>
      <c r="BU637" s="60"/>
    </row>
    <row r="638" ht="15.75" customHeight="1">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c r="AH638" s="60"/>
      <c r="AI638" s="60"/>
      <c r="AJ638" s="60"/>
      <c r="AK638" s="60"/>
      <c r="AL638" s="60"/>
      <c r="AM638" s="60"/>
      <c r="AN638" s="60"/>
      <c r="AO638" s="60"/>
      <c r="AP638" s="60"/>
      <c r="AQ638" s="60"/>
      <c r="AR638" s="60"/>
      <c r="AS638" s="60"/>
      <c r="AT638" s="60"/>
      <c r="AU638" s="60"/>
      <c r="AV638" s="60"/>
      <c r="AW638" s="60"/>
      <c r="AX638" s="60"/>
      <c r="AY638" s="60"/>
      <c r="AZ638" s="60"/>
      <c r="BA638" s="60"/>
      <c r="BB638" s="60"/>
      <c r="BC638" s="60"/>
      <c r="BD638" s="60"/>
      <c r="BE638" s="60"/>
      <c r="BF638" s="60"/>
      <c r="BG638" s="60"/>
      <c r="BH638" s="60"/>
      <c r="BI638" s="60"/>
      <c r="BJ638" s="60"/>
      <c r="BK638" s="60"/>
      <c r="BL638" s="60"/>
      <c r="BM638" s="60"/>
      <c r="BN638" s="60"/>
      <c r="BO638" s="60"/>
      <c r="BP638" s="60"/>
      <c r="BQ638" s="60"/>
      <c r="BR638" s="60"/>
      <c r="BS638" s="60"/>
      <c r="BT638" s="60"/>
      <c r="BU638" s="60"/>
    </row>
    <row r="639" ht="15.75" customHeight="1">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c r="AH639" s="60"/>
      <c r="AI639" s="60"/>
      <c r="AJ639" s="60"/>
      <c r="AK639" s="60"/>
      <c r="AL639" s="60"/>
      <c r="AM639" s="60"/>
      <c r="AN639" s="60"/>
      <c r="AO639" s="60"/>
      <c r="AP639" s="60"/>
      <c r="AQ639" s="60"/>
      <c r="AR639" s="60"/>
      <c r="AS639" s="60"/>
      <c r="AT639" s="60"/>
      <c r="AU639" s="60"/>
      <c r="AV639" s="60"/>
      <c r="AW639" s="60"/>
      <c r="AX639" s="60"/>
      <c r="AY639" s="60"/>
      <c r="AZ639" s="60"/>
      <c r="BA639" s="60"/>
      <c r="BB639" s="60"/>
      <c r="BC639" s="60"/>
      <c r="BD639" s="60"/>
      <c r="BE639" s="60"/>
      <c r="BF639" s="60"/>
      <c r="BG639" s="60"/>
      <c r="BH639" s="60"/>
      <c r="BI639" s="60"/>
      <c r="BJ639" s="60"/>
      <c r="BK639" s="60"/>
      <c r="BL639" s="60"/>
      <c r="BM639" s="60"/>
      <c r="BN639" s="60"/>
      <c r="BO639" s="60"/>
      <c r="BP639" s="60"/>
      <c r="BQ639" s="60"/>
      <c r="BR639" s="60"/>
      <c r="BS639" s="60"/>
      <c r="BT639" s="60"/>
      <c r="BU639" s="60"/>
    </row>
    <row r="640" ht="15.75" customHeight="1">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c r="AH640" s="60"/>
      <c r="AI640" s="60"/>
      <c r="AJ640" s="60"/>
      <c r="AK640" s="60"/>
      <c r="AL640" s="60"/>
      <c r="AM640" s="60"/>
      <c r="AN640" s="60"/>
      <c r="AO640" s="60"/>
      <c r="AP640" s="60"/>
      <c r="AQ640" s="60"/>
      <c r="AR640" s="60"/>
      <c r="AS640" s="60"/>
      <c r="AT640" s="60"/>
      <c r="AU640" s="60"/>
      <c r="AV640" s="60"/>
      <c r="AW640" s="60"/>
      <c r="AX640" s="60"/>
      <c r="AY640" s="60"/>
      <c r="AZ640" s="60"/>
      <c r="BA640" s="60"/>
      <c r="BB640" s="60"/>
      <c r="BC640" s="60"/>
      <c r="BD640" s="60"/>
      <c r="BE640" s="60"/>
      <c r="BF640" s="60"/>
      <c r="BG640" s="60"/>
      <c r="BH640" s="60"/>
      <c r="BI640" s="60"/>
      <c r="BJ640" s="60"/>
      <c r="BK640" s="60"/>
      <c r="BL640" s="60"/>
      <c r="BM640" s="60"/>
      <c r="BN640" s="60"/>
      <c r="BO640" s="60"/>
      <c r="BP640" s="60"/>
      <c r="BQ640" s="60"/>
      <c r="BR640" s="60"/>
      <c r="BS640" s="60"/>
      <c r="BT640" s="60"/>
      <c r="BU640" s="60"/>
    </row>
    <row r="641" ht="15.75" customHeight="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c r="AH641" s="60"/>
      <c r="AI641" s="60"/>
      <c r="AJ641" s="60"/>
      <c r="AK641" s="60"/>
      <c r="AL641" s="60"/>
      <c r="AM641" s="60"/>
      <c r="AN641" s="60"/>
      <c r="AO641" s="60"/>
      <c r="AP641" s="60"/>
      <c r="AQ641" s="60"/>
      <c r="AR641" s="60"/>
      <c r="AS641" s="60"/>
      <c r="AT641" s="60"/>
      <c r="AU641" s="60"/>
      <c r="AV641" s="60"/>
      <c r="AW641" s="60"/>
      <c r="AX641" s="60"/>
      <c r="AY641" s="60"/>
      <c r="AZ641" s="60"/>
      <c r="BA641" s="60"/>
      <c r="BB641" s="60"/>
      <c r="BC641" s="60"/>
      <c r="BD641" s="60"/>
      <c r="BE641" s="60"/>
      <c r="BF641" s="60"/>
      <c r="BG641" s="60"/>
      <c r="BH641" s="60"/>
      <c r="BI641" s="60"/>
      <c r="BJ641" s="60"/>
      <c r="BK641" s="60"/>
      <c r="BL641" s="60"/>
      <c r="BM641" s="60"/>
      <c r="BN641" s="60"/>
      <c r="BO641" s="60"/>
      <c r="BP641" s="60"/>
      <c r="BQ641" s="60"/>
      <c r="BR641" s="60"/>
      <c r="BS641" s="60"/>
      <c r="BT641" s="60"/>
      <c r="BU641" s="60"/>
    </row>
    <row r="642" ht="15.75" customHeight="1">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c r="AH642" s="60"/>
      <c r="AI642" s="60"/>
      <c r="AJ642" s="60"/>
      <c r="AK642" s="60"/>
      <c r="AL642" s="60"/>
      <c r="AM642" s="60"/>
      <c r="AN642" s="60"/>
      <c r="AO642" s="60"/>
      <c r="AP642" s="60"/>
      <c r="AQ642" s="60"/>
      <c r="AR642" s="60"/>
      <c r="AS642" s="60"/>
      <c r="AT642" s="60"/>
      <c r="AU642" s="60"/>
      <c r="AV642" s="60"/>
      <c r="AW642" s="60"/>
      <c r="AX642" s="60"/>
      <c r="AY642" s="60"/>
      <c r="AZ642" s="60"/>
      <c r="BA642" s="60"/>
      <c r="BB642" s="60"/>
      <c r="BC642" s="60"/>
      <c r="BD642" s="60"/>
      <c r="BE642" s="60"/>
      <c r="BF642" s="60"/>
      <c r="BG642" s="60"/>
      <c r="BH642" s="60"/>
      <c r="BI642" s="60"/>
      <c r="BJ642" s="60"/>
      <c r="BK642" s="60"/>
      <c r="BL642" s="60"/>
      <c r="BM642" s="60"/>
      <c r="BN642" s="60"/>
      <c r="BO642" s="60"/>
      <c r="BP642" s="60"/>
      <c r="BQ642" s="60"/>
      <c r="BR642" s="60"/>
      <c r="BS642" s="60"/>
      <c r="BT642" s="60"/>
      <c r="BU642" s="60"/>
    </row>
    <row r="643" ht="15.75" customHeight="1">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c r="AH643" s="60"/>
      <c r="AI643" s="60"/>
      <c r="AJ643" s="60"/>
      <c r="AK643" s="60"/>
      <c r="AL643" s="60"/>
      <c r="AM643" s="60"/>
      <c r="AN643" s="60"/>
      <c r="AO643" s="60"/>
      <c r="AP643" s="60"/>
      <c r="AQ643" s="60"/>
      <c r="AR643" s="60"/>
      <c r="AS643" s="60"/>
      <c r="AT643" s="60"/>
      <c r="AU643" s="60"/>
      <c r="AV643" s="60"/>
      <c r="AW643" s="60"/>
      <c r="AX643" s="60"/>
      <c r="AY643" s="60"/>
      <c r="AZ643" s="60"/>
      <c r="BA643" s="60"/>
      <c r="BB643" s="60"/>
      <c r="BC643" s="60"/>
      <c r="BD643" s="60"/>
      <c r="BE643" s="60"/>
      <c r="BF643" s="60"/>
      <c r="BG643" s="60"/>
      <c r="BH643" s="60"/>
      <c r="BI643" s="60"/>
      <c r="BJ643" s="60"/>
      <c r="BK643" s="60"/>
      <c r="BL643" s="60"/>
      <c r="BM643" s="60"/>
      <c r="BN643" s="60"/>
      <c r="BO643" s="60"/>
      <c r="BP643" s="60"/>
      <c r="BQ643" s="60"/>
      <c r="BR643" s="60"/>
      <c r="BS643" s="60"/>
      <c r="BT643" s="60"/>
      <c r="BU643" s="60"/>
    </row>
    <row r="644" ht="15.75" customHeight="1">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c r="AH644" s="60"/>
      <c r="AI644" s="60"/>
      <c r="AJ644" s="60"/>
      <c r="AK644" s="60"/>
      <c r="AL644" s="60"/>
      <c r="AM644" s="60"/>
      <c r="AN644" s="60"/>
      <c r="AO644" s="60"/>
      <c r="AP644" s="60"/>
      <c r="AQ644" s="60"/>
      <c r="AR644" s="60"/>
      <c r="AS644" s="60"/>
      <c r="AT644" s="60"/>
      <c r="AU644" s="60"/>
      <c r="AV644" s="60"/>
      <c r="AW644" s="60"/>
      <c r="AX644" s="60"/>
      <c r="AY644" s="60"/>
      <c r="AZ644" s="60"/>
      <c r="BA644" s="60"/>
      <c r="BB644" s="60"/>
      <c r="BC644" s="60"/>
      <c r="BD644" s="60"/>
      <c r="BE644" s="60"/>
      <c r="BF644" s="60"/>
      <c r="BG644" s="60"/>
      <c r="BH644" s="60"/>
      <c r="BI644" s="60"/>
      <c r="BJ644" s="60"/>
      <c r="BK644" s="60"/>
      <c r="BL644" s="60"/>
      <c r="BM644" s="60"/>
      <c r="BN644" s="60"/>
      <c r="BO644" s="60"/>
      <c r="BP644" s="60"/>
      <c r="BQ644" s="60"/>
      <c r="BR644" s="60"/>
      <c r="BS644" s="60"/>
      <c r="BT644" s="60"/>
      <c r="BU644" s="60"/>
    </row>
    <row r="645" ht="15.75" customHeight="1">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c r="AH645" s="60"/>
      <c r="AI645" s="60"/>
      <c r="AJ645" s="60"/>
      <c r="AK645" s="60"/>
      <c r="AL645" s="60"/>
      <c r="AM645" s="60"/>
      <c r="AN645" s="60"/>
      <c r="AO645" s="60"/>
      <c r="AP645" s="60"/>
      <c r="AQ645" s="60"/>
      <c r="AR645" s="60"/>
      <c r="AS645" s="60"/>
      <c r="AT645" s="60"/>
      <c r="AU645" s="60"/>
      <c r="AV645" s="60"/>
      <c r="AW645" s="60"/>
      <c r="AX645" s="60"/>
      <c r="AY645" s="60"/>
      <c r="AZ645" s="60"/>
      <c r="BA645" s="60"/>
      <c r="BB645" s="60"/>
      <c r="BC645" s="60"/>
      <c r="BD645" s="60"/>
      <c r="BE645" s="60"/>
      <c r="BF645" s="60"/>
      <c r="BG645" s="60"/>
      <c r="BH645" s="60"/>
      <c r="BI645" s="60"/>
      <c r="BJ645" s="60"/>
      <c r="BK645" s="60"/>
      <c r="BL645" s="60"/>
      <c r="BM645" s="60"/>
      <c r="BN645" s="60"/>
      <c r="BO645" s="60"/>
      <c r="BP645" s="60"/>
      <c r="BQ645" s="60"/>
      <c r="BR645" s="60"/>
      <c r="BS645" s="60"/>
      <c r="BT645" s="60"/>
      <c r="BU645" s="60"/>
    </row>
    <row r="646" ht="15.75" customHeight="1">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c r="AH646" s="60"/>
      <c r="AI646" s="60"/>
      <c r="AJ646" s="60"/>
      <c r="AK646" s="60"/>
      <c r="AL646" s="60"/>
      <c r="AM646" s="60"/>
      <c r="AN646" s="60"/>
      <c r="AO646" s="60"/>
      <c r="AP646" s="60"/>
      <c r="AQ646" s="60"/>
      <c r="AR646" s="60"/>
      <c r="AS646" s="60"/>
      <c r="AT646" s="60"/>
      <c r="AU646" s="60"/>
      <c r="AV646" s="60"/>
      <c r="AW646" s="60"/>
      <c r="AX646" s="60"/>
      <c r="AY646" s="60"/>
      <c r="AZ646" s="60"/>
      <c r="BA646" s="60"/>
      <c r="BB646" s="60"/>
      <c r="BC646" s="60"/>
      <c r="BD646" s="60"/>
      <c r="BE646" s="60"/>
      <c r="BF646" s="60"/>
      <c r="BG646" s="60"/>
      <c r="BH646" s="60"/>
      <c r="BI646" s="60"/>
      <c r="BJ646" s="60"/>
      <c r="BK646" s="60"/>
      <c r="BL646" s="60"/>
      <c r="BM646" s="60"/>
      <c r="BN646" s="60"/>
      <c r="BO646" s="60"/>
      <c r="BP646" s="60"/>
      <c r="BQ646" s="60"/>
      <c r="BR646" s="60"/>
      <c r="BS646" s="60"/>
      <c r="BT646" s="60"/>
      <c r="BU646" s="60"/>
    </row>
    <row r="647" ht="15.75" customHeight="1">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c r="AH647" s="60"/>
      <c r="AI647" s="60"/>
      <c r="AJ647" s="60"/>
      <c r="AK647" s="60"/>
      <c r="AL647" s="60"/>
      <c r="AM647" s="60"/>
      <c r="AN647" s="60"/>
      <c r="AO647" s="60"/>
      <c r="AP647" s="60"/>
      <c r="AQ647" s="60"/>
      <c r="AR647" s="60"/>
      <c r="AS647" s="60"/>
      <c r="AT647" s="60"/>
      <c r="AU647" s="60"/>
      <c r="AV647" s="60"/>
      <c r="AW647" s="60"/>
      <c r="AX647" s="60"/>
      <c r="AY647" s="60"/>
      <c r="AZ647" s="60"/>
      <c r="BA647" s="60"/>
      <c r="BB647" s="60"/>
      <c r="BC647" s="60"/>
      <c r="BD647" s="60"/>
      <c r="BE647" s="60"/>
      <c r="BF647" s="60"/>
      <c r="BG647" s="60"/>
      <c r="BH647" s="60"/>
      <c r="BI647" s="60"/>
      <c r="BJ647" s="60"/>
      <c r="BK647" s="60"/>
      <c r="BL647" s="60"/>
      <c r="BM647" s="60"/>
      <c r="BN647" s="60"/>
      <c r="BO647" s="60"/>
      <c r="BP647" s="60"/>
      <c r="BQ647" s="60"/>
      <c r="BR647" s="60"/>
      <c r="BS647" s="60"/>
      <c r="BT647" s="60"/>
      <c r="BU647" s="60"/>
    </row>
    <row r="648" ht="15.75" customHeight="1">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c r="AH648" s="60"/>
      <c r="AI648" s="60"/>
      <c r="AJ648" s="60"/>
      <c r="AK648" s="60"/>
      <c r="AL648" s="60"/>
      <c r="AM648" s="60"/>
      <c r="AN648" s="60"/>
      <c r="AO648" s="60"/>
      <c r="AP648" s="60"/>
      <c r="AQ648" s="60"/>
      <c r="AR648" s="60"/>
      <c r="AS648" s="60"/>
      <c r="AT648" s="60"/>
      <c r="AU648" s="60"/>
      <c r="AV648" s="60"/>
      <c r="AW648" s="60"/>
      <c r="AX648" s="60"/>
      <c r="AY648" s="60"/>
      <c r="AZ648" s="60"/>
      <c r="BA648" s="60"/>
      <c r="BB648" s="60"/>
      <c r="BC648" s="60"/>
      <c r="BD648" s="60"/>
      <c r="BE648" s="60"/>
      <c r="BF648" s="60"/>
      <c r="BG648" s="60"/>
      <c r="BH648" s="60"/>
      <c r="BI648" s="60"/>
      <c r="BJ648" s="60"/>
      <c r="BK648" s="60"/>
      <c r="BL648" s="60"/>
      <c r="BM648" s="60"/>
      <c r="BN648" s="60"/>
      <c r="BO648" s="60"/>
      <c r="BP648" s="60"/>
      <c r="BQ648" s="60"/>
      <c r="BR648" s="60"/>
      <c r="BS648" s="60"/>
      <c r="BT648" s="60"/>
      <c r="BU648" s="60"/>
    </row>
    <row r="649" ht="15.75" customHeight="1">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c r="AH649" s="60"/>
      <c r="AI649" s="60"/>
      <c r="AJ649" s="60"/>
      <c r="AK649" s="60"/>
      <c r="AL649" s="60"/>
      <c r="AM649" s="60"/>
      <c r="AN649" s="60"/>
      <c r="AO649" s="60"/>
      <c r="AP649" s="60"/>
      <c r="AQ649" s="60"/>
      <c r="AR649" s="60"/>
      <c r="AS649" s="60"/>
      <c r="AT649" s="60"/>
      <c r="AU649" s="60"/>
      <c r="AV649" s="60"/>
      <c r="AW649" s="60"/>
      <c r="AX649" s="60"/>
      <c r="AY649" s="60"/>
      <c r="AZ649" s="60"/>
      <c r="BA649" s="60"/>
      <c r="BB649" s="60"/>
      <c r="BC649" s="60"/>
      <c r="BD649" s="60"/>
      <c r="BE649" s="60"/>
      <c r="BF649" s="60"/>
      <c r="BG649" s="60"/>
      <c r="BH649" s="60"/>
      <c r="BI649" s="60"/>
      <c r="BJ649" s="60"/>
      <c r="BK649" s="60"/>
      <c r="BL649" s="60"/>
      <c r="BM649" s="60"/>
      <c r="BN649" s="60"/>
      <c r="BO649" s="60"/>
      <c r="BP649" s="60"/>
      <c r="BQ649" s="60"/>
      <c r="BR649" s="60"/>
      <c r="BS649" s="60"/>
      <c r="BT649" s="60"/>
      <c r="BU649" s="60"/>
    </row>
    <row r="650" ht="15.75" customHeight="1">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c r="AH650" s="60"/>
      <c r="AI650" s="60"/>
      <c r="AJ650" s="60"/>
      <c r="AK650" s="60"/>
      <c r="AL650" s="60"/>
      <c r="AM650" s="60"/>
      <c r="AN650" s="60"/>
      <c r="AO650" s="60"/>
      <c r="AP650" s="60"/>
      <c r="AQ650" s="60"/>
      <c r="AR650" s="60"/>
      <c r="AS650" s="60"/>
      <c r="AT650" s="60"/>
      <c r="AU650" s="60"/>
      <c r="AV650" s="60"/>
      <c r="AW650" s="60"/>
      <c r="AX650" s="60"/>
      <c r="AY650" s="60"/>
      <c r="AZ650" s="60"/>
      <c r="BA650" s="60"/>
      <c r="BB650" s="60"/>
      <c r="BC650" s="60"/>
      <c r="BD650" s="60"/>
      <c r="BE650" s="60"/>
      <c r="BF650" s="60"/>
      <c r="BG650" s="60"/>
      <c r="BH650" s="60"/>
      <c r="BI650" s="60"/>
      <c r="BJ650" s="60"/>
      <c r="BK650" s="60"/>
      <c r="BL650" s="60"/>
      <c r="BM650" s="60"/>
      <c r="BN650" s="60"/>
      <c r="BO650" s="60"/>
      <c r="BP650" s="60"/>
      <c r="BQ650" s="60"/>
      <c r="BR650" s="60"/>
      <c r="BS650" s="60"/>
      <c r="BT650" s="60"/>
      <c r="BU650" s="60"/>
    </row>
    <row r="651" ht="15.75" customHeight="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c r="AH651" s="60"/>
      <c r="AI651" s="60"/>
      <c r="AJ651" s="60"/>
      <c r="AK651" s="60"/>
      <c r="AL651" s="60"/>
      <c r="AM651" s="60"/>
      <c r="AN651" s="60"/>
      <c r="AO651" s="60"/>
      <c r="AP651" s="60"/>
      <c r="AQ651" s="60"/>
      <c r="AR651" s="60"/>
      <c r="AS651" s="60"/>
      <c r="AT651" s="60"/>
      <c r="AU651" s="60"/>
      <c r="AV651" s="60"/>
      <c r="AW651" s="60"/>
      <c r="AX651" s="60"/>
      <c r="AY651" s="60"/>
      <c r="AZ651" s="60"/>
      <c r="BA651" s="60"/>
      <c r="BB651" s="60"/>
      <c r="BC651" s="60"/>
      <c r="BD651" s="60"/>
      <c r="BE651" s="60"/>
      <c r="BF651" s="60"/>
      <c r="BG651" s="60"/>
      <c r="BH651" s="60"/>
      <c r="BI651" s="60"/>
      <c r="BJ651" s="60"/>
      <c r="BK651" s="60"/>
      <c r="BL651" s="60"/>
      <c r="BM651" s="60"/>
      <c r="BN651" s="60"/>
      <c r="BO651" s="60"/>
      <c r="BP651" s="60"/>
      <c r="BQ651" s="60"/>
      <c r="BR651" s="60"/>
      <c r="BS651" s="60"/>
      <c r="BT651" s="60"/>
      <c r="BU651" s="60"/>
    </row>
    <row r="652" ht="15.75" customHeight="1">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c r="AH652" s="60"/>
      <c r="AI652" s="60"/>
      <c r="AJ652" s="60"/>
      <c r="AK652" s="60"/>
      <c r="AL652" s="60"/>
      <c r="AM652" s="60"/>
      <c r="AN652" s="60"/>
      <c r="AO652" s="60"/>
      <c r="AP652" s="60"/>
      <c r="AQ652" s="60"/>
      <c r="AR652" s="60"/>
      <c r="AS652" s="60"/>
      <c r="AT652" s="60"/>
      <c r="AU652" s="60"/>
      <c r="AV652" s="60"/>
      <c r="AW652" s="60"/>
      <c r="AX652" s="60"/>
      <c r="AY652" s="60"/>
      <c r="AZ652" s="60"/>
      <c r="BA652" s="60"/>
      <c r="BB652" s="60"/>
      <c r="BC652" s="60"/>
      <c r="BD652" s="60"/>
      <c r="BE652" s="60"/>
      <c r="BF652" s="60"/>
      <c r="BG652" s="60"/>
      <c r="BH652" s="60"/>
      <c r="BI652" s="60"/>
      <c r="BJ652" s="60"/>
      <c r="BK652" s="60"/>
      <c r="BL652" s="60"/>
      <c r="BM652" s="60"/>
      <c r="BN652" s="60"/>
      <c r="BO652" s="60"/>
      <c r="BP652" s="60"/>
      <c r="BQ652" s="60"/>
      <c r="BR652" s="60"/>
      <c r="BS652" s="60"/>
      <c r="BT652" s="60"/>
      <c r="BU652" s="60"/>
    </row>
    <row r="653" ht="15.75" customHeight="1">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c r="AH653" s="60"/>
      <c r="AI653" s="60"/>
      <c r="AJ653" s="60"/>
      <c r="AK653" s="60"/>
      <c r="AL653" s="60"/>
      <c r="AM653" s="60"/>
      <c r="AN653" s="60"/>
      <c r="AO653" s="60"/>
      <c r="AP653" s="60"/>
      <c r="AQ653" s="60"/>
      <c r="AR653" s="60"/>
      <c r="AS653" s="60"/>
      <c r="AT653" s="60"/>
      <c r="AU653" s="60"/>
      <c r="AV653" s="60"/>
      <c r="AW653" s="60"/>
      <c r="AX653" s="60"/>
      <c r="AY653" s="60"/>
      <c r="AZ653" s="60"/>
      <c r="BA653" s="60"/>
      <c r="BB653" s="60"/>
      <c r="BC653" s="60"/>
      <c r="BD653" s="60"/>
      <c r="BE653" s="60"/>
      <c r="BF653" s="60"/>
      <c r="BG653" s="60"/>
      <c r="BH653" s="60"/>
      <c r="BI653" s="60"/>
      <c r="BJ653" s="60"/>
      <c r="BK653" s="60"/>
      <c r="BL653" s="60"/>
      <c r="BM653" s="60"/>
      <c r="BN653" s="60"/>
      <c r="BO653" s="60"/>
      <c r="BP653" s="60"/>
      <c r="BQ653" s="60"/>
      <c r="BR653" s="60"/>
      <c r="BS653" s="60"/>
      <c r="BT653" s="60"/>
      <c r="BU653" s="60"/>
    </row>
    <row r="654"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c r="AH654" s="60"/>
      <c r="AI654" s="60"/>
      <c r="AJ654" s="60"/>
      <c r="AK654" s="60"/>
      <c r="AL654" s="60"/>
      <c r="AM654" s="60"/>
      <c r="AN654" s="60"/>
      <c r="AO654" s="60"/>
      <c r="AP654" s="60"/>
      <c r="AQ654" s="60"/>
      <c r="AR654" s="60"/>
      <c r="AS654" s="60"/>
      <c r="AT654" s="60"/>
      <c r="AU654" s="60"/>
      <c r="AV654" s="60"/>
      <c r="AW654" s="60"/>
      <c r="AX654" s="60"/>
      <c r="AY654" s="60"/>
      <c r="AZ654" s="60"/>
      <c r="BA654" s="60"/>
      <c r="BB654" s="60"/>
      <c r="BC654" s="60"/>
      <c r="BD654" s="60"/>
      <c r="BE654" s="60"/>
      <c r="BF654" s="60"/>
      <c r="BG654" s="60"/>
      <c r="BH654" s="60"/>
      <c r="BI654" s="60"/>
      <c r="BJ654" s="60"/>
      <c r="BK654" s="60"/>
      <c r="BL654" s="60"/>
      <c r="BM654" s="60"/>
      <c r="BN654" s="60"/>
      <c r="BO654" s="60"/>
      <c r="BP654" s="60"/>
      <c r="BQ654" s="60"/>
      <c r="BR654" s="60"/>
      <c r="BS654" s="60"/>
      <c r="BT654" s="60"/>
      <c r="BU654" s="60"/>
    </row>
    <row r="655" ht="15.75" customHeight="1">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c r="AH655" s="60"/>
      <c r="AI655" s="60"/>
      <c r="AJ655" s="60"/>
      <c r="AK655" s="60"/>
      <c r="AL655" s="60"/>
      <c r="AM655" s="60"/>
      <c r="AN655" s="60"/>
      <c r="AO655" s="60"/>
      <c r="AP655" s="60"/>
      <c r="AQ655" s="60"/>
      <c r="AR655" s="60"/>
      <c r="AS655" s="60"/>
      <c r="AT655" s="60"/>
      <c r="AU655" s="60"/>
      <c r="AV655" s="60"/>
      <c r="AW655" s="60"/>
      <c r="AX655" s="60"/>
      <c r="AY655" s="60"/>
      <c r="AZ655" s="60"/>
      <c r="BA655" s="60"/>
      <c r="BB655" s="60"/>
      <c r="BC655" s="60"/>
      <c r="BD655" s="60"/>
      <c r="BE655" s="60"/>
      <c r="BF655" s="60"/>
      <c r="BG655" s="60"/>
      <c r="BH655" s="60"/>
      <c r="BI655" s="60"/>
      <c r="BJ655" s="60"/>
      <c r="BK655" s="60"/>
      <c r="BL655" s="60"/>
      <c r="BM655" s="60"/>
      <c r="BN655" s="60"/>
      <c r="BO655" s="60"/>
      <c r="BP655" s="60"/>
      <c r="BQ655" s="60"/>
      <c r="BR655" s="60"/>
      <c r="BS655" s="60"/>
      <c r="BT655" s="60"/>
      <c r="BU655" s="60"/>
    </row>
    <row r="656" ht="15.75" customHeight="1">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c r="AH656" s="60"/>
      <c r="AI656" s="60"/>
      <c r="AJ656" s="60"/>
      <c r="AK656" s="60"/>
      <c r="AL656" s="60"/>
      <c r="AM656" s="60"/>
      <c r="AN656" s="60"/>
      <c r="AO656" s="60"/>
      <c r="AP656" s="60"/>
      <c r="AQ656" s="60"/>
      <c r="AR656" s="60"/>
      <c r="AS656" s="60"/>
      <c r="AT656" s="60"/>
      <c r="AU656" s="60"/>
      <c r="AV656" s="60"/>
      <c r="AW656" s="60"/>
      <c r="AX656" s="60"/>
      <c r="AY656" s="60"/>
      <c r="AZ656" s="60"/>
      <c r="BA656" s="60"/>
      <c r="BB656" s="60"/>
      <c r="BC656" s="60"/>
      <c r="BD656" s="60"/>
      <c r="BE656" s="60"/>
      <c r="BF656" s="60"/>
      <c r="BG656" s="60"/>
      <c r="BH656" s="60"/>
      <c r="BI656" s="60"/>
      <c r="BJ656" s="60"/>
      <c r="BK656" s="60"/>
      <c r="BL656" s="60"/>
      <c r="BM656" s="60"/>
      <c r="BN656" s="60"/>
      <c r="BO656" s="60"/>
      <c r="BP656" s="60"/>
      <c r="BQ656" s="60"/>
      <c r="BR656" s="60"/>
      <c r="BS656" s="60"/>
      <c r="BT656" s="60"/>
      <c r="BU656" s="60"/>
    </row>
    <row r="657" ht="15.75" customHeight="1">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c r="AH657" s="60"/>
      <c r="AI657" s="60"/>
      <c r="AJ657" s="60"/>
      <c r="AK657" s="60"/>
      <c r="AL657" s="60"/>
      <c r="AM657" s="60"/>
      <c r="AN657" s="60"/>
      <c r="AO657" s="60"/>
      <c r="AP657" s="60"/>
      <c r="AQ657" s="60"/>
      <c r="AR657" s="60"/>
      <c r="AS657" s="60"/>
      <c r="AT657" s="60"/>
      <c r="AU657" s="60"/>
      <c r="AV657" s="60"/>
      <c r="AW657" s="60"/>
      <c r="AX657" s="60"/>
      <c r="AY657" s="60"/>
      <c r="AZ657" s="60"/>
      <c r="BA657" s="60"/>
      <c r="BB657" s="60"/>
      <c r="BC657" s="60"/>
      <c r="BD657" s="60"/>
      <c r="BE657" s="60"/>
      <c r="BF657" s="60"/>
      <c r="BG657" s="60"/>
      <c r="BH657" s="60"/>
      <c r="BI657" s="60"/>
      <c r="BJ657" s="60"/>
      <c r="BK657" s="60"/>
      <c r="BL657" s="60"/>
      <c r="BM657" s="60"/>
      <c r="BN657" s="60"/>
      <c r="BO657" s="60"/>
      <c r="BP657" s="60"/>
      <c r="BQ657" s="60"/>
      <c r="BR657" s="60"/>
      <c r="BS657" s="60"/>
      <c r="BT657" s="60"/>
      <c r="BU657" s="60"/>
    </row>
    <row r="658" ht="15.75" customHeight="1">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c r="AH658" s="60"/>
      <c r="AI658" s="60"/>
      <c r="AJ658" s="60"/>
      <c r="AK658" s="60"/>
      <c r="AL658" s="60"/>
      <c r="AM658" s="60"/>
      <c r="AN658" s="60"/>
      <c r="AO658" s="60"/>
      <c r="AP658" s="60"/>
      <c r="AQ658" s="60"/>
      <c r="AR658" s="60"/>
      <c r="AS658" s="60"/>
      <c r="AT658" s="60"/>
      <c r="AU658" s="60"/>
      <c r="AV658" s="60"/>
      <c r="AW658" s="60"/>
      <c r="AX658" s="60"/>
      <c r="AY658" s="60"/>
      <c r="AZ658" s="60"/>
      <c r="BA658" s="60"/>
      <c r="BB658" s="60"/>
      <c r="BC658" s="60"/>
      <c r="BD658" s="60"/>
      <c r="BE658" s="60"/>
      <c r="BF658" s="60"/>
      <c r="BG658" s="60"/>
      <c r="BH658" s="60"/>
      <c r="BI658" s="60"/>
      <c r="BJ658" s="60"/>
      <c r="BK658" s="60"/>
      <c r="BL658" s="60"/>
      <c r="BM658" s="60"/>
      <c r="BN658" s="60"/>
      <c r="BO658" s="60"/>
      <c r="BP658" s="60"/>
      <c r="BQ658" s="60"/>
      <c r="BR658" s="60"/>
      <c r="BS658" s="60"/>
      <c r="BT658" s="60"/>
      <c r="BU658" s="60"/>
    </row>
    <row r="659" ht="15.75" customHeight="1">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c r="AH659" s="60"/>
      <c r="AI659" s="60"/>
      <c r="AJ659" s="60"/>
      <c r="AK659" s="60"/>
      <c r="AL659" s="60"/>
      <c r="AM659" s="60"/>
      <c r="AN659" s="60"/>
      <c r="AO659" s="60"/>
      <c r="AP659" s="60"/>
      <c r="AQ659" s="60"/>
      <c r="AR659" s="60"/>
      <c r="AS659" s="60"/>
      <c r="AT659" s="60"/>
      <c r="AU659" s="60"/>
      <c r="AV659" s="60"/>
      <c r="AW659" s="60"/>
      <c r="AX659" s="60"/>
      <c r="AY659" s="60"/>
      <c r="AZ659" s="60"/>
      <c r="BA659" s="60"/>
      <c r="BB659" s="60"/>
      <c r="BC659" s="60"/>
      <c r="BD659" s="60"/>
      <c r="BE659" s="60"/>
      <c r="BF659" s="60"/>
      <c r="BG659" s="60"/>
      <c r="BH659" s="60"/>
      <c r="BI659" s="60"/>
      <c r="BJ659" s="60"/>
      <c r="BK659" s="60"/>
      <c r="BL659" s="60"/>
      <c r="BM659" s="60"/>
      <c r="BN659" s="60"/>
      <c r="BO659" s="60"/>
      <c r="BP659" s="60"/>
      <c r="BQ659" s="60"/>
      <c r="BR659" s="60"/>
      <c r="BS659" s="60"/>
      <c r="BT659" s="60"/>
      <c r="BU659" s="60"/>
    </row>
    <row r="660" ht="15.75" customHeight="1">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c r="AH660" s="60"/>
      <c r="AI660" s="60"/>
      <c r="AJ660" s="60"/>
      <c r="AK660" s="60"/>
      <c r="AL660" s="60"/>
      <c r="AM660" s="60"/>
      <c r="AN660" s="60"/>
      <c r="AO660" s="60"/>
      <c r="AP660" s="60"/>
      <c r="AQ660" s="60"/>
      <c r="AR660" s="60"/>
      <c r="AS660" s="60"/>
      <c r="AT660" s="60"/>
      <c r="AU660" s="60"/>
      <c r="AV660" s="60"/>
      <c r="AW660" s="60"/>
      <c r="AX660" s="60"/>
      <c r="AY660" s="60"/>
      <c r="AZ660" s="60"/>
      <c r="BA660" s="60"/>
      <c r="BB660" s="60"/>
      <c r="BC660" s="60"/>
      <c r="BD660" s="60"/>
      <c r="BE660" s="60"/>
      <c r="BF660" s="60"/>
      <c r="BG660" s="60"/>
      <c r="BH660" s="60"/>
      <c r="BI660" s="60"/>
      <c r="BJ660" s="60"/>
      <c r="BK660" s="60"/>
      <c r="BL660" s="60"/>
      <c r="BM660" s="60"/>
      <c r="BN660" s="60"/>
      <c r="BO660" s="60"/>
      <c r="BP660" s="60"/>
      <c r="BQ660" s="60"/>
      <c r="BR660" s="60"/>
      <c r="BS660" s="60"/>
      <c r="BT660" s="60"/>
      <c r="BU660" s="60"/>
    </row>
    <row r="661" ht="15.75" customHeight="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c r="AH661" s="60"/>
      <c r="AI661" s="60"/>
      <c r="AJ661" s="60"/>
      <c r="AK661" s="60"/>
      <c r="AL661" s="60"/>
      <c r="AM661" s="60"/>
      <c r="AN661" s="60"/>
      <c r="AO661" s="60"/>
      <c r="AP661" s="60"/>
      <c r="AQ661" s="60"/>
      <c r="AR661" s="60"/>
      <c r="AS661" s="60"/>
      <c r="AT661" s="60"/>
      <c r="AU661" s="60"/>
      <c r="AV661" s="60"/>
      <c r="AW661" s="60"/>
      <c r="AX661" s="60"/>
      <c r="AY661" s="60"/>
      <c r="AZ661" s="60"/>
      <c r="BA661" s="60"/>
      <c r="BB661" s="60"/>
      <c r="BC661" s="60"/>
      <c r="BD661" s="60"/>
      <c r="BE661" s="60"/>
      <c r="BF661" s="60"/>
      <c r="BG661" s="60"/>
      <c r="BH661" s="60"/>
      <c r="BI661" s="60"/>
      <c r="BJ661" s="60"/>
      <c r="BK661" s="60"/>
      <c r="BL661" s="60"/>
      <c r="BM661" s="60"/>
      <c r="BN661" s="60"/>
      <c r="BO661" s="60"/>
      <c r="BP661" s="60"/>
      <c r="BQ661" s="60"/>
      <c r="BR661" s="60"/>
      <c r="BS661" s="60"/>
      <c r="BT661" s="60"/>
      <c r="BU661" s="60"/>
    </row>
    <row r="662" ht="15.75" customHeight="1">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c r="AH662" s="60"/>
      <c r="AI662" s="60"/>
      <c r="AJ662" s="60"/>
      <c r="AK662" s="60"/>
      <c r="AL662" s="60"/>
      <c r="AM662" s="60"/>
      <c r="AN662" s="60"/>
      <c r="AO662" s="60"/>
      <c r="AP662" s="60"/>
      <c r="AQ662" s="60"/>
      <c r="AR662" s="60"/>
      <c r="AS662" s="60"/>
      <c r="AT662" s="60"/>
      <c r="AU662" s="60"/>
      <c r="AV662" s="60"/>
      <c r="AW662" s="60"/>
      <c r="AX662" s="60"/>
      <c r="AY662" s="60"/>
      <c r="AZ662" s="60"/>
      <c r="BA662" s="60"/>
      <c r="BB662" s="60"/>
      <c r="BC662" s="60"/>
      <c r="BD662" s="60"/>
      <c r="BE662" s="60"/>
      <c r="BF662" s="60"/>
      <c r="BG662" s="60"/>
      <c r="BH662" s="60"/>
      <c r="BI662" s="60"/>
      <c r="BJ662" s="60"/>
      <c r="BK662" s="60"/>
      <c r="BL662" s="60"/>
      <c r="BM662" s="60"/>
      <c r="BN662" s="60"/>
      <c r="BO662" s="60"/>
      <c r="BP662" s="60"/>
      <c r="BQ662" s="60"/>
      <c r="BR662" s="60"/>
      <c r="BS662" s="60"/>
      <c r="BT662" s="60"/>
      <c r="BU662" s="60"/>
    </row>
    <row r="663" ht="15.75" customHeight="1">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c r="AH663" s="60"/>
      <c r="AI663" s="60"/>
      <c r="AJ663" s="60"/>
      <c r="AK663" s="60"/>
      <c r="AL663" s="60"/>
      <c r="AM663" s="60"/>
      <c r="AN663" s="60"/>
      <c r="AO663" s="60"/>
      <c r="AP663" s="60"/>
      <c r="AQ663" s="60"/>
      <c r="AR663" s="60"/>
      <c r="AS663" s="60"/>
      <c r="AT663" s="60"/>
      <c r="AU663" s="60"/>
      <c r="AV663" s="60"/>
      <c r="AW663" s="60"/>
      <c r="AX663" s="60"/>
      <c r="AY663" s="60"/>
      <c r="AZ663" s="60"/>
      <c r="BA663" s="60"/>
      <c r="BB663" s="60"/>
      <c r="BC663" s="60"/>
      <c r="BD663" s="60"/>
      <c r="BE663" s="60"/>
      <c r="BF663" s="60"/>
      <c r="BG663" s="60"/>
      <c r="BH663" s="60"/>
      <c r="BI663" s="60"/>
      <c r="BJ663" s="60"/>
      <c r="BK663" s="60"/>
      <c r="BL663" s="60"/>
      <c r="BM663" s="60"/>
      <c r="BN663" s="60"/>
      <c r="BO663" s="60"/>
      <c r="BP663" s="60"/>
      <c r="BQ663" s="60"/>
      <c r="BR663" s="60"/>
      <c r="BS663" s="60"/>
      <c r="BT663" s="60"/>
      <c r="BU663" s="60"/>
    </row>
    <row r="664" ht="15.75" customHeight="1">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c r="AH664" s="60"/>
      <c r="AI664" s="60"/>
      <c r="AJ664" s="60"/>
      <c r="AK664" s="60"/>
      <c r="AL664" s="60"/>
      <c r="AM664" s="60"/>
      <c r="AN664" s="60"/>
      <c r="AO664" s="60"/>
      <c r="AP664" s="60"/>
      <c r="AQ664" s="60"/>
      <c r="AR664" s="60"/>
      <c r="AS664" s="60"/>
      <c r="AT664" s="60"/>
      <c r="AU664" s="60"/>
      <c r="AV664" s="60"/>
      <c r="AW664" s="60"/>
      <c r="AX664" s="60"/>
      <c r="AY664" s="60"/>
      <c r="AZ664" s="60"/>
      <c r="BA664" s="60"/>
      <c r="BB664" s="60"/>
      <c r="BC664" s="60"/>
      <c r="BD664" s="60"/>
      <c r="BE664" s="60"/>
      <c r="BF664" s="60"/>
      <c r="BG664" s="60"/>
      <c r="BH664" s="60"/>
      <c r="BI664" s="60"/>
      <c r="BJ664" s="60"/>
      <c r="BK664" s="60"/>
      <c r="BL664" s="60"/>
      <c r="BM664" s="60"/>
      <c r="BN664" s="60"/>
      <c r="BO664" s="60"/>
      <c r="BP664" s="60"/>
      <c r="BQ664" s="60"/>
      <c r="BR664" s="60"/>
      <c r="BS664" s="60"/>
      <c r="BT664" s="60"/>
      <c r="BU664" s="60"/>
    </row>
    <row r="665" ht="15.75" customHeight="1">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c r="AH665" s="60"/>
      <c r="AI665" s="60"/>
      <c r="AJ665" s="60"/>
      <c r="AK665" s="60"/>
      <c r="AL665" s="60"/>
      <c r="AM665" s="60"/>
      <c r="AN665" s="60"/>
      <c r="AO665" s="60"/>
      <c r="AP665" s="60"/>
      <c r="AQ665" s="60"/>
      <c r="AR665" s="60"/>
      <c r="AS665" s="60"/>
      <c r="AT665" s="60"/>
      <c r="AU665" s="60"/>
      <c r="AV665" s="60"/>
      <c r="AW665" s="60"/>
      <c r="AX665" s="60"/>
      <c r="AY665" s="60"/>
      <c r="AZ665" s="60"/>
      <c r="BA665" s="60"/>
      <c r="BB665" s="60"/>
      <c r="BC665" s="60"/>
      <c r="BD665" s="60"/>
      <c r="BE665" s="60"/>
      <c r="BF665" s="60"/>
      <c r="BG665" s="60"/>
      <c r="BH665" s="60"/>
      <c r="BI665" s="60"/>
      <c r="BJ665" s="60"/>
      <c r="BK665" s="60"/>
      <c r="BL665" s="60"/>
      <c r="BM665" s="60"/>
      <c r="BN665" s="60"/>
      <c r="BO665" s="60"/>
      <c r="BP665" s="60"/>
      <c r="BQ665" s="60"/>
      <c r="BR665" s="60"/>
      <c r="BS665" s="60"/>
      <c r="BT665" s="60"/>
      <c r="BU665" s="60"/>
    </row>
    <row r="666" ht="15.75" customHeight="1">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c r="AH666" s="60"/>
      <c r="AI666" s="60"/>
      <c r="AJ666" s="60"/>
      <c r="AK666" s="60"/>
      <c r="AL666" s="60"/>
      <c r="AM666" s="60"/>
      <c r="AN666" s="60"/>
      <c r="AO666" s="60"/>
      <c r="AP666" s="60"/>
      <c r="AQ666" s="60"/>
      <c r="AR666" s="60"/>
      <c r="AS666" s="60"/>
      <c r="AT666" s="60"/>
      <c r="AU666" s="60"/>
      <c r="AV666" s="60"/>
      <c r="AW666" s="60"/>
      <c r="AX666" s="60"/>
      <c r="AY666" s="60"/>
      <c r="AZ666" s="60"/>
      <c r="BA666" s="60"/>
      <c r="BB666" s="60"/>
      <c r="BC666" s="60"/>
      <c r="BD666" s="60"/>
      <c r="BE666" s="60"/>
      <c r="BF666" s="60"/>
      <c r="BG666" s="60"/>
      <c r="BH666" s="60"/>
      <c r="BI666" s="60"/>
      <c r="BJ666" s="60"/>
      <c r="BK666" s="60"/>
      <c r="BL666" s="60"/>
      <c r="BM666" s="60"/>
      <c r="BN666" s="60"/>
      <c r="BO666" s="60"/>
      <c r="BP666" s="60"/>
      <c r="BQ666" s="60"/>
      <c r="BR666" s="60"/>
      <c r="BS666" s="60"/>
      <c r="BT666" s="60"/>
      <c r="BU666" s="60"/>
    </row>
    <row r="667" ht="15.75" customHeight="1">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c r="AH667" s="60"/>
      <c r="AI667" s="60"/>
      <c r="AJ667" s="60"/>
      <c r="AK667" s="60"/>
      <c r="AL667" s="60"/>
      <c r="AM667" s="60"/>
      <c r="AN667" s="60"/>
      <c r="AO667" s="60"/>
      <c r="AP667" s="60"/>
      <c r="AQ667" s="60"/>
      <c r="AR667" s="60"/>
      <c r="AS667" s="60"/>
      <c r="AT667" s="60"/>
      <c r="AU667" s="60"/>
      <c r="AV667" s="60"/>
      <c r="AW667" s="60"/>
      <c r="AX667" s="60"/>
      <c r="AY667" s="60"/>
      <c r="AZ667" s="60"/>
      <c r="BA667" s="60"/>
      <c r="BB667" s="60"/>
      <c r="BC667" s="60"/>
      <c r="BD667" s="60"/>
      <c r="BE667" s="60"/>
      <c r="BF667" s="60"/>
      <c r="BG667" s="60"/>
      <c r="BH667" s="60"/>
      <c r="BI667" s="60"/>
      <c r="BJ667" s="60"/>
      <c r="BK667" s="60"/>
      <c r="BL667" s="60"/>
      <c r="BM667" s="60"/>
      <c r="BN667" s="60"/>
      <c r="BO667" s="60"/>
      <c r="BP667" s="60"/>
      <c r="BQ667" s="60"/>
      <c r="BR667" s="60"/>
      <c r="BS667" s="60"/>
      <c r="BT667" s="60"/>
      <c r="BU667" s="60"/>
    </row>
    <row r="668" ht="15.75" customHeight="1">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c r="AH668" s="60"/>
      <c r="AI668" s="60"/>
      <c r="AJ668" s="60"/>
      <c r="AK668" s="60"/>
      <c r="AL668" s="60"/>
      <c r="AM668" s="60"/>
      <c r="AN668" s="60"/>
      <c r="AO668" s="60"/>
      <c r="AP668" s="60"/>
      <c r="AQ668" s="60"/>
      <c r="AR668" s="60"/>
      <c r="AS668" s="60"/>
      <c r="AT668" s="60"/>
      <c r="AU668" s="60"/>
      <c r="AV668" s="60"/>
      <c r="AW668" s="60"/>
      <c r="AX668" s="60"/>
      <c r="AY668" s="60"/>
      <c r="AZ668" s="60"/>
      <c r="BA668" s="60"/>
      <c r="BB668" s="60"/>
      <c r="BC668" s="60"/>
      <c r="BD668" s="60"/>
      <c r="BE668" s="60"/>
      <c r="BF668" s="60"/>
      <c r="BG668" s="60"/>
      <c r="BH668" s="60"/>
      <c r="BI668" s="60"/>
      <c r="BJ668" s="60"/>
      <c r="BK668" s="60"/>
      <c r="BL668" s="60"/>
      <c r="BM668" s="60"/>
      <c r="BN668" s="60"/>
      <c r="BO668" s="60"/>
      <c r="BP668" s="60"/>
      <c r="BQ668" s="60"/>
      <c r="BR668" s="60"/>
      <c r="BS668" s="60"/>
      <c r="BT668" s="60"/>
      <c r="BU668" s="60"/>
    </row>
    <row r="669" ht="15.75" customHeight="1">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c r="AH669" s="60"/>
      <c r="AI669" s="60"/>
      <c r="AJ669" s="60"/>
      <c r="AK669" s="60"/>
      <c r="AL669" s="60"/>
      <c r="AM669" s="60"/>
      <c r="AN669" s="60"/>
      <c r="AO669" s="60"/>
      <c r="AP669" s="60"/>
      <c r="AQ669" s="60"/>
      <c r="AR669" s="60"/>
      <c r="AS669" s="60"/>
      <c r="AT669" s="60"/>
      <c r="AU669" s="60"/>
      <c r="AV669" s="60"/>
      <c r="AW669" s="60"/>
      <c r="AX669" s="60"/>
      <c r="AY669" s="60"/>
      <c r="AZ669" s="60"/>
      <c r="BA669" s="60"/>
      <c r="BB669" s="60"/>
      <c r="BC669" s="60"/>
      <c r="BD669" s="60"/>
      <c r="BE669" s="60"/>
      <c r="BF669" s="60"/>
      <c r="BG669" s="60"/>
      <c r="BH669" s="60"/>
      <c r="BI669" s="60"/>
      <c r="BJ669" s="60"/>
      <c r="BK669" s="60"/>
      <c r="BL669" s="60"/>
      <c r="BM669" s="60"/>
      <c r="BN669" s="60"/>
      <c r="BO669" s="60"/>
      <c r="BP669" s="60"/>
      <c r="BQ669" s="60"/>
      <c r="BR669" s="60"/>
      <c r="BS669" s="60"/>
      <c r="BT669" s="60"/>
      <c r="BU669" s="60"/>
    </row>
    <row r="670"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c r="AH670" s="60"/>
      <c r="AI670" s="60"/>
      <c r="AJ670" s="60"/>
      <c r="AK670" s="60"/>
      <c r="AL670" s="60"/>
      <c r="AM670" s="60"/>
      <c r="AN670" s="60"/>
      <c r="AO670" s="60"/>
      <c r="AP670" s="60"/>
      <c r="AQ670" s="60"/>
      <c r="AR670" s="60"/>
      <c r="AS670" s="60"/>
      <c r="AT670" s="60"/>
      <c r="AU670" s="60"/>
      <c r="AV670" s="60"/>
      <c r="AW670" s="60"/>
      <c r="AX670" s="60"/>
      <c r="AY670" s="60"/>
      <c r="AZ670" s="60"/>
      <c r="BA670" s="60"/>
      <c r="BB670" s="60"/>
      <c r="BC670" s="60"/>
      <c r="BD670" s="60"/>
      <c r="BE670" s="60"/>
      <c r="BF670" s="60"/>
      <c r="BG670" s="60"/>
      <c r="BH670" s="60"/>
      <c r="BI670" s="60"/>
      <c r="BJ670" s="60"/>
      <c r="BK670" s="60"/>
      <c r="BL670" s="60"/>
      <c r="BM670" s="60"/>
      <c r="BN670" s="60"/>
      <c r="BO670" s="60"/>
      <c r="BP670" s="60"/>
      <c r="BQ670" s="60"/>
      <c r="BR670" s="60"/>
      <c r="BS670" s="60"/>
      <c r="BT670" s="60"/>
      <c r="BU670" s="60"/>
    </row>
    <row r="671" ht="15.75" customHeight="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c r="AH671" s="60"/>
      <c r="AI671" s="60"/>
      <c r="AJ671" s="60"/>
      <c r="AK671" s="60"/>
      <c r="AL671" s="60"/>
      <c r="AM671" s="60"/>
      <c r="AN671" s="60"/>
      <c r="AO671" s="60"/>
      <c r="AP671" s="60"/>
      <c r="AQ671" s="60"/>
      <c r="AR671" s="60"/>
      <c r="AS671" s="60"/>
      <c r="AT671" s="60"/>
      <c r="AU671" s="60"/>
      <c r="AV671" s="60"/>
      <c r="AW671" s="60"/>
      <c r="AX671" s="60"/>
      <c r="AY671" s="60"/>
      <c r="AZ671" s="60"/>
      <c r="BA671" s="60"/>
      <c r="BB671" s="60"/>
      <c r="BC671" s="60"/>
      <c r="BD671" s="60"/>
      <c r="BE671" s="60"/>
      <c r="BF671" s="60"/>
      <c r="BG671" s="60"/>
      <c r="BH671" s="60"/>
      <c r="BI671" s="60"/>
      <c r="BJ671" s="60"/>
      <c r="BK671" s="60"/>
      <c r="BL671" s="60"/>
      <c r="BM671" s="60"/>
      <c r="BN671" s="60"/>
      <c r="BO671" s="60"/>
      <c r="BP671" s="60"/>
      <c r="BQ671" s="60"/>
      <c r="BR671" s="60"/>
      <c r="BS671" s="60"/>
      <c r="BT671" s="60"/>
      <c r="BU671" s="60"/>
    </row>
    <row r="672" ht="15.75" customHeight="1">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c r="AH672" s="60"/>
      <c r="AI672" s="60"/>
      <c r="AJ672" s="60"/>
      <c r="AK672" s="60"/>
      <c r="AL672" s="60"/>
      <c r="AM672" s="60"/>
      <c r="AN672" s="60"/>
      <c r="AO672" s="60"/>
      <c r="AP672" s="60"/>
      <c r="AQ672" s="60"/>
      <c r="AR672" s="60"/>
      <c r="AS672" s="60"/>
      <c r="AT672" s="60"/>
      <c r="AU672" s="60"/>
      <c r="AV672" s="60"/>
      <c r="AW672" s="60"/>
      <c r="AX672" s="60"/>
      <c r="AY672" s="60"/>
      <c r="AZ672" s="60"/>
      <c r="BA672" s="60"/>
      <c r="BB672" s="60"/>
      <c r="BC672" s="60"/>
      <c r="BD672" s="60"/>
      <c r="BE672" s="60"/>
      <c r="BF672" s="60"/>
      <c r="BG672" s="60"/>
      <c r="BH672" s="60"/>
      <c r="BI672" s="60"/>
      <c r="BJ672" s="60"/>
      <c r="BK672" s="60"/>
      <c r="BL672" s="60"/>
      <c r="BM672" s="60"/>
      <c r="BN672" s="60"/>
      <c r="BO672" s="60"/>
      <c r="BP672" s="60"/>
      <c r="BQ672" s="60"/>
      <c r="BR672" s="60"/>
      <c r="BS672" s="60"/>
      <c r="BT672" s="60"/>
      <c r="BU672" s="60"/>
    </row>
    <row r="673" ht="15.75" customHeight="1">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c r="AH673" s="60"/>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0"/>
      <c r="BG673" s="60"/>
      <c r="BH673" s="60"/>
      <c r="BI673" s="60"/>
      <c r="BJ673" s="60"/>
      <c r="BK673" s="60"/>
      <c r="BL673" s="60"/>
      <c r="BM673" s="60"/>
      <c r="BN673" s="60"/>
      <c r="BO673" s="60"/>
      <c r="BP673" s="60"/>
      <c r="BQ673" s="60"/>
      <c r="BR673" s="60"/>
      <c r="BS673" s="60"/>
      <c r="BT673" s="60"/>
      <c r="BU673" s="60"/>
    </row>
    <row r="674" ht="15.75" customHeight="1">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c r="AH674" s="60"/>
      <c r="AI674" s="60"/>
      <c r="AJ674" s="60"/>
      <c r="AK674" s="60"/>
      <c r="AL674" s="60"/>
      <c r="AM674" s="60"/>
      <c r="AN674" s="60"/>
      <c r="AO674" s="60"/>
      <c r="AP674" s="60"/>
      <c r="AQ674" s="60"/>
      <c r="AR674" s="60"/>
      <c r="AS674" s="60"/>
      <c r="AT674" s="60"/>
      <c r="AU674" s="60"/>
      <c r="AV674" s="60"/>
      <c r="AW674" s="60"/>
      <c r="AX674" s="60"/>
      <c r="AY674" s="60"/>
      <c r="AZ674" s="60"/>
      <c r="BA674" s="60"/>
      <c r="BB674" s="60"/>
      <c r="BC674" s="60"/>
      <c r="BD674" s="60"/>
      <c r="BE674" s="60"/>
      <c r="BF674" s="60"/>
      <c r="BG674" s="60"/>
      <c r="BH674" s="60"/>
      <c r="BI674" s="60"/>
      <c r="BJ674" s="60"/>
      <c r="BK674" s="60"/>
      <c r="BL674" s="60"/>
      <c r="BM674" s="60"/>
      <c r="BN674" s="60"/>
      <c r="BO674" s="60"/>
      <c r="BP674" s="60"/>
      <c r="BQ674" s="60"/>
      <c r="BR674" s="60"/>
      <c r="BS674" s="60"/>
      <c r="BT674" s="60"/>
      <c r="BU674" s="60"/>
    </row>
    <row r="675" ht="15.75" customHeight="1">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c r="AH675" s="60"/>
      <c r="AI675" s="60"/>
      <c r="AJ675" s="60"/>
      <c r="AK675" s="60"/>
      <c r="AL675" s="60"/>
      <c r="AM675" s="60"/>
      <c r="AN675" s="60"/>
      <c r="AO675" s="60"/>
      <c r="AP675" s="60"/>
      <c r="AQ675" s="60"/>
      <c r="AR675" s="60"/>
      <c r="AS675" s="60"/>
      <c r="AT675" s="60"/>
      <c r="AU675" s="60"/>
      <c r="AV675" s="60"/>
      <c r="AW675" s="60"/>
      <c r="AX675" s="60"/>
      <c r="AY675" s="60"/>
      <c r="AZ675" s="60"/>
      <c r="BA675" s="60"/>
      <c r="BB675" s="60"/>
      <c r="BC675" s="60"/>
      <c r="BD675" s="60"/>
      <c r="BE675" s="60"/>
      <c r="BF675" s="60"/>
      <c r="BG675" s="60"/>
      <c r="BH675" s="60"/>
      <c r="BI675" s="60"/>
      <c r="BJ675" s="60"/>
      <c r="BK675" s="60"/>
      <c r="BL675" s="60"/>
      <c r="BM675" s="60"/>
      <c r="BN675" s="60"/>
      <c r="BO675" s="60"/>
      <c r="BP675" s="60"/>
      <c r="BQ675" s="60"/>
      <c r="BR675" s="60"/>
      <c r="BS675" s="60"/>
      <c r="BT675" s="60"/>
      <c r="BU675" s="60"/>
    </row>
    <row r="676" ht="15.75" customHeight="1">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c r="AH676" s="60"/>
      <c r="AI676" s="60"/>
      <c r="AJ676" s="60"/>
      <c r="AK676" s="60"/>
      <c r="AL676" s="60"/>
      <c r="AM676" s="60"/>
      <c r="AN676" s="60"/>
      <c r="AO676" s="60"/>
      <c r="AP676" s="60"/>
      <c r="AQ676" s="60"/>
      <c r="AR676" s="60"/>
      <c r="AS676" s="60"/>
      <c r="AT676" s="60"/>
      <c r="AU676" s="60"/>
      <c r="AV676" s="60"/>
      <c r="AW676" s="60"/>
      <c r="AX676" s="60"/>
      <c r="AY676" s="60"/>
      <c r="AZ676" s="60"/>
      <c r="BA676" s="60"/>
      <c r="BB676" s="60"/>
      <c r="BC676" s="60"/>
      <c r="BD676" s="60"/>
      <c r="BE676" s="60"/>
      <c r="BF676" s="60"/>
      <c r="BG676" s="60"/>
      <c r="BH676" s="60"/>
      <c r="BI676" s="60"/>
      <c r="BJ676" s="60"/>
      <c r="BK676" s="60"/>
      <c r="BL676" s="60"/>
      <c r="BM676" s="60"/>
      <c r="BN676" s="60"/>
      <c r="BO676" s="60"/>
      <c r="BP676" s="60"/>
      <c r="BQ676" s="60"/>
      <c r="BR676" s="60"/>
      <c r="BS676" s="60"/>
      <c r="BT676" s="60"/>
      <c r="BU676" s="60"/>
    </row>
    <row r="677" ht="15.75" customHeight="1">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c r="AH677" s="60"/>
      <c r="AI677" s="60"/>
      <c r="AJ677" s="60"/>
      <c r="AK677" s="60"/>
      <c r="AL677" s="60"/>
      <c r="AM677" s="60"/>
      <c r="AN677" s="60"/>
      <c r="AO677" s="60"/>
      <c r="AP677" s="60"/>
      <c r="AQ677" s="60"/>
      <c r="AR677" s="60"/>
      <c r="AS677" s="60"/>
      <c r="AT677" s="60"/>
      <c r="AU677" s="60"/>
      <c r="AV677" s="60"/>
      <c r="AW677" s="60"/>
      <c r="AX677" s="60"/>
      <c r="AY677" s="60"/>
      <c r="AZ677" s="60"/>
      <c r="BA677" s="60"/>
      <c r="BB677" s="60"/>
      <c r="BC677" s="60"/>
      <c r="BD677" s="60"/>
      <c r="BE677" s="60"/>
      <c r="BF677" s="60"/>
      <c r="BG677" s="60"/>
      <c r="BH677" s="60"/>
      <c r="BI677" s="60"/>
      <c r="BJ677" s="60"/>
      <c r="BK677" s="60"/>
      <c r="BL677" s="60"/>
      <c r="BM677" s="60"/>
      <c r="BN677" s="60"/>
      <c r="BO677" s="60"/>
      <c r="BP677" s="60"/>
      <c r="BQ677" s="60"/>
      <c r="BR677" s="60"/>
      <c r="BS677" s="60"/>
      <c r="BT677" s="60"/>
      <c r="BU677" s="60"/>
    </row>
    <row r="678" ht="15.75" customHeight="1">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c r="AH678" s="60"/>
      <c r="AI678" s="60"/>
      <c r="AJ678" s="60"/>
      <c r="AK678" s="60"/>
      <c r="AL678" s="60"/>
      <c r="AM678" s="60"/>
      <c r="AN678" s="60"/>
      <c r="AO678" s="60"/>
      <c r="AP678" s="60"/>
      <c r="AQ678" s="60"/>
      <c r="AR678" s="60"/>
      <c r="AS678" s="60"/>
      <c r="AT678" s="60"/>
      <c r="AU678" s="60"/>
      <c r="AV678" s="60"/>
      <c r="AW678" s="60"/>
      <c r="AX678" s="60"/>
      <c r="AY678" s="60"/>
      <c r="AZ678" s="60"/>
      <c r="BA678" s="60"/>
      <c r="BB678" s="60"/>
      <c r="BC678" s="60"/>
      <c r="BD678" s="60"/>
      <c r="BE678" s="60"/>
      <c r="BF678" s="60"/>
      <c r="BG678" s="60"/>
      <c r="BH678" s="60"/>
      <c r="BI678" s="60"/>
      <c r="BJ678" s="60"/>
      <c r="BK678" s="60"/>
      <c r="BL678" s="60"/>
      <c r="BM678" s="60"/>
      <c r="BN678" s="60"/>
      <c r="BO678" s="60"/>
      <c r="BP678" s="60"/>
      <c r="BQ678" s="60"/>
      <c r="BR678" s="60"/>
      <c r="BS678" s="60"/>
      <c r="BT678" s="60"/>
      <c r="BU678" s="60"/>
    </row>
    <row r="679" ht="15.75" customHeight="1">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c r="AH679" s="60"/>
      <c r="AI679" s="60"/>
      <c r="AJ679" s="60"/>
      <c r="AK679" s="60"/>
      <c r="AL679" s="60"/>
      <c r="AM679" s="60"/>
      <c r="AN679" s="60"/>
      <c r="AO679" s="60"/>
      <c r="AP679" s="60"/>
      <c r="AQ679" s="60"/>
      <c r="AR679" s="60"/>
      <c r="AS679" s="60"/>
      <c r="AT679" s="60"/>
      <c r="AU679" s="60"/>
      <c r="AV679" s="60"/>
      <c r="AW679" s="60"/>
      <c r="AX679" s="60"/>
      <c r="AY679" s="60"/>
      <c r="AZ679" s="60"/>
      <c r="BA679" s="60"/>
      <c r="BB679" s="60"/>
      <c r="BC679" s="60"/>
      <c r="BD679" s="60"/>
      <c r="BE679" s="60"/>
      <c r="BF679" s="60"/>
      <c r="BG679" s="60"/>
      <c r="BH679" s="60"/>
      <c r="BI679" s="60"/>
      <c r="BJ679" s="60"/>
      <c r="BK679" s="60"/>
      <c r="BL679" s="60"/>
      <c r="BM679" s="60"/>
      <c r="BN679" s="60"/>
      <c r="BO679" s="60"/>
      <c r="BP679" s="60"/>
      <c r="BQ679" s="60"/>
      <c r="BR679" s="60"/>
      <c r="BS679" s="60"/>
      <c r="BT679" s="60"/>
      <c r="BU679" s="60"/>
    </row>
    <row r="680" ht="15.75" customHeight="1">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c r="AH680" s="60"/>
      <c r="AI680" s="60"/>
      <c r="AJ680" s="60"/>
      <c r="AK680" s="60"/>
      <c r="AL680" s="60"/>
      <c r="AM680" s="60"/>
      <c r="AN680" s="60"/>
      <c r="AO680" s="60"/>
      <c r="AP680" s="60"/>
      <c r="AQ680" s="60"/>
      <c r="AR680" s="60"/>
      <c r="AS680" s="60"/>
      <c r="AT680" s="60"/>
      <c r="AU680" s="60"/>
      <c r="AV680" s="60"/>
      <c r="AW680" s="60"/>
      <c r="AX680" s="60"/>
      <c r="AY680" s="60"/>
      <c r="AZ680" s="60"/>
      <c r="BA680" s="60"/>
      <c r="BB680" s="60"/>
      <c r="BC680" s="60"/>
      <c r="BD680" s="60"/>
      <c r="BE680" s="60"/>
      <c r="BF680" s="60"/>
      <c r="BG680" s="60"/>
      <c r="BH680" s="60"/>
      <c r="BI680" s="60"/>
      <c r="BJ680" s="60"/>
      <c r="BK680" s="60"/>
      <c r="BL680" s="60"/>
      <c r="BM680" s="60"/>
      <c r="BN680" s="60"/>
      <c r="BO680" s="60"/>
      <c r="BP680" s="60"/>
      <c r="BQ680" s="60"/>
      <c r="BR680" s="60"/>
      <c r="BS680" s="60"/>
      <c r="BT680" s="60"/>
      <c r="BU680" s="60"/>
    </row>
    <row r="681" ht="15.75" customHeight="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c r="AH681" s="60"/>
      <c r="AI681" s="60"/>
      <c r="AJ681" s="60"/>
      <c r="AK681" s="60"/>
      <c r="AL681" s="60"/>
      <c r="AM681" s="60"/>
      <c r="AN681" s="60"/>
      <c r="AO681" s="60"/>
      <c r="AP681" s="60"/>
      <c r="AQ681" s="60"/>
      <c r="AR681" s="60"/>
      <c r="AS681" s="60"/>
      <c r="AT681" s="60"/>
      <c r="AU681" s="60"/>
      <c r="AV681" s="60"/>
      <c r="AW681" s="60"/>
      <c r="AX681" s="60"/>
      <c r="AY681" s="60"/>
      <c r="AZ681" s="60"/>
      <c r="BA681" s="60"/>
      <c r="BB681" s="60"/>
      <c r="BC681" s="60"/>
      <c r="BD681" s="60"/>
      <c r="BE681" s="60"/>
      <c r="BF681" s="60"/>
      <c r="BG681" s="60"/>
      <c r="BH681" s="60"/>
      <c r="BI681" s="60"/>
      <c r="BJ681" s="60"/>
      <c r="BK681" s="60"/>
      <c r="BL681" s="60"/>
      <c r="BM681" s="60"/>
      <c r="BN681" s="60"/>
      <c r="BO681" s="60"/>
      <c r="BP681" s="60"/>
      <c r="BQ681" s="60"/>
      <c r="BR681" s="60"/>
      <c r="BS681" s="60"/>
      <c r="BT681" s="60"/>
      <c r="BU681" s="60"/>
    </row>
    <row r="682" ht="15.75" customHeight="1">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c r="AH682" s="60"/>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0"/>
      <c r="BE682" s="60"/>
      <c r="BF682" s="60"/>
      <c r="BG682" s="60"/>
      <c r="BH682" s="60"/>
      <c r="BI682" s="60"/>
      <c r="BJ682" s="60"/>
      <c r="BK682" s="60"/>
      <c r="BL682" s="60"/>
      <c r="BM682" s="60"/>
      <c r="BN682" s="60"/>
      <c r="BO682" s="60"/>
      <c r="BP682" s="60"/>
      <c r="BQ682" s="60"/>
      <c r="BR682" s="60"/>
      <c r="BS682" s="60"/>
      <c r="BT682" s="60"/>
      <c r="BU682" s="60"/>
    </row>
    <row r="683" ht="15.75" customHeight="1">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c r="AH683" s="60"/>
      <c r="AI683" s="60"/>
      <c r="AJ683" s="60"/>
      <c r="AK683" s="60"/>
      <c r="AL683" s="60"/>
      <c r="AM683" s="60"/>
      <c r="AN683" s="60"/>
      <c r="AO683" s="60"/>
      <c r="AP683" s="60"/>
      <c r="AQ683" s="60"/>
      <c r="AR683" s="60"/>
      <c r="AS683" s="60"/>
      <c r="AT683" s="60"/>
      <c r="AU683" s="60"/>
      <c r="AV683" s="60"/>
      <c r="AW683" s="60"/>
      <c r="AX683" s="60"/>
      <c r="AY683" s="60"/>
      <c r="AZ683" s="60"/>
      <c r="BA683" s="60"/>
      <c r="BB683" s="60"/>
      <c r="BC683" s="60"/>
      <c r="BD683" s="60"/>
      <c r="BE683" s="60"/>
      <c r="BF683" s="60"/>
      <c r="BG683" s="60"/>
      <c r="BH683" s="60"/>
      <c r="BI683" s="60"/>
      <c r="BJ683" s="60"/>
      <c r="BK683" s="60"/>
      <c r="BL683" s="60"/>
      <c r="BM683" s="60"/>
      <c r="BN683" s="60"/>
      <c r="BO683" s="60"/>
      <c r="BP683" s="60"/>
      <c r="BQ683" s="60"/>
      <c r="BR683" s="60"/>
      <c r="BS683" s="60"/>
      <c r="BT683" s="60"/>
      <c r="BU683" s="60"/>
    </row>
    <row r="684" ht="15.75" customHeight="1">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c r="AH684" s="60"/>
      <c r="AI684" s="60"/>
      <c r="AJ684" s="60"/>
      <c r="AK684" s="60"/>
      <c r="AL684" s="60"/>
      <c r="AM684" s="60"/>
      <c r="AN684" s="60"/>
      <c r="AO684" s="60"/>
      <c r="AP684" s="60"/>
      <c r="AQ684" s="60"/>
      <c r="AR684" s="60"/>
      <c r="AS684" s="60"/>
      <c r="AT684" s="60"/>
      <c r="AU684" s="60"/>
      <c r="AV684" s="60"/>
      <c r="AW684" s="60"/>
      <c r="AX684" s="60"/>
      <c r="AY684" s="60"/>
      <c r="AZ684" s="60"/>
      <c r="BA684" s="60"/>
      <c r="BB684" s="60"/>
      <c r="BC684" s="60"/>
      <c r="BD684" s="60"/>
      <c r="BE684" s="60"/>
      <c r="BF684" s="60"/>
      <c r="BG684" s="60"/>
      <c r="BH684" s="60"/>
      <c r="BI684" s="60"/>
      <c r="BJ684" s="60"/>
      <c r="BK684" s="60"/>
      <c r="BL684" s="60"/>
      <c r="BM684" s="60"/>
      <c r="BN684" s="60"/>
      <c r="BO684" s="60"/>
      <c r="BP684" s="60"/>
      <c r="BQ684" s="60"/>
      <c r="BR684" s="60"/>
      <c r="BS684" s="60"/>
      <c r="BT684" s="60"/>
      <c r="BU684" s="60"/>
    </row>
    <row r="685" ht="15.75" customHeight="1">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c r="AH685" s="60"/>
      <c r="AI685" s="60"/>
      <c r="AJ685" s="60"/>
      <c r="AK685" s="60"/>
      <c r="AL685" s="60"/>
      <c r="AM685" s="60"/>
      <c r="AN685" s="60"/>
      <c r="AO685" s="60"/>
      <c r="AP685" s="60"/>
      <c r="AQ685" s="60"/>
      <c r="AR685" s="60"/>
      <c r="AS685" s="60"/>
      <c r="AT685" s="60"/>
      <c r="AU685" s="60"/>
      <c r="AV685" s="60"/>
      <c r="AW685" s="60"/>
      <c r="AX685" s="60"/>
      <c r="AY685" s="60"/>
      <c r="AZ685" s="60"/>
      <c r="BA685" s="60"/>
      <c r="BB685" s="60"/>
      <c r="BC685" s="60"/>
      <c r="BD685" s="60"/>
      <c r="BE685" s="60"/>
      <c r="BF685" s="60"/>
      <c r="BG685" s="60"/>
      <c r="BH685" s="60"/>
      <c r="BI685" s="60"/>
      <c r="BJ685" s="60"/>
      <c r="BK685" s="60"/>
      <c r="BL685" s="60"/>
      <c r="BM685" s="60"/>
      <c r="BN685" s="60"/>
      <c r="BO685" s="60"/>
      <c r="BP685" s="60"/>
      <c r="BQ685" s="60"/>
      <c r="BR685" s="60"/>
      <c r="BS685" s="60"/>
      <c r="BT685" s="60"/>
      <c r="BU685" s="60"/>
    </row>
    <row r="686" ht="15.75" customHeight="1">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c r="AH686" s="60"/>
      <c r="AI686" s="60"/>
      <c r="AJ686" s="60"/>
      <c r="AK686" s="60"/>
      <c r="AL686" s="60"/>
      <c r="AM686" s="60"/>
      <c r="AN686" s="60"/>
      <c r="AO686" s="60"/>
      <c r="AP686" s="60"/>
      <c r="AQ686" s="60"/>
      <c r="AR686" s="60"/>
      <c r="AS686" s="60"/>
      <c r="AT686" s="60"/>
      <c r="AU686" s="60"/>
      <c r="AV686" s="60"/>
      <c r="AW686" s="60"/>
      <c r="AX686" s="60"/>
      <c r="AY686" s="60"/>
      <c r="AZ686" s="60"/>
      <c r="BA686" s="60"/>
      <c r="BB686" s="60"/>
      <c r="BC686" s="60"/>
      <c r="BD686" s="60"/>
      <c r="BE686" s="60"/>
      <c r="BF686" s="60"/>
      <c r="BG686" s="60"/>
      <c r="BH686" s="60"/>
      <c r="BI686" s="60"/>
      <c r="BJ686" s="60"/>
      <c r="BK686" s="60"/>
      <c r="BL686" s="60"/>
      <c r="BM686" s="60"/>
      <c r="BN686" s="60"/>
      <c r="BO686" s="60"/>
      <c r="BP686" s="60"/>
      <c r="BQ686" s="60"/>
      <c r="BR686" s="60"/>
      <c r="BS686" s="60"/>
      <c r="BT686" s="60"/>
      <c r="BU686" s="60"/>
    </row>
    <row r="687" ht="15.75" customHeight="1">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c r="AH687" s="60"/>
      <c r="AI687" s="60"/>
      <c r="AJ687" s="60"/>
      <c r="AK687" s="60"/>
      <c r="AL687" s="60"/>
      <c r="AM687" s="60"/>
      <c r="AN687" s="60"/>
      <c r="AO687" s="60"/>
      <c r="AP687" s="60"/>
      <c r="AQ687" s="60"/>
      <c r="AR687" s="60"/>
      <c r="AS687" s="60"/>
      <c r="AT687" s="60"/>
      <c r="AU687" s="60"/>
      <c r="AV687" s="60"/>
      <c r="AW687" s="60"/>
      <c r="AX687" s="60"/>
      <c r="AY687" s="60"/>
      <c r="AZ687" s="60"/>
      <c r="BA687" s="60"/>
      <c r="BB687" s="60"/>
      <c r="BC687" s="60"/>
      <c r="BD687" s="60"/>
      <c r="BE687" s="60"/>
      <c r="BF687" s="60"/>
      <c r="BG687" s="60"/>
      <c r="BH687" s="60"/>
      <c r="BI687" s="60"/>
      <c r="BJ687" s="60"/>
      <c r="BK687" s="60"/>
      <c r="BL687" s="60"/>
      <c r="BM687" s="60"/>
      <c r="BN687" s="60"/>
      <c r="BO687" s="60"/>
      <c r="BP687" s="60"/>
      <c r="BQ687" s="60"/>
      <c r="BR687" s="60"/>
      <c r="BS687" s="60"/>
      <c r="BT687" s="60"/>
      <c r="BU687" s="60"/>
    </row>
    <row r="688" ht="15.75" customHeight="1">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c r="AH688" s="60"/>
      <c r="AI688" s="60"/>
      <c r="AJ688" s="60"/>
      <c r="AK688" s="60"/>
      <c r="AL688" s="60"/>
      <c r="AM688" s="60"/>
      <c r="AN688" s="60"/>
      <c r="AO688" s="60"/>
      <c r="AP688" s="60"/>
      <c r="AQ688" s="60"/>
      <c r="AR688" s="60"/>
      <c r="AS688" s="60"/>
      <c r="AT688" s="60"/>
      <c r="AU688" s="60"/>
      <c r="AV688" s="60"/>
      <c r="AW688" s="60"/>
      <c r="AX688" s="60"/>
      <c r="AY688" s="60"/>
      <c r="AZ688" s="60"/>
      <c r="BA688" s="60"/>
      <c r="BB688" s="60"/>
      <c r="BC688" s="60"/>
      <c r="BD688" s="60"/>
      <c r="BE688" s="60"/>
      <c r="BF688" s="60"/>
      <c r="BG688" s="60"/>
      <c r="BH688" s="60"/>
      <c r="BI688" s="60"/>
      <c r="BJ688" s="60"/>
      <c r="BK688" s="60"/>
      <c r="BL688" s="60"/>
      <c r="BM688" s="60"/>
      <c r="BN688" s="60"/>
      <c r="BO688" s="60"/>
      <c r="BP688" s="60"/>
      <c r="BQ688" s="60"/>
      <c r="BR688" s="60"/>
      <c r="BS688" s="60"/>
      <c r="BT688" s="60"/>
      <c r="BU688" s="60"/>
    </row>
    <row r="689" ht="15.75" customHeight="1">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c r="AH689" s="60"/>
      <c r="AI689" s="60"/>
      <c r="AJ689" s="60"/>
      <c r="AK689" s="60"/>
      <c r="AL689" s="60"/>
      <c r="AM689" s="60"/>
      <c r="AN689" s="60"/>
      <c r="AO689" s="60"/>
      <c r="AP689" s="60"/>
      <c r="AQ689" s="60"/>
      <c r="AR689" s="60"/>
      <c r="AS689" s="60"/>
      <c r="AT689" s="60"/>
      <c r="AU689" s="60"/>
      <c r="AV689" s="60"/>
      <c r="AW689" s="60"/>
      <c r="AX689" s="60"/>
      <c r="AY689" s="60"/>
      <c r="AZ689" s="60"/>
      <c r="BA689" s="60"/>
      <c r="BB689" s="60"/>
      <c r="BC689" s="60"/>
      <c r="BD689" s="60"/>
      <c r="BE689" s="60"/>
      <c r="BF689" s="60"/>
      <c r="BG689" s="60"/>
      <c r="BH689" s="60"/>
      <c r="BI689" s="60"/>
      <c r="BJ689" s="60"/>
      <c r="BK689" s="60"/>
      <c r="BL689" s="60"/>
      <c r="BM689" s="60"/>
      <c r="BN689" s="60"/>
      <c r="BO689" s="60"/>
      <c r="BP689" s="60"/>
      <c r="BQ689" s="60"/>
      <c r="BR689" s="60"/>
      <c r="BS689" s="60"/>
      <c r="BT689" s="60"/>
      <c r="BU689" s="60"/>
    </row>
    <row r="690" ht="15.75" customHeight="1">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c r="AH690" s="60"/>
      <c r="AI690" s="60"/>
      <c r="AJ690" s="60"/>
      <c r="AK690" s="60"/>
      <c r="AL690" s="60"/>
      <c r="AM690" s="60"/>
      <c r="AN690" s="60"/>
      <c r="AO690" s="60"/>
      <c r="AP690" s="60"/>
      <c r="AQ690" s="60"/>
      <c r="AR690" s="60"/>
      <c r="AS690" s="60"/>
      <c r="AT690" s="60"/>
      <c r="AU690" s="60"/>
      <c r="AV690" s="60"/>
      <c r="AW690" s="60"/>
      <c r="AX690" s="60"/>
      <c r="AY690" s="60"/>
      <c r="AZ690" s="60"/>
      <c r="BA690" s="60"/>
      <c r="BB690" s="60"/>
      <c r="BC690" s="60"/>
      <c r="BD690" s="60"/>
      <c r="BE690" s="60"/>
      <c r="BF690" s="60"/>
      <c r="BG690" s="60"/>
      <c r="BH690" s="60"/>
      <c r="BI690" s="60"/>
      <c r="BJ690" s="60"/>
      <c r="BK690" s="60"/>
      <c r="BL690" s="60"/>
      <c r="BM690" s="60"/>
      <c r="BN690" s="60"/>
      <c r="BO690" s="60"/>
      <c r="BP690" s="60"/>
      <c r="BQ690" s="60"/>
      <c r="BR690" s="60"/>
      <c r="BS690" s="60"/>
      <c r="BT690" s="60"/>
      <c r="BU690" s="60"/>
    </row>
    <row r="691" ht="15.75" customHeight="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c r="AH691" s="60"/>
      <c r="AI691" s="60"/>
      <c r="AJ691" s="60"/>
      <c r="AK691" s="60"/>
      <c r="AL691" s="60"/>
      <c r="AM691" s="60"/>
      <c r="AN691" s="60"/>
      <c r="AO691" s="60"/>
      <c r="AP691" s="60"/>
      <c r="AQ691" s="60"/>
      <c r="AR691" s="60"/>
      <c r="AS691" s="60"/>
      <c r="AT691" s="60"/>
      <c r="AU691" s="60"/>
      <c r="AV691" s="60"/>
      <c r="AW691" s="60"/>
      <c r="AX691" s="60"/>
      <c r="AY691" s="60"/>
      <c r="AZ691" s="60"/>
      <c r="BA691" s="60"/>
      <c r="BB691" s="60"/>
      <c r="BC691" s="60"/>
      <c r="BD691" s="60"/>
      <c r="BE691" s="60"/>
      <c r="BF691" s="60"/>
      <c r="BG691" s="60"/>
      <c r="BH691" s="60"/>
      <c r="BI691" s="60"/>
      <c r="BJ691" s="60"/>
      <c r="BK691" s="60"/>
      <c r="BL691" s="60"/>
      <c r="BM691" s="60"/>
      <c r="BN691" s="60"/>
      <c r="BO691" s="60"/>
      <c r="BP691" s="60"/>
      <c r="BQ691" s="60"/>
      <c r="BR691" s="60"/>
      <c r="BS691" s="60"/>
      <c r="BT691" s="60"/>
      <c r="BU691" s="60"/>
    </row>
    <row r="692" ht="15.75" customHeight="1">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c r="AH692" s="60"/>
      <c r="AI692" s="60"/>
      <c r="AJ692" s="60"/>
      <c r="AK692" s="60"/>
      <c r="AL692" s="60"/>
      <c r="AM692" s="60"/>
      <c r="AN692" s="60"/>
      <c r="AO692" s="60"/>
      <c r="AP692" s="60"/>
      <c r="AQ692" s="60"/>
      <c r="AR692" s="60"/>
      <c r="AS692" s="60"/>
      <c r="AT692" s="60"/>
      <c r="AU692" s="60"/>
      <c r="AV692" s="60"/>
      <c r="AW692" s="60"/>
      <c r="AX692" s="60"/>
      <c r="AY692" s="60"/>
      <c r="AZ692" s="60"/>
      <c r="BA692" s="60"/>
      <c r="BB692" s="60"/>
      <c r="BC692" s="60"/>
      <c r="BD692" s="60"/>
      <c r="BE692" s="60"/>
      <c r="BF692" s="60"/>
      <c r="BG692" s="60"/>
      <c r="BH692" s="60"/>
      <c r="BI692" s="60"/>
      <c r="BJ692" s="60"/>
      <c r="BK692" s="60"/>
      <c r="BL692" s="60"/>
      <c r="BM692" s="60"/>
      <c r="BN692" s="60"/>
      <c r="BO692" s="60"/>
      <c r="BP692" s="60"/>
      <c r="BQ692" s="60"/>
      <c r="BR692" s="60"/>
      <c r="BS692" s="60"/>
      <c r="BT692" s="60"/>
      <c r="BU692" s="60"/>
    </row>
    <row r="693" ht="15.75" customHeight="1">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c r="AH693" s="60"/>
      <c r="AI693" s="60"/>
      <c r="AJ693" s="60"/>
      <c r="AK693" s="60"/>
      <c r="AL693" s="60"/>
      <c r="AM693" s="60"/>
      <c r="AN693" s="60"/>
      <c r="AO693" s="60"/>
      <c r="AP693" s="60"/>
      <c r="AQ693" s="60"/>
      <c r="AR693" s="60"/>
      <c r="AS693" s="60"/>
      <c r="AT693" s="60"/>
      <c r="AU693" s="60"/>
      <c r="AV693" s="60"/>
      <c r="AW693" s="60"/>
      <c r="AX693" s="60"/>
      <c r="AY693" s="60"/>
      <c r="AZ693" s="60"/>
      <c r="BA693" s="60"/>
      <c r="BB693" s="60"/>
      <c r="BC693" s="60"/>
      <c r="BD693" s="60"/>
      <c r="BE693" s="60"/>
      <c r="BF693" s="60"/>
      <c r="BG693" s="60"/>
      <c r="BH693" s="60"/>
      <c r="BI693" s="60"/>
      <c r="BJ693" s="60"/>
      <c r="BK693" s="60"/>
      <c r="BL693" s="60"/>
      <c r="BM693" s="60"/>
      <c r="BN693" s="60"/>
      <c r="BO693" s="60"/>
      <c r="BP693" s="60"/>
      <c r="BQ693" s="60"/>
      <c r="BR693" s="60"/>
      <c r="BS693" s="60"/>
      <c r="BT693" s="60"/>
      <c r="BU693" s="60"/>
    </row>
    <row r="694" ht="15.75" customHeight="1">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c r="AH694" s="60"/>
      <c r="AI694" s="60"/>
      <c r="AJ694" s="60"/>
      <c r="AK694" s="60"/>
      <c r="AL694" s="60"/>
      <c r="AM694" s="60"/>
      <c r="AN694" s="60"/>
      <c r="AO694" s="60"/>
      <c r="AP694" s="60"/>
      <c r="AQ694" s="60"/>
      <c r="AR694" s="60"/>
      <c r="AS694" s="60"/>
      <c r="AT694" s="60"/>
      <c r="AU694" s="60"/>
      <c r="AV694" s="60"/>
      <c r="AW694" s="60"/>
      <c r="AX694" s="60"/>
      <c r="AY694" s="60"/>
      <c r="AZ694" s="60"/>
      <c r="BA694" s="60"/>
      <c r="BB694" s="60"/>
      <c r="BC694" s="60"/>
      <c r="BD694" s="60"/>
      <c r="BE694" s="60"/>
      <c r="BF694" s="60"/>
      <c r="BG694" s="60"/>
      <c r="BH694" s="60"/>
      <c r="BI694" s="60"/>
      <c r="BJ694" s="60"/>
      <c r="BK694" s="60"/>
      <c r="BL694" s="60"/>
      <c r="BM694" s="60"/>
      <c r="BN694" s="60"/>
      <c r="BO694" s="60"/>
      <c r="BP694" s="60"/>
      <c r="BQ694" s="60"/>
      <c r="BR694" s="60"/>
      <c r="BS694" s="60"/>
      <c r="BT694" s="60"/>
      <c r="BU694" s="60"/>
    </row>
    <row r="695" ht="15.75" customHeight="1">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c r="AH695" s="60"/>
      <c r="AI695" s="60"/>
      <c r="AJ695" s="60"/>
      <c r="AK695" s="60"/>
      <c r="AL695" s="60"/>
      <c r="AM695" s="60"/>
      <c r="AN695" s="60"/>
      <c r="AO695" s="60"/>
      <c r="AP695" s="60"/>
      <c r="AQ695" s="60"/>
      <c r="AR695" s="60"/>
      <c r="AS695" s="60"/>
      <c r="AT695" s="60"/>
      <c r="AU695" s="60"/>
      <c r="AV695" s="60"/>
      <c r="AW695" s="60"/>
      <c r="AX695" s="60"/>
      <c r="AY695" s="60"/>
      <c r="AZ695" s="60"/>
      <c r="BA695" s="60"/>
      <c r="BB695" s="60"/>
      <c r="BC695" s="60"/>
      <c r="BD695" s="60"/>
      <c r="BE695" s="60"/>
      <c r="BF695" s="60"/>
      <c r="BG695" s="60"/>
      <c r="BH695" s="60"/>
      <c r="BI695" s="60"/>
      <c r="BJ695" s="60"/>
      <c r="BK695" s="60"/>
      <c r="BL695" s="60"/>
      <c r="BM695" s="60"/>
      <c r="BN695" s="60"/>
      <c r="BO695" s="60"/>
      <c r="BP695" s="60"/>
      <c r="BQ695" s="60"/>
      <c r="BR695" s="60"/>
      <c r="BS695" s="60"/>
      <c r="BT695" s="60"/>
      <c r="BU695" s="60"/>
    </row>
    <row r="696" ht="15.75" customHeight="1">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c r="AH696" s="60"/>
      <c r="AI696" s="60"/>
      <c r="AJ696" s="60"/>
      <c r="AK696" s="60"/>
      <c r="AL696" s="60"/>
      <c r="AM696" s="60"/>
      <c r="AN696" s="60"/>
      <c r="AO696" s="60"/>
      <c r="AP696" s="60"/>
      <c r="AQ696" s="60"/>
      <c r="AR696" s="60"/>
      <c r="AS696" s="60"/>
      <c r="AT696" s="60"/>
      <c r="AU696" s="60"/>
      <c r="AV696" s="60"/>
      <c r="AW696" s="60"/>
      <c r="AX696" s="60"/>
      <c r="AY696" s="60"/>
      <c r="AZ696" s="60"/>
      <c r="BA696" s="60"/>
      <c r="BB696" s="60"/>
      <c r="BC696" s="60"/>
      <c r="BD696" s="60"/>
      <c r="BE696" s="60"/>
      <c r="BF696" s="60"/>
      <c r="BG696" s="60"/>
      <c r="BH696" s="60"/>
      <c r="BI696" s="60"/>
      <c r="BJ696" s="60"/>
      <c r="BK696" s="60"/>
      <c r="BL696" s="60"/>
      <c r="BM696" s="60"/>
      <c r="BN696" s="60"/>
      <c r="BO696" s="60"/>
      <c r="BP696" s="60"/>
      <c r="BQ696" s="60"/>
      <c r="BR696" s="60"/>
      <c r="BS696" s="60"/>
      <c r="BT696" s="60"/>
      <c r="BU696" s="60"/>
    </row>
    <row r="697"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c r="AH697" s="60"/>
      <c r="AI697" s="60"/>
      <c r="AJ697" s="60"/>
      <c r="AK697" s="60"/>
      <c r="AL697" s="60"/>
      <c r="AM697" s="60"/>
      <c r="AN697" s="60"/>
      <c r="AO697" s="60"/>
      <c r="AP697" s="60"/>
      <c r="AQ697" s="60"/>
      <c r="AR697" s="60"/>
      <c r="AS697" s="60"/>
      <c r="AT697" s="60"/>
      <c r="AU697" s="60"/>
      <c r="AV697" s="60"/>
      <c r="AW697" s="60"/>
      <c r="AX697" s="60"/>
      <c r="AY697" s="60"/>
      <c r="AZ697" s="60"/>
      <c r="BA697" s="60"/>
      <c r="BB697" s="60"/>
      <c r="BC697" s="60"/>
      <c r="BD697" s="60"/>
      <c r="BE697" s="60"/>
      <c r="BF697" s="60"/>
      <c r="BG697" s="60"/>
      <c r="BH697" s="60"/>
      <c r="BI697" s="60"/>
      <c r="BJ697" s="60"/>
      <c r="BK697" s="60"/>
      <c r="BL697" s="60"/>
      <c r="BM697" s="60"/>
      <c r="BN697" s="60"/>
      <c r="BO697" s="60"/>
      <c r="BP697" s="60"/>
      <c r="BQ697" s="60"/>
      <c r="BR697" s="60"/>
      <c r="BS697" s="60"/>
      <c r="BT697" s="60"/>
      <c r="BU697" s="60"/>
    </row>
    <row r="698" ht="15.75" customHeight="1">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c r="AH698" s="60"/>
      <c r="AI698" s="60"/>
      <c r="AJ698" s="60"/>
      <c r="AK698" s="60"/>
      <c r="AL698" s="60"/>
      <c r="AM698" s="60"/>
      <c r="AN698" s="60"/>
      <c r="AO698" s="60"/>
      <c r="AP698" s="60"/>
      <c r="AQ698" s="60"/>
      <c r="AR698" s="60"/>
      <c r="AS698" s="60"/>
      <c r="AT698" s="60"/>
      <c r="AU698" s="60"/>
      <c r="AV698" s="60"/>
      <c r="AW698" s="60"/>
      <c r="AX698" s="60"/>
      <c r="AY698" s="60"/>
      <c r="AZ698" s="60"/>
      <c r="BA698" s="60"/>
      <c r="BB698" s="60"/>
      <c r="BC698" s="60"/>
      <c r="BD698" s="60"/>
      <c r="BE698" s="60"/>
      <c r="BF698" s="60"/>
      <c r="BG698" s="60"/>
      <c r="BH698" s="60"/>
      <c r="BI698" s="60"/>
      <c r="BJ698" s="60"/>
      <c r="BK698" s="60"/>
      <c r="BL698" s="60"/>
      <c r="BM698" s="60"/>
      <c r="BN698" s="60"/>
      <c r="BO698" s="60"/>
      <c r="BP698" s="60"/>
      <c r="BQ698" s="60"/>
      <c r="BR698" s="60"/>
      <c r="BS698" s="60"/>
      <c r="BT698" s="60"/>
      <c r="BU698" s="60"/>
    </row>
    <row r="699" ht="15.75" customHeight="1">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c r="AH699" s="60"/>
      <c r="AI699" s="60"/>
      <c r="AJ699" s="60"/>
      <c r="AK699" s="60"/>
      <c r="AL699" s="60"/>
      <c r="AM699" s="60"/>
      <c r="AN699" s="60"/>
      <c r="AO699" s="60"/>
      <c r="AP699" s="60"/>
      <c r="AQ699" s="60"/>
      <c r="AR699" s="60"/>
      <c r="AS699" s="60"/>
      <c r="AT699" s="60"/>
      <c r="AU699" s="60"/>
      <c r="AV699" s="60"/>
      <c r="AW699" s="60"/>
      <c r="AX699" s="60"/>
      <c r="AY699" s="60"/>
      <c r="AZ699" s="60"/>
      <c r="BA699" s="60"/>
      <c r="BB699" s="60"/>
      <c r="BC699" s="60"/>
      <c r="BD699" s="60"/>
      <c r="BE699" s="60"/>
      <c r="BF699" s="60"/>
      <c r="BG699" s="60"/>
      <c r="BH699" s="60"/>
      <c r="BI699" s="60"/>
      <c r="BJ699" s="60"/>
      <c r="BK699" s="60"/>
      <c r="BL699" s="60"/>
      <c r="BM699" s="60"/>
      <c r="BN699" s="60"/>
      <c r="BO699" s="60"/>
      <c r="BP699" s="60"/>
      <c r="BQ699" s="60"/>
      <c r="BR699" s="60"/>
      <c r="BS699" s="60"/>
      <c r="BT699" s="60"/>
      <c r="BU699" s="60"/>
    </row>
    <row r="700" ht="15.75" customHeight="1">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c r="AH700" s="60"/>
      <c r="AI700" s="60"/>
      <c r="AJ700" s="60"/>
      <c r="AK700" s="60"/>
      <c r="AL700" s="60"/>
      <c r="AM700" s="60"/>
      <c r="AN700" s="60"/>
      <c r="AO700" s="60"/>
      <c r="AP700" s="60"/>
      <c r="AQ700" s="60"/>
      <c r="AR700" s="60"/>
      <c r="AS700" s="60"/>
      <c r="AT700" s="60"/>
      <c r="AU700" s="60"/>
      <c r="AV700" s="60"/>
      <c r="AW700" s="60"/>
      <c r="AX700" s="60"/>
      <c r="AY700" s="60"/>
      <c r="AZ700" s="60"/>
      <c r="BA700" s="60"/>
      <c r="BB700" s="60"/>
      <c r="BC700" s="60"/>
      <c r="BD700" s="60"/>
      <c r="BE700" s="60"/>
      <c r="BF700" s="60"/>
      <c r="BG700" s="60"/>
      <c r="BH700" s="60"/>
      <c r="BI700" s="60"/>
      <c r="BJ700" s="60"/>
      <c r="BK700" s="60"/>
      <c r="BL700" s="60"/>
      <c r="BM700" s="60"/>
      <c r="BN700" s="60"/>
      <c r="BO700" s="60"/>
      <c r="BP700" s="60"/>
      <c r="BQ700" s="60"/>
      <c r="BR700" s="60"/>
      <c r="BS700" s="60"/>
      <c r="BT700" s="60"/>
      <c r="BU700" s="60"/>
    </row>
    <row r="701" ht="15.75" customHeight="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c r="AH701" s="60"/>
      <c r="AI701" s="60"/>
      <c r="AJ701" s="60"/>
      <c r="AK701" s="60"/>
      <c r="AL701" s="60"/>
      <c r="AM701" s="60"/>
      <c r="AN701" s="60"/>
      <c r="AO701" s="60"/>
      <c r="AP701" s="60"/>
      <c r="AQ701" s="60"/>
      <c r="AR701" s="60"/>
      <c r="AS701" s="60"/>
      <c r="AT701" s="60"/>
      <c r="AU701" s="60"/>
      <c r="AV701" s="60"/>
      <c r="AW701" s="60"/>
      <c r="AX701" s="60"/>
      <c r="AY701" s="60"/>
      <c r="AZ701" s="60"/>
      <c r="BA701" s="60"/>
      <c r="BB701" s="60"/>
      <c r="BC701" s="60"/>
      <c r="BD701" s="60"/>
      <c r="BE701" s="60"/>
      <c r="BF701" s="60"/>
      <c r="BG701" s="60"/>
      <c r="BH701" s="60"/>
      <c r="BI701" s="60"/>
      <c r="BJ701" s="60"/>
      <c r="BK701" s="60"/>
      <c r="BL701" s="60"/>
      <c r="BM701" s="60"/>
      <c r="BN701" s="60"/>
      <c r="BO701" s="60"/>
      <c r="BP701" s="60"/>
      <c r="BQ701" s="60"/>
      <c r="BR701" s="60"/>
      <c r="BS701" s="60"/>
      <c r="BT701" s="60"/>
      <c r="BU701" s="60"/>
    </row>
    <row r="702" ht="15.75" customHeight="1">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c r="AH702" s="60"/>
      <c r="AI702" s="60"/>
      <c r="AJ702" s="60"/>
      <c r="AK702" s="60"/>
      <c r="AL702" s="60"/>
      <c r="AM702" s="60"/>
      <c r="AN702" s="60"/>
      <c r="AO702" s="60"/>
      <c r="AP702" s="60"/>
      <c r="AQ702" s="60"/>
      <c r="AR702" s="60"/>
      <c r="AS702" s="60"/>
      <c r="AT702" s="60"/>
      <c r="AU702" s="60"/>
      <c r="AV702" s="60"/>
      <c r="AW702" s="60"/>
      <c r="AX702" s="60"/>
      <c r="AY702" s="60"/>
      <c r="AZ702" s="60"/>
      <c r="BA702" s="60"/>
      <c r="BB702" s="60"/>
      <c r="BC702" s="60"/>
      <c r="BD702" s="60"/>
      <c r="BE702" s="60"/>
      <c r="BF702" s="60"/>
      <c r="BG702" s="60"/>
      <c r="BH702" s="60"/>
      <c r="BI702" s="60"/>
      <c r="BJ702" s="60"/>
      <c r="BK702" s="60"/>
      <c r="BL702" s="60"/>
      <c r="BM702" s="60"/>
      <c r="BN702" s="60"/>
      <c r="BO702" s="60"/>
      <c r="BP702" s="60"/>
      <c r="BQ702" s="60"/>
      <c r="BR702" s="60"/>
      <c r="BS702" s="60"/>
      <c r="BT702" s="60"/>
      <c r="BU702" s="60"/>
    </row>
    <row r="703" ht="15.75" customHeight="1">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c r="AH703" s="60"/>
      <c r="AI703" s="60"/>
      <c r="AJ703" s="60"/>
      <c r="AK703" s="60"/>
      <c r="AL703" s="60"/>
      <c r="AM703" s="60"/>
      <c r="AN703" s="60"/>
      <c r="AO703" s="60"/>
      <c r="AP703" s="60"/>
      <c r="AQ703" s="60"/>
      <c r="AR703" s="60"/>
      <c r="AS703" s="60"/>
      <c r="AT703" s="60"/>
      <c r="AU703" s="60"/>
      <c r="AV703" s="60"/>
      <c r="AW703" s="60"/>
      <c r="AX703" s="60"/>
      <c r="AY703" s="60"/>
      <c r="AZ703" s="60"/>
      <c r="BA703" s="60"/>
      <c r="BB703" s="60"/>
      <c r="BC703" s="60"/>
      <c r="BD703" s="60"/>
      <c r="BE703" s="60"/>
      <c r="BF703" s="60"/>
      <c r="BG703" s="60"/>
      <c r="BH703" s="60"/>
      <c r="BI703" s="60"/>
      <c r="BJ703" s="60"/>
      <c r="BK703" s="60"/>
      <c r="BL703" s="60"/>
      <c r="BM703" s="60"/>
      <c r="BN703" s="60"/>
      <c r="BO703" s="60"/>
      <c r="BP703" s="60"/>
      <c r="BQ703" s="60"/>
      <c r="BR703" s="60"/>
      <c r="BS703" s="60"/>
      <c r="BT703" s="60"/>
      <c r="BU703" s="60"/>
    </row>
    <row r="704" ht="15.75" customHeight="1">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c r="AH704" s="60"/>
      <c r="AI704" s="60"/>
      <c r="AJ704" s="60"/>
      <c r="AK704" s="60"/>
      <c r="AL704" s="60"/>
      <c r="AM704" s="60"/>
      <c r="AN704" s="60"/>
      <c r="AO704" s="60"/>
      <c r="AP704" s="60"/>
      <c r="AQ704" s="60"/>
      <c r="AR704" s="60"/>
      <c r="AS704" s="60"/>
      <c r="AT704" s="60"/>
      <c r="AU704" s="60"/>
      <c r="AV704" s="60"/>
      <c r="AW704" s="60"/>
      <c r="AX704" s="60"/>
      <c r="AY704" s="60"/>
      <c r="AZ704" s="60"/>
      <c r="BA704" s="60"/>
      <c r="BB704" s="60"/>
      <c r="BC704" s="60"/>
      <c r="BD704" s="60"/>
      <c r="BE704" s="60"/>
      <c r="BF704" s="60"/>
      <c r="BG704" s="60"/>
      <c r="BH704" s="60"/>
      <c r="BI704" s="60"/>
      <c r="BJ704" s="60"/>
      <c r="BK704" s="60"/>
      <c r="BL704" s="60"/>
      <c r="BM704" s="60"/>
      <c r="BN704" s="60"/>
      <c r="BO704" s="60"/>
      <c r="BP704" s="60"/>
      <c r="BQ704" s="60"/>
      <c r="BR704" s="60"/>
      <c r="BS704" s="60"/>
      <c r="BT704" s="60"/>
      <c r="BU704" s="60"/>
    </row>
    <row r="705" ht="15.75" customHeight="1">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c r="AH705" s="60"/>
      <c r="AI705" s="60"/>
      <c r="AJ705" s="60"/>
      <c r="AK705" s="60"/>
      <c r="AL705" s="60"/>
      <c r="AM705" s="60"/>
      <c r="AN705" s="60"/>
      <c r="AO705" s="60"/>
      <c r="AP705" s="60"/>
      <c r="AQ705" s="60"/>
      <c r="AR705" s="60"/>
      <c r="AS705" s="60"/>
      <c r="AT705" s="60"/>
      <c r="AU705" s="60"/>
      <c r="AV705" s="60"/>
      <c r="AW705" s="60"/>
      <c r="AX705" s="60"/>
      <c r="AY705" s="60"/>
      <c r="AZ705" s="60"/>
      <c r="BA705" s="60"/>
      <c r="BB705" s="60"/>
      <c r="BC705" s="60"/>
      <c r="BD705" s="60"/>
      <c r="BE705" s="60"/>
      <c r="BF705" s="60"/>
      <c r="BG705" s="60"/>
      <c r="BH705" s="60"/>
      <c r="BI705" s="60"/>
      <c r="BJ705" s="60"/>
      <c r="BK705" s="60"/>
      <c r="BL705" s="60"/>
      <c r="BM705" s="60"/>
      <c r="BN705" s="60"/>
      <c r="BO705" s="60"/>
      <c r="BP705" s="60"/>
      <c r="BQ705" s="60"/>
      <c r="BR705" s="60"/>
      <c r="BS705" s="60"/>
      <c r="BT705" s="60"/>
      <c r="BU705" s="60"/>
    </row>
    <row r="706" ht="15.75" customHeight="1">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c r="AH706" s="60"/>
      <c r="AI706" s="60"/>
      <c r="AJ706" s="60"/>
      <c r="AK706" s="60"/>
      <c r="AL706" s="60"/>
      <c r="AM706" s="60"/>
      <c r="AN706" s="60"/>
      <c r="AO706" s="60"/>
      <c r="AP706" s="60"/>
      <c r="AQ706" s="60"/>
      <c r="AR706" s="60"/>
      <c r="AS706" s="60"/>
      <c r="AT706" s="60"/>
      <c r="AU706" s="60"/>
      <c r="AV706" s="60"/>
      <c r="AW706" s="60"/>
      <c r="AX706" s="60"/>
      <c r="AY706" s="60"/>
      <c r="AZ706" s="60"/>
      <c r="BA706" s="60"/>
      <c r="BB706" s="60"/>
      <c r="BC706" s="60"/>
      <c r="BD706" s="60"/>
      <c r="BE706" s="60"/>
      <c r="BF706" s="60"/>
      <c r="BG706" s="60"/>
      <c r="BH706" s="60"/>
      <c r="BI706" s="60"/>
      <c r="BJ706" s="60"/>
      <c r="BK706" s="60"/>
      <c r="BL706" s="60"/>
      <c r="BM706" s="60"/>
      <c r="BN706" s="60"/>
      <c r="BO706" s="60"/>
      <c r="BP706" s="60"/>
      <c r="BQ706" s="60"/>
      <c r="BR706" s="60"/>
      <c r="BS706" s="60"/>
      <c r="BT706" s="60"/>
      <c r="BU706" s="60"/>
    </row>
    <row r="707" ht="15.75" customHeight="1">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c r="AH707" s="60"/>
      <c r="AI707" s="60"/>
      <c r="AJ707" s="60"/>
      <c r="AK707" s="60"/>
      <c r="AL707" s="60"/>
      <c r="AM707" s="60"/>
      <c r="AN707" s="60"/>
      <c r="AO707" s="60"/>
      <c r="AP707" s="60"/>
      <c r="AQ707" s="60"/>
      <c r="AR707" s="60"/>
      <c r="AS707" s="60"/>
      <c r="AT707" s="60"/>
      <c r="AU707" s="60"/>
      <c r="AV707" s="60"/>
      <c r="AW707" s="60"/>
      <c r="AX707" s="60"/>
      <c r="AY707" s="60"/>
      <c r="AZ707" s="60"/>
      <c r="BA707" s="60"/>
      <c r="BB707" s="60"/>
      <c r="BC707" s="60"/>
      <c r="BD707" s="60"/>
      <c r="BE707" s="60"/>
      <c r="BF707" s="60"/>
      <c r="BG707" s="60"/>
      <c r="BH707" s="60"/>
      <c r="BI707" s="60"/>
      <c r="BJ707" s="60"/>
      <c r="BK707" s="60"/>
      <c r="BL707" s="60"/>
      <c r="BM707" s="60"/>
      <c r="BN707" s="60"/>
      <c r="BO707" s="60"/>
      <c r="BP707" s="60"/>
      <c r="BQ707" s="60"/>
      <c r="BR707" s="60"/>
      <c r="BS707" s="60"/>
      <c r="BT707" s="60"/>
      <c r="BU707" s="60"/>
    </row>
    <row r="708" ht="15.75" customHeight="1">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c r="AH708" s="60"/>
      <c r="AI708" s="60"/>
      <c r="AJ708" s="60"/>
      <c r="AK708" s="60"/>
      <c r="AL708" s="60"/>
      <c r="AM708" s="60"/>
      <c r="AN708" s="60"/>
      <c r="AO708" s="60"/>
      <c r="AP708" s="60"/>
      <c r="AQ708" s="60"/>
      <c r="AR708" s="60"/>
      <c r="AS708" s="60"/>
      <c r="AT708" s="60"/>
      <c r="AU708" s="60"/>
      <c r="AV708" s="60"/>
      <c r="AW708" s="60"/>
      <c r="AX708" s="60"/>
      <c r="AY708" s="60"/>
      <c r="AZ708" s="60"/>
      <c r="BA708" s="60"/>
      <c r="BB708" s="60"/>
      <c r="BC708" s="60"/>
      <c r="BD708" s="60"/>
      <c r="BE708" s="60"/>
      <c r="BF708" s="60"/>
      <c r="BG708" s="60"/>
      <c r="BH708" s="60"/>
      <c r="BI708" s="60"/>
      <c r="BJ708" s="60"/>
      <c r="BK708" s="60"/>
      <c r="BL708" s="60"/>
      <c r="BM708" s="60"/>
      <c r="BN708" s="60"/>
      <c r="BO708" s="60"/>
      <c r="BP708" s="60"/>
      <c r="BQ708" s="60"/>
      <c r="BR708" s="60"/>
      <c r="BS708" s="60"/>
      <c r="BT708" s="60"/>
      <c r="BU708" s="60"/>
    </row>
    <row r="709" ht="15.75" customHeight="1">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c r="AH709" s="60"/>
      <c r="AI709" s="60"/>
      <c r="AJ709" s="60"/>
      <c r="AK709" s="60"/>
      <c r="AL709" s="60"/>
      <c r="AM709" s="60"/>
      <c r="AN709" s="60"/>
      <c r="AO709" s="60"/>
      <c r="AP709" s="60"/>
      <c r="AQ709" s="60"/>
      <c r="AR709" s="60"/>
      <c r="AS709" s="60"/>
      <c r="AT709" s="60"/>
      <c r="AU709" s="60"/>
      <c r="AV709" s="60"/>
      <c r="AW709" s="60"/>
      <c r="AX709" s="60"/>
      <c r="AY709" s="60"/>
      <c r="AZ709" s="60"/>
      <c r="BA709" s="60"/>
      <c r="BB709" s="60"/>
      <c r="BC709" s="60"/>
      <c r="BD709" s="60"/>
      <c r="BE709" s="60"/>
      <c r="BF709" s="60"/>
      <c r="BG709" s="60"/>
      <c r="BH709" s="60"/>
      <c r="BI709" s="60"/>
      <c r="BJ709" s="60"/>
      <c r="BK709" s="60"/>
      <c r="BL709" s="60"/>
      <c r="BM709" s="60"/>
      <c r="BN709" s="60"/>
      <c r="BO709" s="60"/>
      <c r="BP709" s="60"/>
      <c r="BQ709" s="60"/>
      <c r="BR709" s="60"/>
      <c r="BS709" s="60"/>
      <c r="BT709" s="60"/>
      <c r="BU709" s="60"/>
    </row>
    <row r="710" ht="15.75" customHeight="1">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c r="AH710" s="60"/>
      <c r="AI710" s="60"/>
      <c r="AJ710" s="60"/>
      <c r="AK710" s="60"/>
      <c r="AL710" s="60"/>
      <c r="AM710" s="60"/>
      <c r="AN710" s="60"/>
      <c r="AO710" s="60"/>
      <c r="AP710" s="60"/>
      <c r="AQ710" s="60"/>
      <c r="AR710" s="60"/>
      <c r="AS710" s="60"/>
      <c r="AT710" s="60"/>
      <c r="AU710" s="60"/>
      <c r="AV710" s="60"/>
      <c r="AW710" s="60"/>
      <c r="AX710" s="60"/>
      <c r="AY710" s="60"/>
      <c r="AZ710" s="60"/>
      <c r="BA710" s="60"/>
      <c r="BB710" s="60"/>
      <c r="BC710" s="60"/>
      <c r="BD710" s="60"/>
      <c r="BE710" s="60"/>
      <c r="BF710" s="60"/>
      <c r="BG710" s="60"/>
      <c r="BH710" s="60"/>
      <c r="BI710" s="60"/>
      <c r="BJ710" s="60"/>
      <c r="BK710" s="60"/>
      <c r="BL710" s="60"/>
      <c r="BM710" s="60"/>
      <c r="BN710" s="60"/>
      <c r="BO710" s="60"/>
      <c r="BP710" s="60"/>
      <c r="BQ710" s="60"/>
      <c r="BR710" s="60"/>
      <c r="BS710" s="60"/>
      <c r="BT710" s="60"/>
      <c r="BU710" s="60"/>
    </row>
    <row r="711" ht="15.75" customHeight="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c r="AH711" s="60"/>
      <c r="AI711" s="60"/>
      <c r="AJ711" s="60"/>
      <c r="AK711" s="60"/>
      <c r="AL711" s="60"/>
      <c r="AM711" s="60"/>
      <c r="AN711" s="60"/>
      <c r="AO711" s="60"/>
      <c r="AP711" s="60"/>
      <c r="AQ711" s="60"/>
      <c r="AR711" s="60"/>
      <c r="AS711" s="60"/>
      <c r="AT711" s="60"/>
      <c r="AU711" s="60"/>
      <c r="AV711" s="60"/>
      <c r="AW711" s="60"/>
      <c r="AX711" s="60"/>
      <c r="AY711" s="60"/>
      <c r="AZ711" s="60"/>
      <c r="BA711" s="60"/>
      <c r="BB711" s="60"/>
      <c r="BC711" s="60"/>
      <c r="BD711" s="60"/>
      <c r="BE711" s="60"/>
      <c r="BF711" s="60"/>
      <c r="BG711" s="60"/>
      <c r="BH711" s="60"/>
      <c r="BI711" s="60"/>
      <c r="BJ711" s="60"/>
      <c r="BK711" s="60"/>
      <c r="BL711" s="60"/>
      <c r="BM711" s="60"/>
      <c r="BN711" s="60"/>
      <c r="BO711" s="60"/>
      <c r="BP711" s="60"/>
      <c r="BQ711" s="60"/>
      <c r="BR711" s="60"/>
      <c r="BS711" s="60"/>
      <c r="BT711" s="60"/>
      <c r="BU711" s="60"/>
    </row>
    <row r="712"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c r="AH712" s="60"/>
      <c r="AI712" s="60"/>
      <c r="AJ712" s="60"/>
      <c r="AK712" s="60"/>
      <c r="AL712" s="60"/>
      <c r="AM712" s="60"/>
      <c r="AN712" s="60"/>
      <c r="AO712" s="60"/>
      <c r="AP712" s="60"/>
      <c r="AQ712" s="60"/>
      <c r="AR712" s="60"/>
      <c r="AS712" s="60"/>
      <c r="AT712" s="60"/>
      <c r="AU712" s="60"/>
      <c r="AV712" s="60"/>
      <c r="AW712" s="60"/>
      <c r="AX712" s="60"/>
      <c r="AY712" s="60"/>
      <c r="AZ712" s="60"/>
      <c r="BA712" s="60"/>
      <c r="BB712" s="60"/>
      <c r="BC712" s="60"/>
      <c r="BD712" s="60"/>
      <c r="BE712" s="60"/>
      <c r="BF712" s="60"/>
      <c r="BG712" s="60"/>
      <c r="BH712" s="60"/>
      <c r="BI712" s="60"/>
      <c r="BJ712" s="60"/>
      <c r="BK712" s="60"/>
      <c r="BL712" s="60"/>
      <c r="BM712" s="60"/>
      <c r="BN712" s="60"/>
      <c r="BO712" s="60"/>
      <c r="BP712" s="60"/>
      <c r="BQ712" s="60"/>
      <c r="BR712" s="60"/>
      <c r="BS712" s="60"/>
      <c r="BT712" s="60"/>
      <c r="BU712" s="60"/>
    </row>
    <row r="713" ht="15.75" customHeight="1">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c r="AH713" s="60"/>
      <c r="AI713" s="60"/>
      <c r="AJ713" s="60"/>
      <c r="AK713" s="60"/>
      <c r="AL713" s="60"/>
      <c r="AM713" s="60"/>
      <c r="AN713" s="60"/>
      <c r="AO713" s="60"/>
      <c r="AP713" s="60"/>
      <c r="AQ713" s="60"/>
      <c r="AR713" s="60"/>
      <c r="AS713" s="60"/>
      <c r="AT713" s="60"/>
      <c r="AU713" s="60"/>
      <c r="AV713" s="60"/>
      <c r="AW713" s="60"/>
      <c r="AX713" s="60"/>
      <c r="AY713" s="60"/>
      <c r="AZ713" s="60"/>
      <c r="BA713" s="60"/>
      <c r="BB713" s="60"/>
      <c r="BC713" s="60"/>
      <c r="BD713" s="60"/>
      <c r="BE713" s="60"/>
      <c r="BF713" s="60"/>
      <c r="BG713" s="60"/>
      <c r="BH713" s="60"/>
      <c r="BI713" s="60"/>
      <c r="BJ713" s="60"/>
      <c r="BK713" s="60"/>
      <c r="BL713" s="60"/>
      <c r="BM713" s="60"/>
      <c r="BN713" s="60"/>
      <c r="BO713" s="60"/>
      <c r="BP713" s="60"/>
      <c r="BQ713" s="60"/>
      <c r="BR713" s="60"/>
      <c r="BS713" s="60"/>
      <c r="BT713" s="60"/>
      <c r="BU713" s="60"/>
    </row>
    <row r="714" ht="15.75" customHeight="1">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c r="AH714" s="60"/>
      <c r="AI714" s="60"/>
      <c r="AJ714" s="60"/>
      <c r="AK714" s="60"/>
      <c r="AL714" s="60"/>
      <c r="AM714" s="60"/>
      <c r="AN714" s="60"/>
      <c r="AO714" s="60"/>
      <c r="AP714" s="60"/>
      <c r="AQ714" s="60"/>
      <c r="AR714" s="60"/>
      <c r="AS714" s="60"/>
      <c r="AT714" s="60"/>
      <c r="AU714" s="60"/>
      <c r="AV714" s="60"/>
      <c r="AW714" s="60"/>
      <c r="AX714" s="60"/>
      <c r="AY714" s="60"/>
      <c r="AZ714" s="60"/>
      <c r="BA714" s="60"/>
      <c r="BB714" s="60"/>
      <c r="BC714" s="60"/>
      <c r="BD714" s="60"/>
      <c r="BE714" s="60"/>
      <c r="BF714" s="60"/>
      <c r="BG714" s="60"/>
      <c r="BH714" s="60"/>
      <c r="BI714" s="60"/>
      <c r="BJ714" s="60"/>
      <c r="BK714" s="60"/>
      <c r="BL714" s="60"/>
      <c r="BM714" s="60"/>
      <c r="BN714" s="60"/>
      <c r="BO714" s="60"/>
      <c r="BP714" s="60"/>
      <c r="BQ714" s="60"/>
      <c r="BR714" s="60"/>
      <c r="BS714" s="60"/>
      <c r="BT714" s="60"/>
      <c r="BU714" s="60"/>
    </row>
    <row r="715" ht="15.75" customHeight="1">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c r="AH715" s="60"/>
      <c r="AI715" s="60"/>
      <c r="AJ715" s="60"/>
      <c r="AK715" s="60"/>
      <c r="AL715" s="60"/>
      <c r="AM715" s="60"/>
      <c r="AN715" s="60"/>
      <c r="AO715" s="60"/>
      <c r="AP715" s="60"/>
      <c r="AQ715" s="60"/>
      <c r="AR715" s="60"/>
      <c r="AS715" s="60"/>
      <c r="AT715" s="60"/>
      <c r="AU715" s="60"/>
      <c r="AV715" s="60"/>
      <c r="AW715" s="60"/>
      <c r="AX715" s="60"/>
      <c r="AY715" s="60"/>
      <c r="AZ715" s="60"/>
      <c r="BA715" s="60"/>
      <c r="BB715" s="60"/>
      <c r="BC715" s="60"/>
      <c r="BD715" s="60"/>
      <c r="BE715" s="60"/>
      <c r="BF715" s="60"/>
      <c r="BG715" s="60"/>
      <c r="BH715" s="60"/>
      <c r="BI715" s="60"/>
      <c r="BJ715" s="60"/>
      <c r="BK715" s="60"/>
      <c r="BL715" s="60"/>
      <c r="BM715" s="60"/>
      <c r="BN715" s="60"/>
      <c r="BO715" s="60"/>
      <c r="BP715" s="60"/>
      <c r="BQ715" s="60"/>
      <c r="BR715" s="60"/>
      <c r="BS715" s="60"/>
      <c r="BT715" s="60"/>
      <c r="BU715" s="60"/>
    </row>
    <row r="716" ht="15.75" customHeight="1">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c r="AH716" s="60"/>
      <c r="AI716" s="60"/>
      <c r="AJ716" s="60"/>
      <c r="AK716" s="60"/>
      <c r="AL716" s="60"/>
      <c r="AM716" s="60"/>
      <c r="AN716" s="60"/>
      <c r="AO716" s="60"/>
      <c r="AP716" s="60"/>
      <c r="AQ716" s="60"/>
      <c r="AR716" s="60"/>
      <c r="AS716" s="60"/>
      <c r="AT716" s="60"/>
      <c r="AU716" s="60"/>
      <c r="AV716" s="60"/>
      <c r="AW716" s="60"/>
      <c r="AX716" s="60"/>
      <c r="AY716" s="60"/>
      <c r="AZ716" s="60"/>
      <c r="BA716" s="60"/>
      <c r="BB716" s="60"/>
      <c r="BC716" s="60"/>
      <c r="BD716" s="60"/>
      <c r="BE716" s="60"/>
      <c r="BF716" s="60"/>
      <c r="BG716" s="60"/>
      <c r="BH716" s="60"/>
      <c r="BI716" s="60"/>
      <c r="BJ716" s="60"/>
      <c r="BK716" s="60"/>
      <c r="BL716" s="60"/>
      <c r="BM716" s="60"/>
      <c r="BN716" s="60"/>
      <c r="BO716" s="60"/>
      <c r="BP716" s="60"/>
      <c r="BQ716" s="60"/>
      <c r="BR716" s="60"/>
      <c r="BS716" s="60"/>
      <c r="BT716" s="60"/>
      <c r="BU716" s="60"/>
    </row>
    <row r="717" ht="15.75" customHeight="1">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c r="AH717" s="60"/>
      <c r="AI717" s="60"/>
      <c r="AJ717" s="60"/>
      <c r="AK717" s="60"/>
      <c r="AL717" s="60"/>
      <c r="AM717" s="60"/>
      <c r="AN717" s="60"/>
      <c r="AO717" s="60"/>
      <c r="AP717" s="60"/>
      <c r="AQ717" s="60"/>
      <c r="AR717" s="60"/>
      <c r="AS717" s="60"/>
      <c r="AT717" s="60"/>
      <c r="AU717" s="60"/>
      <c r="AV717" s="60"/>
      <c r="AW717" s="60"/>
      <c r="AX717" s="60"/>
      <c r="AY717" s="60"/>
      <c r="AZ717" s="60"/>
      <c r="BA717" s="60"/>
      <c r="BB717" s="60"/>
      <c r="BC717" s="60"/>
      <c r="BD717" s="60"/>
      <c r="BE717" s="60"/>
      <c r="BF717" s="60"/>
      <c r="BG717" s="60"/>
      <c r="BH717" s="60"/>
      <c r="BI717" s="60"/>
      <c r="BJ717" s="60"/>
      <c r="BK717" s="60"/>
      <c r="BL717" s="60"/>
      <c r="BM717" s="60"/>
      <c r="BN717" s="60"/>
      <c r="BO717" s="60"/>
      <c r="BP717" s="60"/>
      <c r="BQ717" s="60"/>
      <c r="BR717" s="60"/>
      <c r="BS717" s="60"/>
      <c r="BT717" s="60"/>
      <c r="BU717" s="60"/>
    </row>
    <row r="718" ht="15.75" customHeight="1">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c r="AH718" s="60"/>
      <c r="AI718" s="60"/>
      <c r="AJ718" s="60"/>
      <c r="AK718" s="60"/>
      <c r="AL718" s="60"/>
      <c r="AM718" s="60"/>
      <c r="AN718" s="60"/>
      <c r="AO718" s="60"/>
      <c r="AP718" s="60"/>
      <c r="AQ718" s="60"/>
      <c r="AR718" s="60"/>
      <c r="AS718" s="60"/>
      <c r="AT718" s="60"/>
      <c r="AU718" s="60"/>
      <c r="AV718" s="60"/>
      <c r="AW718" s="60"/>
      <c r="AX718" s="60"/>
      <c r="AY718" s="60"/>
      <c r="AZ718" s="60"/>
      <c r="BA718" s="60"/>
      <c r="BB718" s="60"/>
      <c r="BC718" s="60"/>
      <c r="BD718" s="60"/>
      <c r="BE718" s="60"/>
      <c r="BF718" s="60"/>
      <c r="BG718" s="60"/>
      <c r="BH718" s="60"/>
      <c r="BI718" s="60"/>
      <c r="BJ718" s="60"/>
      <c r="BK718" s="60"/>
      <c r="BL718" s="60"/>
      <c r="BM718" s="60"/>
      <c r="BN718" s="60"/>
      <c r="BO718" s="60"/>
      <c r="BP718" s="60"/>
      <c r="BQ718" s="60"/>
      <c r="BR718" s="60"/>
      <c r="BS718" s="60"/>
      <c r="BT718" s="60"/>
      <c r="BU718" s="60"/>
    </row>
    <row r="719" ht="15.75" customHeight="1">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c r="AH719" s="60"/>
      <c r="AI719" s="60"/>
      <c r="AJ719" s="60"/>
      <c r="AK719" s="60"/>
      <c r="AL719" s="60"/>
      <c r="AM719" s="60"/>
      <c r="AN719" s="60"/>
      <c r="AO719" s="60"/>
      <c r="AP719" s="60"/>
      <c r="AQ719" s="60"/>
      <c r="AR719" s="60"/>
      <c r="AS719" s="60"/>
      <c r="AT719" s="60"/>
      <c r="AU719" s="60"/>
      <c r="AV719" s="60"/>
      <c r="AW719" s="60"/>
      <c r="AX719" s="60"/>
      <c r="AY719" s="60"/>
      <c r="AZ719" s="60"/>
      <c r="BA719" s="60"/>
      <c r="BB719" s="60"/>
      <c r="BC719" s="60"/>
      <c r="BD719" s="60"/>
      <c r="BE719" s="60"/>
      <c r="BF719" s="60"/>
      <c r="BG719" s="60"/>
      <c r="BH719" s="60"/>
      <c r="BI719" s="60"/>
      <c r="BJ719" s="60"/>
      <c r="BK719" s="60"/>
      <c r="BL719" s="60"/>
      <c r="BM719" s="60"/>
      <c r="BN719" s="60"/>
      <c r="BO719" s="60"/>
      <c r="BP719" s="60"/>
      <c r="BQ719" s="60"/>
      <c r="BR719" s="60"/>
      <c r="BS719" s="60"/>
      <c r="BT719" s="60"/>
      <c r="BU719" s="60"/>
    </row>
    <row r="720" ht="15.75" customHeight="1">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c r="AH720" s="60"/>
      <c r="AI720" s="60"/>
      <c r="AJ720" s="60"/>
      <c r="AK720" s="60"/>
      <c r="AL720" s="60"/>
      <c r="AM720" s="60"/>
      <c r="AN720" s="60"/>
      <c r="AO720" s="60"/>
      <c r="AP720" s="60"/>
      <c r="AQ720" s="60"/>
      <c r="AR720" s="60"/>
      <c r="AS720" s="60"/>
      <c r="AT720" s="60"/>
      <c r="AU720" s="60"/>
      <c r="AV720" s="60"/>
      <c r="AW720" s="60"/>
      <c r="AX720" s="60"/>
      <c r="AY720" s="60"/>
      <c r="AZ720" s="60"/>
      <c r="BA720" s="60"/>
      <c r="BB720" s="60"/>
      <c r="BC720" s="60"/>
      <c r="BD720" s="60"/>
      <c r="BE720" s="60"/>
      <c r="BF720" s="60"/>
      <c r="BG720" s="60"/>
      <c r="BH720" s="60"/>
      <c r="BI720" s="60"/>
      <c r="BJ720" s="60"/>
      <c r="BK720" s="60"/>
      <c r="BL720" s="60"/>
      <c r="BM720" s="60"/>
      <c r="BN720" s="60"/>
      <c r="BO720" s="60"/>
      <c r="BP720" s="60"/>
      <c r="BQ720" s="60"/>
      <c r="BR720" s="60"/>
      <c r="BS720" s="60"/>
      <c r="BT720" s="60"/>
      <c r="BU720" s="60"/>
    </row>
    <row r="721"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c r="AH721" s="60"/>
      <c r="AI721" s="60"/>
      <c r="AJ721" s="60"/>
      <c r="AK721" s="60"/>
      <c r="AL721" s="60"/>
      <c r="AM721" s="60"/>
      <c r="AN721" s="60"/>
      <c r="AO721" s="60"/>
      <c r="AP721" s="60"/>
      <c r="AQ721" s="60"/>
      <c r="AR721" s="60"/>
      <c r="AS721" s="60"/>
      <c r="AT721" s="60"/>
      <c r="AU721" s="60"/>
      <c r="AV721" s="60"/>
      <c r="AW721" s="60"/>
      <c r="AX721" s="60"/>
      <c r="AY721" s="60"/>
      <c r="AZ721" s="60"/>
      <c r="BA721" s="60"/>
      <c r="BB721" s="60"/>
      <c r="BC721" s="60"/>
      <c r="BD721" s="60"/>
      <c r="BE721" s="60"/>
      <c r="BF721" s="60"/>
      <c r="BG721" s="60"/>
      <c r="BH721" s="60"/>
      <c r="BI721" s="60"/>
      <c r="BJ721" s="60"/>
      <c r="BK721" s="60"/>
      <c r="BL721" s="60"/>
      <c r="BM721" s="60"/>
      <c r="BN721" s="60"/>
      <c r="BO721" s="60"/>
      <c r="BP721" s="60"/>
      <c r="BQ721" s="60"/>
      <c r="BR721" s="60"/>
      <c r="BS721" s="60"/>
      <c r="BT721" s="60"/>
      <c r="BU721" s="60"/>
    </row>
    <row r="722" ht="15.75" customHeight="1">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c r="AH722" s="60"/>
      <c r="AI722" s="60"/>
      <c r="AJ722" s="60"/>
      <c r="AK722" s="60"/>
      <c r="AL722" s="60"/>
      <c r="AM722" s="60"/>
      <c r="AN722" s="60"/>
      <c r="AO722" s="60"/>
      <c r="AP722" s="60"/>
      <c r="AQ722" s="60"/>
      <c r="AR722" s="60"/>
      <c r="AS722" s="60"/>
      <c r="AT722" s="60"/>
      <c r="AU722" s="60"/>
      <c r="AV722" s="60"/>
      <c r="AW722" s="60"/>
      <c r="AX722" s="60"/>
      <c r="AY722" s="60"/>
      <c r="AZ722" s="60"/>
      <c r="BA722" s="60"/>
      <c r="BB722" s="60"/>
      <c r="BC722" s="60"/>
      <c r="BD722" s="60"/>
      <c r="BE722" s="60"/>
      <c r="BF722" s="60"/>
      <c r="BG722" s="60"/>
      <c r="BH722" s="60"/>
      <c r="BI722" s="60"/>
      <c r="BJ722" s="60"/>
      <c r="BK722" s="60"/>
      <c r="BL722" s="60"/>
      <c r="BM722" s="60"/>
      <c r="BN722" s="60"/>
      <c r="BO722" s="60"/>
      <c r="BP722" s="60"/>
      <c r="BQ722" s="60"/>
      <c r="BR722" s="60"/>
      <c r="BS722" s="60"/>
      <c r="BT722" s="60"/>
      <c r="BU722" s="60"/>
    </row>
    <row r="723" ht="15.75" customHeight="1">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c r="AH723" s="60"/>
      <c r="AI723" s="60"/>
      <c r="AJ723" s="60"/>
      <c r="AK723" s="60"/>
      <c r="AL723" s="60"/>
      <c r="AM723" s="60"/>
      <c r="AN723" s="60"/>
      <c r="AO723" s="60"/>
      <c r="AP723" s="60"/>
      <c r="AQ723" s="60"/>
      <c r="AR723" s="60"/>
      <c r="AS723" s="60"/>
      <c r="AT723" s="60"/>
      <c r="AU723" s="60"/>
      <c r="AV723" s="60"/>
      <c r="AW723" s="60"/>
      <c r="AX723" s="60"/>
      <c r="AY723" s="60"/>
      <c r="AZ723" s="60"/>
      <c r="BA723" s="60"/>
      <c r="BB723" s="60"/>
      <c r="BC723" s="60"/>
      <c r="BD723" s="60"/>
      <c r="BE723" s="60"/>
      <c r="BF723" s="60"/>
      <c r="BG723" s="60"/>
      <c r="BH723" s="60"/>
      <c r="BI723" s="60"/>
      <c r="BJ723" s="60"/>
      <c r="BK723" s="60"/>
      <c r="BL723" s="60"/>
      <c r="BM723" s="60"/>
      <c r="BN723" s="60"/>
      <c r="BO723" s="60"/>
      <c r="BP723" s="60"/>
      <c r="BQ723" s="60"/>
      <c r="BR723" s="60"/>
      <c r="BS723" s="60"/>
      <c r="BT723" s="60"/>
      <c r="BU723" s="60"/>
    </row>
    <row r="724" ht="15.75" customHeight="1">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c r="AH724" s="60"/>
      <c r="AI724" s="60"/>
      <c r="AJ724" s="60"/>
      <c r="AK724" s="60"/>
      <c r="AL724" s="60"/>
      <c r="AM724" s="60"/>
      <c r="AN724" s="60"/>
      <c r="AO724" s="60"/>
      <c r="AP724" s="60"/>
      <c r="AQ724" s="60"/>
      <c r="AR724" s="60"/>
      <c r="AS724" s="60"/>
      <c r="AT724" s="60"/>
      <c r="AU724" s="60"/>
      <c r="AV724" s="60"/>
      <c r="AW724" s="60"/>
      <c r="AX724" s="60"/>
      <c r="AY724" s="60"/>
      <c r="AZ724" s="60"/>
      <c r="BA724" s="60"/>
      <c r="BB724" s="60"/>
      <c r="BC724" s="60"/>
      <c r="BD724" s="60"/>
      <c r="BE724" s="60"/>
      <c r="BF724" s="60"/>
      <c r="BG724" s="60"/>
      <c r="BH724" s="60"/>
      <c r="BI724" s="60"/>
      <c r="BJ724" s="60"/>
      <c r="BK724" s="60"/>
      <c r="BL724" s="60"/>
      <c r="BM724" s="60"/>
      <c r="BN724" s="60"/>
      <c r="BO724" s="60"/>
      <c r="BP724" s="60"/>
      <c r="BQ724" s="60"/>
      <c r="BR724" s="60"/>
      <c r="BS724" s="60"/>
      <c r="BT724" s="60"/>
      <c r="BU724" s="60"/>
    </row>
    <row r="725" ht="15.75" customHeight="1">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c r="AH725" s="60"/>
      <c r="AI725" s="60"/>
      <c r="AJ725" s="60"/>
      <c r="AK725" s="60"/>
      <c r="AL725" s="60"/>
      <c r="AM725" s="60"/>
      <c r="AN725" s="60"/>
      <c r="AO725" s="60"/>
      <c r="AP725" s="60"/>
      <c r="AQ725" s="60"/>
      <c r="AR725" s="60"/>
      <c r="AS725" s="60"/>
      <c r="AT725" s="60"/>
      <c r="AU725" s="60"/>
      <c r="AV725" s="60"/>
      <c r="AW725" s="60"/>
      <c r="AX725" s="60"/>
      <c r="AY725" s="60"/>
      <c r="AZ725" s="60"/>
      <c r="BA725" s="60"/>
      <c r="BB725" s="60"/>
      <c r="BC725" s="60"/>
      <c r="BD725" s="60"/>
      <c r="BE725" s="60"/>
      <c r="BF725" s="60"/>
      <c r="BG725" s="60"/>
      <c r="BH725" s="60"/>
      <c r="BI725" s="60"/>
      <c r="BJ725" s="60"/>
      <c r="BK725" s="60"/>
      <c r="BL725" s="60"/>
      <c r="BM725" s="60"/>
      <c r="BN725" s="60"/>
      <c r="BO725" s="60"/>
      <c r="BP725" s="60"/>
      <c r="BQ725" s="60"/>
      <c r="BR725" s="60"/>
      <c r="BS725" s="60"/>
      <c r="BT725" s="60"/>
      <c r="BU725" s="60"/>
    </row>
    <row r="726" ht="15.75" customHeight="1">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c r="AH726" s="60"/>
      <c r="AI726" s="60"/>
      <c r="AJ726" s="60"/>
      <c r="AK726" s="60"/>
      <c r="AL726" s="60"/>
      <c r="AM726" s="60"/>
      <c r="AN726" s="60"/>
      <c r="AO726" s="60"/>
      <c r="AP726" s="60"/>
      <c r="AQ726" s="60"/>
      <c r="AR726" s="60"/>
      <c r="AS726" s="60"/>
      <c r="AT726" s="60"/>
      <c r="AU726" s="60"/>
      <c r="AV726" s="60"/>
      <c r="AW726" s="60"/>
      <c r="AX726" s="60"/>
      <c r="AY726" s="60"/>
      <c r="AZ726" s="60"/>
      <c r="BA726" s="60"/>
      <c r="BB726" s="60"/>
      <c r="BC726" s="60"/>
      <c r="BD726" s="60"/>
      <c r="BE726" s="60"/>
      <c r="BF726" s="60"/>
      <c r="BG726" s="60"/>
      <c r="BH726" s="60"/>
      <c r="BI726" s="60"/>
      <c r="BJ726" s="60"/>
      <c r="BK726" s="60"/>
      <c r="BL726" s="60"/>
      <c r="BM726" s="60"/>
      <c r="BN726" s="60"/>
      <c r="BO726" s="60"/>
      <c r="BP726" s="60"/>
      <c r="BQ726" s="60"/>
      <c r="BR726" s="60"/>
      <c r="BS726" s="60"/>
      <c r="BT726" s="60"/>
      <c r="BU726" s="60"/>
    </row>
    <row r="727"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c r="AH727" s="60"/>
      <c r="AI727" s="60"/>
      <c r="AJ727" s="60"/>
      <c r="AK727" s="60"/>
      <c r="AL727" s="60"/>
      <c r="AM727" s="60"/>
      <c r="AN727" s="60"/>
      <c r="AO727" s="60"/>
      <c r="AP727" s="60"/>
      <c r="AQ727" s="60"/>
      <c r="AR727" s="60"/>
      <c r="AS727" s="60"/>
      <c r="AT727" s="60"/>
      <c r="AU727" s="60"/>
      <c r="AV727" s="60"/>
      <c r="AW727" s="60"/>
      <c r="AX727" s="60"/>
      <c r="AY727" s="60"/>
      <c r="AZ727" s="60"/>
      <c r="BA727" s="60"/>
      <c r="BB727" s="60"/>
      <c r="BC727" s="60"/>
      <c r="BD727" s="60"/>
      <c r="BE727" s="60"/>
      <c r="BF727" s="60"/>
      <c r="BG727" s="60"/>
      <c r="BH727" s="60"/>
      <c r="BI727" s="60"/>
      <c r="BJ727" s="60"/>
      <c r="BK727" s="60"/>
      <c r="BL727" s="60"/>
      <c r="BM727" s="60"/>
      <c r="BN727" s="60"/>
      <c r="BO727" s="60"/>
      <c r="BP727" s="60"/>
      <c r="BQ727" s="60"/>
      <c r="BR727" s="60"/>
      <c r="BS727" s="60"/>
      <c r="BT727" s="60"/>
      <c r="BU727" s="60"/>
    </row>
    <row r="728" ht="15.75" customHeight="1">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c r="AH728" s="60"/>
      <c r="AI728" s="60"/>
      <c r="AJ728" s="60"/>
      <c r="AK728" s="60"/>
      <c r="AL728" s="60"/>
      <c r="AM728" s="60"/>
      <c r="AN728" s="60"/>
      <c r="AO728" s="60"/>
      <c r="AP728" s="60"/>
      <c r="AQ728" s="60"/>
      <c r="AR728" s="60"/>
      <c r="AS728" s="60"/>
      <c r="AT728" s="60"/>
      <c r="AU728" s="60"/>
      <c r="AV728" s="60"/>
      <c r="AW728" s="60"/>
      <c r="AX728" s="60"/>
      <c r="AY728" s="60"/>
      <c r="AZ728" s="60"/>
      <c r="BA728" s="60"/>
      <c r="BB728" s="60"/>
      <c r="BC728" s="60"/>
      <c r="BD728" s="60"/>
      <c r="BE728" s="60"/>
      <c r="BF728" s="60"/>
      <c r="BG728" s="60"/>
      <c r="BH728" s="60"/>
      <c r="BI728" s="60"/>
      <c r="BJ728" s="60"/>
      <c r="BK728" s="60"/>
      <c r="BL728" s="60"/>
      <c r="BM728" s="60"/>
      <c r="BN728" s="60"/>
      <c r="BO728" s="60"/>
      <c r="BP728" s="60"/>
      <c r="BQ728" s="60"/>
      <c r="BR728" s="60"/>
      <c r="BS728" s="60"/>
      <c r="BT728" s="60"/>
      <c r="BU728" s="60"/>
    </row>
    <row r="729" ht="15.75" customHeight="1">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c r="AH729" s="60"/>
      <c r="AI729" s="60"/>
      <c r="AJ729" s="60"/>
      <c r="AK729" s="60"/>
      <c r="AL729" s="60"/>
      <c r="AM729" s="60"/>
      <c r="AN729" s="60"/>
      <c r="AO729" s="60"/>
      <c r="AP729" s="60"/>
      <c r="AQ729" s="60"/>
      <c r="AR729" s="60"/>
      <c r="AS729" s="60"/>
      <c r="AT729" s="60"/>
      <c r="AU729" s="60"/>
      <c r="AV729" s="60"/>
      <c r="AW729" s="60"/>
      <c r="AX729" s="60"/>
      <c r="AY729" s="60"/>
      <c r="AZ729" s="60"/>
      <c r="BA729" s="60"/>
      <c r="BB729" s="60"/>
      <c r="BC729" s="60"/>
      <c r="BD729" s="60"/>
      <c r="BE729" s="60"/>
      <c r="BF729" s="60"/>
      <c r="BG729" s="60"/>
      <c r="BH729" s="60"/>
      <c r="BI729" s="60"/>
      <c r="BJ729" s="60"/>
      <c r="BK729" s="60"/>
      <c r="BL729" s="60"/>
      <c r="BM729" s="60"/>
      <c r="BN729" s="60"/>
      <c r="BO729" s="60"/>
      <c r="BP729" s="60"/>
      <c r="BQ729" s="60"/>
      <c r="BR729" s="60"/>
      <c r="BS729" s="60"/>
      <c r="BT729" s="60"/>
      <c r="BU729" s="60"/>
    </row>
    <row r="730" ht="15.75" customHeight="1">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c r="AH730" s="60"/>
      <c r="AI730" s="60"/>
      <c r="AJ730" s="60"/>
      <c r="AK730" s="60"/>
      <c r="AL730" s="60"/>
      <c r="AM730" s="60"/>
      <c r="AN730" s="60"/>
      <c r="AO730" s="60"/>
      <c r="AP730" s="60"/>
      <c r="AQ730" s="60"/>
      <c r="AR730" s="60"/>
      <c r="AS730" s="60"/>
      <c r="AT730" s="60"/>
      <c r="AU730" s="60"/>
      <c r="AV730" s="60"/>
      <c r="AW730" s="60"/>
      <c r="AX730" s="60"/>
      <c r="AY730" s="60"/>
      <c r="AZ730" s="60"/>
      <c r="BA730" s="60"/>
      <c r="BB730" s="60"/>
      <c r="BC730" s="60"/>
      <c r="BD730" s="60"/>
      <c r="BE730" s="60"/>
      <c r="BF730" s="60"/>
      <c r="BG730" s="60"/>
      <c r="BH730" s="60"/>
      <c r="BI730" s="60"/>
      <c r="BJ730" s="60"/>
      <c r="BK730" s="60"/>
      <c r="BL730" s="60"/>
      <c r="BM730" s="60"/>
      <c r="BN730" s="60"/>
      <c r="BO730" s="60"/>
      <c r="BP730" s="60"/>
      <c r="BQ730" s="60"/>
      <c r="BR730" s="60"/>
      <c r="BS730" s="60"/>
      <c r="BT730" s="60"/>
      <c r="BU730" s="60"/>
    </row>
    <row r="731" ht="15.75" customHeight="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c r="AH731" s="60"/>
      <c r="AI731" s="60"/>
      <c r="AJ731" s="60"/>
      <c r="AK731" s="60"/>
      <c r="AL731" s="60"/>
      <c r="AM731" s="60"/>
      <c r="AN731" s="60"/>
      <c r="AO731" s="60"/>
      <c r="AP731" s="60"/>
      <c r="AQ731" s="60"/>
      <c r="AR731" s="60"/>
      <c r="AS731" s="60"/>
      <c r="AT731" s="60"/>
      <c r="AU731" s="60"/>
      <c r="AV731" s="60"/>
      <c r="AW731" s="60"/>
      <c r="AX731" s="60"/>
      <c r="AY731" s="60"/>
      <c r="AZ731" s="60"/>
      <c r="BA731" s="60"/>
      <c r="BB731" s="60"/>
      <c r="BC731" s="60"/>
      <c r="BD731" s="60"/>
      <c r="BE731" s="60"/>
      <c r="BF731" s="60"/>
      <c r="BG731" s="60"/>
      <c r="BH731" s="60"/>
      <c r="BI731" s="60"/>
      <c r="BJ731" s="60"/>
      <c r="BK731" s="60"/>
      <c r="BL731" s="60"/>
      <c r="BM731" s="60"/>
      <c r="BN731" s="60"/>
      <c r="BO731" s="60"/>
      <c r="BP731" s="60"/>
      <c r="BQ731" s="60"/>
      <c r="BR731" s="60"/>
      <c r="BS731" s="60"/>
      <c r="BT731" s="60"/>
      <c r="BU731" s="60"/>
    </row>
    <row r="732" ht="15.75" customHeight="1">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c r="AH732" s="60"/>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0"/>
      <c r="BE732" s="60"/>
      <c r="BF732" s="60"/>
      <c r="BG732" s="60"/>
      <c r="BH732" s="60"/>
      <c r="BI732" s="60"/>
      <c r="BJ732" s="60"/>
      <c r="BK732" s="60"/>
      <c r="BL732" s="60"/>
      <c r="BM732" s="60"/>
      <c r="BN732" s="60"/>
      <c r="BO732" s="60"/>
      <c r="BP732" s="60"/>
      <c r="BQ732" s="60"/>
      <c r="BR732" s="60"/>
      <c r="BS732" s="60"/>
      <c r="BT732" s="60"/>
      <c r="BU732" s="60"/>
    </row>
    <row r="733" ht="15.75" customHeight="1">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c r="AH733" s="60"/>
      <c r="AI733" s="60"/>
      <c r="AJ733" s="60"/>
      <c r="AK733" s="60"/>
      <c r="AL733" s="60"/>
      <c r="AM733" s="60"/>
      <c r="AN733" s="60"/>
      <c r="AO733" s="60"/>
      <c r="AP733" s="60"/>
      <c r="AQ733" s="60"/>
      <c r="AR733" s="60"/>
      <c r="AS733" s="60"/>
      <c r="AT733" s="60"/>
      <c r="AU733" s="60"/>
      <c r="AV733" s="60"/>
      <c r="AW733" s="60"/>
      <c r="AX733" s="60"/>
      <c r="AY733" s="60"/>
      <c r="AZ733" s="60"/>
      <c r="BA733" s="60"/>
      <c r="BB733" s="60"/>
      <c r="BC733" s="60"/>
      <c r="BD733" s="60"/>
      <c r="BE733" s="60"/>
      <c r="BF733" s="60"/>
      <c r="BG733" s="60"/>
      <c r="BH733" s="60"/>
      <c r="BI733" s="60"/>
      <c r="BJ733" s="60"/>
      <c r="BK733" s="60"/>
      <c r="BL733" s="60"/>
      <c r="BM733" s="60"/>
      <c r="BN733" s="60"/>
      <c r="BO733" s="60"/>
      <c r="BP733" s="60"/>
      <c r="BQ733" s="60"/>
      <c r="BR733" s="60"/>
      <c r="BS733" s="60"/>
      <c r="BT733" s="60"/>
      <c r="BU733" s="60"/>
    </row>
    <row r="734" ht="15.75" customHeight="1">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c r="AH734" s="60"/>
      <c r="AI734" s="60"/>
      <c r="AJ734" s="60"/>
      <c r="AK734" s="60"/>
      <c r="AL734" s="60"/>
      <c r="AM734" s="60"/>
      <c r="AN734" s="60"/>
      <c r="AO734" s="60"/>
      <c r="AP734" s="60"/>
      <c r="AQ734" s="60"/>
      <c r="AR734" s="60"/>
      <c r="AS734" s="60"/>
      <c r="AT734" s="60"/>
      <c r="AU734" s="60"/>
      <c r="AV734" s="60"/>
      <c r="AW734" s="60"/>
      <c r="AX734" s="60"/>
      <c r="AY734" s="60"/>
      <c r="AZ734" s="60"/>
      <c r="BA734" s="60"/>
      <c r="BB734" s="60"/>
      <c r="BC734" s="60"/>
      <c r="BD734" s="60"/>
      <c r="BE734" s="60"/>
      <c r="BF734" s="60"/>
      <c r="BG734" s="60"/>
      <c r="BH734" s="60"/>
      <c r="BI734" s="60"/>
      <c r="BJ734" s="60"/>
      <c r="BK734" s="60"/>
      <c r="BL734" s="60"/>
      <c r="BM734" s="60"/>
      <c r="BN734" s="60"/>
      <c r="BO734" s="60"/>
      <c r="BP734" s="60"/>
      <c r="BQ734" s="60"/>
      <c r="BR734" s="60"/>
      <c r="BS734" s="60"/>
      <c r="BT734" s="60"/>
      <c r="BU734" s="60"/>
    </row>
    <row r="735" ht="15.75" customHeight="1">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c r="AH735" s="60"/>
      <c r="AI735" s="60"/>
      <c r="AJ735" s="60"/>
      <c r="AK735" s="60"/>
      <c r="AL735" s="60"/>
      <c r="AM735" s="60"/>
      <c r="AN735" s="60"/>
      <c r="AO735" s="60"/>
      <c r="AP735" s="60"/>
      <c r="AQ735" s="60"/>
      <c r="AR735" s="60"/>
      <c r="AS735" s="60"/>
      <c r="AT735" s="60"/>
      <c r="AU735" s="60"/>
      <c r="AV735" s="60"/>
      <c r="AW735" s="60"/>
      <c r="AX735" s="60"/>
      <c r="AY735" s="60"/>
      <c r="AZ735" s="60"/>
      <c r="BA735" s="60"/>
      <c r="BB735" s="60"/>
      <c r="BC735" s="60"/>
      <c r="BD735" s="60"/>
      <c r="BE735" s="60"/>
      <c r="BF735" s="60"/>
      <c r="BG735" s="60"/>
      <c r="BH735" s="60"/>
      <c r="BI735" s="60"/>
      <c r="BJ735" s="60"/>
      <c r="BK735" s="60"/>
      <c r="BL735" s="60"/>
      <c r="BM735" s="60"/>
      <c r="BN735" s="60"/>
      <c r="BO735" s="60"/>
      <c r="BP735" s="60"/>
      <c r="BQ735" s="60"/>
      <c r="BR735" s="60"/>
      <c r="BS735" s="60"/>
      <c r="BT735" s="60"/>
      <c r="BU735" s="60"/>
    </row>
    <row r="736" ht="15.75" customHeight="1">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c r="AH736" s="60"/>
      <c r="AI736" s="60"/>
      <c r="AJ736" s="60"/>
      <c r="AK736" s="60"/>
      <c r="AL736" s="60"/>
      <c r="AM736" s="60"/>
      <c r="AN736" s="60"/>
      <c r="AO736" s="60"/>
      <c r="AP736" s="60"/>
      <c r="AQ736" s="60"/>
      <c r="AR736" s="60"/>
      <c r="AS736" s="60"/>
      <c r="AT736" s="60"/>
      <c r="AU736" s="60"/>
      <c r="AV736" s="60"/>
      <c r="AW736" s="60"/>
      <c r="AX736" s="60"/>
      <c r="AY736" s="60"/>
      <c r="AZ736" s="60"/>
      <c r="BA736" s="60"/>
      <c r="BB736" s="60"/>
      <c r="BC736" s="60"/>
      <c r="BD736" s="60"/>
      <c r="BE736" s="60"/>
      <c r="BF736" s="60"/>
      <c r="BG736" s="60"/>
      <c r="BH736" s="60"/>
      <c r="BI736" s="60"/>
      <c r="BJ736" s="60"/>
      <c r="BK736" s="60"/>
      <c r="BL736" s="60"/>
      <c r="BM736" s="60"/>
      <c r="BN736" s="60"/>
      <c r="BO736" s="60"/>
      <c r="BP736" s="60"/>
      <c r="BQ736" s="60"/>
      <c r="BR736" s="60"/>
      <c r="BS736" s="60"/>
      <c r="BT736" s="60"/>
      <c r="BU736" s="60"/>
    </row>
    <row r="737" ht="15.75" customHeight="1">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c r="AH737" s="60"/>
      <c r="AI737" s="60"/>
      <c r="AJ737" s="60"/>
      <c r="AK737" s="60"/>
      <c r="AL737" s="60"/>
      <c r="AM737" s="60"/>
      <c r="AN737" s="60"/>
      <c r="AO737" s="60"/>
      <c r="AP737" s="60"/>
      <c r="AQ737" s="60"/>
      <c r="AR737" s="60"/>
      <c r="AS737" s="60"/>
      <c r="AT737" s="60"/>
      <c r="AU737" s="60"/>
      <c r="AV737" s="60"/>
      <c r="AW737" s="60"/>
      <c r="AX737" s="60"/>
      <c r="AY737" s="60"/>
      <c r="AZ737" s="60"/>
      <c r="BA737" s="60"/>
      <c r="BB737" s="60"/>
      <c r="BC737" s="60"/>
      <c r="BD737" s="60"/>
      <c r="BE737" s="60"/>
      <c r="BF737" s="60"/>
      <c r="BG737" s="60"/>
      <c r="BH737" s="60"/>
      <c r="BI737" s="60"/>
      <c r="BJ737" s="60"/>
      <c r="BK737" s="60"/>
      <c r="BL737" s="60"/>
      <c r="BM737" s="60"/>
      <c r="BN737" s="60"/>
      <c r="BO737" s="60"/>
      <c r="BP737" s="60"/>
      <c r="BQ737" s="60"/>
      <c r="BR737" s="60"/>
      <c r="BS737" s="60"/>
      <c r="BT737" s="60"/>
      <c r="BU737" s="60"/>
    </row>
    <row r="738" ht="15.75" customHeight="1">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c r="AH738" s="60"/>
      <c r="AI738" s="60"/>
      <c r="AJ738" s="60"/>
      <c r="AK738" s="60"/>
      <c r="AL738" s="60"/>
      <c r="AM738" s="60"/>
      <c r="AN738" s="60"/>
      <c r="AO738" s="60"/>
      <c r="AP738" s="60"/>
      <c r="AQ738" s="60"/>
      <c r="AR738" s="60"/>
      <c r="AS738" s="60"/>
      <c r="AT738" s="60"/>
      <c r="AU738" s="60"/>
      <c r="AV738" s="60"/>
      <c r="AW738" s="60"/>
      <c r="AX738" s="60"/>
      <c r="AY738" s="60"/>
      <c r="AZ738" s="60"/>
      <c r="BA738" s="60"/>
      <c r="BB738" s="60"/>
      <c r="BC738" s="60"/>
      <c r="BD738" s="60"/>
      <c r="BE738" s="60"/>
      <c r="BF738" s="60"/>
      <c r="BG738" s="60"/>
      <c r="BH738" s="60"/>
      <c r="BI738" s="60"/>
      <c r="BJ738" s="60"/>
      <c r="BK738" s="60"/>
      <c r="BL738" s="60"/>
      <c r="BM738" s="60"/>
      <c r="BN738" s="60"/>
      <c r="BO738" s="60"/>
      <c r="BP738" s="60"/>
      <c r="BQ738" s="60"/>
      <c r="BR738" s="60"/>
      <c r="BS738" s="60"/>
      <c r="BT738" s="60"/>
      <c r="BU738" s="60"/>
    </row>
    <row r="739"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c r="AH739" s="60"/>
      <c r="AI739" s="60"/>
      <c r="AJ739" s="60"/>
      <c r="AK739" s="60"/>
      <c r="AL739" s="60"/>
      <c r="AM739" s="60"/>
      <c r="AN739" s="60"/>
      <c r="AO739" s="60"/>
      <c r="AP739" s="60"/>
      <c r="AQ739" s="60"/>
      <c r="AR739" s="60"/>
      <c r="AS739" s="60"/>
      <c r="AT739" s="60"/>
      <c r="AU739" s="60"/>
      <c r="AV739" s="60"/>
      <c r="AW739" s="60"/>
      <c r="AX739" s="60"/>
      <c r="AY739" s="60"/>
      <c r="AZ739" s="60"/>
      <c r="BA739" s="60"/>
      <c r="BB739" s="60"/>
      <c r="BC739" s="60"/>
      <c r="BD739" s="60"/>
      <c r="BE739" s="60"/>
      <c r="BF739" s="60"/>
      <c r="BG739" s="60"/>
      <c r="BH739" s="60"/>
      <c r="BI739" s="60"/>
      <c r="BJ739" s="60"/>
      <c r="BK739" s="60"/>
      <c r="BL739" s="60"/>
      <c r="BM739" s="60"/>
      <c r="BN739" s="60"/>
      <c r="BO739" s="60"/>
      <c r="BP739" s="60"/>
      <c r="BQ739" s="60"/>
      <c r="BR739" s="60"/>
      <c r="BS739" s="60"/>
      <c r="BT739" s="60"/>
      <c r="BU739" s="60"/>
    </row>
    <row r="740"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c r="AH740" s="60"/>
      <c r="AI740" s="60"/>
      <c r="AJ740" s="60"/>
      <c r="AK740" s="60"/>
      <c r="AL740" s="60"/>
      <c r="AM740" s="60"/>
      <c r="AN740" s="60"/>
      <c r="AO740" s="60"/>
      <c r="AP740" s="60"/>
      <c r="AQ740" s="60"/>
      <c r="AR740" s="60"/>
      <c r="AS740" s="60"/>
      <c r="AT740" s="60"/>
      <c r="AU740" s="60"/>
      <c r="AV740" s="60"/>
      <c r="AW740" s="60"/>
      <c r="AX740" s="60"/>
      <c r="AY740" s="60"/>
      <c r="AZ740" s="60"/>
      <c r="BA740" s="60"/>
      <c r="BB740" s="60"/>
      <c r="BC740" s="60"/>
      <c r="BD740" s="60"/>
      <c r="BE740" s="60"/>
      <c r="BF740" s="60"/>
      <c r="BG740" s="60"/>
      <c r="BH740" s="60"/>
      <c r="BI740" s="60"/>
      <c r="BJ740" s="60"/>
      <c r="BK740" s="60"/>
      <c r="BL740" s="60"/>
      <c r="BM740" s="60"/>
      <c r="BN740" s="60"/>
      <c r="BO740" s="60"/>
      <c r="BP740" s="60"/>
      <c r="BQ740" s="60"/>
      <c r="BR740" s="60"/>
      <c r="BS740" s="60"/>
      <c r="BT740" s="60"/>
      <c r="BU740" s="60"/>
    </row>
    <row r="741"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c r="AH741" s="60"/>
      <c r="AI741" s="60"/>
      <c r="AJ741" s="60"/>
      <c r="AK741" s="60"/>
      <c r="AL741" s="60"/>
      <c r="AM741" s="60"/>
      <c r="AN741" s="60"/>
      <c r="AO741" s="60"/>
      <c r="AP741" s="60"/>
      <c r="AQ741" s="60"/>
      <c r="AR741" s="60"/>
      <c r="AS741" s="60"/>
      <c r="AT741" s="60"/>
      <c r="AU741" s="60"/>
      <c r="AV741" s="60"/>
      <c r="AW741" s="60"/>
      <c r="AX741" s="60"/>
      <c r="AY741" s="60"/>
      <c r="AZ741" s="60"/>
      <c r="BA741" s="60"/>
      <c r="BB741" s="60"/>
      <c r="BC741" s="60"/>
      <c r="BD741" s="60"/>
      <c r="BE741" s="60"/>
      <c r="BF741" s="60"/>
      <c r="BG741" s="60"/>
      <c r="BH741" s="60"/>
      <c r="BI741" s="60"/>
      <c r="BJ741" s="60"/>
      <c r="BK741" s="60"/>
      <c r="BL741" s="60"/>
      <c r="BM741" s="60"/>
      <c r="BN741" s="60"/>
      <c r="BO741" s="60"/>
      <c r="BP741" s="60"/>
      <c r="BQ741" s="60"/>
      <c r="BR741" s="60"/>
      <c r="BS741" s="60"/>
      <c r="BT741" s="60"/>
      <c r="BU741" s="60"/>
    </row>
    <row r="742"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c r="AH742" s="60"/>
      <c r="AI742" s="60"/>
      <c r="AJ742" s="60"/>
      <c r="AK742" s="60"/>
      <c r="AL742" s="60"/>
      <c r="AM742" s="60"/>
      <c r="AN742" s="60"/>
      <c r="AO742" s="60"/>
      <c r="AP742" s="60"/>
      <c r="AQ742" s="60"/>
      <c r="AR742" s="60"/>
      <c r="AS742" s="60"/>
      <c r="AT742" s="60"/>
      <c r="AU742" s="60"/>
      <c r="AV742" s="60"/>
      <c r="AW742" s="60"/>
      <c r="AX742" s="60"/>
      <c r="AY742" s="60"/>
      <c r="AZ742" s="60"/>
      <c r="BA742" s="60"/>
      <c r="BB742" s="60"/>
      <c r="BC742" s="60"/>
      <c r="BD742" s="60"/>
      <c r="BE742" s="60"/>
      <c r="BF742" s="60"/>
      <c r="BG742" s="60"/>
      <c r="BH742" s="60"/>
      <c r="BI742" s="60"/>
      <c r="BJ742" s="60"/>
      <c r="BK742" s="60"/>
      <c r="BL742" s="60"/>
      <c r="BM742" s="60"/>
      <c r="BN742" s="60"/>
      <c r="BO742" s="60"/>
      <c r="BP742" s="60"/>
      <c r="BQ742" s="60"/>
      <c r="BR742" s="60"/>
      <c r="BS742" s="60"/>
      <c r="BT742" s="60"/>
      <c r="BU742" s="60"/>
    </row>
    <row r="74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c r="AH743" s="60"/>
      <c r="AI743" s="60"/>
      <c r="AJ743" s="60"/>
      <c r="AK743" s="60"/>
      <c r="AL743" s="60"/>
      <c r="AM743" s="60"/>
      <c r="AN743" s="60"/>
      <c r="AO743" s="60"/>
      <c r="AP743" s="60"/>
      <c r="AQ743" s="60"/>
      <c r="AR743" s="60"/>
      <c r="AS743" s="60"/>
      <c r="AT743" s="60"/>
      <c r="AU743" s="60"/>
      <c r="AV743" s="60"/>
      <c r="AW743" s="60"/>
      <c r="AX743" s="60"/>
      <c r="AY743" s="60"/>
      <c r="AZ743" s="60"/>
      <c r="BA743" s="60"/>
      <c r="BB743" s="60"/>
      <c r="BC743" s="60"/>
      <c r="BD743" s="60"/>
      <c r="BE743" s="60"/>
      <c r="BF743" s="60"/>
      <c r="BG743" s="60"/>
      <c r="BH743" s="60"/>
      <c r="BI743" s="60"/>
      <c r="BJ743" s="60"/>
      <c r="BK743" s="60"/>
      <c r="BL743" s="60"/>
      <c r="BM743" s="60"/>
      <c r="BN743" s="60"/>
      <c r="BO743" s="60"/>
      <c r="BP743" s="60"/>
      <c r="BQ743" s="60"/>
      <c r="BR743" s="60"/>
      <c r="BS743" s="60"/>
      <c r="BT743" s="60"/>
      <c r="BU743" s="60"/>
    </row>
    <row r="744"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c r="AH744" s="60"/>
      <c r="AI744" s="60"/>
      <c r="AJ744" s="60"/>
      <c r="AK744" s="60"/>
      <c r="AL744" s="60"/>
      <c r="AM744" s="60"/>
      <c r="AN744" s="60"/>
      <c r="AO744" s="60"/>
      <c r="AP744" s="60"/>
      <c r="AQ744" s="60"/>
      <c r="AR744" s="60"/>
      <c r="AS744" s="60"/>
      <c r="AT744" s="60"/>
      <c r="AU744" s="60"/>
      <c r="AV744" s="60"/>
      <c r="AW744" s="60"/>
      <c r="AX744" s="60"/>
      <c r="AY744" s="60"/>
      <c r="AZ744" s="60"/>
      <c r="BA744" s="60"/>
      <c r="BB744" s="60"/>
      <c r="BC744" s="60"/>
      <c r="BD744" s="60"/>
      <c r="BE744" s="60"/>
      <c r="BF744" s="60"/>
      <c r="BG744" s="60"/>
      <c r="BH744" s="60"/>
      <c r="BI744" s="60"/>
      <c r="BJ744" s="60"/>
      <c r="BK744" s="60"/>
      <c r="BL744" s="60"/>
      <c r="BM744" s="60"/>
      <c r="BN744" s="60"/>
      <c r="BO744" s="60"/>
      <c r="BP744" s="60"/>
      <c r="BQ744" s="60"/>
      <c r="BR744" s="60"/>
      <c r="BS744" s="60"/>
      <c r="BT744" s="60"/>
      <c r="BU744" s="60"/>
    </row>
    <row r="745" ht="15.75" customHeight="1">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c r="AH745" s="60"/>
      <c r="AI745" s="60"/>
      <c r="AJ745" s="60"/>
      <c r="AK745" s="60"/>
      <c r="AL745" s="60"/>
      <c r="AM745" s="60"/>
      <c r="AN745" s="60"/>
      <c r="AO745" s="60"/>
      <c r="AP745" s="60"/>
      <c r="AQ745" s="60"/>
      <c r="AR745" s="60"/>
      <c r="AS745" s="60"/>
      <c r="AT745" s="60"/>
      <c r="AU745" s="60"/>
      <c r="AV745" s="60"/>
      <c r="AW745" s="60"/>
      <c r="AX745" s="60"/>
      <c r="AY745" s="60"/>
      <c r="AZ745" s="60"/>
      <c r="BA745" s="60"/>
      <c r="BB745" s="60"/>
      <c r="BC745" s="60"/>
      <c r="BD745" s="60"/>
      <c r="BE745" s="60"/>
      <c r="BF745" s="60"/>
      <c r="BG745" s="60"/>
      <c r="BH745" s="60"/>
      <c r="BI745" s="60"/>
      <c r="BJ745" s="60"/>
      <c r="BK745" s="60"/>
      <c r="BL745" s="60"/>
      <c r="BM745" s="60"/>
      <c r="BN745" s="60"/>
      <c r="BO745" s="60"/>
      <c r="BP745" s="60"/>
      <c r="BQ745" s="60"/>
      <c r="BR745" s="60"/>
      <c r="BS745" s="60"/>
      <c r="BT745" s="60"/>
      <c r="BU745" s="60"/>
    </row>
    <row r="746" ht="15.75" customHeight="1">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c r="AH746" s="60"/>
      <c r="AI746" s="60"/>
      <c r="AJ746" s="60"/>
      <c r="AK746" s="60"/>
      <c r="AL746" s="60"/>
      <c r="AM746" s="60"/>
      <c r="AN746" s="60"/>
      <c r="AO746" s="60"/>
      <c r="AP746" s="60"/>
      <c r="AQ746" s="60"/>
      <c r="AR746" s="60"/>
      <c r="AS746" s="60"/>
      <c r="AT746" s="60"/>
      <c r="AU746" s="60"/>
      <c r="AV746" s="60"/>
      <c r="AW746" s="60"/>
      <c r="AX746" s="60"/>
      <c r="AY746" s="60"/>
      <c r="AZ746" s="60"/>
      <c r="BA746" s="60"/>
      <c r="BB746" s="60"/>
      <c r="BC746" s="60"/>
      <c r="BD746" s="60"/>
      <c r="BE746" s="60"/>
      <c r="BF746" s="60"/>
      <c r="BG746" s="60"/>
      <c r="BH746" s="60"/>
      <c r="BI746" s="60"/>
      <c r="BJ746" s="60"/>
      <c r="BK746" s="60"/>
      <c r="BL746" s="60"/>
      <c r="BM746" s="60"/>
      <c r="BN746" s="60"/>
      <c r="BO746" s="60"/>
      <c r="BP746" s="60"/>
      <c r="BQ746" s="60"/>
      <c r="BR746" s="60"/>
      <c r="BS746" s="60"/>
      <c r="BT746" s="60"/>
      <c r="BU746" s="60"/>
    </row>
    <row r="747" ht="15.75" customHeight="1">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c r="AH747" s="60"/>
      <c r="AI747" s="60"/>
      <c r="AJ747" s="60"/>
      <c r="AK747" s="60"/>
      <c r="AL747" s="60"/>
      <c r="AM747" s="60"/>
      <c r="AN747" s="60"/>
      <c r="AO747" s="60"/>
      <c r="AP747" s="60"/>
      <c r="AQ747" s="60"/>
      <c r="AR747" s="60"/>
      <c r="AS747" s="60"/>
      <c r="AT747" s="60"/>
      <c r="AU747" s="60"/>
      <c r="AV747" s="60"/>
      <c r="AW747" s="60"/>
      <c r="AX747" s="60"/>
      <c r="AY747" s="60"/>
      <c r="AZ747" s="60"/>
      <c r="BA747" s="60"/>
      <c r="BB747" s="60"/>
      <c r="BC747" s="60"/>
      <c r="BD747" s="60"/>
      <c r="BE747" s="60"/>
      <c r="BF747" s="60"/>
      <c r="BG747" s="60"/>
      <c r="BH747" s="60"/>
      <c r="BI747" s="60"/>
      <c r="BJ747" s="60"/>
      <c r="BK747" s="60"/>
      <c r="BL747" s="60"/>
      <c r="BM747" s="60"/>
      <c r="BN747" s="60"/>
      <c r="BO747" s="60"/>
      <c r="BP747" s="60"/>
      <c r="BQ747" s="60"/>
      <c r="BR747" s="60"/>
      <c r="BS747" s="60"/>
      <c r="BT747" s="60"/>
      <c r="BU747" s="60"/>
    </row>
    <row r="748" ht="15.75" customHeight="1">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c r="AH748" s="60"/>
      <c r="AI748" s="60"/>
      <c r="AJ748" s="60"/>
      <c r="AK748" s="60"/>
      <c r="AL748" s="60"/>
      <c r="AM748" s="60"/>
      <c r="AN748" s="60"/>
      <c r="AO748" s="60"/>
      <c r="AP748" s="60"/>
      <c r="AQ748" s="60"/>
      <c r="AR748" s="60"/>
      <c r="AS748" s="60"/>
      <c r="AT748" s="60"/>
      <c r="AU748" s="60"/>
      <c r="AV748" s="60"/>
      <c r="AW748" s="60"/>
      <c r="AX748" s="60"/>
      <c r="AY748" s="60"/>
      <c r="AZ748" s="60"/>
      <c r="BA748" s="60"/>
      <c r="BB748" s="60"/>
      <c r="BC748" s="60"/>
      <c r="BD748" s="60"/>
      <c r="BE748" s="60"/>
      <c r="BF748" s="60"/>
      <c r="BG748" s="60"/>
      <c r="BH748" s="60"/>
      <c r="BI748" s="60"/>
      <c r="BJ748" s="60"/>
      <c r="BK748" s="60"/>
      <c r="BL748" s="60"/>
      <c r="BM748" s="60"/>
      <c r="BN748" s="60"/>
      <c r="BO748" s="60"/>
      <c r="BP748" s="60"/>
      <c r="BQ748" s="60"/>
      <c r="BR748" s="60"/>
      <c r="BS748" s="60"/>
      <c r="BT748" s="60"/>
      <c r="BU748" s="60"/>
    </row>
    <row r="749" ht="15.75" customHeight="1">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c r="AH749" s="60"/>
      <c r="AI749" s="60"/>
      <c r="AJ749" s="60"/>
      <c r="AK749" s="60"/>
      <c r="AL749" s="60"/>
      <c r="AM749" s="60"/>
      <c r="AN749" s="60"/>
      <c r="AO749" s="60"/>
      <c r="AP749" s="60"/>
      <c r="AQ749" s="60"/>
      <c r="AR749" s="60"/>
      <c r="AS749" s="60"/>
      <c r="AT749" s="60"/>
      <c r="AU749" s="60"/>
      <c r="AV749" s="60"/>
      <c r="AW749" s="60"/>
      <c r="AX749" s="60"/>
      <c r="AY749" s="60"/>
      <c r="AZ749" s="60"/>
      <c r="BA749" s="60"/>
      <c r="BB749" s="60"/>
      <c r="BC749" s="60"/>
      <c r="BD749" s="60"/>
      <c r="BE749" s="60"/>
      <c r="BF749" s="60"/>
      <c r="BG749" s="60"/>
      <c r="BH749" s="60"/>
      <c r="BI749" s="60"/>
      <c r="BJ749" s="60"/>
      <c r="BK749" s="60"/>
      <c r="BL749" s="60"/>
      <c r="BM749" s="60"/>
      <c r="BN749" s="60"/>
      <c r="BO749" s="60"/>
      <c r="BP749" s="60"/>
      <c r="BQ749" s="60"/>
      <c r="BR749" s="60"/>
      <c r="BS749" s="60"/>
      <c r="BT749" s="60"/>
      <c r="BU749" s="60"/>
    </row>
    <row r="750" ht="15.75" customHeight="1">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c r="AH750" s="60"/>
      <c r="AI750" s="60"/>
      <c r="AJ750" s="60"/>
      <c r="AK750" s="60"/>
      <c r="AL750" s="60"/>
      <c r="AM750" s="60"/>
      <c r="AN750" s="60"/>
      <c r="AO750" s="60"/>
      <c r="AP750" s="60"/>
      <c r="AQ750" s="60"/>
      <c r="AR750" s="60"/>
      <c r="AS750" s="60"/>
      <c r="AT750" s="60"/>
      <c r="AU750" s="60"/>
      <c r="AV750" s="60"/>
      <c r="AW750" s="60"/>
      <c r="AX750" s="60"/>
      <c r="AY750" s="60"/>
      <c r="AZ750" s="60"/>
      <c r="BA750" s="60"/>
      <c r="BB750" s="60"/>
      <c r="BC750" s="60"/>
      <c r="BD750" s="60"/>
      <c r="BE750" s="60"/>
      <c r="BF750" s="60"/>
      <c r="BG750" s="60"/>
      <c r="BH750" s="60"/>
      <c r="BI750" s="60"/>
      <c r="BJ750" s="60"/>
      <c r="BK750" s="60"/>
      <c r="BL750" s="60"/>
      <c r="BM750" s="60"/>
      <c r="BN750" s="60"/>
      <c r="BO750" s="60"/>
      <c r="BP750" s="60"/>
      <c r="BQ750" s="60"/>
      <c r="BR750" s="60"/>
      <c r="BS750" s="60"/>
      <c r="BT750" s="60"/>
      <c r="BU750" s="60"/>
    </row>
    <row r="751" ht="15.75" customHeight="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c r="AH751" s="60"/>
      <c r="AI751" s="60"/>
      <c r="AJ751" s="60"/>
      <c r="AK751" s="60"/>
      <c r="AL751" s="60"/>
      <c r="AM751" s="60"/>
      <c r="AN751" s="60"/>
      <c r="AO751" s="60"/>
      <c r="AP751" s="60"/>
      <c r="AQ751" s="60"/>
      <c r="AR751" s="60"/>
      <c r="AS751" s="60"/>
      <c r="AT751" s="60"/>
      <c r="AU751" s="60"/>
      <c r="AV751" s="60"/>
      <c r="AW751" s="60"/>
      <c r="AX751" s="60"/>
      <c r="AY751" s="60"/>
      <c r="AZ751" s="60"/>
      <c r="BA751" s="60"/>
      <c r="BB751" s="60"/>
      <c r="BC751" s="60"/>
      <c r="BD751" s="60"/>
      <c r="BE751" s="60"/>
      <c r="BF751" s="60"/>
      <c r="BG751" s="60"/>
      <c r="BH751" s="60"/>
      <c r="BI751" s="60"/>
      <c r="BJ751" s="60"/>
      <c r="BK751" s="60"/>
      <c r="BL751" s="60"/>
      <c r="BM751" s="60"/>
      <c r="BN751" s="60"/>
      <c r="BO751" s="60"/>
      <c r="BP751" s="60"/>
      <c r="BQ751" s="60"/>
      <c r="BR751" s="60"/>
      <c r="BS751" s="60"/>
      <c r="BT751" s="60"/>
      <c r="BU751" s="60"/>
    </row>
    <row r="752" ht="15.75" customHeight="1">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c r="AH752" s="60"/>
      <c r="AI752" s="60"/>
      <c r="AJ752" s="60"/>
      <c r="AK752" s="60"/>
      <c r="AL752" s="60"/>
      <c r="AM752" s="60"/>
      <c r="AN752" s="60"/>
      <c r="AO752" s="60"/>
      <c r="AP752" s="60"/>
      <c r="AQ752" s="60"/>
      <c r="AR752" s="60"/>
      <c r="AS752" s="60"/>
      <c r="AT752" s="60"/>
      <c r="AU752" s="60"/>
      <c r="AV752" s="60"/>
      <c r="AW752" s="60"/>
      <c r="AX752" s="60"/>
      <c r="AY752" s="60"/>
      <c r="AZ752" s="60"/>
      <c r="BA752" s="60"/>
      <c r="BB752" s="60"/>
      <c r="BC752" s="60"/>
      <c r="BD752" s="60"/>
      <c r="BE752" s="60"/>
      <c r="BF752" s="60"/>
      <c r="BG752" s="60"/>
      <c r="BH752" s="60"/>
      <c r="BI752" s="60"/>
      <c r="BJ752" s="60"/>
      <c r="BK752" s="60"/>
      <c r="BL752" s="60"/>
      <c r="BM752" s="60"/>
      <c r="BN752" s="60"/>
      <c r="BO752" s="60"/>
      <c r="BP752" s="60"/>
      <c r="BQ752" s="60"/>
      <c r="BR752" s="60"/>
      <c r="BS752" s="60"/>
      <c r="BT752" s="60"/>
      <c r="BU752" s="60"/>
    </row>
    <row r="753" ht="15.75" customHeight="1">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c r="AH753" s="60"/>
      <c r="AI753" s="60"/>
      <c r="AJ753" s="60"/>
      <c r="AK753" s="60"/>
      <c r="AL753" s="60"/>
      <c r="AM753" s="60"/>
      <c r="AN753" s="60"/>
      <c r="AO753" s="60"/>
      <c r="AP753" s="60"/>
      <c r="AQ753" s="60"/>
      <c r="AR753" s="60"/>
      <c r="AS753" s="60"/>
      <c r="AT753" s="60"/>
      <c r="AU753" s="60"/>
      <c r="AV753" s="60"/>
      <c r="AW753" s="60"/>
      <c r="AX753" s="60"/>
      <c r="AY753" s="60"/>
      <c r="AZ753" s="60"/>
      <c r="BA753" s="60"/>
      <c r="BB753" s="60"/>
      <c r="BC753" s="60"/>
      <c r="BD753" s="60"/>
      <c r="BE753" s="60"/>
      <c r="BF753" s="60"/>
      <c r="BG753" s="60"/>
      <c r="BH753" s="60"/>
      <c r="BI753" s="60"/>
      <c r="BJ753" s="60"/>
      <c r="BK753" s="60"/>
      <c r="BL753" s="60"/>
      <c r="BM753" s="60"/>
      <c r="BN753" s="60"/>
      <c r="BO753" s="60"/>
      <c r="BP753" s="60"/>
      <c r="BQ753" s="60"/>
      <c r="BR753" s="60"/>
      <c r="BS753" s="60"/>
      <c r="BT753" s="60"/>
      <c r="BU753" s="60"/>
    </row>
    <row r="754" ht="15.75" customHeight="1">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c r="AH754" s="60"/>
      <c r="AI754" s="60"/>
      <c r="AJ754" s="60"/>
      <c r="AK754" s="60"/>
      <c r="AL754" s="60"/>
      <c r="AM754" s="60"/>
      <c r="AN754" s="60"/>
      <c r="AO754" s="60"/>
      <c r="AP754" s="60"/>
      <c r="AQ754" s="60"/>
      <c r="AR754" s="60"/>
      <c r="AS754" s="60"/>
      <c r="AT754" s="60"/>
      <c r="AU754" s="60"/>
      <c r="AV754" s="60"/>
      <c r="AW754" s="60"/>
      <c r="AX754" s="60"/>
      <c r="AY754" s="60"/>
      <c r="AZ754" s="60"/>
      <c r="BA754" s="60"/>
      <c r="BB754" s="60"/>
      <c r="BC754" s="60"/>
      <c r="BD754" s="60"/>
      <c r="BE754" s="60"/>
      <c r="BF754" s="60"/>
      <c r="BG754" s="60"/>
      <c r="BH754" s="60"/>
      <c r="BI754" s="60"/>
      <c r="BJ754" s="60"/>
      <c r="BK754" s="60"/>
      <c r="BL754" s="60"/>
      <c r="BM754" s="60"/>
      <c r="BN754" s="60"/>
      <c r="BO754" s="60"/>
      <c r="BP754" s="60"/>
      <c r="BQ754" s="60"/>
      <c r="BR754" s="60"/>
      <c r="BS754" s="60"/>
      <c r="BT754" s="60"/>
      <c r="BU754" s="60"/>
    </row>
    <row r="755" ht="15.75" customHeight="1">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c r="AH755" s="60"/>
      <c r="AI755" s="60"/>
      <c r="AJ755" s="60"/>
      <c r="AK755" s="60"/>
      <c r="AL755" s="60"/>
      <c r="AM755" s="60"/>
      <c r="AN755" s="60"/>
      <c r="AO755" s="60"/>
      <c r="AP755" s="60"/>
      <c r="AQ755" s="60"/>
      <c r="AR755" s="60"/>
      <c r="AS755" s="60"/>
      <c r="AT755" s="60"/>
      <c r="AU755" s="60"/>
      <c r="AV755" s="60"/>
      <c r="AW755" s="60"/>
      <c r="AX755" s="60"/>
      <c r="AY755" s="60"/>
      <c r="AZ755" s="60"/>
      <c r="BA755" s="60"/>
      <c r="BB755" s="60"/>
      <c r="BC755" s="60"/>
      <c r="BD755" s="60"/>
      <c r="BE755" s="60"/>
      <c r="BF755" s="60"/>
      <c r="BG755" s="60"/>
      <c r="BH755" s="60"/>
      <c r="BI755" s="60"/>
      <c r="BJ755" s="60"/>
      <c r="BK755" s="60"/>
      <c r="BL755" s="60"/>
      <c r="BM755" s="60"/>
      <c r="BN755" s="60"/>
      <c r="BO755" s="60"/>
      <c r="BP755" s="60"/>
      <c r="BQ755" s="60"/>
      <c r="BR755" s="60"/>
      <c r="BS755" s="60"/>
      <c r="BT755" s="60"/>
      <c r="BU755" s="60"/>
    </row>
    <row r="756" ht="15.75" customHeight="1">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c r="AH756" s="60"/>
      <c r="AI756" s="60"/>
      <c r="AJ756" s="60"/>
      <c r="AK756" s="60"/>
      <c r="AL756" s="60"/>
      <c r="AM756" s="60"/>
      <c r="AN756" s="60"/>
      <c r="AO756" s="60"/>
      <c r="AP756" s="60"/>
      <c r="AQ756" s="60"/>
      <c r="AR756" s="60"/>
      <c r="AS756" s="60"/>
      <c r="AT756" s="60"/>
      <c r="AU756" s="60"/>
      <c r="AV756" s="60"/>
      <c r="AW756" s="60"/>
      <c r="AX756" s="60"/>
      <c r="AY756" s="60"/>
      <c r="AZ756" s="60"/>
      <c r="BA756" s="60"/>
      <c r="BB756" s="60"/>
      <c r="BC756" s="60"/>
      <c r="BD756" s="60"/>
      <c r="BE756" s="60"/>
      <c r="BF756" s="60"/>
      <c r="BG756" s="60"/>
      <c r="BH756" s="60"/>
      <c r="BI756" s="60"/>
      <c r="BJ756" s="60"/>
      <c r="BK756" s="60"/>
      <c r="BL756" s="60"/>
      <c r="BM756" s="60"/>
      <c r="BN756" s="60"/>
      <c r="BO756" s="60"/>
      <c r="BP756" s="60"/>
      <c r="BQ756" s="60"/>
      <c r="BR756" s="60"/>
      <c r="BS756" s="60"/>
      <c r="BT756" s="60"/>
      <c r="BU756" s="60"/>
    </row>
    <row r="757" ht="15.75" customHeight="1">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c r="AH757" s="60"/>
      <c r="AI757" s="60"/>
      <c r="AJ757" s="60"/>
      <c r="AK757" s="60"/>
      <c r="AL757" s="60"/>
      <c r="AM757" s="60"/>
      <c r="AN757" s="60"/>
      <c r="AO757" s="60"/>
      <c r="AP757" s="60"/>
      <c r="AQ757" s="60"/>
      <c r="AR757" s="60"/>
      <c r="AS757" s="60"/>
      <c r="AT757" s="60"/>
      <c r="AU757" s="60"/>
      <c r="AV757" s="60"/>
      <c r="AW757" s="60"/>
      <c r="AX757" s="60"/>
      <c r="AY757" s="60"/>
      <c r="AZ757" s="60"/>
      <c r="BA757" s="60"/>
      <c r="BB757" s="60"/>
      <c r="BC757" s="60"/>
      <c r="BD757" s="60"/>
      <c r="BE757" s="60"/>
      <c r="BF757" s="60"/>
      <c r="BG757" s="60"/>
      <c r="BH757" s="60"/>
      <c r="BI757" s="60"/>
      <c r="BJ757" s="60"/>
      <c r="BK757" s="60"/>
      <c r="BL757" s="60"/>
      <c r="BM757" s="60"/>
      <c r="BN757" s="60"/>
      <c r="BO757" s="60"/>
      <c r="BP757" s="60"/>
      <c r="BQ757" s="60"/>
      <c r="BR757" s="60"/>
      <c r="BS757" s="60"/>
      <c r="BT757" s="60"/>
      <c r="BU757" s="60"/>
    </row>
    <row r="758" ht="15.75" customHeight="1">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c r="AH758" s="60"/>
      <c r="AI758" s="60"/>
      <c r="AJ758" s="60"/>
      <c r="AK758" s="60"/>
      <c r="AL758" s="60"/>
      <c r="AM758" s="60"/>
      <c r="AN758" s="60"/>
      <c r="AO758" s="60"/>
      <c r="AP758" s="60"/>
      <c r="AQ758" s="60"/>
      <c r="AR758" s="60"/>
      <c r="AS758" s="60"/>
      <c r="AT758" s="60"/>
      <c r="AU758" s="60"/>
      <c r="AV758" s="60"/>
      <c r="AW758" s="60"/>
      <c r="AX758" s="60"/>
      <c r="AY758" s="60"/>
      <c r="AZ758" s="60"/>
      <c r="BA758" s="60"/>
      <c r="BB758" s="60"/>
      <c r="BC758" s="60"/>
      <c r="BD758" s="60"/>
      <c r="BE758" s="60"/>
      <c r="BF758" s="60"/>
      <c r="BG758" s="60"/>
      <c r="BH758" s="60"/>
      <c r="BI758" s="60"/>
      <c r="BJ758" s="60"/>
      <c r="BK758" s="60"/>
      <c r="BL758" s="60"/>
      <c r="BM758" s="60"/>
      <c r="BN758" s="60"/>
      <c r="BO758" s="60"/>
      <c r="BP758" s="60"/>
      <c r="BQ758" s="60"/>
      <c r="BR758" s="60"/>
      <c r="BS758" s="60"/>
      <c r="BT758" s="60"/>
      <c r="BU758" s="60"/>
    </row>
    <row r="759" ht="15.75" customHeight="1">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c r="AH759" s="60"/>
      <c r="AI759" s="60"/>
      <c r="AJ759" s="60"/>
      <c r="AK759" s="60"/>
      <c r="AL759" s="60"/>
      <c r="AM759" s="60"/>
      <c r="AN759" s="60"/>
      <c r="AO759" s="60"/>
      <c r="AP759" s="60"/>
      <c r="AQ759" s="60"/>
      <c r="AR759" s="60"/>
      <c r="AS759" s="60"/>
      <c r="AT759" s="60"/>
      <c r="AU759" s="60"/>
      <c r="AV759" s="60"/>
      <c r="AW759" s="60"/>
      <c r="AX759" s="60"/>
      <c r="AY759" s="60"/>
      <c r="AZ759" s="60"/>
      <c r="BA759" s="60"/>
      <c r="BB759" s="60"/>
      <c r="BC759" s="60"/>
      <c r="BD759" s="60"/>
      <c r="BE759" s="60"/>
      <c r="BF759" s="60"/>
      <c r="BG759" s="60"/>
      <c r="BH759" s="60"/>
      <c r="BI759" s="60"/>
      <c r="BJ759" s="60"/>
      <c r="BK759" s="60"/>
      <c r="BL759" s="60"/>
      <c r="BM759" s="60"/>
      <c r="BN759" s="60"/>
      <c r="BO759" s="60"/>
      <c r="BP759" s="60"/>
      <c r="BQ759" s="60"/>
      <c r="BR759" s="60"/>
      <c r="BS759" s="60"/>
      <c r="BT759" s="60"/>
      <c r="BU759" s="60"/>
    </row>
    <row r="760" ht="15.75" customHeight="1">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c r="AH760" s="60"/>
      <c r="AI760" s="60"/>
      <c r="AJ760" s="60"/>
      <c r="AK760" s="60"/>
      <c r="AL760" s="60"/>
      <c r="AM760" s="60"/>
      <c r="AN760" s="60"/>
      <c r="AO760" s="60"/>
      <c r="AP760" s="60"/>
      <c r="AQ760" s="60"/>
      <c r="AR760" s="60"/>
      <c r="AS760" s="60"/>
      <c r="AT760" s="60"/>
      <c r="AU760" s="60"/>
      <c r="AV760" s="60"/>
      <c r="AW760" s="60"/>
      <c r="AX760" s="60"/>
      <c r="AY760" s="60"/>
      <c r="AZ760" s="60"/>
      <c r="BA760" s="60"/>
      <c r="BB760" s="60"/>
      <c r="BC760" s="60"/>
      <c r="BD760" s="60"/>
      <c r="BE760" s="60"/>
      <c r="BF760" s="60"/>
      <c r="BG760" s="60"/>
      <c r="BH760" s="60"/>
      <c r="BI760" s="60"/>
      <c r="BJ760" s="60"/>
      <c r="BK760" s="60"/>
      <c r="BL760" s="60"/>
      <c r="BM760" s="60"/>
      <c r="BN760" s="60"/>
      <c r="BO760" s="60"/>
      <c r="BP760" s="60"/>
      <c r="BQ760" s="60"/>
      <c r="BR760" s="60"/>
      <c r="BS760" s="60"/>
      <c r="BT760" s="60"/>
      <c r="BU760" s="60"/>
    </row>
    <row r="761" ht="15.75" customHeight="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c r="AH761" s="60"/>
      <c r="AI761" s="60"/>
      <c r="AJ761" s="60"/>
      <c r="AK761" s="60"/>
      <c r="AL761" s="60"/>
      <c r="AM761" s="60"/>
      <c r="AN761" s="60"/>
      <c r="AO761" s="60"/>
      <c r="AP761" s="60"/>
      <c r="AQ761" s="60"/>
      <c r="AR761" s="60"/>
      <c r="AS761" s="60"/>
      <c r="AT761" s="60"/>
      <c r="AU761" s="60"/>
      <c r="AV761" s="60"/>
      <c r="AW761" s="60"/>
      <c r="AX761" s="60"/>
      <c r="AY761" s="60"/>
      <c r="AZ761" s="60"/>
      <c r="BA761" s="60"/>
      <c r="BB761" s="60"/>
      <c r="BC761" s="60"/>
      <c r="BD761" s="60"/>
      <c r="BE761" s="60"/>
      <c r="BF761" s="60"/>
      <c r="BG761" s="60"/>
      <c r="BH761" s="60"/>
      <c r="BI761" s="60"/>
      <c r="BJ761" s="60"/>
      <c r="BK761" s="60"/>
      <c r="BL761" s="60"/>
      <c r="BM761" s="60"/>
      <c r="BN761" s="60"/>
      <c r="BO761" s="60"/>
      <c r="BP761" s="60"/>
      <c r="BQ761" s="60"/>
      <c r="BR761" s="60"/>
      <c r="BS761" s="60"/>
      <c r="BT761" s="60"/>
      <c r="BU761" s="60"/>
    </row>
    <row r="762" ht="15.75" customHeight="1">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c r="AH762" s="60"/>
      <c r="AI762" s="60"/>
      <c r="AJ762" s="60"/>
      <c r="AK762" s="60"/>
      <c r="AL762" s="60"/>
      <c r="AM762" s="60"/>
      <c r="AN762" s="60"/>
      <c r="AO762" s="60"/>
      <c r="AP762" s="60"/>
      <c r="AQ762" s="60"/>
      <c r="AR762" s="60"/>
      <c r="AS762" s="60"/>
      <c r="AT762" s="60"/>
      <c r="AU762" s="60"/>
      <c r="AV762" s="60"/>
      <c r="AW762" s="60"/>
      <c r="AX762" s="60"/>
      <c r="AY762" s="60"/>
      <c r="AZ762" s="60"/>
      <c r="BA762" s="60"/>
      <c r="BB762" s="60"/>
      <c r="BC762" s="60"/>
      <c r="BD762" s="60"/>
      <c r="BE762" s="60"/>
      <c r="BF762" s="60"/>
      <c r="BG762" s="60"/>
      <c r="BH762" s="60"/>
      <c r="BI762" s="60"/>
      <c r="BJ762" s="60"/>
      <c r="BK762" s="60"/>
      <c r="BL762" s="60"/>
      <c r="BM762" s="60"/>
      <c r="BN762" s="60"/>
      <c r="BO762" s="60"/>
      <c r="BP762" s="60"/>
      <c r="BQ762" s="60"/>
      <c r="BR762" s="60"/>
      <c r="BS762" s="60"/>
      <c r="BT762" s="60"/>
      <c r="BU762" s="60"/>
    </row>
    <row r="7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c r="AH763" s="60"/>
      <c r="AI763" s="60"/>
      <c r="AJ763" s="60"/>
      <c r="AK763" s="60"/>
      <c r="AL763" s="60"/>
      <c r="AM763" s="60"/>
      <c r="AN763" s="60"/>
      <c r="AO763" s="60"/>
      <c r="AP763" s="60"/>
      <c r="AQ763" s="60"/>
      <c r="AR763" s="60"/>
      <c r="AS763" s="60"/>
      <c r="AT763" s="60"/>
      <c r="AU763" s="60"/>
      <c r="AV763" s="60"/>
      <c r="AW763" s="60"/>
      <c r="AX763" s="60"/>
      <c r="AY763" s="60"/>
      <c r="AZ763" s="60"/>
      <c r="BA763" s="60"/>
      <c r="BB763" s="60"/>
      <c r="BC763" s="60"/>
      <c r="BD763" s="60"/>
      <c r="BE763" s="60"/>
      <c r="BF763" s="60"/>
      <c r="BG763" s="60"/>
      <c r="BH763" s="60"/>
      <c r="BI763" s="60"/>
      <c r="BJ763" s="60"/>
      <c r="BK763" s="60"/>
      <c r="BL763" s="60"/>
      <c r="BM763" s="60"/>
      <c r="BN763" s="60"/>
      <c r="BO763" s="60"/>
      <c r="BP763" s="60"/>
      <c r="BQ763" s="60"/>
      <c r="BR763" s="60"/>
      <c r="BS763" s="60"/>
      <c r="BT763" s="60"/>
      <c r="BU763" s="60"/>
    </row>
    <row r="764" ht="15.75" customHeight="1">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c r="AH764" s="60"/>
      <c r="AI764" s="60"/>
      <c r="AJ764" s="60"/>
      <c r="AK764" s="60"/>
      <c r="AL764" s="60"/>
      <c r="AM764" s="60"/>
      <c r="AN764" s="60"/>
      <c r="AO764" s="60"/>
      <c r="AP764" s="60"/>
      <c r="AQ764" s="60"/>
      <c r="AR764" s="60"/>
      <c r="AS764" s="60"/>
      <c r="AT764" s="60"/>
      <c r="AU764" s="60"/>
      <c r="AV764" s="60"/>
      <c r="AW764" s="60"/>
      <c r="AX764" s="60"/>
      <c r="AY764" s="60"/>
      <c r="AZ764" s="60"/>
      <c r="BA764" s="60"/>
      <c r="BB764" s="60"/>
      <c r="BC764" s="60"/>
      <c r="BD764" s="60"/>
      <c r="BE764" s="60"/>
      <c r="BF764" s="60"/>
      <c r="BG764" s="60"/>
      <c r="BH764" s="60"/>
      <c r="BI764" s="60"/>
      <c r="BJ764" s="60"/>
      <c r="BK764" s="60"/>
      <c r="BL764" s="60"/>
      <c r="BM764" s="60"/>
      <c r="BN764" s="60"/>
      <c r="BO764" s="60"/>
      <c r="BP764" s="60"/>
      <c r="BQ764" s="60"/>
      <c r="BR764" s="60"/>
      <c r="BS764" s="60"/>
      <c r="BT764" s="60"/>
      <c r="BU764" s="60"/>
    </row>
    <row r="765" ht="15.75" customHeight="1">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c r="AH765" s="60"/>
      <c r="AI765" s="60"/>
      <c r="AJ765" s="60"/>
      <c r="AK765" s="60"/>
      <c r="AL765" s="60"/>
      <c r="AM765" s="60"/>
      <c r="AN765" s="60"/>
      <c r="AO765" s="60"/>
      <c r="AP765" s="60"/>
      <c r="AQ765" s="60"/>
      <c r="AR765" s="60"/>
      <c r="AS765" s="60"/>
      <c r="AT765" s="60"/>
      <c r="AU765" s="60"/>
      <c r="AV765" s="60"/>
      <c r="AW765" s="60"/>
      <c r="AX765" s="60"/>
      <c r="AY765" s="60"/>
      <c r="AZ765" s="60"/>
      <c r="BA765" s="60"/>
      <c r="BB765" s="60"/>
      <c r="BC765" s="60"/>
      <c r="BD765" s="60"/>
      <c r="BE765" s="60"/>
      <c r="BF765" s="60"/>
      <c r="BG765" s="60"/>
      <c r="BH765" s="60"/>
      <c r="BI765" s="60"/>
      <c r="BJ765" s="60"/>
      <c r="BK765" s="60"/>
      <c r="BL765" s="60"/>
      <c r="BM765" s="60"/>
      <c r="BN765" s="60"/>
      <c r="BO765" s="60"/>
      <c r="BP765" s="60"/>
      <c r="BQ765" s="60"/>
      <c r="BR765" s="60"/>
      <c r="BS765" s="60"/>
      <c r="BT765" s="60"/>
      <c r="BU765" s="60"/>
    </row>
    <row r="766" ht="15.75" customHeight="1">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c r="AH766" s="60"/>
      <c r="AI766" s="60"/>
      <c r="AJ766" s="60"/>
      <c r="AK766" s="60"/>
      <c r="AL766" s="60"/>
      <c r="AM766" s="60"/>
      <c r="AN766" s="60"/>
      <c r="AO766" s="60"/>
      <c r="AP766" s="60"/>
      <c r="AQ766" s="60"/>
      <c r="AR766" s="60"/>
      <c r="AS766" s="60"/>
      <c r="AT766" s="60"/>
      <c r="AU766" s="60"/>
      <c r="AV766" s="60"/>
      <c r="AW766" s="60"/>
      <c r="AX766" s="60"/>
      <c r="AY766" s="60"/>
      <c r="AZ766" s="60"/>
      <c r="BA766" s="60"/>
      <c r="BB766" s="60"/>
      <c r="BC766" s="60"/>
      <c r="BD766" s="60"/>
      <c r="BE766" s="60"/>
      <c r="BF766" s="60"/>
      <c r="BG766" s="60"/>
      <c r="BH766" s="60"/>
      <c r="BI766" s="60"/>
      <c r="BJ766" s="60"/>
      <c r="BK766" s="60"/>
      <c r="BL766" s="60"/>
      <c r="BM766" s="60"/>
      <c r="BN766" s="60"/>
      <c r="BO766" s="60"/>
      <c r="BP766" s="60"/>
      <c r="BQ766" s="60"/>
      <c r="BR766" s="60"/>
      <c r="BS766" s="60"/>
      <c r="BT766" s="60"/>
      <c r="BU766" s="60"/>
    </row>
    <row r="767" ht="15.75" customHeight="1">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c r="AH767" s="60"/>
      <c r="AI767" s="60"/>
      <c r="AJ767" s="60"/>
      <c r="AK767" s="60"/>
      <c r="AL767" s="60"/>
      <c r="AM767" s="60"/>
      <c r="AN767" s="60"/>
      <c r="AO767" s="60"/>
      <c r="AP767" s="60"/>
      <c r="AQ767" s="60"/>
      <c r="AR767" s="60"/>
      <c r="AS767" s="60"/>
      <c r="AT767" s="60"/>
      <c r="AU767" s="60"/>
      <c r="AV767" s="60"/>
      <c r="AW767" s="60"/>
      <c r="AX767" s="60"/>
      <c r="AY767" s="60"/>
      <c r="AZ767" s="60"/>
      <c r="BA767" s="60"/>
      <c r="BB767" s="60"/>
      <c r="BC767" s="60"/>
      <c r="BD767" s="60"/>
      <c r="BE767" s="60"/>
      <c r="BF767" s="60"/>
      <c r="BG767" s="60"/>
      <c r="BH767" s="60"/>
      <c r="BI767" s="60"/>
      <c r="BJ767" s="60"/>
      <c r="BK767" s="60"/>
      <c r="BL767" s="60"/>
      <c r="BM767" s="60"/>
      <c r="BN767" s="60"/>
      <c r="BO767" s="60"/>
      <c r="BP767" s="60"/>
      <c r="BQ767" s="60"/>
      <c r="BR767" s="60"/>
      <c r="BS767" s="60"/>
      <c r="BT767" s="60"/>
      <c r="BU767" s="60"/>
    </row>
    <row r="768" ht="15.75" customHeight="1">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c r="AH768" s="60"/>
      <c r="AI768" s="60"/>
      <c r="AJ768" s="60"/>
      <c r="AK768" s="60"/>
      <c r="AL768" s="60"/>
      <c r="AM768" s="60"/>
      <c r="AN768" s="60"/>
      <c r="AO768" s="60"/>
      <c r="AP768" s="60"/>
      <c r="AQ768" s="60"/>
      <c r="AR768" s="60"/>
      <c r="AS768" s="60"/>
      <c r="AT768" s="60"/>
      <c r="AU768" s="60"/>
      <c r="AV768" s="60"/>
      <c r="AW768" s="60"/>
      <c r="AX768" s="60"/>
      <c r="AY768" s="60"/>
      <c r="AZ768" s="60"/>
      <c r="BA768" s="60"/>
      <c r="BB768" s="60"/>
      <c r="BC768" s="60"/>
      <c r="BD768" s="60"/>
      <c r="BE768" s="60"/>
      <c r="BF768" s="60"/>
      <c r="BG768" s="60"/>
      <c r="BH768" s="60"/>
      <c r="BI768" s="60"/>
      <c r="BJ768" s="60"/>
      <c r="BK768" s="60"/>
      <c r="BL768" s="60"/>
      <c r="BM768" s="60"/>
      <c r="BN768" s="60"/>
      <c r="BO768" s="60"/>
      <c r="BP768" s="60"/>
      <c r="BQ768" s="60"/>
      <c r="BR768" s="60"/>
      <c r="BS768" s="60"/>
      <c r="BT768" s="60"/>
      <c r="BU768" s="60"/>
    </row>
    <row r="769" ht="15.75" customHeight="1">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c r="AH769" s="60"/>
      <c r="AI769" s="60"/>
      <c r="AJ769" s="60"/>
      <c r="AK769" s="60"/>
      <c r="AL769" s="60"/>
      <c r="AM769" s="60"/>
      <c r="AN769" s="60"/>
      <c r="AO769" s="60"/>
      <c r="AP769" s="60"/>
      <c r="AQ769" s="60"/>
      <c r="AR769" s="60"/>
      <c r="AS769" s="60"/>
      <c r="AT769" s="60"/>
      <c r="AU769" s="60"/>
      <c r="AV769" s="60"/>
      <c r="AW769" s="60"/>
      <c r="AX769" s="60"/>
      <c r="AY769" s="60"/>
      <c r="AZ769" s="60"/>
      <c r="BA769" s="60"/>
      <c r="BB769" s="60"/>
      <c r="BC769" s="60"/>
      <c r="BD769" s="60"/>
      <c r="BE769" s="60"/>
      <c r="BF769" s="60"/>
      <c r="BG769" s="60"/>
      <c r="BH769" s="60"/>
      <c r="BI769" s="60"/>
      <c r="BJ769" s="60"/>
      <c r="BK769" s="60"/>
      <c r="BL769" s="60"/>
      <c r="BM769" s="60"/>
      <c r="BN769" s="60"/>
      <c r="BO769" s="60"/>
      <c r="BP769" s="60"/>
      <c r="BQ769" s="60"/>
      <c r="BR769" s="60"/>
      <c r="BS769" s="60"/>
      <c r="BT769" s="60"/>
      <c r="BU769" s="60"/>
    </row>
    <row r="770" ht="15.75" customHeight="1">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c r="AH770" s="60"/>
      <c r="AI770" s="60"/>
      <c r="AJ770" s="60"/>
      <c r="AK770" s="60"/>
      <c r="AL770" s="60"/>
      <c r="AM770" s="60"/>
      <c r="AN770" s="60"/>
      <c r="AO770" s="60"/>
      <c r="AP770" s="60"/>
      <c r="AQ770" s="60"/>
      <c r="AR770" s="60"/>
      <c r="AS770" s="60"/>
      <c r="AT770" s="60"/>
      <c r="AU770" s="60"/>
      <c r="AV770" s="60"/>
      <c r="AW770" s="60"/>
      <c r="AX770" s="60"/>
      <c r="AY770" s="60"/>
      <c r="AZ770" s="60"/>
      <c r="BA770" s="60"/>
      <c r="BB770" s="60"/>
      <c r="BC770" s="60"/>
      <c r="BD770" s="60"/>
      <c r="BE770" s="60"/>
      <c r="BF770" s="60"/>
      <c r="BG770" s="60"/>
      <c r="BH770" s="60"/>
      <c r="BI770" s="60"/>
      <c r="BJ770" s="60"/>
      <c r="BK770" s="60"/>
      <c r="BL770" s="60"/>
      <c r="BM770" s="60"/>
      <c r="BN770" s="60"/>
      <c r="BO770" s="60"/>
      <c r="BP770" s="60"/>
      <c r="BQ770" s="60"/>
      <c r="BR770" s="60"/>
      <c r="BS770" s="60"/>
      <c r="BT770" s="60"/>
      <c r="BU770" s="60"/>
    </row>
    <row r="771" ht="15.75" customHeight="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c r="AH771" s="60"/>
      <c r="AI771" s="60"/>
      <c r="AJ771" s="60"/>
      <c r="AK771" s="60"/>
      <c r="AL771" s="60"/>
      <c r="AM771" s="60"/>
      <c r="AN771" s="60"/>
      <c r="AO771" s="60"/>
      <c r="AP771" s="60"/>
      <c r="AQ771" s="60"/>
      <c r="AR771" s="60"/>
      <c r="AS771" s="60"/>
      <c r="AT771" s="60"/>
      <c r="AU771" s="60"/>
      <c r="AV771" s="60"/>
      <c r="AW771" s="60"/>
      <c r="AX771" s="60"/>
      <c r="AY771" s="60"/>
      <c r="AZ771" s="60"/>
      <c r="BA771" s="60"/>
      <c r="BB771" s="60"/>
      <c r="BC771" s="60"/>
      <c r="BD771" s="60"/>
      <c r="BE771" s="60"/>
      <c r="BF771" s="60"/>
      <c r="BG771" s="60"/>
      <c r="BH771" s="60"/>
      <c r="BI771" s="60"/>
      <c r="BJ771" s="60"/>
      <c r="BK771" s="60"/>
      <c r="BL771" s="60"/>
      <c r="BM771" s="60"/>
      <c r="BN771" s="60"/>
      <c r="BO771" s="60"/>
      <c r="BP771" s="60"/>
      <c r="BQ771" s="60"/>
      <c r="BR771" s="60"/>
      <c r="BS771" s="60"/>
      <c r="BT771" s="60"/>
      <c r="BU771" s="60"/>
    </row>
    <row r="772" ht="15.75" customHeight="1">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c r="AH772" s="60"/>
      <c r="AI772" s="60"/>
      <c r="AJ772" s="60"/>
      <c r="AK772" s="60"/>
      <c r="AL772" s="60"/>
      <c r="AM772" s="60"/>
      <c r="AN772" s="60"/>
      <c r="AO772" s="60"/>
      <c r="AP772" s="60"/>
      <c r="AQ772" s="60"/>
      <c r="AR772" s="60"/>
      <c r="AS772" s="60"/>
      <c r="AT772" s="60"/>
      <c r="AU772" s="60"/>
      <c r="AV772" s="60"/>
      <c r="AW772" s="60"/>
      <c r="AX772" s="60"/>
      <c r="AY772" s="60"/>
      <c r="AZ772" s="60"/>
      <c r="BA772" s="60"/>
      <c r="BB772" s="60"/>
      <c r="BC772" s="60"/>
      <c r="BD772" s="60"/>
      <c r="BE772" s="60"/>
      <c r="BF772" s="60"/>
      <c r="BG772" s="60"/>
      <c r="BH772" s="60"/>
      <c r="BI772" s="60"/>
      <c r="BJ772" s="60"/>
      <c r="BK772" s="60"/>
      <c r="BL772" s="60"/>
      <c r="BM772" s="60"/>
      <c r="BN772" s="60"/>
      <c r="BO772" s="60"/>
      <c r="BP772" s="60"/>
      <c r="BQ772" s="60"/>
      <c r="BR772" s="60"/>
      <c r="BS772" s="60"/>
      <c r="BT772" s="60"/>
      <c r="BU772" s="60"/>
    </row>
    <row r="773" ht="15.75" customHeight="1">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c r="AH773" s="60"/>
      <c r="AI773" s="60"/>
      <c r="AJ773" s="60"/>
      <c r="AK773" s="60"/>
      <c r="AL773" s="60"/>
      <c r="AM773" s="60"/>
      <c r="AN773" s="60"/>
      <c r="AO773" s="60"/>
      <c r="AP773" s="60"/>
      <c r="AQ773" s="60"/>
      <c r="AR773" s="60"/>
      <c r="AS773" s="60"/>
      <c r="AT773" s="60"/>
      <c r="AU773" s="60"/>
      <c r="AV773" s="60"/>
      <c r="AW773" s="60"/>
      <c r="AX773" s="60"/>
      <c r="AY773" s="60"/>
      <c r="AZ773" s="60"/>
      <c r="BA773" s="60"/>
      <c r="BB773" s="60"/>
      <c r="BC773" s="60"/>
      <c r="BD773" s="60"/>
      <c r="BE773" s="60"/>
      <c r="BF773" s="60"/>
      <c r="BG773" s="60"/>
      <c r="BH773" s="60"/>
      <c r="BI773" s="60"/>
      <c r="BJ773" s="60"/>
      <c r="BK773" s="60"/>
      <c r="BL773" s="60"/>
      <c r="BM773" s="60"/>
      <c r="BN773" s="60"/>
      <c r="BO773" s="60"/>
      <c r="BP773" s="60"/>
      <c r="BQ773" s="60"/>
      <c r="BR773" s="60"/>
      <c r="BS773" s="60"/>
      <c r="BT773" s="60"/>
      <c r="BU773" s="60"/>
    </row>
    <row r="774" ht="15.75" customHeight="1">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c r="AH774" s="60"/>
      <c r="AI774" s="60"/>
      <c r="AJ774" s="60"/>
      <c r="AK774" s="60"/>
      <c r="AL774" s="60"/>
      <c r="AM774" s="60"/>
      <c r="AN774" s="60"/>
      <c r="AO774" s="60"/>
      <c r="AP774" s="60"/>
      <c r="AQ774" s="60"/>
      <c r="AR774" s="60"/>
      <c r="AS774" s="60"/>
      <c r="AT774" s="60"/>
      <c r="AU774" s="60"/>
      <c r="AV774" s="60"/>
      <c r="AW774" s="60"/>
      <c r="AX774" s="60"/>
      <c r="AY774" s="60"/>
      <c r="AZ774" s="60"/>
      <c r="BA774" s="60"/>
      <c r="BB774" s="60"/>
      <c r="BC774" s="60"/>
      <c r="BD774" s="60"/>
      <c r="BE774" s="60"/>
      <c r="BF774" s="60"/>
      <c r="BG774" s="60"/>
      <c r="BH774" s="60"/>
      <c r="BI774" s="60"/>
      <c r="BJ774" s="60"/>
      <c r="BK774" s="60"/>
      <c r="BL774" s="60"/>
      <c r="BM774" s="60"/>
      <c r="BN774" s="60"/>
      <c r="BO774" s="60"/>
      <c r="BP774" s="60"/>
      <c r="BQ774" s="60"/>
      <c r="BR774" s="60"/>
      <c r="BS774" s="60"/>
      <c r="BT774" s="60"/>
      <c r="BU774" s="60"/>
    </row>
    <row r="775" ht="15.75" customHeight="1">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c r="AH775" s="60"/>
      <c r="AI775" s="60"/>
      <c r="AJ775" s="60"/>
      <c r="AK775" s="60"/>
      <c r="AL775" s="60"/>
      <c r="AM775" s="60"/>
      <c r="AN775" s="60"/>
      <c r="AO775" s="60"/>
      <c r="AP775" s="60"/>
      <c r="AQ775" s="60"/>
      <c r="AR775" s="60"/>
      <c r="AS775" s="60"/>
      <c r="AT775" s="60"/>
      <c r="AU775" s="60"/>
      <c r="AV775" s="60"/>
      <c r="AW775" s="60"/>
      <c r="AX775" s="60"/>
      <c r="AY775" s="60"/>
      <c r="AZ775" s="60"/>
      <c r="BA775" s="60"/>
      <c r="BB775" s="60"/>
      <c r="BC775" s="60"/>
      <c r="BD775" s="60"/>
      <c r="BE775" s="60"/>
      <c r="BF775" s="60"/>
      <c r="BG775" s="60"/>
      <c r="BH775" s="60"/>
      <c r="BI775" s="60"/>
      <c r="BJ775" s="60"/>
      <c r="BK775" s="60"/>
      <c r="BL775" s="60"/>
      <c r="BM775" s="60"/>
      <c r="BN775" s="60"/>
      <c r="BO775" s="60"/>
      <c r="BP775" s="60"/>
      <c r="BQ775" s="60"/>
      <c r="BR775" s="60"/>
      <c r="BS775" s="60"/>
      <c r="BT775" s="60"/>
      <c r="BU775" s="60"/>
    </row>
    <row r="776" ht="15.75" customHeight="1">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c r="AH776" s="60"/>
      <c r="AI776" s="60"/>
      <c r="AJ776" s="60"/>
      <c r="AK776" s="60"/>
      <c r="AL776" s="60"/>
      <c r="AM776" s="60"/>
      <c r="AN776" s="60"/>
      <c r="AO776" s="60"/>
      <c r="AP776" s="60"/>
      <c r="AQ776" s="60"/>
      <c r="AR776" s="60"/>
      <c r="AS776" s="60"/>
      <c r="AT776" s="60"/>
      <c r="AU776" s="60"/>
      <c r="AV776" s="60"/>
      <c r="AW776" s="60"/>
      <c r="AX776" s="60"/>
      <c r="AY776" s="60"/>
      <c r="AZ776" s="60"/>
      <c r="BA776" s="60"/>
      <c r="BB776" s="60"/>
      <c r="BC776" s="60"/>
      <c r="BD776" s="60"/>
      <c r="BE776" s="60"/>
      <c r="BF776" s="60"/>
      <c r="BG776" s="60"/>
      <c r="BH776" s="60"/>
      <c r="BI776" s="60"/>
      <c r="BJ776" s="60"/>
      <c r="BK776" s="60"/>
      <c r="BL776" s="60"/>
      <c r="BM776" s="60"/>
      <c r="BN776" s="60"/>
      <c r="BO776" s="60"/>
      <c r="BP776" s="60"/>
      <c r="BQ776" s="60"/>
      <c r="BR776" s="60"/>
      <c r="BS776" s="60"/>
      <c r="BT776" s="60"/>
      <c r="BU776" s="60"/>
    </row>
    <row r="777" ht="15.75" customHeight="1">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c r="AH777" s="60"/>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0"/>
      <c r="BE777" s="60"/>
      <c r="BF777" s="60"/>
      <c r="BG777" s="60"/>
      <c r="BH777" s="60"/>
      <c r="BI777" s="60"/>
      <c r="BJ777" s="60"/>
      <c r="BK777" s="60"/>
      <c r="BL777" s="60"/>
      <c r="BM777" s="60"/>
      <c r="BN777" s="60"/>
      <c r="BO777" s="60"/>
      <c r="BP777" s="60"/>
      <c r="BQ777" s="60"/>
      <c r="BR777" s="60"/>
      <c r="BS777" s="60"/>
      <c r="BT777" s="60"/>
      <c r="BU777" s="60"/>
    </row>
    <row r="778" ht="15.75" customHeight="1">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c r="AH778" s="60"/>
      <c r="AI778" s="60"/>
      <c r="AJ778" s="60"/>
      <c r="AK778" s="60"/>
      <c r="AL778" s="60"/>
      <c r="AM778" s="60"/>
      <c r="AN778" s="60"/>
      <c r="AO778" s="60"/>
      <c r="AP778" s="60"/>
      <c r="AQ778" s="60"/>
      <c r="AR778" s="60"/>
      <c r="AS778" s="60"/>
      <c r="AT778" s="60"/>
      <c r="AU778" s="60"/>
      <c r="AV778" s="60"/>
      <c r="AW778" s="60"/>
      <c r="AX778" s="60"/>
      <c r="AY778" s="60"/>
      <c r="AZ778" s="60"/>
      <c r="BA778" s="60"/>
      <c r="BB778" s="60"/>
      <c r="BC778" s="60"/>
      <c r="BD778" s="60"/>
      <c r="BE778" s="60"/>
      <c r="BF778" s="60"/>
      <c r="BG778" s="60"/>
      <c r="BH778" s="60"/>
      <c r="BI778" s="60"/>
      <c r="BJ778" s="60"/>
      <c r="BK778" s="60"/>
      <c r="BL778" s="60"/>
      <c r="BM778" s="60"/>
      <c r="BN778" s="60"/>
      <c r="BO778" s="60"/>
      <c r="BP778" s="60"/>
      <c r="BQ778" s="60"/>
      <c r="BR778" s="60"/>
      <c r="BS778" s="60"/>
      <c r="BT778" s="60"/>
      <c r="BU778" s="60"/>
    </row>
    <row r="779" ht="15.75" customHeight="1">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c r="AH779" s="60"/>
      <c r="AI779" s="60"/>
      <c r="AJ779" s="60"/>
      <c r="AK779" s="60"/>
      <c r="AL779" s="60"/>
      <c r="AM779" s="60"/>
      <c r="AN779" s="60"/>
      <c r="AO779" s="60"/>
      <c r="AP779" s="60"/>
      <c r="AQ779" s="60"/>
      <c r="AR779" s="60"/>
      <c r="AS779" s="60"/>
      <c r="AT779" s="60"/>
      <c r="AU779" s="60"/>
      <c r="AV779" s="60"/>
      <c r="AW779" s="60"/>
      <c r="AX779" s="60"/>
      <c r="AY779" s="60"/>
      <c r="AZ779" s="60"/>
      <c r="BA779" s="60"/>
      <c r="BB779" s="60"/>
      <c r="BC779" s="60"/>
      <c r="BD779" s="60"/>
      <c r="BE779" s="60"/>
      <c r="BF779" s="60"/>
      <c r="BG779" s="60"/>
      <c r="BH779" s="60"/>
      <c r="BI779" s="60"/>
      <c r="BJ779" s="60"/>
      <c r="BK779" s="60"/>
      <c r="BL779" s="60"/>
      <c r="BM779" s="60"/>
      <c r="BN779" s="60"/>
      <c r="BO779" s="60"/>
      <c r="BP779" s="60"/>
      <c r="BQ779" s="60"/>
      <c r="BR779" s="60"/>
      <c r="BS779" s="60"/>
      <c r="BT779" s="60"/>
      <c r="BU779" s="60"/>
    </row>
    <row r="780" ht="15.75" customHeight="1">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c r="AH780" s="60"/>
      <c r="AI780" s="60"/>
      <c r="AJ780" s="60"/>
      <c r="AK780" s="60"/>
      <c r="AL780" s="60"/>
      <c r="AM780" s="60"/>
      <c r="AN780" s="60"/>
      <c r="AO780" s="60"/>
      <c r="AP780" s="60"/>
      <c r="AQ780" s="60"/>
      <c r="AR780" s="60"/>
      <c r="AS780" s="60"/>
      <c r="AT780" s="60"/>
      <c r="AU780" s="60"/>
      <c r="AV780" s="60"/>
      <c r="AW780" s="60"/>
      <c r="AX780" s="60"/>
      <c r="AY780" s="60"/>
      <c r="AZ780" s="60"/>
      <c r="BA780" s="60"/>
      <c r="BB780" s="60"/>
      <c r="BC780" s="60"/>
      <c r="BD780" s="60"/>
      <c r="BE780" s="60"/>
      <c r="BF780" s="60"/>
      <c r="BG780" s="60"/>
      <c r="BH780" s="60"/>
      <c r="BI780" s="60"/>
      <c r="BJ780" s="60"/>
      <c r="BK780" s="60"/>
      <c r="BL780" s="60"/>
      <c r="BM780" s="60"/>
      <c r="BN780" s="60"/>
      <c r="BO780" s="60"/>
      <c r="BP780" s="60"/>
      <c r="BQ780" s="60"/>
      <c r="BR780" s="60"/>
      <c r="BS780" s="60"/>
      <c r="BT780" s="60"/>
      <c r="BU780" s="60"/>
    </row>
    <row r="781" ht="15.75" customHeight="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c r="AH781" s="60"/>
      <c r="AI781" s="60"/>
      <c r="AJ781" s="60"/>
      <c r="AK781" s="60"/>
      <c r="AL781" s="60"/>
      <c r="AM781" s="60"/>
      <c r="AN781" s="60"/>
      <c r="AO781" s="60"/>
      <c r="AP781" s="60"/>
      <c r="AQ781" s="60"/>
      <c r="AR781" s="60"/>
      <c r="AS781" s="60"/>
      <c r="AT781" s="60"/>
      <c r="AU781" s="60"/>
      <c r="AV781" s="60"/>
      <c r="AW781" s="60"/>
      <c r="AX781" s="60"/>
      <c r="AY781" s="60"/>
      <c r="AZ781" s="60"/>
      <c r="BA781" s="60"/>
      <c r="BB781" s="60"/>
      <c r="BC781" s="60"/>
      <c r="BD781" s="60"/>
      <c r="BE781" s="60"/>
      <c r="BF781" s="60"/>
      <c r="BG781" s="60"/>
      <c r="BH781" s="60"/>
      <c r="BI781" s="60"/>
      <c r="BJ781" s="60"/>
      <c r="BK781" s="60"/>
      <c r="BL781" s="60"/>
      <c r="BM781" s="60"/>
      <c r="BN781" s="60"/>
      <c r="BO781" s="60"/>
      <c r="BP781" s="60"/>
      <c r="BQ781" s="60"/>
      <c r="BR781" s="60"/>
      <c r="BS781" s="60"/>
      <c r="BT781" s="60"/>
      <c r="BU781" s="60"/>
    </row>
    <row r="782" ht="15.75" customHeight="1">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c r="AH782" s="60"/>
      <c r="AI782" s="60"/>
      <c r="AJ782" s="60"/>
      <c r="AK782" s="60"/>
      <c r="AL782" s="60"/>
      <c r="AM782" s="60"/>
      <c r="AN782" s="60"/>
      <c r="AO782" s="60"/>
      <c r="AP782" s="60"/>
      <c r="AQ782" s="60"/>
      <c r="AR782" s="60"/>
      <c r="AS782" s="60"/>
      <c r="AT782" s="60"/>
      <c r="AU782" s="60"/>
      <c r="AV782" s="60"/>
      <c r="AW782" s="60"/>
      <c r="AX782" s="60"/>
      <c r="AY782" s="60"/>
      <c r="AZ782" s="60"/>
      <c r="BA782" s="60"/>
      <c r="BB782" s="60"/>
      <c r="BC782" s="60"/>
      <c r="BD782" s="60"/>
      <c r="BE782" s="60"/>
      <c r="BF782" s="60"/>
      <c r="BG782" s="60"/>
      <c r="BH782" s="60"/>
      <c r="BI782" s="60"/>
      <c r="BJ782" s="60"/>
      <c r="BK782" s="60"/>
      <c r="BL782" s="60"/>
      <c r="BM782" s="60"/>
      <c r="BN782" s="60"/>
      <c r="BO782" s="60"/>
      <c r="BP782" s="60"/>
      <c r="BQ782" s="60"/>
      <c r="BR782" s="60"/>
      <c r="BS782" s="60"/>
      <c r="BT782" s="60"/>
      <c r="BU782" s="60"/>
    </row>
    <row r="783" ht="15.75" customHeight="1">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c r="AH783" s="60"/>
      <c r="AI783" s="60"/>
      <c r="AJ783" s="60"/>
      <c r="AK783" s="60"/>
      <c r="AL783" s="60"/>
      <c r="AM783" s="60"/>
      <c r="AN783" s="60"/>
      <c r="AO783" s="60"/>
      <c r="AP783" s="60"/>
      <c r="AQ783" s="60"/>
      <c r="AR783" s="60"/>
      <c r="AS783" s="60"/>
      <c r="AT783" s="60"/>
      <c r="AU783" s="60"/>
      <c r="AV783" s="60"/>
      <c r="AW783" s="60"/>
      <c r="AX783" s="60"/>
      <c r="AY783" s="60"/>
      <c r="AZ783" s="60"/>
      <c r="BA783" s="60"/>
      <c r="BB783" s="60"/>
      <c r="BC783" s="60"/>
      <c r="BD783" s="60"/>
      <c r="BE783" s="60"/>
      <c r="BF783" s="60"/>
      <c r="BG783" s="60"/>
      <c r="BH783" s="60"/>
      <c r="BI783" s="60"/>
      <c r="BJ783" s="60"/>
      <c r="BK783" s="60"/>
      <c r="BL783" s="60"/>
      <c r="BM783" s="60"/>
      <c r="BN783" s="60"/>
      <c r="BO783" s="60"/>
      <c r="BP783" s="60"/>
      <c r="BQ783" s="60"/>
      <c r="BR783" s="60"/>
      <c r="BS783" s="60"/>
      <c r="BT783" s="60"/>
      <c r="BU783" s="60"/>
    </row>
    <row r="784" ht="15.75" customHeight="1">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c r="AH784" s="60"/>
      <c r="AI784" s="60"/>
      <c r="AJ784" s="60"/>
      <c r="AK784" s="60"/>
      <c r="AL784" s="60"/>
      <c r="AM784" s="60"/>
      <c r="AN784" s="60"/>
      <c r="AO784" s="60"/>
      <c r="AP784" s="60"/>
      <c r="AQ784" s="60"/>
      <c r="AR784" s="60"/>
      <c r="AS784" s="60"/>
      <c r="AT784" s="60"/>
      <c r="AU784" s="60"/>
      <c r="AV784" s="60"/>
      <c r="AW784" s="60"/>
      <c r="AX784" s="60"/>
      <c r="AY784" s="60"/>
      <c r="AZ784" s="60"/>
      <c r="BA784" s="60"/>
      <c r="BB784" s="60"/>
      <c r="BC784" s="60"/>
      <c r="BD784" s="60"/>
      <c r="BE784" s="60"/>
      <c r="BF784" s="60"/>
      <c r="BG784" s="60"/>
      <c r="BH784" s="60"/>
      <c r="BI784" s="60"/>
      <c r="BJ784" s="60"/>
      <c r="BK784" s="60"/>
      <c r="BL784" s="60"/>
      <c r="BM784" s="60"/>
      <c r="BN784" s="60"/>
      <c r="BO784" s="60"/>
      <c r="BP784" s="60"/>
      <c r="BQ784" s="60"/>
      <c r="BR784" s="60"/>
      <c r="BS784" s="60"/>
      <c r="BT784" s="60"/>
      <c r="BU784" s="60"/>
    </row>
    <row r="785" ht="15.75" customHeight="1">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c r="AH785" s="60"/>
      <c r="AI785" s="60"/>
      <c r="AJ785" s="60"/>
      <c r="AK785" s="60"/>
      <c r="AL785" s="60"/>
      <c r="AM785" s="60"/>
      <c r="AN785" s="60"/>
      <c r="AO785" s="60"/>
      <c r="AP785" s="60"/>
      <c r="AQ785" s="60"/>
      <c r="AR785" s="60"/>
      <c r="AS785" s="60"/>
      <c r="AT785" s="60"/>
      <c r="AU785" s="60"/>
      <c r="AV785" s="60"/>
      <c r="AW785" s="60"/>
      <c r="AX785" s="60"/>
      <c r="AY785" s="60"/>
      <c r="AZ785" s="60"/>
      <c r="BA785" s="60"/>
      <c r="BB785" s="60"/>
      <c r="BC785" s="60"/>
      <c r="BD785" s="60"/>
      <c r="BE785" s="60"/>
      <c r="BF785" s="60"/>
      <c r="BG785" s="60"/>
      <c r="BH785" s="60"/>
      <c r="BI785" s="60"/>
      <c r="BJ785" s="60"/>
      <c r="BK785" s="60"/>
      <c r="BL785" s="60"/>
      <c r="BM785" s="60"/>
      <c r="BN785" s="60"/>
      <c r="BO785" s="60"/>
      <c r="BP785" s="60"/>
      <c r="BQ785" s="60"/>
      <c r="BR785" s="60"/>
      <c r="BS785" s="60"/>
      <c r="BT785" s="60"/>
      <c r="BU785" s="60"/>
    </row>
    <row r="786" ht="15.75" customHeight="1">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c r="AH786" s="60"/>
      <c r="AI786" s="60"/>
      <c r="AJ786" s="60"/>
      <c r="AK786" s="60"/>
      <c r="AL786" s="60"/>
      <c r="AM786" s="60"/>
      <c r="AN786" s="60"/>
      <c r="AO786" s="60"/>
      <c r="AP786" s="60"/>
      <c r="AQ786" s="60"/>
      <c r="AR786" s="60"/>
      <c r="AS786" s="60"/>
      <c r="AT786" s="60"/>
      <c r="AU786" s="60"/>
      <c r="AV786" s="60"/>
      <c r="AW786" s="60"/>
      <c r="AX786" s="60"/>
      <c r="AY786" s="60"/>
      <c r="AZ786" s="60"/>
      <c r="BA786" s="60"/>
      <c r="BB786" s="60"/>
      <c r="BC786" s="60"/>
      <c r="BD786" s="60"/>
      <c r="BE786" s="60"/>
      <c r="BF786" s="60"/>
      <c r="BG786" s="60"/>
      <c r="BH786" s="60"/>
      <c r="BI786" s="60"/>
      <c r="BJ786" s="60"/>
      <c r="BK786" s="60"/>
      <c r="BL786" s="60"/>
      <c r="BM786" s="60"/>
      <c r="BN786" s="60"/>
      <c r="BO786" s="60"/>
      <c r="BP786" s="60"/>
      <c r="BQ786" s="60"/>
      <c r="BR786" s="60"/>
      <c r="BS786" s="60"/>
      <c r="BT786" s="60"/>
      <c r="BU786" s="60"/>
    </row>
    <row r="787" ht="15.75" customHeight="1">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c r="AH787" s="60"/>
      <c r="AI787" s="60"/>
      <c r="AJ787" s="60"/>
      <c r="AK787" s="60"/>
      <c r="AL787" s="60"/>
      <c r="AM787" s="60"/>
      <c r="AN787" s="60"/>
      <c r="AO787" s="60"/>
      <c r="AP787" s="60"/>
      <c r="AQ787" s="60"/>
      <c r="AR787" s="60"/>
      <c r="AS787" s="60"/>
      <c r="AT787" s="60"/>
      <c r="AU787" s="60"/>
      <c r="AV787" s="60"/>
      <c r="AW787" s="60"/>
      <c r="AX787" s="60"/>
      <c r="AY787" s="60"/>
      <c r="AZ787" s="60"/>
      <c r="BA787" s="60"/>
      <c r="BB787" s="60"/>
      <c r="BC787" s="60"/>
      <c r="BD787" s="60"/>
      <c r="BE787" s="60"/>
      <c r="BF787" s="60"/>
      <c r="BG787" s="60"/>
      <c r="BH787" s="60"/>
      <c r="BI787" s="60"/>
      <c r="BJ787" s="60"/>
      <c r="BK787" s="60"/>
      <c r="BL787" s="60"/>
      <c r="BM787" s="60"/>
      <c r="BN787" s="60"/>
      <c r="BO787" s="60"/>
      <c r="BP787" s="60"/>
      <c r="BQ787" s="60"/>
      <c r="BR787" s="60"/>
      <c r="BS787" s="60"/>
      <c r="BT787" s="60"/>
      <c r="BU787" s="60"/>
    </row>
    <row r="788" ht="15.75" customHeight="1">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c r="AH788" s="60"/>
      <c r="AI788" s="60"/>
      <c r="AJ788" s="60"/>
      <c r="AK788" s="60"/>
      <c r="AL788" s="60"/>
      <c r="AM788" s="60"/>
      <c r="AN788" s="60"/>
      <c r="AO788" s="60"/>
      <c r="AP788" s="60"/>
      <c r="AQ788" s="60"/>
      <c r="AR788" s="60"/>
      <c r="AS788" s="60"/>
      <c r="AT788" s="60"/>
      <c r="AU788" s="60"/>
      <c r="AV788" s="60"/>
      <c r="AW788" s="60"/>
      <c r="AX788" s="60"/>
      <c r="AY788" s="60"/>
      <c r="AZ788" s="60"/>
      <c r="BA788" s="60"/>
      <c r="BB788" s="60"/>
      <c r="BC788" s="60"/>
      <c r="BD788" s="60"/>
      <c r="BE788" s="60"/>
      <c r="BF788" s="60"/>
      <c r="BG788" s="60"/>
      <c r="BH788" s="60"/>
      <c r="BI788" s="60"/>
      <c r="BJ788" s="60"/>
      <c r="BK788" s="60"/>
      <c r="BL788" s="60"/>
      <c r="BM788" s="60"/>
      <c r="BN788" s="60"/>
      <c r="BO788" s="60"/>
      <c r="BP788" s="60"/>
      <c r="BQ788" s="60"/>
      <c r="BR788" s="60"/>
      <c r="BS788" s="60"/>
      <c r="BT788" s="60"/>
      <c r="BU788" s="60"/>
    </row>
    <row r="789" ht="15.75" customHeight="1">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c r="AH789" s="60"/>
      <c r="AI789" s="60"/>
      <c r="AJ789" s="60"/>
      <c r="AK789" s="60"/>
      <c r="AL789" s="60"/>
      <c r="AM789" s="60"/>
      <c r="AN789" s="60"/>
      <c r="AO789" s="60"/>
      <c r="AP789" s="60"/>
      <c r="AQ789" s="60"/>
      <c r="AR789" s="60"/>
      <c r="AS789" s="60"/>
      <c r="AT789" s="60"/>
      <c r="AU789" s="60"/>
      <c r="AV789" s="60"/>
      <c r="AW789" s="60"/>
      <c r="AX789" s="60"/>
      <c r="AY789" s="60"/>
      <c r="AZ789" s="60"/>
      <c r="BA789" s="60"/>
      <c r="BB789" s="60"/>
      <c r="BC789" s="60"/>
      <c r="BD789" s="60"/>
      <c r="BE789" s="60"/>
      <c r="BF789" s="60"/>
      <c r="BG789" s="60"/>
      <c r="BH789" s="60"/>
      <c r="BI789" s="60"/>
      <c r="BJ789" s="60"/>
      <c r="BK789" s="60"/>
      <c r="BL789" s="60"/>
      <c r="BM789" s="60"/>
      <c r="BN789" s="60"/>
      <c r="BO789" s="60"/>
      <c r="BP789" s="60"/>
      <c r="BQ789" s="60"/>
      <c r="BR789" s="60"/>
      <c r="BS789" s="60"/>
      <c r="BT789" s="60"/>
      <c r="BU789" s="60"/>
    </row>
    <row r="790" ht="15.75" customHeight="1">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c r="AH790" s="60"/>
      <c r="AI790" s="60"/>
      <c r="AJ790" s="60"/>
      <c r="AK790" s="60"/>
      <c r="AL790" s="60"/>
      <c r="AM790" s="60"/>
      <c r="AN790" s="60"/>
      <c r="AO790" s="60"/>
      <c r="AP790" s="60"/>
      <c r="AQ790" s="60"/>
      <c r="AR790" s="60"/>
      <c r="AS790" s="60"/>
      <c r="AT790" s="60"/>
      <c r="AU790" s="60"/>
      <c r="AV790" s="60"/>
      <c r="AW790" s="60"/>
      <c r="AX790" s="60"/>
      <c r="AY790" s="60"/>
      <c r="AZ790" s="60"/>
      <c r="BA790" s="60"/>
      <c r="BB790" s="60"/>
      <c r="BC790" s="60"/>
      <c r="BD790" s="60"/>
      <c r="BE790" s="60"/>
      <c r="BF790" s="60"/>
      <c r="BG790" s="60"/>
      <c r="BH790" s="60"/>
      <c r="BI790" s="60"/>
      <c r="BJ790" s="60"/>
      <c r="BK790" s="60"/>
      <c r="BL790" s="60"/>
      <c r="BM790" s="60"/>
      <c r="BN790" s="60"/>
      <c r="BO790" s="60"/>
      <c r="BP790" s="60"/>
      <c r="BQ790" s="60"/>
      <c r="BR790" s="60"/>
      <c r="BS790" s="60"/>
      <c r="BT790" s="60"/>
      <c r="BU790" s="60"/>
    </row>
    <row r="791" ht="15.75" customHeight="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c r="AH791" s="60"/>
      <c r="AI791" s="60"/>
      <c r="AJ791" s="60"/>
      <c r="AK791" s="60"/>
      <c r="AL791" s="60"/>
      <c r="AM791" s="60"/>
      <c r="AN791" s="60"/>
      <c r="AO791" s="60"/>
      <c r="AP791" s="60"/>
      <c r="AQ791" s="60"/>
      <c r="AR791" s="60"/>
      <c r="AS791" s="60"/>
      <c r="AT791" s="60"/>
      <c r="AU791" s="60"/>
      <c r="AV791" s="60"/>
      <c r="AW791" s="60"/>
      <c r="AX791" s="60"/>
      <c r="AY791" s="60"/>
      <c r="AZ791" s="60"/>
      <c r="BA791" s="60"/>
      <c r="BB791" s="60"/>
      <c r="BC791" s="60"/>
      <c r="BD791" s="60"/>
      <c r="BE791" s="60"/>
      <c r="BF791" s="60"/>
      <c r="BG791" s="60"/>
      <c r="BH791" s="60"/>
      <c r="BI791" s="60"/>
      <c r="BJ791" s="60"/>
      <c r="BK791" s="60"/>
      <c r="BL791" s="60"/>
      <c r="BM791" s="60"/>
      <c r="BN791" s="60"/>
      <c r="BO791" s="60"/>
      <c r="BP791" s="60"/>
      <c r="BQ791" s="60"/>
      <c r="BR791" s="60"/>
      <c r="BS791" s="60"/>
      <c r="BT791" s="60"/>
      <c r="BU791" s="60"/>
    </row>
    <row r="792" ht="15.75" customHeight="1">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c r="AH792" s="60"/>
      <c r="AI792" s="60"/>
      <c r="AJ792" s="60"/>
      <c r="AK792" s="60"/>
      <c r="AL792" s="60"/>
      <c r="AM792" s="60"/>
      <c r="AN792" s="60"/>
      <c r="AO792" s="60"/>
      <c r="AP792" s="60"/>
      <c r="AQ792" s="60"/>
      <c r="AR792" s="60"/>
      <c r="AS792" s="60"/>
      <c r="AT792" s="60"/>
      <c r="AU792" s="60"/>
      <c r="AV792" s="60"/>
      <c r="AW792" s="60"/>
      <c r="AX792" s="60"/>
      <c r="AY792" s="60"/>
      <c r="AZ792" s="60"/>
      <c r="BA792" s="60"/>
      <c r="BB792" s="60"/>
      <c r="BC792" s="60"/>
      <c r="BD792" s="60"/>
      <c r="BE792" s="60"/>
      <c r="BF792" s="60"/>
      <c r="BG792" s="60"/>
      <c r="BH792" s="60"/>
      <c r="BI792" s="60"/>
      <c r="BJ792" s="60"/>
      <c r="BK792" s="60"/>
      <c r="BL792" s="60"/>
      <c r="BM792" s="60"/>
      <c r="BN792" s="60"/>
      <c r="BO792" s="60"/>
      <c r="BP792" s="60"/>
      <c r="BQ792" s="60"/>
      <c r="BR792" s="60"/>
      <c r="BS792" s="60"/>
      <c r="BT792" s="60"/>
      <c r="BU792" s="60"/>
    </row>
    <row r="793" ht="15.75" customHeight="1">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c r="AH793" s="60"/>
      <c r="AI793" s="60"/>
      <c r="AJ793" s="60"/>
      <c r="AK793" s="60"/>
      <c r="AL793" s="60"/>
      <c r="AM793" s="60"/>
      <c r="AN793" s="60"/>
      <c r="AO793" s="60"/>
      <c r="AP793" s="60"/>
      <c r="AQ793" s="60"/>
      <c r="AR793" s="60"/>
      <c r="AS793" s="60"/>
      <c r="AT793" s="60"/>
      <c r="AU793" s="60"/>
      <c r="AV793" s="60"/>
      <c r="AW793" s="60"/>
      <c r="AX793" s="60"/>
      <c r="AY793" s="60"/>
      <c r="AZ793" s="60"/>
      <c r="BA793" s="60"/>
      <c r="BB793" s="60"/>
      <c r="BC793" s="60"/>
      <c r="BD793" s="60"/>
      <c r="BE793" s="60"/>
      <c r="BF793" s="60"/>
      <c r="BG793" s="60"/>
      <c r="BH793" s="60"/>
      <c r="BI793" s="60"/>
      <c r="BJ793" s="60"/>
      <c r="BK793" s="60"/>
      <c r="BL793" s="60"/>
      <c r="BM793" s="60"/>
      <c r="BN793" s="60"/>
      <c r="BO793" s="60"/>
      <c r="BP793" s="60"/>
      <c r="BQ793" s="60"/>
      <c r="BR793" s="60"/>
      <c r="BS793" s="60"/>
      <c r="BT793" s="60"/>
      <c r="BU793" s="60"/>
    </row>
    <row r="794" ht="15.75" customHeight="1">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c r="AH794" s="60"/>
      <c r="AI794" s="60"/>
      <c r="AJ794" s="60"/>
      <c r="AK794" s="60"/>
      <c r="AL794" s="60"/>
      <c r="AM794" s="60"/>
      <c r="AN794" s="60"/>
      <c r="AO794" s="60"/>
      <c r="AP794" s="60"/>
      <c r="AQ794" s="60"/>
      <c r="AR794" s="60"/>
      <c r="AS794" s="60"/>
      <c r="AT794" s="60"/>
      <c r="AU794" s="60"/>
      <c r="AV794" s="60"/>
      <c r="AW794" s="60"/>
      <c r="AX794" s="60"/>
      <c r="AY794" s="60"/>
      <c r="AZ794" s="60"/>
      <c r="BA794" s="60"/>
      <c r="BB794" s="60"/>
      <c r="BC794" s="60"/>
      <c r="BD794" s="60"/>
      <c r="BE794" s="60"/>
      <c r="BF794" s="60"/>
      <c r="BG794" s="60"/>
      <c r="BH794" s="60"/>
      <c r="BI794" s="60"/>
      <c r="BJ794" s="60"/>
      <c r="BK794" s="60"/>
      <c r="BL794" s="60"/>
      <c r="BM794" s="60"/>
      <c r="BN794" s="60"/>
      <c r="BO794" s="60"/>
      <c r="BP794" s="60"/>
      <c r="BQ794" s="60"/>
      <c r="BR794" s="60"/>
      <c r="BS794" s="60"/>
      <c r="BT794" s="60"/>
      <c r="BU794" s="60"/>
    </row>
    <row r="795" ht="15.75" customHeight="1">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c r="AH795" s="60"/>
      <c r="AI795" s="60"/>
      <c r="AJ795" s="60"/>
      <c r="AK795" s="60"/>
      <c r="AL795" s="60"/>
      <c r="AM795" s="60"/>
      <c r="AN795" s="60"/>
      <c r="AO795" s="60"/>
      <c r="AP795" s="60"/>
      <c r="AQ795" s="60"/>
      <c r="AR795" s="60"/>
      <c r="AS795" s="60"/>
      <c r="AT795" s="60"/>
      <c r="AU795" s="60"/>
      <c r="AV795" s="60"/>
      <c r="AW795" s="60"/>
      <c r="AX795" s="60"/>
      <c r="AY795" s="60"/>
      <c r="AZ795" s="60"/>
      <c r="BA795" s="60"/>
      <c r="BB795" s="60"/>
      <c r="BC795" s="60"/>
      <c r="BD795" s="60"/>
      <c r="BE795" s="60"/>
      <c r="BF795" s="60"/>
      <c r="BG795" s="60"/>
      <c r="BH795" s="60"/>
      <c r="BI795" s="60"/>
      <c r="BJ795" s="60"/>
      <c r="BK795" s="60"/>
      <c r="BL795" s="60"/>
      <c r="BM795" s="60"/>
      <c r="BN795" s="60"/>
      <c r="BO795" s="60"/>
      <c r="BP795" s="60"/>
      <c r="BQ795" s="60"/>
      <c r="BR795" s="60"/>
      <c r="BS795" s="60"/>
      <c r="BT795" s="60"/>
      <c r="BU795" s="60"/>
    </row>
    <row r="796" ht="15.75" customHeight="1">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c r="AH796" s="60"/>
      <c r="AI796" s="60"/>
      <c r="AJ796" s="60"/>
      <c r="AK796" s="60"/>
      <c r="AL796" s="60"/>
      <c r="AM796" s="60"/>
      <c r="AN796" s="60"/>
      <c r="AO796" s="60"/>
      <c r="AP796" s="60"/>
      <c r="AQ796" s="60"/>
      <c r="AR796" s="60"/>
      <c r="AS796" s="60"/>
      <c r="AT796" s="60"/>
      <c r="AU796" s="60"/>
      <c r="AV796" s="60"/>
      <c r="AW796" s="60"/>
      <c r="AX796" s="60"/>
      <c r="AY796" s="60"/>
      <c r="AZ796" s="60"/>
      <c r="BA796" s="60"/>
      <c r="BB796" s="60"/>
      <c r="BC796" s="60"/>
      <c r="BD796" s="60"/>
      <c r="BE796" s="60"/>
      <c r="BF796" s="60"/>
      <c r="BG796" s="60"/>
      <c r="BH796" s="60"/>
      <c r="BI796" s="60"/>
      <c r="BJ796" s="60"/>
      <c r="BK796" s="60"/>
      <c r="BL796" s="60"/>
      <c r="BM796" s="60"/>
      <c r="BN796" s="60"/>
      <c r="BO796" s="60"/>
      <c r="BP796" s="60"/>
      <c r="BQ796" s="60"/>
      <c r="BR796" s="60"/>
      <c r="BS796" s="60"/>
      <c r="BT796" s="60"/>
      <c r="BU796" s="60"/>
    </row>
    <row r="797" ht="15.75" customHeight="1">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c r="AH797" s="60"/>
      <c r="AI797" s="60"/>
      <c r="AJ797" s="60"/>
      <c r="AK797" s="60"/>
      <c r="AL797" s="60"/>
      <c r="AM797" s="60"/>
      <c r="AN797" s="60"/>
      <c r="AO797" s="60"/>
      <c r="AP797" s="60"/>
      <c r="AQ797" s="60"/>
      <c r="AR797" s="60"/>
      <c r="AS797" s="60"/>
      <c r="AT797" s="60"/>
      <c r="AU797" s="60"/>
      <c r="AV797" s="60"/>
      <c r="AW797" s="60"/>
      <c r="AX797" s="60"/>
      <c r="AY797" s="60"/>
      <c r="AZ797" s="60"/>
      <c r="BA797" s="60"/>
      <c r="BB797" s="60"/>
      <c r="BC797" s="60"/>
      <c r="BD797" s="60"/>
      <c r="BE797" s="60"/>
      <c r="BF797" s="60"/>
      <c r="BG797" s="60"/>
      <c r="BH797" s="60"/>
      <c r="BI797" s="60"/>
      <c r="BJ797" s="60"/>
      <c r="BK797" s="60"/>
      <c r="BL797" s="60"/>
      <c r="BM797" s="60"/>
      <c r="BN797" s="60"/>
      <c r="BO797" s="60"/>
      <c r="BP797" s="60"/>
      <c r="BQ797" s="60"/>
      <c r="BR797" s="60"/>
      <c r="BS797" s="60"/>
      <c r="BT797" s="60"/>
      <c r="BU797" s="60"/>
    </row>
    <row r="798" ht="15.75" customHeight="1">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c r="AH798" s="60"/>
      <c r="AI798" s="60"/>
      <c r="AJ798" s="60"/>
      <c r="AK798" s="60"/>
      <c r="AL798" s="60"/>
      <c r="AM798" s="60"/>
      <c r="AN798" s="60"/>
      <c r="AO798" s="60"/>
      <c r="AP798" s="60"/>
      <c r="AQ798" s="60"/>
      <c r="AR798" s="60"/>
      <c r="AS798" s="60"/>
      <c r="AT798" s="60"/>
      <c r="AU798" s="60"/>
      <c r="AV798" s="60"/>
      <c r="AW798" s="60"/>
      <c r="AX798" s="60"/>
      <c r="AY798" s="60"/>
      <c r="AZ798" s="60"/>
      <c r="BA798" s="60"/>
      <c r="BB798" s="60"/>
      <c r="BC798" s="60"/>
      <c r="BD798" s="60"/>
      <c r="BE798" s="60"/>
      <c r="BF798" s="60"/>
      <c r="BG798" s="60"/>
      <c r="BH798" s="60"/>
      <c r="BI798" s="60"/>
      <c r="BJ798" s="60"/>
      <c r="BK798" s="60"/>
      <c r="BL798" s="60"/>
      <c r="BM798" s="60"/>
      <c r="BN798" s="60"/>
      <c r="BO798" s="60"/>
      <c r="BP798" s="60"/>
      <c r="BQ798" s="60"/>
      <c r="BR798" s="60"/>
      <c r="BS798" s="60"/>
      <c r="BT798" s="60"/>
      <c r="BU798" s="60"/>
    </row>
    <row r="799" ht="15.75" customHeight="1">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c r="AH799" s="60"/>
      <c r="AI799" s="60"/>
      <c r="AJ799" s="60"/>
      <c r="AK799" s="60"/>
      <c r="AL799" s="60"/>
      <c r="AM799" s="60"/>
      <c r="AN799" s="60"/>
      <c r="AO799" s="60"/>
      <c r="AP799" s="60"/>
      <c r="AQ799" s="60"/>
      <c r="AR799" s="60"/>
      <c r="AS799" s="60"/>
      <c r="AT799" s="60"/>
      <c r="AU799" s="60"/>
      <c r="AV799" s="60"/>
      <c r="AW799" s="60"/>
      <c r="AX799" s="60"/>
      <c r="AY799" s="60"/>
      <c r="AZ799" s="60"/>
      <c r="BA799" s="60"/>
      <c r="BB799" s="60"/>
      <c r="BC799" s="60"/>
      <c r="BD799" s="60"/>
      <c r="BE799" s="60"/>
      <c r="BF799" s="60"/>
      <c r="BG799" s="60"/>
      <c r="BH799" s="60"/>
      <c r="BI799" s="60"/>
      <c r="BJ799" s="60"/>
      <c r="BK799" s="60"/>
      <c r="BL799" s="60"/>
      <c r="BM799" s="60"/>
      <c r="BN799" s="60"/>
      <c r="BO799" s="60"/>
      <c r="BP799" s="60"/>
      <c r="BQ799" s="60"/>
      <c r="BR799" s="60"/>
      <c r="BS799" s="60"/>
      <c r="BT799" s="60"/>
      <c r="BU799" s="60"/>
    </row>
    <row r="800"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c r="AH800" s="60"/>
      <c r="AI800" s="60"/>
      <c r="AJ800" s="60"/>
      <c r="AK800" s="60"/>
      <c r="AL800" s="60"/>
      <c r="AM800" s="60"/>
      <c r="AN800" s="60"/>
      <c r="AO800" s="60"/>
      <c r="AP800" s="60"/>
      <c r="AQ800" s="60"/>
      <c r="AR800" s="60"/>
      <c r="AS800" s="60"/>
      <c r="AT800" s="60"/>
      <c r="AU800" s="60"/>
      <c r="AV800" s="60"/>
      <c r="AW800" s="60"/>
      <c r="AX800" s="60"/>
      <c r="AY800" s="60"/>
      <c r="AZ800" s="60"/>
      <c r="BA800" s="60"/>
      <c r="BB800" s="60"/>
      <c r="BC800" s="60"/>
      <c r="BD800" s="60"/>
      <c r="BE800" s="60"/>
      <c r="BF800" s="60"/>
      <c r="BG800" s="60"/>
      <c r="BH800" s="60"/>
      <c r="BI800" s="60"/>
      <c r="BJ800" s="60"/>
      <c r="BK800" s="60"/>
      <c r="BL800" s="60"/>
      <c r="BM800" s="60"/>
      <c r="BN800" s="60"/>
      <c r="BO800" s="60"/>
      <c r="BP800" s="60"/>
      <c r="BQ800" s="60"/>
      <c r="BR800" s="60"/>
      <c r="BS800" s="60"/>
      <c r="BT800" s="60"/>
      <c r="BU800" s="60"/>
    </row>
    <row r="801" ht="15.75" customHeight="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c r="AH801" s="60"/>
      <c r="AI801" s="60"/>
      <c r="AJ801" s="60"/>
      <c r="AK801" s="60"/>
      <c r="AL801" s="60"/>
      <c r="AM801" s="60"/>
      <c r="AN801" s="60"/>
      <c r="AO801" s="60"/>
      <c r="AP801" s="60"/>
      <c r="AQ801" s="60"/>
      <c r="AR801" s="60"/>
      <c r="AS801" s="60"/>
      <c r="AT801" s="60"/>
      <c r="AU801" s="60"/>
      <c r="AV801" s="60"/>
      <c r="AW801" s="60"/>
      <c r="AX801" s="60"/>
      <c r="AY801" s="60"/>
      <c r="AZ801" s="60"/>
      <c r="BA801" s="60"/>
      <c r="BB801" s="60"/>
      <c r="BC801" s="60"/>
      <c r="BD801" s="60"/>
      <c r="BE801" s="60"/>
      <c r="BF801" s="60"/>
      <c r="BG801" s="60"/>
      <c r="BH801" s="60"/>
      <c r="BI801" s="60"/>
      <c r="BJ801" s="60"/>
      <c r="BK801" s="60"/>
      <c r="BL801" s="60"/>
      <c r="BM801" s="60"/>
      <c r="BN801" s="60"/>
      <c r="BO801" s="60"/>
      <c r="BP801" s="60"/>
      <c r="BQ801" s="60"/>
      <c r="BR801" s="60"/>
      <c r="BS801" s="60"/>
      <c r="BT801" s="60"/>
      <c r="BU801" s="60"/>
    </row>
    <row r="802" ht="15.75" customHeight="1">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c r="AH802" s="60"/>
      <c r="AI802" s="60"/>
      <c r="AJ802" s="60"/>
      <c r="AK802" s="60"/>
      <c r="AL802" s="60"/>
      <c r="AM802" s="60"/>
      <c r="AN802" s="60"/>
      <c r="AO802" s="60"/>
      <c r="AP802" s="60"/>
      <c r="AQ802" s="60"/>
      <c r="AR802" s="60"/>
      <c r="AS802" s="60"/>
      <c r="AT802" s="60"/>
      <c r="AU802" s="60"/>
      <c r="AV802" s="60"/>
      <c r="AW802" s="60"/>
      <c r="AX802" s="60"/>
      <c r="AY802" s="60"/>
      <c r="AZ802" s="60"/>
      <c r="BA802" s="60"/>
      <c r="BB802" s="60"/>
      <c r="BC802" s="60"/>
      <c r="BD802" s="60"/>
      <c r="BE802" s="60"/>
      <c r="BF802" s="60"/>
      <c r="BG802" s="60"/>
      <c r="BH802" s="60"/>
      <c r="BI802" s="60"/>
      <c r="BJ802" s="60"/>
      <c r="BK802" s="60"/>
      <c r="BL802" s="60"/>
      <c r="BM802" s="60"/>
      <c r="BN802" s="60"/>
      <c r="BO802" s="60"/>
      <c r="BP802" s="60"/>
      <c r="BQ802" s="60"/>
      <c r="BR802" s="60"/>
      <c r="BS802" s="60"/>
      <c r="BT802" s="60"/>
      <c r="BU802" s="60"/>
    </row>
    <row r="803" ht="15.75" customHeight="1">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c r="AH803" s="60"/>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0"/>
      <c r="BG803" s="60"/>
      <c r="BH803" s="60"/>
      <c r="BI803" s="60"/>
      <c r="BJ803" s="60"/>
      <c r="BK803" s="60"/>
      <c r="BL803" s="60"/>
      <c r="BM803" s="60"/>
      <c r="BN803" s="60"/>
      <c r="BO803" s="60"/>
      <c r="BP803" s="60"/>
      <c r="BQ803" s="60"/>
      <c r="BR803" s="60"/>
      <c r="BS803" s="60"/>
      <c r="BT803" s="60"/>
      <c r="BU803" s="60"/>
    </row>
    <row r="804" ht="15.75" customHeight="1">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c r="AH804" s="60"/>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0"/>
      <c r="BG804" s="60"/>
      <c r="BH804" s="60"/>
      <c r="BI804" s="60"/>
      <c r="BJ804" s="60"/>
      <c r="BK804" s="60"/>
      <c r="BL804" s="60"/>
      <c r="BM804" s="60"/>
      <c r="BN804" s="60"/>
      <c r="BO804" s="60"/>
      <c r="BP804" s="60"/>
      <c r="BQ804" s="60"/>
      <c r="BR804" s="60"/>
      <c r="BS804" s="60"/>
      <c r="BT804" s="60"/>
      <c r="BU804" s="60"/>
    </row>
    <row r="805" ht="15.75" customHeight="1">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c r="AH805" s="60"/>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0"/>
      <c r="BG805" s="60"/>
      <c r="BH805" s="60"/>
      <c r="BI805" s="60"/>
      <c r="BJ805" s="60"/>
      <c r="BK805" s="60"/>
      <c r="BL805" s="60"/>
      <c r="BM805" s="60"/>
      <c r="BN805" s="60"/>
      <c r="BO805" s="60"/>
      <c r="BP805" s="60"/>
      <c r="BQ805" s="60"/>
      <c r="BR805" s="60"/>
      <c r="BS805" s="60"/>
      <c r="BT805" s="60"/>
      <c r="BU805" s="60"/>
    </row>
    <row r="806" ht="15.75" customHeight="1">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0"/>
      <c r="BG806" s="60"/>
      <c r="BH806" s="60"/>
      <c r="BI806" s="60"/>
      <c r="BJ806" s="60"/>
      <c r="BK806" s="60"/>
      <c r="BL806" s="60"/>
      <c r="BM806" s="60"/>
      <c r="BN806" s="60"/>
      <c r="BO806" s="60"/>
      <c r="BP806" s="60"/>
      <c r="BQ806" s="60"/>
      <c r="BR806" s="60"/>
      <c r="BS806" s="60"/>
      <c r="BT806" s="60"/>
      <c r="BU806" s="60"/>
    </row>
    <row r="807" ht="15.75" customHeight="1">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0"/>
      <c r="BG807" s="60"/>
      <c r="BH807" s="60"/>
      <c r="BI807" s="60"/>
      <c r="BJ807" s="60"/>
      <c r="BK807" s="60"/>
      <c r="BL807" s="60"/>
      <c r="BM807" s="60"/>
      <c r="BN807" s="60"/>
      <c r="BO807" s="60"/>
      <c r="BP807" s="60"/>
      <c r="BQ807" s="60"/>
      <c r="BR807" s="60"/>
      <c r="BS807" s="60"/>
      <c r="BT807" s="60"/>
      <c r="BU807" s="60"/>
    </row>
    <row r="808" ht="15.75" customHeight="1">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c r="AH808" s="60"/>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0"/>
      <c r="BG808" s="60"/>
      <c r="BH808" s="60"/>
      <c r="BI808" s="60"/>
      <c r="BJ808" s="60"/>
      <c r="BK808" s="60"/>
      <c r="BL808" s="60"/>
      <c r="BM808" s="60"/>
      <c r="BN808" s="60"/>
      <c r="BO808" s="60"/>
      <c r="BP808" s="60"/>
      <c r="BQ808" s="60"/>
      <c r="BR808" s="60"/>
      <c r="BS808" s="60"/>
      <c r="BT808" s="60"/>
      <c r="BU808" s="60"/>
    </row>
    <row r="809" ht="15.75" customHeight="1">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c r="AH809" s="60"/>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0"/>
      <c r="BG809" s="60"/>
      <c r="BH809" s="60"/>
      <c r="BI809" s="60"/>
      <c r="BJ809" s="60"/>
      <c r="BK809" s="60"/>
      <c r="BL809" s="60"/>
      <c r="BM809" s="60"/>
      <c r="BN809" s="60"/>
      <c r="BO809" s="60"/>
      <c r="BP809" s="60"/>
      <c r="BQ809" s="60"/>
      <c r="BR809" s="60"/>
      <c r="BS809" s="60"/>
      <c r="BT809" s="60"/>
      <c r="BU809" s="60"/>
    </row>
    <row r="810" ht="15.75" customHeight="1">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c r="AH810" s="60"/>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0"/>
      <c r="BG810" s="60"/>
      <c r="BH810" s="60"/>
      <c r="BI810" s="60"/>
      <c r="BJ810" s="60"/>
      <c r="BK810" s="60"/>
      <c r="BL810" s="60"/>
      <c r="BM810" s="60"/>
      <c r="BN810" s="60"/>
      <c r="BO810" s="60"/>
      <c r="BP810" s="60"/>
      <c r="BQ810" s="60"/>
      <c r="BR810" s="60"/>
      <c r="BS810" s="60"/>
      <c r="BT810" s="60"/>
      <c r="BU810" s="60"/>
    </row>
    <row r="811" ht="15.75" customHeight="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c r="AH811" s="60"/>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0"/>
      <c r="BG811" s="60"/>
      <c r="BH811" s="60"/>
      <c r="BI811" s="60"/>
      <c r="BJ811" s="60"/>
      <c r="BK811" s="60"/>
      <c r="BL811" s="60"/>
      <c r="BM811" s="60"/>
      <c r="BN811" s="60"/>
      <c r="BO811" s="60"/>
      <c r="BP811" s="60"/>
      <c r="BQ811" s="60"/>
      <c r="BR811" s="60"/>
      <c r="BS811" s="60"/>
      <c r="BT811" s="60"/>
      <c r="BU811" s="60"/>
    </row>
    <row r="812" ht="15.75" customHeight="1">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c r="AH812" s="60"/>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0"/>
      <c r="BG812" s="60"/>
      <c r="BH812" s="60"/>
      <c r="BI812" s="60"/>
      <c r="BJ812" s="60"/>
      <c r="BK812" s="60"/>
      <c r="BL812" s="60"/>
      <c r="BM812" s="60"/>
      <c r="BN812" s="60"/>
      <c r="BO812" s="60"/>
      <c r="BP812" s="60"/>
      <c r="BQ812" s="60"/>
      <c r="BR812" s="60"/>
      <c r="BS812" s="60"/>
      <c r="BT812" s="60"/>
      <c r="BU812" s="60"/>
    </row>
    <row r="813" ht="15.75" customHeight="1">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c r="AH813" s="60"/>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0"/>
      <c r="BG813" s="60"/>
      <c r="BH813" s="60"/>
      <c r="BI813" s="60"/>
      <c r="BJ813" s="60"/>
      <c r="BK813" s="60"/>
      <c r="BL813" s="60"/>
      <c r="BM813" s="60"/>
      <c r="BN813" s="60"/>
      <c r="BO813" s="60"/>
      <c r="BP813" s="60"/>
      <c r="BQ813" s="60"/>
      <c r="BR813" s="60"/>
      <c r="BS813" s="60"/>
      <c r="BT813" s="60"/>
      <c r="BU813" s="60"/>
    </row>
    <row r="814" ht="15.75" customHeight="1">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c r="AH814" s="60"/>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0"/>
      <c r="BG814" s="60"/>
      <c r="BH814" s="60"/>
      <c r="BI814" s="60"/>
      <c r="BJ814" s="60"/>
      <c r="BK814" s="60"/>
      <c r="BL814" s="60"/>
      <c r="BM814" s="60"/>
      <c r="BN814" s="60"/>
      <c r="BO814" s="60"/>
      <c r="BP814" s="60"/>
      <c r="BQ814" s="60"/>
      <c r="BR814" s="60"/>
      <c r="BS814" s="60"/>
      <c r="BT814" s="60"/>
      <c r="BU814" s="60"/>
    </row>
    <row r="815" ht="15.75" customHeight="1">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c r="AH815" s="60"/>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0"/>
      <c r="BG815" s="60"/>
      <c r="BH815" s="60"/>
      <c r="BI815" s="60"/>
      <c r="BJ815" s="60"/>
      <c r="BK815" s="60"/>
      <c r="BL815" s="60"/>
      <c r="BM815" s="60"/>
      <c r="BN815" s="60"/>
      <c r="BO815" s="60"/>
      <c r="BP815" s="60"/>
      <c r="BQ815" s="60"/>
      <c r="BR815" s="60"/>
      <c r="BS815" s="60"/>
      <c r="BT815" s="60"/>
      <c r="BU815" s="60"/>
    </row>
    <row r="816" ht="15.75" customHeight="1">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c r="AH816" s="60"/>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0"/>
      <c r="BG816" s="60"/>
      <c r="BH816" s="60"/>
      <c r="BI816" s="60"/>
      <c r="BJ816" s="60"/>
      <c r="BK816" s="60"/>
      <c r="BL816" s="60"/>
      <c r="BM816" s="60"/>
      <c r="BN816" s="60"/>
      <c r="BO816" s="60"/>
      <c r="BP816" s="60"/>
      <c r="BQ816" s="60"/>
      <c r="BR816" s="60"/>
      <c r="BS816" s="60"/>
      <c r="BT816" s="60"/>
      <c r="BU816" s="60"/>
    </row>
    <row r="817" ht="15.75" customHeight="1">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c r="BI817" s="60"/>
      <c r="BJ817" s="60"/>
      <c r="BK817" s="60"/>
      <c r="BL817" s="60"/>
      <c r="BM817" s="60"/>
      <c r="BN817" s="60"/>
      <c r="BO817" s="60"/>
      <c r="BP817" s="60"/>
      <c r="BQ817" s="60"/>
      <c r="BR817" s="60"/>
      <c r="BS817" s="60"/>
      <c r="BT817" s="60"/>
      <c r="BU817" s="60"/>
    </row>
    <row r="818" ht="15.75" customHeight="1">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c r="BI818" s="60"/>
      <c r="BJ818" s="60"/>
      <c r="BK818" s="60"/>
      <c r="BL818" s="60"/>
      <c r="BM818" s="60"/>
      <c r="BN818" s="60"/>
      <c r="BO818" s="60"/>
      <c r="BP818" s="60"/>
      <c r="BQ818" s="60"/>
      <c r="BR818" s="60"/>
      <c r="BS818" s="60"/>
      <c r="BT818" s="60"/>
      <c r="BU818" s="60"/>
    </row>
    <row r="819" ht="15.75" customHeight="1">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c r="AH819" s="60"/>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0"/>
      <c r="BG819" s="60"/>
      <c r="BH819" s="60"/>
      <c r="BI819" s="60"/>
      <c r="BJ819" s="60"/>
      <c r="BK819" s="60"/>
      <c r="BL819" s="60"/>
      <c r="BM819" s="60"/>
      <c r="BN819" s="60"/>
      <c r="BO819" s="60"/>
      <c r="BP819" s="60"/>
      <c r="BQ819" s="60"/>
      <c r="BR819" s="60"/>
      <c r="BS819" s="60"/>
      <c r="BT819" s="60"/>
      <c r="BU819" s="60"/>
    </row>
    <row r="820" ht="15.75" customHeight="1">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c r="AH820" s="60"/>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0"/>
      <c r="BG820" s="60"/>
      <c r="BH820" s="60"/>
      <c r="BI820" s="60"/>
      <c r="BJ820" s="60"/>
      <c r="BK820" s="60"/>
      <c r="BL820" s="60"/>
      <c r="BM820" s="60"/>
      <c r="BN820" s="60"/>
      <c r="BO820" s="60"/>
      <c r="BP820" s="60"/>
      <c r="BQ820" s="60"/>
      <c r="BR820" s="60"/>
      <c r="BS820" s="60"/>
      <c r="BT820" s="60"/>
      <c r="BU820" s="60"/>
    </row>
    <row r="821" ht="15.75" customHeight="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c r="BI821" s="60"/>
      <c r="BJ821" s="60"/>
      <c r="BK821" s="60"/>
      <c r="BL821" s="60"/>
      <c r="BM821" s="60"/>
      <c r="BN821" s="60"/>
      <c r="BO821" s="60"/>
      <c r="BP821" s="60"/>
      <c r="BQ821" s="60"/>
      <c r="BR821" s="60"/>
      <c r="BS821" s="60"/>
      <c r="BT821" s="60"/>
      <c r="BU821" s="60"/>
    </row>
    <row r="822" ht="15.75" customHeight="1">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c r="BI822" s="60"/>
      <c r="BJ822" s="60"/>
      <c r="BK822" s="60"/>
      <c r="BL822" s="60"/>
      <c r="BM822" s="60"/>
      <c r="BN822" s="60"/>
      <c r="BO822" s="60"/>
      <c r="BP822" s="60"/>
      <c r="BQ822" s="60"/>
      <c r="BR822" s="60"/>
      <c r="BS822" s="60"/>
      <c r="BT822" s="60"/>
      <c r="BU822" s="60"/>
    </row>
    <row r="823" ht="15.75" customHeight="1">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c r="BI823" s="60"/>
      <c r="BJ823" s="60"/>
      <c r="BK823" s="60"/>
      <c r="BL823" s="60"/>
      <c r="BM823" s="60"/>
      <c r="BN823" s="60"/>
      <c r="BO823" s="60"/>
      <c r="BP823" s="60"/>
      <c r="BQ823" s="60"/>
      <c r="BR823" s="60"/>
      <c r="BS823" s="60"/>
      <c r="BT823" s="60"/>
      <c r="BU823" s="60"/>
    </row>
    <row r="824"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c r="BI824" s="60"/>
      <c r="BJ824" s="60"/>
      <c r="BK824" s="60"/>
      <c r="BL824" s="60"/>
      <c r="BM824" s="60"/>
      <c r="BN824" s="60"/>
      <c r="BO824" s="60"/>
      <c r="BP824" s="60"/>
      <c r="BQ824" s="60"/>
      <c r="BR824" s="60"/>
      <c r="BS824" s="60"/>
      <c r="BT824" s="60"/>
      <c r="BU824" s="60"/>
    </row>
    <row r="825"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c r="BI825" s="60"/>
      <c r="BJ825" s="60"/>
      <c r="BK825" s="60"/>
      <c r="BL825" s="60"/>
      <c r="BM825" s="60"/>
      <c r="BN825" s="60"/>
      <c r="BO825" s="60"/>
      <c r="BP825" s="60"/>
      <c r="BQ825" s="60"/>
      <c r="BR825" s="60"/>
      <c r="BS825" s="60"/>
      <c r="BT825" s="60"/>
      <c r="BU825" s="60"/>
    </row>
    <row r="826"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c r="BI826" s="60"/>
      <c r="BJ826" s="60"/>
      <c r="BK826" s="60"/>
      <c r="BL826" s="60"/>
      <c r="BM826" s="60"/>
      <c r="BN826" s="60"/>
      <c r="BO826" s="60"/>
      <c r="BP826" s="60"/>
      <c r="BQ826" s="60"/>
      <c r="BR826" s="60"/>
      <c r="BS826" s="60"/>
      <c r="BT826" s="60"/>
      <c r="BU826" s="60"/>
    </row>
    <row r="827"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c r="BI827" s="60"/>
      <c r="BJ827" s="60"/>
      <c r="BK827" s="60"/>
      <c r="BL827" s="60"/>
      <c r="BM827" s="60"/>
      <c r="BN827" s="60"/>
      <c r="BO827" s="60"/>
      <c r="BP827" s="60"/>
      <c r="BQ827" s="60"/>
      <c r="BR827" s="60"/>
      <c r="BS827" s="60"/>
      <c r="BT827" s="60"/>
      <c r="BU827" s="60"/>
    </row>
    <row r="828"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c r="BI828" s="60"/>
      <c r="BJ828" s="60"/>
      <c r="BK828" s="60"/>
      <c r="BL828" s="60"/>
      <c r="BM828" s="60"/>
      <c r="BN828" s="60"/>
      <c r="BO828" s="60"/>
      <c r="BP828" s="60"/>
      <c r="BQ828" s="60"/>
      <c r="BR828" s="60"/>
      <c r="BS828" s="60"/>
      <c r="BT828" s="60"/>
      <c r="BU828" s="60"/>
    </row>
    <row r="829"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c r="BI829" s="60"/>
      <c r="BJ829" s="60"/>
      <c r="BK829" s="60"/>
      <c r="BL829" s="60"/>
      <c r="BM829" s="60"/>
      <c r="BN829" s="60"/>
      <c r="BO829" s="60"/>
      <c r="BP829" s="60"/>
      <c r="BQ829" s="60"/>
      <c r="BR829" s="60"/>
      <c r="BS829" s="60"/>
      <c r="BT829" s="60"/>
      <c r="BU829" s="60"/>
    </row>
    <row r="830"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c r="BI830" s="60"/>
      <c r="BJ830" s="60"/>
      <c r="BK830" s="60"/>
      <c r="BL830" s="60"/>
      <c r="BM830" s="60"/>
      <c r="BN830" s="60"/>
      <c r="BO830" s="60"/>
      <c r="BP830" s="60"/>
      <c r="BQ830" s="60"/>
      <c r="BR830" s="60"/>
      <c r="BS830" s="60"/>
      <c r="BT830" s="60"/>
      <c r="BU830" s="60"/>
    </row>
    <row r="831"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c r="BI831" s="60"/>
      <c r="BJ831" s="60"/>
      <c r="BK831" s="60"/>
      <c r="BL831" s="60"/>
      <c r="BM831" s="60"/>
      <c r="BN831" s="60"/>
      <c r="BO831" s="60"/>
      <c r="BP831" s="60"/>
      <c r="BQ831" s="60"/>
      <c r="BR831" s="60"/>
      <c r="BS831" s="60"/>
      <c r="BT831" s="60"/>
      <c r="BU831" s="60"/>
    </row>
    <row r="832"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c r="BI832" s="60"/>
      <c r="BJ832" s="60"/>
      <c r="BK832" s="60"/>
      <c r="BL832" s="60"/>
      <c r="BM832" s="60"/>
      <c r="BN832" s="60"/>
      <c r="BO832" s="60"/>
      <c r="BP832" s="60"/>
      <c r="BQ832" s="60"/>
      <c r="BR832" s="60"/>
      <c r="BS832" s="60"/>
      <c r="BT832" s="60"/>
      <c r="BU832" s="60"/>
    </row>
    <row r="83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c r="BI833" s="60"/>
      <c r="BJ833" s="60"/>
      <c r="BK833" s="60"/>
      <c r="BL833" s="60"/>
      <c r="BM833" s="60"/>
      <c r="BN833" s="60"/>
      <c r="BO833" s="60"/>
      <c r="BP833" s="60"/>
      <c r="BQ833" s="60"/>
      <c r="BR833" s="60"/>
      <c r="BS833" s="60"/>
      <c r="BT833" s="60"/>
      <c r="BU833" s="60"/>
    </row>
    <row r="834"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c r="BI834" s="60"/>
      <c r="BJ834" s="60"/>
      <c r="BK834" s="60"/>
      <c r="BL834" s="60"/>
      <c r="BM834" s="60"/>
      <c r="BN834" s="60"/>
      <c r="BO834" s="60"/>
      <c r="BP834" s="60"/>
      <c r="BQ834" s="60"/>
      <c r="BR834" s="60"/>
      <c r="BS834" s="60"/>
      <c r="BT834" s="60"/>
      <c r="BU834" s="60"/>
    </row>
    <row r="835"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c r="BI835" s="60"/>
      <c r="BJ835" s="60"/>
      <c r="BK835" s="60"/>
      <c r="BL835" s="60"/>
      <c r="BM835" s="60"/>
      <c r="BN835" s="60"/>
      <c r="BO835" s="60"/>
      <c r="BP835" s="60"/>
      <c r="BQ835" s="60"/>
      <c r="BR835" s="60"/>
      <c r="BS835" s="60"/>
      <c r="BT835" s="60"/>
      <c r="BU835" s="60"/>
    </row>
    <row r="836"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c r="BI836" s="60"/>
      <c r="BJ836" s="60"/>
      <c r="BK836" s="60"/>
      <c r="BL836" s="60"/>
      <c r="BM836" s="60"/>
      <c r="BN836" s="60"/>
      <c r="BO836" s="60"/>
      <c r="BP836" s="60"/>
      <c r="BQ836" s="60"/>
      <c r="BR836" s="60"/>
      <c r="BS836" s="60"/>
      <c r="BT836" s="60"/>
      <c r="BU836" s="60"/>
    </row>
    <row r="837"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c r="BI837" s="60"/>
      <c r="BJ837" s="60"/>
      <c r="BK837" s="60"/>
      <c r="BL837" s="60"/>
      <c r="BM837" s="60"/>
      <c r="BN837" s="60"/>
      <c r="BO837" s="60"/>
      <c r="BP837" s="60"/>
      <c r="BQ837" s="60"/>
      <c r="BR837" s="60"/>
      <c r="BS837" s="60"/>
      <c r="BT837" s="60"/>
      <c r="BU837" s="60"/>
    </row>
    <row r="838"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c r="BI838" s="60"/>
      <c r="BJ838" s="60"/>
      <c r="BK838" s="60"/>
      <c r="BL838" s="60"/>
      <c r="BM838" s="60"/>
      <c r="BN838" s="60"/>
      <c r="BO838" s="60"/>
      <c r="BP838" s="60"/>
      <c r="BQ838" s="60"/>
      <c r="BR838" s="60"/>
      <c r="BS838" s="60"/>
      <c r="BT838" s="60"/>
      <c r="BU838" s="60"/>
    </row>
    <row r="839"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c r="BI839" s="60"/>
      <c r="BJ839" s="60"/>
      <c r="BK839" s="60"/>
      <c r="BL839" s="60"/>
      <c r="BM839" s="60"/>
      <c r="BN839" s="60"/>
      <c r="BO839" s="60"/>
      <c r="BP839" s="60"/>
      <c r="BQ839" s="60"/>
      <c r="BR839" s="60"/>
      <c r="BS839" s="60"/>
      <c r="BT839" s="60"/>
      <c r="BU839" s="60"/>
    </row>
    <row r="840"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c r="BI840" s="60"/>
      <c r="BJ840" s="60"/>
      <c r="BK840" s="60"/>
      <c r="BL840" s="60"/>
      <c r="BM840" s="60"/>
      <c r="BN840" s="60"/>
      <c r="BO840" s="60"/>
      <c r="BP840" s="60"/>
      <c r="BQ840" s="60"/>
      <c r="BR840" s="60"/>
      <c r="BS840" s="60"/>
      <c r="BT840" s="60"/>
      <c r="BU840" s="60"/>
    </row>
    <row r="841"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c r="BI841" s="60"/>
      <c r="BJ841" s="60"/>
      <c r="BK841" s="60"/>
      <c r="BL841" s="60"/>
      <c r="BM841" s="60"/>
      <c r="BN841" s="60"/>
      <c r="BO841" s="60"/>
      <c r="BP841" s="60"/>
      <c r="BQ841" s="60"/>
      <c r="BR841" s="60"/>
      <c r="BS841" s="60"/>
      <c r="BT841" s="60"/>
      <c r="BU841" s="60"/>
    </row>
    <row r="842"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c r="BI842" s="60"/>
      <c r="BJ842" s="60"/>
      <c r="BK842" s="60"/>
      <c r="BL842" s="60"/>
      <c r="BM842" s="60"/>
      <c r="BN842" s="60"/>
      <c r="BO842" s="60"/>
      <c r="BP842" s="60"/>
      <c r="BQ842" s="60"/>
      <c r="BR842" s="60"/>
      <c r="BS842" s="60"/>
      <c r="BT842" s="60"/>
      <c r="BU842" s="60"/>
    </row>
    <row r="84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c r="BI843" s="60"/>
      <c r="BJ843" s="60"/>
      <c r="BK843" s="60"/>
      <c r="BL843" s="60"/>
      <c r="BM843" s="60"/>
      <c r="BN843" s="60"/>
      <c r="BO843" s="60"/>
      <c r="BP843" s="60"/>
      <c r="BQ843" s="60"/>
      <c r="BR843" s="60"/>
      <c r="BS843" s="60"/>
      <c r="BT843" s="60"/>
      <c r="BU843" s="60"/>
    </row>
    <row r="844"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c r="BI844" s="60"/>
      <c r="BJ844" s="60"/>
      <c r="BK844" s="60"/>
      <c r="BL844" s="60"/>
      <c r="BM844" s="60"/>
      <c r="BN844" s="60"/>
      <c r="BO844" s="60"/>
      <c r="BP844" s="60"/>
      <c r="BQ844" s="60"/>
      <c r="BR844" s="60"/>
      <c r="BS844" s="60"/>
      <c r="BT844" s="60"/>
      <c r="BU844" s="60"/>
    </row>
    <row r="845"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c r="BI845" s="60"/>
      <c r="BJ845" s="60"/>
      <c r="BK845" s="60"/>
      <c r="BL845" s="60"/>
      <c r="BM845" s="60"/>
      <c r="BN845" s="60"/>
      <c r="BO845" s="60"/>
      <c r="BP845" s="60"/>
      <c r="BQ845" s="60"/>
      <c r="BR845" s="60"/>
      <c r="BS845" s="60"/>
      <c r="BT845" s="60"/>
      <c r="BU845" s="60"/>
    </row>
    <row r="846"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c r="AH846" s="60"/>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0"/>
      <c r="BG846" s="60"/>
      <c r="BH846" s="60"/>
      <c r="BI846" s="60"/>
      <c r="BJ846" s="60"/>
      <c r="BK846" s="60"/>
      <c r="BL846" s="60"/>
      <c r="BM846" s="60"/>
      <c r="BN846" s="60"/>
      <c r="BO846" s="60"/>
      <c r="BP846" s="60"/>
      <c r="BQ846" s="60"/>
      <c r="BR846" s="60"/>
      <c r="BS846" s="60"/>
      <c r="BT846" s="60"/>
      <c r="BU846" s="60"/>
    </row>
    <row r="847"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c r="AH847" s="60"/>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0"/>
      <c r="BG847" s="60"/>
      <c r="BH847" s="60"/>
      <c r="BI847" s="60"/>
      <c r="BJ847" s="60"/>
      <c r="BK847" s="60"/>
      <c r="BL847" s="60"/>
      <c r="BM847" s="60"/>
      <c r="BN847" s="60"/>
      <c r="BO847" s="60"/>
      <c r="BP847" s="60"/>
      <c r="BQ847" s="60"/>
      <c r="BR847" s="60"/>
      <c r="BS847" s="60"/>
      <c r="BT847" s="60"/>
      <c r="BU847" s="60"/>
    </row>
    <row r="848"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c r="AH848" s="60"/>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0"/>
      <c r="BG848" s="60"/>
      <c r="BH848" s="60"/>
      <c r="BI848" s="60"/>
      <c r="BJ848" s="60"/>
      <c r="BK848" s="60"/>
      <c r="BL848" s="60"/>
      <c r="BM848" s="60"/>
      <c r="BN848" s="60"/>
      <c r="BO848" s="60"/>
      <c r="BP848" s="60"/>
      <c r="BQ848" s="60"/>
      <c r="BR848" s="60"/>
      <c r="BS848" s="60"/>
      <c r="BT848" s="60"/>
      <c r="BU848" s="60"/>
    </row>
    <row r="849"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c r="AH849" s="60"/>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0"/>
      <c r="BG849" s="60"/>
      <c r="BH849" s="60"/>
      <c r="BI849" s="60"/>
      <c r="BJ849" s="60"/>
      <c r="BK849" s="60"/>
      <c r="BL849" s="60"/>
      <c r="BM849" s="60"/>
      <c r="BN849" s="60"/>
      <c r="BO849" s="60"/>
      <c r="BP849" s="60"/>
      <c r="BQ849" s="60"/>
      <c r="BR849" s="60"/>
      <c r="BS849" s="60"/>
      <c r="BT849" s="60"/>
      <c r="BU849" s="60"/>
    </row>
    <row r="850"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c r="AH850" s="60"/>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0"/>
      <c r="BG850" s="60"/>
      <c r="BH850" s="60"/>
      <c r="BI850" s="60"/>
      <c r="BJ850" s="60"/>
      <c r="BK850" s="60"/>
      <c r="BL850" s="60"/>
      <c r="BM850" s="60"/>
      <c r="BN850" s="60"/>
      <c r="BO850" s="60"/>
      <c r="BP850" s="60"/>
      <c r="BQ850" s="60"/>
      <c r="BR850" s="60"/>
      <c r="BS850" s="60"/>
      <c r="BT850" s="60"/>
      <c r="BU850" s="60"/>
    </row>
    <row r="851"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c r="AH851" s="60"/>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0"/>
      <c r="BG851" s="60"/>
      <c r="BH851" s="60"/>
      <c r="BI851" s="60"/>
      <c r="BJ851" s="60"/>
      <c r="BK851" s="60"/>
      <c r="BL851" s="60"/>
      <c r="BM851" s="60"/>
      <c r="BN851" s="60"/>
      <c r="BO851" s="60"/>
      <c r="BP851" s="60"/>
      <c r="BQ851" s="60"/>
      <c r="BR851" s="60"/>
      <c r="BS851" s="60"/>
      <c r="BT851" s="60"/>
      <c r="BU851" s="60"/>
    </row>
    <row r="852"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c r="AH852" s="60"/>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0"/>
      <c r="BG852" s="60"/>
      <c r="BH852" s="60"/>
      <c r="BI852" s="60"/>
      <c r="BJ852" s="60"/>
      <c r="BK852" s="60"/>
      <c r="BL852" s="60"/>
      <c r="BM852" s="60"/>
      <c r="BN852" s="60"/>
      <c r="BO852" s="60"/>
      <c r="BP852" s="60"/>
      <c r="BQ852" s="60"/>
      <c r="BR852" s="60"/>
      <c r="BS852" s="60"/>
      <c r="BT852" s="60"/>
      <c r="BU852" s="60"/>
    </row>
    <row r="85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c r="AH853" s="60"/>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0"/>
      <c r="BG853" s="60"/>
      <c r="BH853" s="60"/>
      <c r="BI853" s="60"/>
      <c r="BJ853" s="60"/>
      <c r="BK853" s="60"/>
      <c r="BL853" s="60"/>
      <c r="BM853" s="60"/>
      <c r="BN853" s="60"/>
      <c r="BO853" s="60"/>
      <c r="BP853" s="60"/>
      <c r="BQ853" s="60"/>
      <c r="BR853" s="60"/>
      <c r="BS853" s="60"/>
      <c r="BT853" s="60"/>
      <c r="BU853" s="60"/>
    </row>
    <row r="854"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c r="AH854" s="60"/>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0"/>
      <c r="BG854" s="60"/>
      <c r="BH854" s="60"/>
      <c r="BI854" s="60"/>
      <c r="BJ854" s="60"/>
      <c r="BK854" s="60"/>
      <c r="BL854" s="60"/>
      <c r="BM854" s="60"/>
      <c r="BN854" s="60"/>
      <c r="BO854" s="60"/>
      <c r="BP854" s="60"/>
      <c r="BQ854" s="60"/>
      <c r="BR854" s="60"/>
      <c r="BS854" s="60"/>
      <c r="BT854" s="60"/>
      <c r="BU854" s="60"/>
    </row>
    <row r="855"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c r="AH855" s="60"/>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0"/>
      <c r="BG855" s="60"/>
      <c r="BH855" s="60"/>
      <c r="BI855" s="60"/>
      <c r="BJ855" s="60"/>
      <c r="BK855" s="60"/>
      <c r="BL855" s="60"/>
      <c r="BM855" s="60"/>
      <c r="BN855" s="60"/>
      <c r="BO855" s="60"/>
      <c r="BP855" s="60"/>
      <c r="BQ855" s="60"/>
      <c r="BR855" s="60"/>
      <c r="BS855" s="60"/>
      <c r="BT855" s="60"/>
      <c r="BU855" s="60"/>
    </row>
    <row r="856"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c r="AH856" s="60"/>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0"/>
      <c r="BG856" s="60"/>
      <c r="BH856" s="60"/>
      <c r="BI856" s="60"/>
      <c r="BJ856" s="60"/>
      <c r="BK856" s="60"/>
      <c r="BL856" s="60"/>
      <c r="BM856" s="60"/>
      <c r="BN856" s="60"/>
      <c r="BO856" s="60"/>
      <c r="BP856" s="60"/>
      <c r="BQ856" s="60"/>
      <c r="BR856" s="60"/>
      <c r="BS856" s="60"/>
      <c r="BT856" s="60"/>
      <c r="BU856" s="60"/>
    </row>
    <row r="857"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c r="AH857" s="60"/>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0"/>
      <c r="BG857" s="60"/>
      <c r="BH857" s="60"/>
      <c r="BI857" s="60"/>
      <c r="BJ857" s="60"/>
      <c r="BK857" s="60"/>
      <c r="BL857" s="60"/>
      <c r="BM857" s="60"/>
      <c r="BN857" s="60"/>
      <c r="BO857" s="60"/>
      <c r="BP857" s="60"/>
      <c r="BQ857" s="60"/>
      <c r="BR857" s="60"/>
      <c r="BS857" s="60"/>
      <c r="BT857" s="60"/>
      <c r="BU857" s="60"/>
    </row>
    <row r="858"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c r="AH858" s="60"/>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0"/>
      <c r="BG858" s="60"/>
      <c r="BH858" s="60"/>
      <c r="BI858" s="60"/>
      <c r="BJ858" s="60"/>
      <c r="BK858" s="60"/>
      <c r="BL858" s="60"/>
      <c r="BM858" s="60"/>
      <c r="BN858" s="60"/>
      <c r="BO858" s="60"/>
      <c r="BP858" s="60"/>
      <c r="BQ858" s="60"/>
      <c r="BR858" s="60"/>
      <c r="BS858" s="60"/>
      <c r="BT858" s="60"/>
      <c r="BU858" s="60"/>
    </row>
    <row r="859"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c r="AH859" s="60"/>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0"/>
      <c r="BG859" s="60"/>
      <c r="BH859" s="60"/>
      <c r="BI859" s="60"/>
      <c r="BJ859" s="60"/>
      <c r="BK859" s="60"/>
      <c r="BL859" s="60"/>
      <c r="BM859" s="60"/>
      <c r="BN859" s="60"/>
      <c r="BO859" s="60"/>
      <c r="BP859" s="60"/>
      <c r="BQ859" s="60"/>
      <c r="BR859" s="60"/>
      <c r="BS859" s="60"/>
      <c r="BT859" s="60"/>
      <c r="BU859" s="60"/>
    </row>
    <row r="860"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c r="AH860" s="60"/>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0"/>
      <c r="BG860" s="60"/>
      <c r="BH860" s="60"/>
      <c r="BI860" s="60"/>
      <c r="BJ860" s="60"/>
      <c r="BK860" s="60"/>
      <c r="BL860" s="60"/>
      <c r="BM860" s="60"/>
      <c r="BN860" s="60"/>
      <c r="BO860" s="60"/>
      <c r="BP860" s="60"/>
      <c r="BQ860" s="60"/>
      <c r="BR860" s="60"/>
      <c r="BS860" s="60"/>
      <c r="BT860" s="60"/>
      <c r="BU860" s="60"/>
    </row>
    <row r="861"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c r="AH861" s="60"/>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0"/>
      <c r="BG861" s="60"/>
      <c r="BH861" s="60"/>
      <c r="BI861" s="60"/>
      <c r="BJ861" s="60"/>
      <c r="BK861" s="60"/>
      <c r="BL861" s="60"/>
      <c r="BM861" s="60"/>
      <c r="BN861" s="60"/>
      <c r="BO861" s="60"/>
      <c r="BP861" s="60"/>
      <c r="BQ861" s="60"/>
      <c r="BR861" s="60"/>
      <c r="BS861" s="60"/>
      <c r="BT861" s="60"/>
      <c r="BU861" s="60"/>
    </row>
    <row r="862"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c r="AH862" s="60"/>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0"/>
      <c r="BG862" s="60"/>
      <c r="BH862" s="60"/>
      <c r="BI862" s="60"/>
      <c r="BJ862" s="60"/>
      <c r="BK862" s="60"/>
      <c r="BL862" s="60"/>
      <c r="BM862" s="60"/>
      <c r="BN862" s="60"/>
      <c r="BO862" s="60"/>
      <c r="BP862" s="60"/>
      <c r="BQ862" s="60"/>
      <c r="BR862" s="60"/>
      <c r="BS862" s="60"/>
      <c r="BT862" s="60"/>
      <c r="BU862" s="60"/>
    </row>
    <row r="8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c r="AH863" s="60"/>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0"/>
      <c r="BG863" s="60"/>
      <c r="BH863" s="60"/>
      <c r="BI863" s="60"/>
      <c r="BJ863" s="60"/>
      <c r="BK863" s="60"/>
      <c r="BL863" s="60"/>
      <c r="BM863" s="60"/>
      <c r="BN863" s="60"/>
      <c r="BO863" s="60"/>
      <c r="BP863" s="60"/>
      <c r="BQ863" s="60"/>
      <c r="BR863" s="60"/>
      <c r="BS863" s="60"/>
      <c r="BT863" s="60"/>
      <c r="BU863" s="60"/>
    </row>
    <row r="864"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0"/>
      <c r="BG864" s="60"/>
      <c r="BH864" s="60"/>
      <c r="BI864" s="60"/>
      <c r="BJ864" s="60"/>
      <c r="BK864" s="60"/>
      <c r="BL864" s="60"/>
      <c r="BM864" s="60"/>
      <c r="BN864" s="60"/>
      <c r="BO864" s="60"/>
      <c r="BP864" s="60"/>
      <c r="BQ864" s="60"/>
      <c r="BR864" s="60"/>
      <c r="BS864" s="60"/>
      <c r="BT864" s="60"/>
      <c r="BU864" s="60"/>
    </row>
    <row r="865"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c r="AH865" s="60"/>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0"/>
      <c r="BG865" s="60"/>
      <c r="BH865" s="60"/>
      <c r="BI865" s="60"/>
      <c r="BJ865" s="60"/>
      <c r="BK865" s="60"/>
      <c r="BL865" s="60"/>
      <c r="BM865" s="60"/>
      <c r="BN865" s="60"/>
      <c r="BO865" s="60"/>
      <c r="BP865" s="60"/>
      <c r="BQ865" s="60"/>
      <c r="BR865" s="60"/>
      <c r="BS865" s="60"/>
      <c r="BT865" s="60"/>
      <c r="BU865" s="60"/>
    </row>
    <row r="866"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c r="AH866" s="60"/>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0"/>
      <c r="BG866" s="60"/>
      <c r="BH866" s="60"/>
      <c r="BI866" s="60"/>
      <c r="BJ866" s="60"/>
      <c r="BK866" s="60"/>
      <c r="BL866" s="60"/>
      <c r="BM866" s="60"/>
      <c r="BN866" s="60"/>
      <c r="BO866" s="60"/>
      <c r="BP866" s="60"/>
      <c r="BQ866" s="60"/>
      <c r="BR866" s="60"/>
      <c r="BS866" s="60"/>
      <c r="BT866" s="60"/>
      <c r="BU866" s="60"/>
    </row>
    <row r="867"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c r="AH867" s="60"/>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0"/>
      <c r="BG867" s="60"/>
      <c r="BH867" s="60"/>
      <c r="BI867" s="60"/>
      <c r="BJ867" s="60"/>
      <c r="BK867" s="60"/>
      <c r="BL867" s="60"/>
      <c r="BM867" s="60"/>
      <c r="BN867" s="60"/>
      <c r="BO867" s="60"/>
      <c r="BP867" s="60"/>
      <c r="BQ867" s="60"/>
      <c r="BR867" s="60"/>
      <c r="BS867" s="60"/>
      <c r="BT867" s="60"/>
      <c r="BU867" s="60"/>
    </row>
    <row r="868"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c r="AH868" s="60"/>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0"/>
      <c r="BG868" s="60"/>
      <c r="BH868" s="60"/>
      <c r="BI868" s="60"/>
      <c r="BJ868" s="60"/>
      <c r="BK868" s="60"/>
      <c r="BL868" s="60"/>
      <c r="BM868" s="60"/>
      <c r="BN868" s="60"/>
      <c r="BO868" s="60"/>
      <c r="BP868" s="60"/>
      <c r="BQ868" s="60"/>
      <c r="BR868" s="60"/>
      <c r="BS868" s="60"/>
      <c r="BT868" s="60"/>
      <c r="BU868" s="60"/>
    </row>
    <row r="869"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c r="AH869" s="60"/>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0"/>
      <c r="BG869" s="60"/>
      <c r="BH869" s="60"/>
      <c r="BI869" s="60"/>
      <c r="BJ869" s="60"/>
      <c r="BK869" s="60"/>
      <c r="BL869" s="60"/>
      <c r="BM869" s="60"/>
      <c r="BN869" s="60"/>
      <c r="BO869" s="60"/>
      <c r="BP869" s="60"/>
      <c r="BQ869" s="60"/>
      <c r="BR869" s="60"/>
      <c r="BS869" s="60"/>
      <c r="BT869" s="60"/>
      <c r="BU869" s="60"/>
    </row>
    <row r="870"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c r="BI870" s="60"/>
      <c r="BJ870" s="60"/>
      <c r="BK870" s="60"/>
      <c r="BL870" s="60"/>
      <c r="BM870" s="60"/>
      <c r="BN870" s="60"/>
      <c r="BO870" s="60"/>
      <c r="BP870" s="60"/>
      <c r="BQ870" s="60"/>
      <c r="BR870" s="60"/>
      <c r="BS870" s="60"/>
      <c r="BT870" s="60"/>
      <c r="BU870" s="60"/>
    </row>
    <row r="871"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0"/>
      <c r="BG871" s="60"/>
      <c r="BH871" s="60"/>
      <c r="BI871" s="60"/>
      <c r="BJ871" s="60"/>
      <c r="BK871" s="60"/>
      <c r="BL871" s="60"/>
      <c r="BM871" s="60"/>
      <c r="BN871" s="60"/>
      <c r="BO871" s="60"/>
      <c r="BP871" s="60"/>
      <c r="BQ871" s="60"/>
      <c r="BR871" s="60"/>
      <c r="BS871" s="60"/>
      <c r="BT871" s="60"/>
      <c r="BU871" s="60"/>
    </row>
    <row r="872"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c r="BL872" s="60"/>
      <c r="BM872" s="60"/>
      <c r="BN872" s="60"/>
      <c r="BO872" s="60"/>
      <c r="BP872" s="60"/>
      <c r="BQ872" s="60"/>
      <c r="BR872" s="60"/>
      <c r="BS872" s="60"/>
      <c r="BT872" s="60"/>
      <c r="BU872" s="60"/>
    </row>
    <row r="87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c r="BO873" s="60"/>
      <c r="BP873" s="60"/>
      <c r="BQ873" s="60"/>
      <c r="BR873" s="60"/>
      <c r="BS873" s="60"/>
      <c r="BT873" s="60"/>
      <c r="BU873" s="60"/>
    </row>
    <row r="874"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c r="BO874" s="60"/>
      <c r="BP874" s="60"/>
      <c r="BQ874" s="60"/>
      <c r="BR874" s="60"/>
      <c r="BS874" s="60"/>
      <c r="BT874" s="60"/>
      <c r="BU874" s="60"/>
    </row>
    <row r="875"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c r="BO875" s="60"/>
      <c r="BP875" s="60"/>
      <c r="BQ875" s="60"/>
      <c r="BR875" s="60"/>
      <c r="BS875" s="60"/>
      <c r="BT875" s="60"/>
      <c r="BU875" s="60"/>
    </row>
    <row r="876"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c r="BO876" s="60"/>
      <c r="BP876" s="60"/>
      <c r="BQ876" s="60"/>
      <c r="BR876" s="60"/>
      <c r="BS876" s="60"/>
      <c r="BT876" s="60"/>
      <c r="BU876" s="60"/>
    </row>
    <row r="877"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c r="BO877" s="60"/>
      <c r="BP877" s="60"/>
      <c r="BQ877" s="60"/>
      <c r="BR877" s="60"/>
      <c r="BS877" s="60"/>
      <c r="BT877" s="60"/>
      <c r="BU877" s="60"/>
    </row>
    <row r="878"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c r="BI878" s="60"/>
      <c r="BJ878" s="60"/>
      <c r="BK878" s="60"/>
      <c r="BL878" s="60"/>
      <c r="BM878" s="60"/>
      <c r="BN878" s="60"/>
      <c r="BO878" s="60"/>
      <c r="BP878" s="60"/>
      <c r="BQ878" s="60"/>
      <c r="BR878" s="60"/>
      <c r="BS878" s="60"/>
      <c r="BT878" s="60"/>
      <c r="BU878" s="60"/>
    </row>
    <row r="879"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c r="BI879" s="60"/>
      <c r="BJ879" s="60"/>
      <c r="BK879" s="60"/>
      <c r="BL879" s="60"/>
      <c r="BM879" s="60"/>
      <c r="BN879" s="60"/>
      <c r="BO879" s="60"/>
      <c r="BP879" s="60"/>
      <c r="BQ879" s="60"/>
      <c r="BR879" s="60"/>
      <c r="BS879" s="60"/>
      <c r="BT879" s="60"/>
      <c r="BU879" s="60"/>
    </row>
    <row r="880"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c r="BI880" s="60"/>
      <c r="BJ880" s="60"/>
      <c r="BK880" s="60"/>
      <c r="BL880" s="60"/>
      <c r="BM880" s="60"/>
      <c r="BN880" s="60"/>
      <c r="BO880" s="60"/>
      <c r="BP880" s="60"/>
      <c r="BQ880" s="60"/>
      <c r="BR880" s="60"/>
      <c r="BS880" s="60"/>
      <c r="BT880" s="60"/>
      <c r="BU880" s="60"/>
    </row>
    <row r="881"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c r="BI881" s="60"/>
      <c r="BJ881" s="60"/>
      <c r="BK881" s="60"/>
      <c r="BL881" s="60"/>
      <c r="BM881" s="60"/>
      <c r="BN881" s="60"/>
      <c r="BO881" s="60"/>
      <c r="BP881" s="60"/>
      <c r="BQ881" s="60"/>
      <c r="BR881" s="60"/>
      <c r="BS881" s="60"/>
      <c r="BT881" s="60"/>
      <c r="BU881" s="60"/>
    </row>
    <row r="882"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c r="BI882" s="60"/>
      <c r="BJ882" s="60"/>
      <c r="BK882" s="60"/>
      <c r="BL882" s="60"/>
      <c r="BM882" s="60"/>
      <c r="BN882" s="60"/>
      <c r="BO882" s="60"/>
      <c r="BP882" s="60"/>
      <c r="BQ882" s="60"/>
      <c r="BR882" s="60"/>
      <c r="BS882" s="60"/>
      <c r="BT882" s="60"/>
      <c r="BU882" s="60"/>
    </row>
    <row r="88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c r="BI883" s="60"/>
      <c r="BJ883" s="60"/>
      <c r="BK883" s="60"/>
      <c r="BL883" s="60"/>
      <c r="BM883" s="60"/>
      <c r="BN883" s="60"/>
      <c r="BO883" s="60"/>
      <c r="BP883" s="60"/>
      <c r="BQ883" s="60"/>
      <c r="BR883" s="60"/>
      <c r="BS883" s="60"/>
      <c r="BT883" s="60"/>
      <c r="BU883" s="60"/>
    </row>
    <row r="884"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c r="BI884" s="60"/>
      <c r="BJ884" s="60"/>
      <c r="BK884" s="60"/>
      <c r="BL884" s="60"/>
      <c r="BM884" s="60"/>
      <c r="BN884" s="60"/>
      <c r="BO884" s="60"/>
      <c r="BP884" s="60"/>
      <c r="BQ884" s="60"/>
      <c r="BR884" s="60"/>
      <c r="BS884" s="60"/>
      <c r="BT884" s="60"/>
      <c r="BU884" s="60"/>
    </row>
    <row r="885"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c r="AH885" s="60"/>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0"/>
      <c r="BG885" s="60"/>
      <c r="BH885" s="60"/>
      <c r="BI885" s="60"/>
      <c r="BJ885" s="60"/>
      <c r="BK885" s="60"/>
      <c r="BL885" s="60"/>
      <c r="BM885" s="60"/>
      <c r="BN885" s="60"/>
      <c r="BO885" s="60"/>
      <c r="BP885" s="60"/>
      <c r="BQ885" s="60"/>
      <c r="BR885" s="60"/>
      <c r="BS885" s="60"/>
      <c r="BT885" s="60"/>
      <c r="BU885" s="60"/>
    </row>
    <row r="886"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c r="AH886" s="60"/>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0"/>
      <c r="BG886" s="60"/>
      <c r="BH886" s="60"/>
      <c r="BI886" s="60"/>
      <c r="BJ886" s="60"/>
      <c r="BK886" s="60"/>
      <c r="BL886" s="60"/>
      <c r="BM886" s="60"/>
      <c r="BN886" s="60"/>
      <c r="BO886" s="60"/>
      <c r="BP886" s="60"/>
      <c r="BQ886" s="60"/>
      <c r="BR886" s="60"/>
      <c r="BS886" s="60"/>
      <c r="BT886" s="60"/>
      <c r="BU886" s="60"/>
    </row>
    <row r="887"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c r="AH887" s="60"/>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0"/>
      <c r="BG887" s="60"/>
      <c r="BH887" s="60"/>
      <c r="BI887" s="60"/>
      <c r="BJ887" s="60"/>
      <c r="BK887" s="60"/>
      <c r="BL887" s="60"/>
      <c r="BM887" s="60"/>
      <c r="BN887" s="60"/>
      <c r="BO887" s="60"/>
      <c r="BP887" s="60"/>
      <c r="BQ887" s="60"/>
      <c r="BR887" s="60"/>
      <c r="BS887" s="60"/>
      <c r="BT887" s="60"/>
      <c r="BU887" s="60"/>
    </row>
    <row r="888"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c r="AH888" s="60"/>
      <c r="AI888" s="60"/>
      <c r="AJ888" s="60"/>
      <c r="AK888" s="60"/>
      <c r="AL888" s="60"/>
      <c r="AM888" s="60"/>
      <c r="AN888" s="60"/>
      <c r="AO888" s="60"/>
      <c r="AP888" s="60"/>
      <c r="AQ888" s="60"/>
      <c r="AR888" s="60"/>
      <c r="AS888" s="60"/>
      <c r="AT888" s="60"/>
      <c r="AU888" s="60"/>
      <c r="AV888" s="60"/>
      <c r="AW888" s="60"/>
      <c r="AX888" s="60"/>
      <c r="AY888" s="60"/>
      <c r="AZ888" s="60"/>
      <c r="BA888" s="60"/>
      <c r="BB888" s="60"/>
      <c r="BC888" s="60"/>
      <c r="BD888" s="60"/>
      <c r="BE888" s="60"/>
      <c r="BF888" s="60"/>
      <c r="BG888" s="60"/>
      <c r="BH888" s="60"/>
      <c r="BI888" s="60"/>
      <c r="BJ888" s="60"/>
      <c r="BK888" s="60"/>
      <c r="BL888" s="60"/>
      <c r="BM888" s="60"/>
      <c r="BN888" s="60"/>
      <c r="BO888" s="60"/>
      <c r="BP888" s="60"/>
      <c r="BQ888" s="60"/>
      <c r="BR888" s="60"/>
      <c r="BS888" s="60"/>
      <c r="BT888" s="60"/>
      <c r="BU888" s="60"/>
    </row>
    <row r="889"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c r="AH889" s="60"/>
      <c r="AI889" s="60"/>
      <c r="AJ889" s="60"/>
      <c r="AK889" s="60"/>
      <c r="AL889" s="60"/>
      <c r="AM889" s="60"/>
      <c r="AN889" s="60"/>
      <c r="AO889" s="60"/>
      <c r="AP889" s="60"/>
      <c r="AQ889" s="60"/>
      <c r="AR889" s="60"/>
      <c r="AS889" s="60"/>
      <c r="AT889" s="60"/>
      <c r="AU889" s="60"/>
      <c r="AV889" s="60"/>
      <c r="AW889" s="60"/>
      <c r="AX889" s="60"/>
      <c r="AY889" s="60"/>
      <c r="AZ889" s="60"/>
      <c r="BA889" s="60"/>
      <c r="BB889" s="60"/>
      <c r="BC889" s="60"/>
      <c r="BD889" s="60"/>
      <c r="BE889" s="60"/>
      <c r="BF889" s="60"/>
      <c r="BG889" s="60"/>
      <c r="BH889" s="60"/>
      <c r="BI889" s="60"/>
      <c r="BJ889" s="60"/>
      <c r="BK889" s="60"/>
      <c r="BL889" s="60"/>
      <c r="BM889" s="60"/>
      <c r="BN889" s="60"/>
      <c r="BO889" s="60"/>
      <c r="BP889" s="60"/>
      <c r="BQ889" s="60"/>
      <c r="BR889" s="60"/>
      <c r="BS889" s="60"/>
      <c r="BT889" s="60"/>
      <c r="BU889" s="60"/>
    </row>
    <row r="890"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c r="AH890" s="60"/>
      <c r="AI890" s="60"/>
      <c r="AJ890" s="60"/>
      <c r="AK890" s="60"/>
      <c r="AL890" s="60"/>
      <c r="AM890" s="60"/>
      <c r="AN890" s="60"/>
      <c r="AO890" s="60"/>
      <c r="AP890" s="60"/>
      <c r="AQ890" s="60"/>
      <c r="AR890" s="60"/>
      <c r="AS890" s="60"/>
      <c r="AT890" s="60"/>
      <c r="AU890" s="60"/>
      <c r="AV890" s="60"/>
      <c r="AW890" s="60"/>
      <c r="AX890" s="60"/>
      <c r="AY890" s="60"/>
      <c r="AZ890" s="60"/>
      <c r="BA890" s="60"/>
      <c r="BB890" s="60"/>
      <c r="BC890" s="60"/>
      <c r="BD890" s="60"/>
      <c r="BE890" s="60"/>
      <c r="BF890" s="60"/>
      <c r="BG890" s="60"/>
      <c r="BH890" s="60"/>
      <c r="BI890" s="60"/>
      <c r="BJ890" s="60"/>
      <c r="BK890" s="60"/>
      <c r="BL890" s="60"/>
      <c r="BM890" s="60"/>
      <c r="BN890" s="60"/>
      <c r="BO890" s="60"/>
      <c r="BP890" s="60"/>
      <c r="BQ890" s="60"/>
      <c r="BR890" s="60"/>
      <c r="BS890" s="60"/>
      <c r="BT890" s="60"/>
      <c r="BU890" s="60"/>
    </row>
    <row r="891"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c r="AH891" s="60"/>
      <c r="AI891" s="60"/>
      <c r="AJ891" s="60"/>
      <c r="AK891" s="60"/>
      <c r="AL891" s="60"/>
      <c r="AM891" s="60"/>
      <c r="AN891" s="60"/>
      <c r="AO891" s="60"/>
      <c r="AP891" s="60"/>
      <c r="AQ891" s="60"/>
      <c r="AR891" s="60"/>
      <c r="AS891" s="60"/>
      <c r="AT891" s="60"/>
      <c r="AU891" s="60"/>
      <c r="AV891" s="60"/>
      <c r="AW891" s="60"/>
      <c r="AX891" s="60"/>
      <c r="AY891" s="60"/>
      <c r="AZ891" s="60"/>
      <c r="BA891" s="60"/>
      <c r="BB891" s="60"/>
      <c r="BC891" s="60"/>
      <c r="BD891" s="60"/>
      <c r="BE891" s="60"/>
      <c r="BF891" s="60"/>
      <c r="BG891" s="60"/>
      <c r="BH891" s="60"/>
      <c r="BI891" s="60"/>
      <c r="BJ891" s="60"/>
      <c r="BK891" s="60"/>
      <c r="BL891" s="60"/>
      <c r="BM891" s="60"/>
      <c r="BN891" s="60"/>
      <c r="BO891" s="60"/>
      <c r="BP891" s="60"/>
      <c r="BQ891" s="60"/>
      <c r="BR891" s="60"/>
      <c r="BS891" s="60"/>
      <c r="BT891" s="60"/>
      <c r="BU891" s="60"/>
    </row>
    <row r="892"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c r="AH892" s="60"/>
      <c r="AI892" s="60"/>
      <c r="AJ892" s="60"/>
      <c r="AK892" s="60"/>
      <c r="AL892" s="60"/>
      <c r="AM892" s="60"/>
      <c r="AN892" s="60"/>
      <c r="AO892" s="60"/>
      <c r="AP892" s="60"/>
      <c r="AQ892" s="60"/>
      <c r="AR892" s="60"/>
      <c r="AS892" s="60"/>
      <c r="AT892" s="60"/>
      <c r="AU892" s="60"/>
      <c r="AV892" s="60"/>
      <c r="AW892" s="60"/>
      <c r="AX892" s="60"/>
      <c r="AY892" s="60"/>
      <c r="AZ892" s="60"/>
      <c r="BA892" s="60"/>
      <c r="BB892" s="60"/>
      <c r="BC892" s="60"/>
      <c r="BD892" s="60"/>
      <c r="BE892" s="60"/>
      <c r="BF892" s="60"/>
      <c r="BG892" s="60"/>
      <c r="BH892" s="60"/>
      <c r="BI892" s="60"/>
      <c r="BJ892" s="60"/>
      <c r="BK892" s="60"/>
      <c r="BL892" s="60"/>
      <c r="BM892" s="60"/>
      <c r="BN892" s="60"/>
      <c r="BO892" s="60"/>
      <c r="BP892" s="60"/>
      <c r="BQ892" s="60"/>
      <c r="BR892" s="60"/>
      <c r="BS892" s="60"/>
      <c r="BT892" s="60"/>
      <c r="BU892" s="60"/>
    </row>
    <row r="89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c r="AH893" s="60"/>
      <c r="AI893" s="60"/>
      <c r="AJ893" s="60"/>
      <c r="AK893" s="60"/>
      <c r="AL893" s="60"/>
      <c r="AM893" s="60"/>
      <c r="AN893" s="60"/>
      <c r="AO893" s="60"/>
      <c r="AP893" s="60"/>
      <c r="AQ893" s="60"/>
      <c r="AR893" s="60"/>
      <c r="AS893" s="60"/>
      <c r="AT893" s="60"/>
      <c r="AU893" s="60"/>
      <c r="AV893" s="60"/>
      <c r="AW893" s="60"/>
      <c r="AX893" s="60"/>
      <c r="AY893" s="60"/>
      <c r="AZ893" s="60"/>
      <c r="BA893" s="60"/>
      <c r="BB893" s="60"/>
      <c r="BC893" s="60"/>
      <c r="BD893" s="60"/>
      <c r="BE893" s="60"/>
      <c r="BF893" s="60"/>
      <c r="BG893" s="60"/>
      <c r="BH893" s="60"/>
      <c r="BI893" s="60"/>
      <c r="BJ893" s="60"/>
      <c r="BK893" s="60"/>
      <c r="BL893" s="60"/>
      <c r="BM893" s="60"/>
      <c r="BN893" s="60"/>
      <c r="BO893" s="60"/>
      <c r="BP893" s="60"/>
      <c r="BQ893" s="60"/>
      <c r="BR893" s="60"/>
      <c r="BS893" s="60"/>
      <c r="BT893" s="60"/>
      <c r="BU893" s="60"/>
    </row>
    <row r="894"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c r="AH894" s="60"/>
      <c r="AI894" s="60"/>
      <c r="AJ894" s="60"/>
      <c r="AK894" s="60"/>
      <c r="AL894" s="60"/>
      <c r="AM894" s="60"/>
      <c r="AN894" s="60"/>
      <c r="AO894" s="60"/>
      <c r="AP894" s="60"/>
      <c r="AQ894" s="60"/>
      <c r="AR894" s="60"/>
      <c r="AS894" s="60"/>
      <c r="AT894" s="60"/>
      <c r="AU894" s="60"/>
      <c r="AV894" s="60"/>
      <c r="AW894" s="60"/>
      <c r="AX894" s="60"/>
      <c r="AY894" s="60"/>
      <c r="AZ894" s="60"/>
      <c r="BA894" s="60"/>
      <c r="BB894" s="60"/>
      <c r="BC894" s="60"/>
      <c r="BD894" s="60"/>
      <c r="BE894" s="60"/>
      <c r="BF894" s="60"/>
      <c r="BG894" s="60"/>
      <c r="BH894" s="60"/>
      <c r="BI894" s="60"/>
      <c r="BJ894" s="60"/>
      <c r="BK894" s="60"/>
      <c r="BL894" s="60"/>
      <c r="BM894" s="60"/>
      <c r="BN894" s="60"/>
      <c r="BO894" s="60"/>
      <c r="BP894" s="60"/>
      <c r="BQ894" s="60"/>
      <c r="BR894" s="60"/>
      <c r="BS894" s="60"/>
      <c r="BT894" s="60"/>
      <c r="BU894" s="60"/>
    </row>
    <row r="895"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c r="AH895" s="60"/>
      <c r="AI895" s="60"/>
      <c r="AJ895" s="60"/>
      <c r="AK895" s="60"/>
      <c r="AL895" s="60"/>
      <c r="AM895" s="60"/>
      <c r="AN895" s="60"/>
      <c r="AO895" s="60"/>
      <c r="AP895" s="60"/>
      <c r="AQ895" s="60"/>
      <c r="AR895" s="60"/>
      <c r="AS895" s="60"/>
      <c r="AT895" s="60"/>
      <c r="AU895" s="60"/>
      <c r="AV895" s="60"/>
      <c r="AW895" s="60"/>
      <c r="AX895" s="60"/>
      <c r="AY895" s="60"/>
      <c r="AZ895" s="60"/>
      <c r="BA895" s="60"/>
      <c r="BB895" s="60"/>
      <c r="BC895" s="60"/>
      <c r="BD895" s="60"/>
      <c r="BE895" s="60"/>
      <c r="BF895" s="60"/>
      <c r="BG895" s="60"/>
      <c r="BH895" s="60"/>
      <c r="BI895" s="60"/>
      <c r="BJ895" s="60"/>
      <c r="BK895" s="60"/>
      <c r="BL895" s="60"/>
      <c r="BM895" s="60"/>
      <c r="BN895" s="60"/>
      <c r="BO895" s="60"/>
      <c r="BP895" s="60"/>
      <c r="BQ895" s="60"/>
      <c r="BR895" s="60"/>
      <c r="BS895" s="60"/>
      <c r="BT895" s="60"/>
      <c r="BU895" s="60"/>
    </row>
    <row r="896"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c r="AH896" s="60"/>
      <c r="AI896" s="60"/>
      <c r="AJ896" s="60"/>
      <c r="AK896" s="60"/>
      <c r="AL896" s="60"/>
      <c r="AM896" s="60"/>
      <c r="AN896" s="60"/>
      <c r="AO896" s="60"/>
      <c r="AP896" s="60"/>
      <c r="AQ896" s="60"/>
      <c r="AR896" s="60"/>
      <c r="AS896" s="60"/>
      <c r="AT896" s="60"/>
      <c r="AU896" s="60"/>
      <c r="AV896" s="60"/>
      <c r="AW896" s="60"/>
      <c r="AX896" s="60"/>
      <c r="AY896" s="60"/>
      <c r="AZ896" s="60"/>
      <c r="BA896" s="60"/>
      <c r="BB896" s="60"/>
      <c r="BC896" s="60"/>
      <c r="BD896" s="60"/>
      <c r="BE896" s="60"/>
      <c r="BF896" s="60"/>
      <c r="BG896" s="60"/>
      <c r="BH896" s="60"/>
      <c r="BI896" s="60"/>
      <c r="BJ896" s="60"/>
      <c r="BK896" s="60"/>
      <c r="BL896" s="60"/>
      <c r="BM896" s="60"/>
      <c r="BN896" s="60"/>
      <c r="BO896" s="60"/>
      <c r="BP896" s="60"/>
      <c r="BQ896" s="60"/>
      <c r="BR896" s="60"/>
      <c r="BS896" s="60"/>
      <c r="BT896" s="60"/>
      <c r="BU896" s="60"/>
    </row>
    <row r="897"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c r="AH897" s="60"/>
      <c r="AI897" s="60"/>
      <c r="AJ897" s="60"/>
      <c r="AK897" s="60"/>
      <c r="AL897" s="60"/>
      <c r="AM897" s="60"/>
      <c r="AN897" s="60"/>
      <c r="AO897" s="60"/>
      <c r="AP897" s="60"/>
      <c r="AQ897" s="60"/>
      <c r="AR897" s="60"/>
      <c r="AS897" s="60"/>
      <c r="AT897" s="60"/>
      <c r="AU897" s="60"/>
      <c r="AV897" s="60"/>
      <c r="AW897" s="60"/>
      <c r="AX897" s="60"/>
      <c r="AY897" s="60"/>
      <c r="AZ897" s="60"/>
      <c r="BA897" s="60"/>
      <c r="BB897" s="60"/>
      <c r="BC897" s="60"/>
      <c r="BD897" s="60"/>
      <c r="BE897" s="60"/>
      <c r="BF897" s="60"/>
      <c r="BG897" s="60"/>
      <c r="BH897" s="60"/>
      <c r="BI897" s="60"/>
      <c r="BJ897" s="60"/>
      <c r="BK897" s="60"/>
      <c r="BL897" s="60"/>
      <c r="BM897" s="60"/>
      <c r="BN897" s="60"/>
      <c r="BO897" s="60"/>
      <c r="BP897" s="60"/>
      <c r="BQ897" s="60"/>
      <c r="BR897" s="60"/>
      <c r="BS897" s="60"/>
      <c r="BT897" s="60"/>
      <c r="BU897" s="60"/>
    </row>
    <row r="898"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c r="AH898" s="60"/>
      <c r="AI898" s="60"/>
      <c r="AJ898" s="60"/>
      <c r="AK898" s="60"/>
      <c r="AL898" s="60"/>
      <c r="AM898" s="60"/>
      <c r="AN898" s="60"/>
      <c r="AO898" s="60"/>
      <c r="AP898" s="60"/>
      <c r="AQ898" s="60"/>
      <c r="AR898" s="60"/>
      <c r="AS898" s="60"/>
      <c r="AT898" s="60"/>
      <c r="AU898" s="60"/>
      <c r="AV898" s="60"/>
      <c r="AW898" s="60"/>
      <c r="AX898" s="60"/>
      <c r="AY898" s="60"/>
      <c r="AZ898" s="60"/>
      <c r="BA898" s="60"/>
      <c r="BB898" s="60"/>
      <c r="BC898" s="60"/>
      <c r="BD898" s="60"/>
      <c r="BE898" s="60"/>
      <c r="BF898" s="60"/>
      <c r="BG898" s="60"/>
      <c r="BH898" s="60"/>
      <c r="BI898" s="60"/>
      <c r="BJ898" s="60"/>
      <c r="BK898" s="60"/>
      <c r="BL898" s="60"/>
      <c r="BM898" s="60"/>
      <c r="BN898" s="60"/>
      <c r="BO898" s="60"/>
      <c r="BP898" s="60"/>
      <c r="BQ898" s="60"/>
      <c r="BR898" s="60"/>
      <c r="BS898" s="60"/>
      <c r="BT898" s="60"/>
      <c r="BU898" s="60"/>
    </row>
    <row r="899"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c r="AH899" s="60"/>
      <c r="AI899" s="60"/>
      <c r="AJ899" s="60"/>
      <c r="AK899" s="60"/>
      <c r="AL899" s="60"/>
      <c r="AM899" s="60"/>
      <c r="AN899" s="60"/>
      <c r="AO899" s="60"/>
      <c r="AP899" s="60"/>
      <c r="AQ899" s="60"/>
      <c r="AR899" s="60"/>
      <c r="AS899" s="60"/>
      <c r="AT899" s="60"/>
      <c r="AU899" s="60"/>
      <c r="AV899" s="60"/>
      <c r="AW899" s="60"/>
      <c r="AX899" s="60"/>
      <c r="AY899" s="60"/>
      <c r="AZ899" s="60"/>
      <c r="BA899" s="60"/>
      <c r="BB899" s="60"/>
      <c r="BC899" s="60"/>
      <c r="BD899" s="60"/>
      <c r="BE899" s="60"/>
      <c r="BF899" s="60"/>
      <c r="BG899" s="60"/>
      <c r="BH899" s="60"/>
      <c r="BI899" s="60"/>
      <c r="BJ899" s="60"/>
      <c r="BK899" s="60"/>
      <c r="BL899" s="60"/>
      <c r="BM899" s="60"/>
      <c r="BN899" s="60"/>
      <c r="BO899" s="60"/>
      <c r="BP899" s="60"/>
      <c r="BQ899" s="60"/>
      <c r="BR899" s="60"/>
      <c r="BS899" s="60"/>
      <c r="BT899" s="60"/>
      <c r="BU899" s="60"/>
    </row>
    <row r="900"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c r="AH900" s="60"/>
      <c r="AI900" s="60"/>
      <c r="AJ900" s="60"/>
      <c r="AK900" s="60"/>
      <c r="AL900" s="60"/>
      <c r="AM900" s="60"/>
      <c r="AN900" s="60"/>
      <c r="AO900" s="60"/>
      <c r="AP900" s="60"/>
      <c r="AQ900" s="60"/>
      <c r="AR900" s="60"/>
      <c r="AS900" s="60"/>
      <c r="AT900" s="60"/>
      <c r="AU900" s="60"/>
      <c r="AV900" s="60"/>
      <c r="AW900" s="60"/>
      <c r="AX900" s="60"/>
      <c r="AY900" s="60"/>
      <c r="AZ900" s="60"/>
      <c r="BA900" s="60"/>
      <c r="BB900" s="60"/>
      <c r="BC900" s="60"/>
      <c r="BD900" s="60"/>
      <c r="BE900" s="60"/>
      <c r="BF900" s="60"/>
      <c r="BG900" s="60"/>
      <c r="BH900" s="60"/>
      <c r="BI900" s="60"/>
      <c r="BJ900" s="60"/>
      <c r="BK900" s="60"/>
      <c r="BL900" s="60"/>
      <c r="BM900" s="60"/>
      <c r="BN900" s="60"/>
      <c r="BO900" s="60"/>
      <c r="BP900" s="60"/>
      <c r="BQ900" s="60"/>
      <c r="BR900" s="60"/>
      <c r="BS900" s="60"/>
      <c r="BT900" s="60"/>
      <c r="BU900" s="60"/>
    </row>
    <row r="901"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c r="AH901" s="60"/>
      <c r="AI901" s="60"/>
      <c r="AJ901" s="60"/>
      <c r="AK901" s="60"/>
      <c r="AL901" s="60"/>
      <c r="AM901" s="60"/>
      <c r="AN901" s="60"/>
      <c r="AO901" s="60"/>
      <c r="AP901" s="60"/>
      <c r="AQ901" s="60"/>
      <c r="AR901" s="60"/>
      <c r="AS901" s="60"/>
      <c r="AT901" s="60"/>
      <c r="AU901" s="60"/>
      <c r="AV901" s="60"/>
      <c r="AW901" s="60"/>
      <c r="AX901" s="60"/>
      <c r="AY901" s="60"/>
      <c r="AZ901" s="60"/>
      <c r="BA901" s="60"/>
      <c r="BB901" s="60"/>
      <c r="BC901" s="60"/>
      <c r="BD901" s="60"/>
      <c r="BE901" s="60"/>
      <c r="BF901" s="60"/>
      <c r="BG901" s="60"/>
      <c r="BH901" s="60"/>
      <c r="BI901" s="60"/>
      <c r="BJ901" s="60"/>
      <c r="BK901" s="60"/>
      <c r="BL901" s="60"/>
      <c r="BM901" s="60"/>
      <c r="BN901" s="60"/>
      <c r="BO901" s="60"/>
      <c r="BP901" s="60"/>
      <c r="BQ901" s="60"/>
      <c r="BR901" s="60"/>
      <c r="BS901" s="60"/>
      <c r="BT901" s="60"/>
      <c r="BU901" s="60"/>
    </row>
    <row r="902"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c r="AH902" s="60"/>
      <c r="AI902" s="60"/>
      <c r="AJ902" s="60"/>
      <c r="AK902" s="60"/>
      <c r="AL902" s="60"/>
      <c r="AM902" s="60"/>
      <c r="AN902" s="60"/>
      <c r="AO902" s="60"/>
      <c r="AP902" s="60"/>
      <c r="AQ902" s="60"/>
      <c r="AR902" s="60"/>
      <c r="AS902" s="60"/>
      <c r="AT902" s="60"/>
      <c r="AU902" s="60"/>
      <c r="AV902" s="60"/>
      <c r="AW902" s="60"/>
      <c r="AX902" s="60"/>
      <c r="AY902" s="60"/>
      <c r="AZ902" s="60"/>
      <c r="BA902" s="60"/>
      <c r="BB902" s="60"/>
      <c r="BC902" s="60"/>
      <c r="BD902" s="60"/>
      <c r="BE902" s="60"/>
      <c r="BF902" s="60"/>
      <c r="BG902" s="60"/>
      <c r="BH902" s="60"/>
      <c r="BI902" s="60"/>
      <c r="BJ902" s="60"/>
      <c r="BK902" s="60"/>
      <c r="BL902" s="60"/>
      <c r="BM902" s="60"/>
      <c r="BN902" s="60"/>
      <c r="BO902" s="60"/>
      <c r="BP902" s="60"/>
      <c r="BQ902" s="60"/>
      <c r="BR902" s="60"/>
      <c r="BS902" s="60"/>
      <c r="BT902" s="60"/>
      <c r="BU902" s="60"/>
    </row>
    <row r="90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c r="AH903" s="60"/>
      <c r="AI903" s="60"/>
      <c r="AJ903" s="60"/>
      <c r="AK903" s="60"/>
      <c r="AL903" s="60"/>
      <c r="AM903" s="60"/>
      <c r="AN903" s="60"/>
      <c r="AO903" s="60"/>
      <c r="AP903" s="60"/>
      <c r="AQ903" s="60"/>
      <c r="AR903" s="60"/>
      <c r="AS903" s="60"/>
      <c r="AT903" s="60"/>
      <c r="AU903" s="60"/>
      <c r="AV903" s="60"/>
      <c r="AW903" s="60"/>
      <c r="AX903" s="60"/>
      <c r="AY903" s="60"/>
      <c r="AZ903" s="60"/>
      <c r="BA903" s="60"/>
      <c r="BB903" s="60"/>
      <c r="BC903" s="60"/>
      <c r="BD903" s="60"/>
      <c r="BE903" s="60"/>
      <c r="BF903" s="60"/>
      <c r="BG903" s="60"/>
      <c r="BH903" s="60"/>
      <c r="BI903" s="60"/>
      <c r="BJ903" s="60"/>
      <c r="BK903" s="60"/>
      <c r="BL903" s="60"/>
      <c r="BM903" s="60"/>
      <c r="BN903" s="60"/>
      <c r="BO903" s="60"/>
      <c r="BP903" s="60"/>
      <c r="BQ903" s="60"/>
      <c r="BR903" s="60"/>
      <c r="BS903" s="60"/>
      <c r="BT903" s="60"/>
      <c r="BU903" s="60"/>
    </row>
    <row r="904"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c r="AH904" s="60"/>
      <c r="AI904" s="60"/>
      <c r="AJ904" s="60"/>
      <c r="AK904" s="60"/>
      <c r="AL904" s="60"/>
      <c r="AM904" s="60"/>
      <c r="AN904" s="60"/>
      <c r="AO904" s="60"/>
      <c r="AP904" s="60"/>
      <c r="AQ904" s="60"/>
      <c r="AR904" s="60"/>
      <c r="AS904" s="60"/>
      <c r="AT904" s="60"/>
      <c r="AU904" s="60"/>
      <c r="AV904" s="60"/>
      <c r="AW904" s="60"/>
      <c r="AX904" s="60"/>
      <c r="AY904" s="60"/>
      <c r="AZ904" s="60"/>
      <c r="BA904" s="60"/>
      <c r="BB904" s="60"/>
      <c r="BC904" s="60"/>
      <c r="BD904" s="60"/>
      <c r="BE904" s="60"/>
      <c r="BF904" s="60"/>
      <c r="BG904" s="60"/>
      <c r="BH904" s="60"/>
      <c r="BI904" s="60"/>
      <c r="BJ904" s="60"/>
      <c r="BK904" s="60"/>
      <c r="BL904" s="60"/>
      <c r="BM904" s="60"/>
      <c r="BN904" s="60"/>
      <c r="BO904" s="60"/>
      <c r="BP904" s="60"/>
      <c r="BQ904" s="60"/>
      <c r="BR904" s="60"/>
      <c r="BS904" s="60"/>
      <c r="BT904" s="60"/>
      <c r="BU904" s="60"/>
    </row>
    <row r="905"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c r="AH905" s="60"/>
      <c r="AI905" s="60"/>
      <c r="AJ905" s="60"/>
      <c r="AK905" s="60"/>
      <c r="AL905" s="60"/>
      <c r="AM905" s="60"/>
      <c r="AN905" s="60"/>
      <c r="AO905" s="60"/>
      <c r="AP905" s="60"/>
      <c r="AQ905" s="60"/>
      <c r="AR905" s="60"/>
      <c r="AS905" s="60"/>
      <c r="AT905" s="60"/>
      <c r="AU905" s="60"/>
      <c r="AV905" s="60"/>
      <c r="AW905" s="60"/>
      <c r="AX905" s="60"/>
      <c r="AY905" s="60"/>
      <c r="AZ905" s="60"/>
      <c r="BA905" s="60"/>
      <c r="BB905" s="60"/>
      <c r="BC905" s="60"/>
      <c r="BD905" s="60"/>
      <c r="BE905" s="60"/>
      <c r="BF905" s="60"/>
      <c r="BG905" s="60"/>
      <c r="BH905" s="60"/>
      <c r="BI905" s="60"/>
      <c r="BJ905" s="60"/>
      <c r="BK905" s="60"/>
      <c r="BL905" s="60"/>
      <c r="BM905" s="60"/>
      <c r="BN905" s="60"/>
      <c r="BO905" s="60"/>
      <c r="BP905" s="60"/>
      <c r="BQ905" s="60"/>
      <c r="BR905" s="60"/>
      <c r="BS905" s="60"/>
      <c r="BT905" s="60"/>
      <c r="BU905" s="60"/>
    </row>
    <row r="906"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c r="AH906" s="60"/>
      <c r="AI906" s="60"/>
      <c r="AJ906" s="60"/>
      <c r="AK906" s="60"/>
      <c r="AL906" s="60"/>
      <c r="AM906" s="60"/>
      <c r="AN906" s="60"/>
      <c r="AO906" s="60"/>
      <c r="AP906" s="60"/>
      <c r="AQ906" s="60"/>
      <c r="AR906" s="60"/>
      <c r="AS906" s="60"/>
      <c r="AT906" s="60"/>
      <c r="AU906" s="60"/>
      <c r="AV906" s="60"/>
      <c r="AW906" s="60"/>
      <c r="AX906" s="60"/>
      <c r="AY906" s="60"/>
      <c r="AZ906" s="60"/>
      <c r="BA906" s="60"/>
      <c r="BB906" s="60"/>
      <c r="BC906" s="60"/>
      <c r="BD906" s="60"/>
      <c r="BE906" s="60"/>
      <c r="BF906" s="60"/>
      <c r="BG906" s="60"/>
      <c r="BH906" s="60"/>
      <c r="BI906" s="60"/>
      <c r="BJ906" s="60"/>
      <c r="BK906" s="60"/>
      <c r="BL906" s="60"/>
      <c r="BM906" s="60"/>
      <c r="BN906" s="60"/>
      <c r="BO906" s="60"/>
      <c r="BP906" s="60"/>
      <c r="BQ906" s="60"/>
      <c r="BR906" s="60"/>
      <c r="BS906" s="60"/>
      <c r="BT906" s="60"/>
      <c r="BU906" s="60"/>
    </row>
    <row r="907"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c r="AH907" s="60"/>
      <c r="AI907" s="60"/>
      <c r="AJ907" s="60"/>
      <c r="AK907" s="60"/>
      <c r="AL907" s="60"/>
      <c r="AM907" s="60"/>
      <c r="AN907" s="60"/>
      <c r="AO907" s="60"/>
      <c r="AP907" s="60"/>
      <c r="AQ907" s="60"/>
      <c r="AR907" s="60"/>
      <c r="AS907" s="60"/>
      <c r="AT907" s="60"/>
      <c r="AU907" s="60"/>
      <c r="AV907" s="60"/>
      <c r="AW907" s="60"/>
      <c r="AX907" s="60"/>
      <c r="AY907" s="60"/>
      <c r="AZ907" s="60"/>
      <c r="BA907" s="60"/>
      <c r="BB907" s="60"/>
      <c r="BC907" s="60"/>
      <c r="BD907" s="60"/>
      <c r="BE907" s="60"/>
      <c r="BF907" s="60"/>
      <c r="BG907" s="60"/>
      <c r="BH907" s="60"/>
      <c r="BI907" s="60"/>
      <c r="BJ907" s="60"/>
      <c r="BK907" s="60"/>
      <c r="BL907" s="60"/>
      <c r="BM907" s="60"/>
      <c r="BN907" s="60"/>
      <c r="BO907" s="60"/>
      <c r="BP907" s="60"/>
      <c r="BQ907" s="60"/>
      <c r="BR907" s="60"/>
      <c r="BS907" s="60"/>
      <c r="BT907" s="60"/>
      <c r="BU907" s="60"/>
    </row>
    <row r="908"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c r="AH908" s="60"/>
      <c r="AI908" s="60"/>
      <c r="AJ908" s="60"/>
      <c r="AK908" s="60"/>
      <c r="AL908" s="60"/>
      <c r="AM908" s="60"/>
      <c r="AN908" s="60"/>
      <c r="AO908" s="60"/>
      <c r="AP908" s="60"/>
      <c r="AQ908" s="60"/>
      <c r="AR908" s="60"/>
      <c r="AS908" s="60"/>
      <c r="AT908" s="60"/>
      <c r="AU908" s="60"/>
      <c r="AV908" s="60"/>
      <c r="AW908" s="60"/>
      <c r="AX908" s="60"/>
      <c r="AY908" s="60"/>
      <c r="AZ908" s="60"/>
      <c r="BA908" s="60"/>
      <c r="BB908" s="60"/>
      <c r="BC908" s="60"/>
      <c r="BD908" s="60"/>
      <c r="BE908" s="60"/>
      <c r="BF908" s="60"/>
      <c r="BG908" s="60"/>
      <c r="BH908" s="60"/>
      <c r="BI908" s="60"/>
      <c r="BJ908" s="60"/>
      <c r="BK908" s="60"/>
      <c r="BL908" s="60"/>
      <c r="BM908" s="60"/>
      <c r="BN908" s="60"/>
      <c r="BO908" s="60"/>
      <c r="BP908" s="60"/>
      <c r="BQ908" s="60"/>
      <c r="BR908" s="60"/>
      <c r="BS908" s="60"/>
      <c r="BT908" s="60"/>
      <c r="BU908" s="60"/>
    </row>
    <row r="909"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c r="AH909" s="60"/>
      <c r="AI909" s="60"/>
      <c r="AJ909" s="60"/>
      <c r="AK909" s="60"/>
      <c r="AL909" s="60"/>
      <c r="AM909" s="60"/>
      <c r="AN909" s="60"/>
      <c r="AO909" s="60"/>
      <c r="AP909" s="60"/>
      <c r="AQ909" s="60"/>
      <c r="AR909" s="60"/>
      <c r="AS909" s="60"/>
      <c r="AT909" s="60"/>
      <c r="AU909" s="60"/>
      <c r="AV909" s="60"/>
      <c r="AW909" s="60"/>
      <c r="AX909" s="60"/>
      <c r="AY909" s="60"/>
      <c r="AZ909" s="60"/>
      <c r="BA909" s="60"/>
      <c r="BB909" s="60"/>
      <c r="BC909" s="60"/>
      <c r="BD909" s="60"/>
      <c r="BE909" s="60"/>
      <c r="BF909" s="60"/>
      <c r="BG909" s="60"/>
      <c r="BH909" s="60"/>
      <c r="BI909" s="60"/>
      <c r="BJ909" s="60"/>
      <c r="BK909" s="60"/>
      <c r="BL909" s="60"/>
      <c r="BM909" s="60"/>
      <c r="BN909" s="60"/>
      <c r="BO909" s="60"/>
      <c r="BP909" s="60"/>
      <c r="BQ909" s="60"/>
      <c r="BR909" s="60"/>
      <c r="BS909" s="60"/>
      <c r="BT909" s="60"/>
      <c r="BU909" s="60"/>
    </row>
    <row r="910"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c r="AH910" s="60"/>
      <c r="AI910" s="60"/>
      <c r="AJ910" s="60"/>
      <c r="AK910" s="60"/>
      <c r="AL910" s="60"/>
      <c r="AM910" s="60"/>
      <c r="AN910" s="60"/>
      <c r="AO910" s="60"/>
      <c r="AP910" s="60"/>
      <c r="AQ910" s="60"/>
      <c r="AR910" s="60"/>
      <c r="AS910" s="60"/>
      <c r="AT910" s="60"/>
      <c r="AU910" s="60"/>
      <c r="AV910" s="60"/>
      <c r="AW910" s="60"/>
      <c r="AX910" s="60"/>
      <c r="AY910" s="60"/>
      <c r="AZ910" s="60"/>
      <c r="BA910" s="60"/>
      <c r="BB910" s="60"/>
      <c r="BC910" s="60"/>
      <c r="BD910" s="60"/>
      <c r="BE910" s="60"/>
      <c r="BF910" s="60"/>
      <c r="BG910" s="60"/>
      <c r="BH910" s="60"/>
      <c r="BI910" s="60"/>
      <c r="BJ910" s="60"/>
      <c r="BK910" s="60"/>
      <c r="BL910" s="60"/>
      <c r="BM910" s="60"/>
      <c r="BN910" s="60"/>
      <c r="BO910" s="60"/>
      <c r="BP910" s="60"/>
      <c r="BQ910" s="60"/>
      <c r="BR910" s="60"/>
      <c r="BS910" s="60"/>
      <c r="BT910" s="60"/>
      <c r="BU910" s="60"/>
    </row>
    <row r="911"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c r="AH911" s="60"/>
      <c r="AI911" s="60"/>
      <c r="AJ911" s="60"/>
      <c r="AK911" s="60"/>
      <c r="AL911" s="60"/>
      <c r="AM911" s="60"/>
      <c r="AN911" s="60"/>
      <c r="AO911" s="60"/>
      <c r="AP911" s="60"/>
      <c r="AQ911" s="60"/>
      <c r="AR911" s="60"/>
      <c r="AS911" s="60"/>
      <c r="AT911" s="60"/>
      <c r="AU911" s="60"/>
      <c r="AV911" s="60"/>
      <c r="AW911" s="60"/>
      <c r="AX911" s="60"/>
      <c r="AY911" s="60"/>
      <c r="AZ911" s="60"/>
      <c r="BA911" s="60"/>
      <c r="BB911" s="60"/>
      <c r="BC911" s="60"/>
      <c r="BD911" s="60"/>
      <c r="BE911" s="60"/>
      <c r="BF911" s="60"/>
      <c r="BG911" s="60"/>
      <c r="BH911" s="60"/>
      <c r="BI911" s="60"/>
      <c r="BJ911" s="60"/>
      <c r="BK911" s="60"/>
      <c r="BL911" s="60"/>
      <c r="BM911" s="60"/>
      <c r="BN911" s="60"/>
      <c r="BO911" s="60"/>
      <c r="BP911" s="60"/>
      <c r="BQ911" s="60"/>
      <c r="BR911" s="60"/>
      <c r="BS911" s="60"/>
      <c r="BT911" s="60"/>
      <c r="BU911" s="60"/>
    </row>
    <row r="912"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c r="AH912" s="60"/>
      <c r="AI912" s="60"/>
      <c r="AJ912" s="60"/>
      <c r="AK912" s="60"/>
      <c r="AL912" s="60"/>
      <c r="AM912" s="60"/>
      <c r="AN912" s="60"/>
      <c r="AO912" s="60"/>
      <c r="AP912" s="60"/>
      <c r="AQ912" s="60"/>
      <c r="AR912" s="60"/>
      <c r="AS912" s="60"/>
      <c r="AT912" s="60"/>
      <c r="AU912" s="60"/>
      <c r="AV912" s="60"/>
      <c r="AW912" s="60"/>
      <c r="AX912" s="60"/>
      <c r="AY912" s="60"/>
      <c r="AZ912" s="60"/>
      <c r="BA912" s="60"/>
      <c r="BB912" s="60"/>
      <c r="BC912" s="60"/>
      <c r="BD912" s="60"/>
      <c r="BE912" s="60"/>
      <c r="BF912" s="60"/>
      <c r="BG912" s="60"/>
      <c r="BH912" s="60"/>
      <c r="BI912" s="60"/>
      <c r="BJ912" s="60"/>
      <c r="BK912" s="60"/>
      <c r="BL912" s="60"/>
      <c r="BM912" s="60"/>
      <c r="BN912" s="60"/>
      <c r="BO912" s="60"/>
      <c r="BP912" s="60"/>
      <c r="BQ912" s="60"/>
      <c r="BR912" s="60"/>
      <c r="BS912" s="60"/>
      <c r="BT912" s="60"/>
      <c r="BU912" s="60"/>
    </row>
    <row r="91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c r="AH913" s="60"/>
      <c r="AI913" s="60"/>
      <c r="AJ913" s="60"/>
      <c r="AK913" s="60"/>
      <c r="AL913" s="60"/>
      <c r="AM913" s="60"/>
      <c r="AN913" s="60"/>
      <c r="AO913" s="60"/>
      <c r="AP913" s="60"/>
      <c r="AQ913" s="60"/>
      <c r="AR913" s="60"/>
      <c r="AS913" s="60"/>
      <c r="AT913" s="60"/>
      <c r="AU913" s="60"/>
      <c r="AV913" s="60"/>
      <c r="AW913" s="60"/>
      <c r="AX913" s="60"/>
      <c r="AY913" s="60"/>
      <c r="AZ913" s="60"/>
      <c r="BA913" s="60"/>
      <c r="BB913" s="60"/>
      <c r="BC913" s="60"/>
      <c r="BD913" s="60"/>
      <c r="BE913" s="60"/>
      <c r="BF913" s="60"/>
      <c r="BG913" s="60"/>
      <c r="BH913" s="60"/>
      <c r="BI913" s="60"/>
      <c r="BJ913" s="60"/>
      <c r="BK913" s="60"/>
      <c r="BL913" s="60"/>
      <c r="BM913" s="60"/>
      <c r="BN913" s="60"/>
      <c r="BO913" s="60"/>
      <c r="BP913" s="60"/>
      <c r="BQ913" s="60"/>
      <c r="BR913" s="60"/>
      <c r="BS913" s="60"/>
      <c r="BT913" s="60"/>
      <c r="BU913" s="60"/>
    </row>
    <row r="914"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c r="AH914" s="60"/>
      <c r="AI914" s="60"/>
      <c r="AJ914" s="60"/>
      <c r="AK914" s="60"/>
      <c r="AL914" s="60"/>
      <c r="AM914" s="60"/>
      <c r="AN914" s="60"/>
      <c r="AO914" s="60"/>
      <c r="AP914" s="60"/>
      <c r="AQ914" s="60"/>
      <c r="AR914" s="60"/>
      <c r="AS914" s="60"/>
      <c r="AT914" s="60"/>
      <c r="AU914" s="60"/>
      <c r="AV914" s="60"/>
      <c r="AW914" s="60"/>
      <c r="AX914" s="60"/>
      <c r="AY914" s="60"/>
      <c r="AZ914" s="60"/>
      <c r="BA914" s="60"/>
      <c r="BB914" s="60"/>
      <c r="BC914" s="60"/>
      <c r="BD914" s="60"/>
      <c r="BE914" s="60"/>
      <c r="BF914" s="60"/>
      <c r="BG914" s="60"/>
      <c r="BH914" s="60"/>
      <c r="BI914" s="60"/>
      <c r="BJ914" s="60"/>
      <c r="BK914" s="60"/>
      <c r="BL914" s="60"/>
      <c r="BM914" s="60"/>
      <c r="BN914" s="60"/>
      <c r="BO914" s="60"/>
      <c r="BP914" s="60"/>
      <c r="BQ914" s="60"/>
      <c r="BR914" s="60"/>
      <c r="BS914" s="60"/>
      <c r="BT914" s="60"/>
      <c r="BU914" s="60"/>
    </row>
    <row r="915"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c r="AH915" s="60"/>
      <c r="AI915" s="60"/>
      <c r="AJ915" s="60"/>
      <c r="AK915" s="60"/>
      <c r="AL915" s="60"/>
      <c r="AM915" s="60"/>
      <c r="AN915" s="60"/>
      <c r="AO915" s="60"/>
      <c r="AP915" s="60"/>
      <c r="AQ915" s="60"/>
      <c r="AR915" s="60"/>
      <c r="AS915" s="60"/>
      <c r="AT915" s="60"/>
      <c r="AU915" s="60"/>
      <c r="AV915" s="60"/>
      <c r="AW915" s="60"/>
      <c r="AX915" s="60"/>
      <c r="AY915" s="60"/>
      <c r="AZ915" s="60"/>
      <c r="BA915" s="60"/>
      <c r="BB915" s="60"/>
      <c r="BC915" s="60"/>
      <c r="BD915" s="60"/>
      <c r="BE915" s="60"/>
      <c r="BF915" s="60"/>
      <c r="BG915" s="60"/>
      <c r="BH915" s="60"/>
      <c r="BI915" s="60"/>
      <c r="BJ915" s="60"/>
      <c r="BK915" s="60"/>
      <c r="BL915" s="60"/>
      <c r="BM915" s="60"/>
      <c r="BN915" s="60"/>
      <c r="BO915" s="60"/>
      <c r="BP915" s="60"/>
      <c r="BQ915" s="60"/>
      <c r="BR915" s="60"/>
      <c r="BS915" s="60"/>
      <c r="BT915" s="60"/>
      <c r="BU915" s="60"/>
    </row>
    <row r="916"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c r="AH916" s="60"/>
      <c r="AI916" s="60"/>
      <c r="AJ916" s="60"/>
      <c r="AK916" s="60"/>
      <c r="AL916" s="60"/>
      <c r="AM916" s="60"/>
      <c r="AN916" s="60"/>
      <c r="AO916" s="60"/>
      <c r="AP916" s="60"/>
      <c r="AQ916" s="60"/>
      <c r="AR916" s="60"/>
      <c r="AS916" s="60"/>
      <c r="AT916" s="60"/>
      <c r="AU916" s="60"/>
      <c r="AV916" s="60"/>
      <c r="AW916" s="60"/>
      <c r="AX916" s="60"/>
      <c r="AY916" s="60"/>
      <c r="AZ916" s="60"/>
      <c r="BA916" s="60"/>
      <c r="BB916" s="60"/>
      <c r="BC916" s="60"/>
      <c r="BD916" s="60"/>
      <c r="BE916" s="60"/>
      <c r="BF916" s="60"/>
      <c r="BG916" s="60"/>
      <c r="BH916" s="60"/>
      <c r="BI916" s="60"/>
      <c r="BJ916" s="60"/>
      <c r="BK916" s="60"/>
      <c r="BL916" s="60"/>
      <c r="BM916" s="60"/>
      <c r="BN916" s="60"/>
      <c r="BO916" s="60"/>
      <c r="BP916" s="60"/>
      <c r="BQ916" s="60"/>
      <c r="BR916" s="60"/>
      <c r="BS916" s="60"/>
      <c r="BT916" s="60"/>
      <c r="BU916" s="60"/>
    </row>
    <row r="917"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c r="AH917" s="60"/>
      <c r="AI917" s="60"/>
      <c r="AJ917" s="60"/>
      <c r="AK917" s="60"/>
      <c r="AL917" s="60"/>
      <c r="AM917" s="60"/>
      <c r="AN917" s="60"/>
      <c r="AO917" s="60"/>
      <c r="AP917" s="60"/>
      <c r="AQ917" s="60"/>
      <c r="AR917" s="60"/>
      <c r="AS917" s="60"/>
      <c r="AT917" s="60"/>
      <c r="AU917" s="60"/>
      <c r="AV917" s="60"/>
      <c r="AW917" s="60"/>
      <c r="AX917" s="60"/>
      <c r="AY917" s="60"/>
      <c r="AZ917" s="60"/>
      <c r="BA917" s="60"/>
      <c r="BB917" s="60"/>
      <c r="BC917" s="60"/>
      <c r="BD917" s="60"/>
      <c r="BE917" s="60"/>
      <c r="BF917" s="60"/>
      <c r="BG917" s="60"/>
      <c r="BH917" s="60"/>
      <c r="BI917" s="60"/>
      <c r="BJ917" s="60"/>
      <c r="BK917" s="60"/>
      <c r="BL917" s="60"/>
      <c r="BM917" s="60"/>
      <c r="BN917" s="60"/>
      <c r="BO917" s="60"/>
      <c r="BP917" s="60"/>
      <c r="BQ917" s="60"/>
      <c r="BR917" s="60"/>
      <c r="BS917" s="60"/>
      <c r="BT917" s="60"/>
      <c r="BU917" s="60"/>
    </row>
    <row r="918"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c r="AH918" s="60"/>
      <c r="AI918" s="60"/>
      <c r="AJ918" s="60"/>
      <c r="AK918" s="60"/>
      <c r="AL918" s="60"/>
      <c r="AM918" s="60"/>
      <c r="AN918" s="60"/>
      <c r="AO918" s="60"/>
      <c r="AP918" s="60"/>
      <c r="AQ918" s="60"/>
      <c r="AR918" s="60"/>
      <c r="AS918" s="60"/>
      <c r="AT918" s="60"/>
      <c r="AU918" s="60"/>
      <c r="AV918" s="60"/>
      <c r="AW918" s="60"/>
      <c r="AX918" s="60"/>
      <c r="AY918" s="60"/>
      <c r="AZ918" s="60"/>
      <c r="BA918" s="60"/>
      <c r="BB918" s="60"/>
      <c r="BC918" s="60"/>
      <c r="BD918" s="60"/>
      <c r="BE918" s="60"/>
      <c r="BF918" s="60"/>
      <c r="BG918" s="60"/>
      <c r="BH918" s="60"/>
      <c r="BI918" s="60"/>
      <c r="BJ918" s="60"/>
      <c r="BK918" s="60"/>
      <c r="BL918" s="60"/>
      <c r="BM918" s="60"/>
      <c r="BN918" s="60"/>
      <c r="BO918" s="60"/>
      <c r="BP918" s="60"/>
      <c r="BQ918" s="60"/>
      <c r="BR918" s="60"/>
      <c r="BS918" s="60"/>
      <c r="BT918" s="60"/>
      <c r="BU918" s="60"/>
    </row>
    <row r="919"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c r="AH919" s="60"/>
      <c r="AI919" s="60"/>
      <c r="AJ919" s="60"/>
      <c r="AK919" s="60"/>
      <c r="AL919" s="60"/>
      <c r="AM919" s="60"/>
      <c r="AN919" s="60"/>
      <c r="AO919" s="60"/>
      <c r="AP919" s="60"/>
      <c r="AQ919" s="60"/>
      <c r="AR919" s="60"/>
      <c r="AS919" s="60"/>
      <c r="AT919" s="60"/>
      <c r="AU919" s="60"/>
      <c r="AV919" s="60"/>
      <c r="AW919" s="60"/>
      <c r="AX919" s="60"/>
      <c r="AY919" s="60"/>
      <c r="AZ919" s="60"/>
      <c r="BA919" s="60"/>
      <c r="BB919" s="60"/>
      <c r="BC919" s="60"/>
      <c r="BD919" s="60"/>
      <c r="BE919" s="60"/>
      <c r="BF919" s="60"/>
      <c r="BG919" s="60"/>
      <c r="BH919" s="60"/>
      <c r="BI919" s="60"/>
      <c r="BJ919" s="60"/>
      <c r="BK919" s="60"/>
      <c r="BL919" s="60"/>
      <c r="BM919" s="60"/>
      <c r="BN919" s="60"/>
      <c r="BO919" s="60"/>
      <c r="BP919" s="60"/>
      <c r="BQ919" s="60"/>
      <c r="BR919" s="60"/>
      <c r="BS919" s="60"/>
      <c r="BT919" s="60"/>
      <c r="BU919" s="60"/>
    </row>
    <row r="920"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c r="AH920" s="60"/>
      <c r="AI920" s="60"/>
      <c r="AJ920" s="60"/>
      <c r="AK920" s="60"/>
      <c r="AL920" s="60"/>
      <c r="AM920" s="60"/>
      <c r="AN920" s="60"/>
      <c r="AO920" s="60"/>
      <c r="AP920" s="60"/>
      <c r="AQ920" s="60"/>
      <c r="AR920" s="60"/>
      <c r="AS920" s="60"/>
      <c r="AT920" s="60"/>
      <c r="AU920" s="60"/>
      <c r="AV920" s="60"/>
      <c r="AW920" s="60"/>
      <c r="AX920" s="60"/>
      <c r="AY920" s="60"/>
      <c r="AZ920" s="60"/>
      <c r="BA920" s="60"/>
      <c r="BB920" s="60"/>
      <c r="BC920" s="60"/>
      <c r="BD920" s="60"/>
      <c r="BE920" s="60"/>
      <c r="BF920" s="60"/>
      <c r="BG920" s="60"/>
      <c r="BH920" s="60"/>
      <c r="BI920" s="60"/>
      <c r="BJ920" s="60"/>
      <c r="BK920" s="60"/>
      <c r="BL920" s="60"/>
      <c r="BM920" s="60"/>
      <c r="BN920" s="60"/>
      <c r="BO920" s="60"/>
      <c r="BP920" s="60"/>
      <c r="BQ920" s="60"/>
      <c r="BR920" s="60"/>
      <c r="BS920" s="60"/>
      <c r="BT920" s="60"/>
      <c r="BU920" s="60"/>
    </row>
    <row r="921"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c r="AH921" s="60"/>
      <c r="AI921" s="60"/>
      <c r="AJ921" s="60"/>
      <c r="AK921" s="60"/>
      <c r="AL921" s="60"/>
      <c r="AM921" s="60"/>
      <c r="AN921" s="60"/>
      <c r="AO921" s="60"/>
      <c r="AP921" s="60"/>
      <c r="AQ921" s="60"/>
      <c r="AR921" s="60"/>
      <c r="AS921" s="60"/>
      <c r="AT921" s="60"/>
      <c r="AU921" s="60"/>
      <c r="AV921" s="60"/>
      <c r="AW921" s="60"/>
      <c r="AX921" s="60"/>
      <c r="AY921" s="60"/>
      <c r="AZ921" s="60"/>
      <c r="BA921" s="60"/>
      <c r="BB921" s="60"/>
      <c r="BC921" s="60"/>
      <c r="BD921" s="60"/>
      <c r="BE921" s="60"/>
      <c r="BF921" s="60"/>
      <c r="BG921" s="60"/>
      <c r="BH921" s="60"/>
      <c r="BI921" s="60"/>
      <c r="BJ921" s="60"/>
      <c r="BK921" s="60"/>
      <c r="BL921" s="60"/>
      <c r="BM921" s="60"/>
      <c r="BN921" s="60"/>
      <c r="BO921" s="60"/>
      <c r="BP921" s="60"/>
      <c r="BQ921" s="60"/>
      <c r="BR921" s="60"/>
      <c r="BS921" s="60"/>
      <c r="BT921" s="60"/>
      <c r="BU921" s="60"/>
    </row>
    <row r="922"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c r="AH922" s="60"/>
      <c r="AI922" s="60"/>
      <c r="AJ922" s="60"/>
      <c r="AK922" s="60"/>
      <c r="AL922" s="60"/>
      <c r="AM922" s="60"/>
      <c r="AN922" s="60"/>
      <c r="AO922" s="60"/>
      <c r="AP922" s="60"/>
      <c r="AQ922" s="60"/>
      <c r="AR922" s="60"/>
      <c r="AS922" s="60"/>
      <c r="AT922" s="60"/>
      <c r="AU922" s="60"/>
      <c r="AV922" s="60"/>
      <c r="AW922" s="60"/>
      <c r="AX922" s="60"/>
      <c r="AY922" s="60"/>
      <c r="AZ922" s="60"/>
      <c r="BA922" s="60"/>
      <c r="BB922" s="60"/>
      <c r="BC922" s="60"/>
      <c r="BD922" s="60"/>
      <c r="BE922" s="60"/>
      <c r="BF922" s="60"/>
      <c r="BG922" s="60"/>
      <c r="BH922" s="60"/>
      <c r="BI922" s="60"/>
      <c r="BJ922" s="60"/>
      <c r="BK922" s="60"/>
      <c r="BL922" s="60"/>
      <c r="BM922" s="60"/>
      <c r="BN922" s="60"/>
      <c r="BO922" s="60"/>
      <c r="BP922" s="60"/>
      <c r="BQ922" s="60"/>
      <c r="BR922" s="60"/>
      <c r="BS922" s="60"/>
      <c r="BT922" s="60"/>
      <c r="BU922" s="60"/>
    </row>
    <row r="92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c r="AH923" s="60"/>
      <c r="AI923" s="60"/>
      <c r="AJ923" s="60"/>
      <c r="AK923" s="60"/>
      <c r="AL923" s="60"/>
      <c r="AM923" s="60"/>
      <c r="AN923" s="60"/>
      <c r="AO923" s="60"/>
      <c r="AP923" s="60"/>
      <c r="AQ923" s="60"/>
      <c r="AR923" s="60"/>
      <c r="AS923" s="60"/>
      <c r="AT923" s="60"/>
      <c r="AU923" s="60"/>
      <c r="AV923" s="60"/>
      <c r="AW923" s="60"/>
      <c r="AX923" s="60"/>
      <c r="AY923" s="60"/>
      <c r="AZ923" s="60"/>
      <c r="BA923" s="60"/>
      <c r="BB923" s="60"/>
      <c r="BC923" s="60"/>
      <c r="BD923" s="60"/>
      <c r="BE923" s="60"/>
      <c r="BF923" s="60"/>
      <c r="BG923" s="60"/>
      <c r="BH923" s="60"/>
      <c r="BI923" s="60"/>
      <c r="BJ923" s="60"/>
      <c r="BK923" s="60"/>
      <c r="BL923" s="60"/>
      <c r="BM923" s="60"/>
      <c r="BN923" s="60"/>
      <c r="BO923" s="60"/>
      <c r="BP923" s="60"/>
      <c r="BQ923" s="60"/>
      <c r="BR923" s="60"/>
      <c r="BS923" s="60"/>
      <c r="BT923" s="60"/>
      <c r="BU923" s="60"/>
    </row>
    <row r="924"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c r="AH924" s="60"/>
      <c r="AI924" s="60"/>
      <c r="AJ924" s="60"/>
      <c r="AK924" s="60"/>
      <c r="AL924" s="60"/>
      <c r="AM924" s="60"/>
      <c r="AN924" s="60"/>
      <c r="AO924" s="60"/>
      <c r="AP924" s="60"/>
      <c r="AQ924" s="60"/>
      <c r="AR924" s="60"/>
      <c r="AS924" s="60"/>
      <c r="AT924" s="60"/>
      <c r="AU924" s="60"/>
      <c r="AV924" s="60"/>
      <c r="AW924" s="60"/>
      <c r="AX924" s="60"/>
      <c r="AY924" s="60"/>
      <c r="AZ924" s="60"/>
      <c r="BA924" s="60"/>
      <c r="BB924" s="60"/>
      <c r="BC924" s="60"/>
      <c r="BD924" s="60"/>
      <c r="BE924" s="60"/>
      <c r="BF924" s="60"/>
      <c r="BG924" s="60"/>
      <c r="BH924" s="60"/>
      <c r="BI924" s="60"/>
      <c r="BJ924" s="60"/>
      <c r="BK924" s="60"/>
      <c r="BL924" s="60"/>
      <c r="BM924" s="60"/>
      <c r="BN924" s="60"/>
      <c r="BO924" s="60"/>
      <c r="BP924" s="60"/>
      <c r="BQ924" s="60"/>
      <c r="BR924" s="60"/>
      <c r="BS924" s="60"/>
      <c r="BT924" s="60"/>
      <c r="BU924" s="60"/>
    </row>
    <row r="925"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c r="AH925" s="60"/>
      <c r="AI925" s="60"/>
      <c r="AJ925" s="60"/>
      <c r="AK925" s="60"/>
      <c r="AL925" s="60"/>
      <c r="AM925" s="60"/>
      <c r="AN925" s="60"/>
      <c r="AO925" s="60"/>
      <c r="AP925" s="60"/>
      <c r="AQ925" s="60"/>
      <c r="AR925" s="60"/>
      <c r="AS925" s="60"/>
      <c r="AT925" s="60"/>
      <c r="AU925" s="60"/>
      <c r="AV925" s="60"/>
      <c r="AW925" s="60"/>
      <c r="AX925" s="60"/>
      <c r="AY925" s="60"/>
      <c r="AZ925" s="60"/>
      <c r="BA925" s="60"/>
      <c r="BB925" s="60"/>
      <c r="BC925" s="60"/>
      <c r="BD925" s="60"/>
      <c r="BE925" s="60"/>
      <c r="BF925" s="60"/>
      <c r="BG925" s="60"/>
      <c r="BH925" s="60"/>
      <c r="BI925" s="60"/>
      <c r="BJ925" s="60"/>
      <c r="BK925" s="60"/>
      <c r="BL925" s="60"/>
      <c r="BM925" s="60"/>
      <c r="BN925" s="60"/>
      <c r="BO925" s="60"/>
      <c r="BP925" s="60"/>
      <c r="BQ925" s="60"/>
      <c r="BR925" s="60"/>
      <c r="BS925" s="60"/>
      <c r="BT925" s="60"/>
      <c r="BU925" s="60"/>
    </row>
    <row r="926"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c r="AH926" s="60"/>
      <c r="AI926" s="60"/>
      <c r="AJ926" s="60"/>
      <c r="AK926" s="60"/>
      <c r="AL926" s="60"/>
      <c r="AM926" s="60"/>
      <c r="AN926" s="60"/>
      <c r="AO926" s="60"/>
      <c r="AP926" s="60"/>
      <c r="AQ926" s="60"/>
      <c r="AR926" s="60"/>
      <c r="AS926" s="60"/>
      <c r="AT926" s="60"/>
      <c r="AU926" s="60"/>
      <c r="AV926" s="60"/>
      <c r="AW926" s="60"/>
      <c r="AX926" s="60"/>
      <c r="AY926" s="60"/>
      <c r="AZ926" s="60"/>
      <c r="BA926" s="60"/>
      <c r="BB926" s="60"/>
      <c r="BC926" s="60"/>
      <c r="BD926" s="60"/>
      <c r="BE926" s="60"/>
      <c r="BF926" s="60"/>
      <c r="BG926" s="60"/>
      <c r="BH926" s="60"/>
      <c r="BI926" s="60"/>
      <c r="BJ926" s="60"/>
      <c r="BK926" s="60"/>
      <c r="BL926" s="60"/>
      <c r="BM926" s="60"/>
      <c r="BN926" s="60"/>
      <c r="BO926" s="60"/>
      <c r="BP926" s="60"/>
      <c r="BQ926" s="60"/>
      <c r="BR926" s="60"/>
      <c r="BS926" s="60"/>
      <c r="BT926" s="60"/>
      <c r="BU926" s="60"/>
    </row>
    <row r="927"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c r="AH927" s="60"/>
      <c r="AI927" s="60"/>
      <c r="AJ927" s="60"/>
      <c r="AK927" s="60"/>
      <c r="AL927" s="60"/>
      <c r="AM927" s="60"/>
      <c r="AN927" s="60"/>
      <c r="AO927" s="60"/>
      <c r="AP927" s="60"/>
      <c r="AQ927" s="60"/>
      <c r="AR927" s="60"/>
      <c r="AS927" s="60"/>
      <c r="AT927" s="60"/>
      <c r="AU927" s="60"/>
      <c r="AV927" s="60"/>
      <c r="AW927" s="60"/>
      <c r="AX927" s="60"/>
      <c r="AY927" s="60"/>
      <c r="AZ927" s="60"/>
      <c r="BA927" s="60"/>
      <c r="BB927" s="60"/>
      <c r="BC927" s="60"/>
      <c r="BD927" s="60"/>
      <c r="BE927" s="60"/>
      <c r="BF927" s="60"/>
      <c r="BG927" s="60"/>
      <c r="BH927" s="60"/>
      <c r="BI927" s="60"/>
      <c r="BJ927" s="60"/>
      <c r="BK927" s="60"/>
      <c r="BL927" s="60"/>
      <c r="BM927" s="60"/>
      <c r="BN927" s="60"/>
      <c r="BO927" s="60"/>
      <c r="BP927" s="60"/>
      <c r="BQ927" s="60"/>
      <c r="BR927" s="60"/>
      <c r="BS927" s="60"/>
      <c r="BT927" s="60"/>
      <c r="BU927" s="60"/>
    </row>
    <row r="928"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c r="AH928" s="60"/>
      <c r="AI928" s="60"/>
      <c r="AJ928" s="60"/>
      <c r="AK928" s="60"/>
      <c r="AL928" s="60"/>
      <c r="AM928" s="60"/>
      <c r="AN928" s="60"/>
      <c r="AO928" s="60"/>
      <c r="AP928" s="60"/>
      <c r="AQ928" s="60"/>
      <c r="AR928" s="60"/>
      <c r="AS928" s="60"/>
      <c r="AT928" s="60"/>
      <c r="AU928" s="60"/>
      <c r="AV928" s="60"/>
      <c r="AW928" s="60"/>
      <c r="AX928" s="60"/>
      <c r="AY928" s="60"/>
      <c r="AZ928" s="60"/>
      <c r="BA928" s="60"/>
      <c r="BB928" s="60"/>
      <c r="BC928" s="60"/>
      <c r="BD928" s="60"/>
      <c r="BE928" s="60"/>
      <c r="BF928" s="60"/>
      <c r="BG928" s="60"/>
      <c r="BH928" s="60"/>
      <c r="BI928" s="60"/>
      <c r="BJ928" s="60"/>
      <c r="BK928" s="60"/>
      <c r="BL928" s="60"/>
      <c r="BM928" s="60"/>
      <c r="BN928" s="60"/>
      <c r="BO928" s="60"/>
      <c r="BP928" s="60"/>
      <c r="BQ928" s="60"/>
      <c r="BR928" s="60"/>
      <c r="BS928" s="60"/>
      <c r="BT928" s="60"/>
      <c r="BU928" s="60"/>
    </row>
    <row r="929"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c r="AH929" s="60"/>
      <c r="AI929" s="60"/>
      <c r="AJ929" s="60"/>
      <c r="AK929" s="60"/>
      <c r="AL929" s="60"/>
      <c r="AM929" s="60"/>
      <c r="AN929" s="60"/>
      <c r="AO929" s="60"/>
      <c r="AP929" s="60"/>
      <c r="AQ929" s="60"/>
      <c r="AR929" s="60"/>
      <c r="AS929" s="60"/>
      <c r="AT929" s="60"/>
      <c r="AU929" s="60"/>
      <c r="AV929" s="60"/>
      <c r="AW929" s="60"/>
      <c r="AX929" s="60"/>
      <c r="AY929" s="60"/>
      <c r="AZ929" s="60"/>
      <c r="BA929" s="60"/>
      <c r="BB929" s="60"/>
      <c r="BC929" s="60"/>
      <c r="BD929" s="60"/>
      <c r="BE929" s="60"/>
      <c r="BF929" s="60"/>
      <c r="BG929" s="60"/>
      <c r="BH929" s="60"/>
      <c r="BI929" s="60"/>
      <c r="BJ929" s="60"/>
      <c r="BK929" s="60"/>
      <c r="BL929" s="60"/>
      <c r="BM929" s="60"/>
      <c r="BN929" s="60"/>
      <c r="BO929" s="60"/>
      <c r="BP929" s="60"/>
      <c r="BQ929" s="60"/>
      <c r="BR929" s="60"/>
      <c r="BS929" s="60"/>
      <c r="BT929" s="60"/>
      <c r="BU929" s="60"/>
    </row>
    <row r="930"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c r="AH930" s="60"/>
      <c r="AI930" s="60"/>
      <c r="AJ930" s="60"/>
      <c r="AK930" s="60"/>
      <c r="AL930" s="60"/>
      <c r="AM930" s="60"/>
      <c r="AN930" s="60"/>
      <c r="AO930" s="60"/>
      <c r="AP930" s="60"/>
      <c r="AQ930" s="60"/>
      <c r="AR930" s="60"/>
      <c r="AS930" s="60"/>
      <c r="AT930" s="60"/>
      <c r="AU930" s="60"/>
      <c r="AV930" s="60"/>
      <c r="AW930" s="60"/>
      <c r="AX930" s="60"/>
      <c r="AY930" s="60"/>
      <c r="AZ930" s="60"/>
      <c r="BA930" s="60"/>
      <c r="BB930" s="60"/>
      <c r="BC930" s="60"/>
      <c r="BD930" s="60"/>
      <c r="BE930" s="60"/>
      <c r="BF930" s="60"/>
      <c r="BG930" s="60"/>
      <c r="BH930" s="60"/>
      <c r="BI930" s="60"/>
      <c r="BJ930" s="60"/>
      <c r="BK930" s="60"/>
      <c r="BL930" s="60"/>
      <c r="BM930" s="60"/>
      <c r="BN930" s="60"/>
      <c r="BO930" s="60"/>
      <c r="BP930" s="60"/>
      <c r="BQ930" s="60"/>
      <c r="BR930" s="60"/>
      <c r="BS930" s="60"/>
      <c r="BT930" s="60"/>
      <c r="BU930" s="60"/>
    </row>
    <row r="931"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c r="AH931" s="60"/>
      <c r="AI931" s="60"/>
      <c r="AJ931" s="60"/>
      <c r="AK931" s="60"/>
      <c r="AL931" s="60"/>
      <c r="AM931" s="60"/>
      <c r="AN931" s="60"/>
      <c r="AO931" s="60"/>
      <c r="AP931" s="60"/>
      <c r="AQ931" s="60"/>
      <c r="AR931" s="60"/>
      <c r="AS931" s="60"/>
      <c r="AT931" s="60"/>
      <c r="AU931" s="60"/>
      <c r="AV931" s="60"/>
      <c r="AW931" s="60"/>
      <c r="AX931" s="60"/>
      <c r="AY931" s="60"/>
      <c r="AZ931" s="60"/>
      <c r="BA931" s="60"/>
      <c r="BB931" s="60"/>
      <c r="BC931" s="60"/>
      <c r="BD931" s="60"/>
      <c r="BE931" s="60"/>
      <c r="BF931" s="60"/>
      <c r="BG931" s="60"/>
      <c r="BH931" s="60"/>
      <c r="BI931" s="60"/>
      <c r="BJ931" s="60"/>
      <c r="BK931" s="60"/>
      <c r="BL931" s="60"/>
      <c r="BM931" s="60"/>
      <c r="BN931" s="60"/>
      <c r="BO931" s="60"/>
      <c r="BP931" s="60"/>
      <c r="BQ931" s="60"/>
      <c r="BR931" s="60"/>
      <c r="BS931" s="60"/>
      <c r="BT931" s="60"/>
      <c r="BU931" s="60"/>
    </row>
    <row r="932"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c r="AH932" s="60"/>
      <c r="AI932" s="60"/>
      <c r="AJ932" s="60"/>
      <c r="AK932" s="60"/>
      <c r="AL932" s="60"/>
      <c r="AM932" s="60"/>
      <c r="AN932" s="60"/>
      <c r="AO932" s="60"/>
      <c r="AP932" s="60"/>
      <c r="AQ932" s="60"/>
      <c r="AR932" s="60"/>
      <c r="AS932" s="60"/>
      <c r="AT932" s="60"/>
      <c r="AU932" s="60"/>
      <c r="AV932" s="60"/>
      <c r="AW932" s="60"/>
      <c r="AX932" s="60"/>
      <c r="AY932" s="60"/>
      <c r="AZ932" s="60"/>
      <c r="BA932" s="60"/>
      <c r="BB932" s="60"/>
      <c r="BC932" s="60"/>
      <c r="BD932" s="60"/>
      <c r="BE932" s="60"/>
      <c r="BF932" s="60"/>
      <c r="BG932" s="60"/>
      <c r="BH932" s="60"/>
      <c r="BI932" s="60"/>
      <c r="BJ932" s="60"/>
      <c r="BK932" s="60"/>
      <c r="BL932" s="60"/>
      <c r="BM932" s="60"/>
      <c r="BN932" s="60"/>
      <c r="BO932" s="60"/>
      <c r="BP932" s="60"/>
      <c r="BQ932" s="60"/>
      <c r="BR932" s="60"/>
      <c r="BS932" s="60"/>
      <c r="BT932" s="60"/>
      <c r="BU932" s="60"/>
    </row>
    <row r="93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c r="AH933" s="60"/>
      <c r="AI933" s="60"/>
      <c r="AJ933" s="60"/>
      <c r="AK933" s="60"/>
      <c r="AL933" s="60"/>
      <c r="AM933" s="60"/>
      <c r="AN933" s="60"/>
      <c r="AO933" s="60"/>
      <c r="AP933" s="60"/>
      <c r="AQ933" s="60"/>
      <c r="AR933" s="60"/>
      <c r="AS933" s="60"/>
      <c r="AT933" s="60"/>
      <c r="AU933" s="60"/>
      <c r="AV933" s="60"/>
      <c r="AW933" s="60"/>
      <c r="AX933" s="60"/>
      <c r="AY933" s="60"/>
      <c r="AZ933" s="60"/>
      <c r="BA933" s="60"/>
      <c r="BB933" s="60"/>
      <c r="BC933" s="60"/>
      <c r="BD933" s="60"/>
      <c r="BE933" s="60"/>
      <c r="BF933" s="60"/>
      <c r="BG933" s="60"/>
      <c r="BH933" s="60"/>
      <c r="BI933" s="60"/>
      <c r="BJ933" s="60"/>
      <c r="BK933" s="60"/>
      <c r="BL933" s="60"/>
      <c r="BM933" s="60"/>
      <c r="BN933" s="60"/>
      <c r="BO933" s="60"/>
      <c r="BP933" s="60"/>
      <c r="BQ933" s="60"/>
      <c r="BR933" s="60"/>
      <c r="BS933" s="60"/>
      <c r="BT933" s="60"/>
      <c r="BU933" s="60"/>
    </row>
    <row r="934"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c r="AH934" s="60"/>
      <c r="AI934" s="60"/>
      <c r="AJ934" s="60"/>
      <c r="AK934" s="60"/>
      <c r="AL934" s="60"/>
      <c r="AM934" s="60"/>
      <c r="AN934" s="60"/>
      <c r="AO934" s="60"/>
      <c r="AP934" s="60"/>
      <c r="AQ934" s="60"/>
      <c r="AR934" s="60"/>
      <c r="AS934" s="60"/>
      <c r="AT934" s="60"/>
      <c r="AU934" s="60"/>
      <c r="AV934" s="60"/>
      <c r="AW934" s="60"/>
      <c r="AX934" s="60"/>
      <c r="AY934" s="60"/>
      <c r="AZ934" s="60"/>
      <c r="BA934" s="60"/>
      <c r="BB934" s="60"/>
      <c r="BC934" s="60"/>
      <c r="BD934" s="60"/>
      <c r="BE934" s="60"/>
      <c r="BF934" s="60"/>
      <c r="BG934" s="60"/>
      <c r="BH934" s="60"/>
      <c r="BI934" s="60"/>
      <c r="BJ934" s="60"/>
      <c r="BK934" s="60"/>
      <c r="BL934" s="60"/>
      <c r="BM934" s="60"/>
      <c r="BN934" s="60"/>
      <c r="BO934" s="60"/>
      <c r="BP934" s="60"/>
      <c r="BQ934" s="60"/>
      <c r="BR934" s="60"/>
      <c r="BS934" s="60"/>
      <c r="BT934" s="60"/>
      <c r="BU934" s="60"/>
    </row>
    <row r="935"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c r="AH935" s="60"/>
      <c r="AI935" s="60"/>
      <c r="AJ935" s="60"/>
      <c r="AK935" s="60"/>
      <c r="AL935" s="60"/>
      <c r="AM935" s="60"/>
      <c r="AN935" s="60"/>
      <c r="AO935" s="60"/>
      <c r="AP935" s="60"/>
      <c r="AQ935" s="60"/>
      <c r="AR935" s="60"/>
      <c r="AS935" s="60"/>
      <c r="AT935" s="60"/>
      <c r="AU935" s="60"/>
      <c r="AV935" s="60"/>
      <c r="AW935" s="60"/>
      <c r="AX935" s="60"/>
      <c r="AY935" s="60"/>
      <c r="AZ935" s="60"/>
      <c r="BA935" s="60"/>
      <c r="BB935" s="60"/>
      <c r="BC935" s="60"/>
      <c r="BD935" s="60"/>
      <c r="BE935" s="60"/>
      <c r="BF935" s="60"/>
      <c r="BG935" s="60"/>
      <c r="BH935" s="60"/>
      <c r="BI935" s="60"/>
      <c r="BJ935" s="60"/>
      <c r="BK935" s="60"/>
      <c r="BL935" s="60"/>
      <c r="BM935" s="60"/>
      <c r="BN935" s="60"/>
      <c r="BO935" s="60"/>
      <c r="BP935" s="60"/>
      <c r="BQ935" s="60"/>
      <c r="BR935" s="60"/>
      <c r="BS935" s="60"/>
      <c r="BT935" s="60"/>
      <c r="BU935" s="60"/>
    </row>
    <row r="936"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c r="AH936" s="60"/>
      <c r="AI936" s="60"/>
      <c r="AJ936" s="60"/>
      <c r="AK936" s="60"/>
      <c r="AL936" s="60"/>
      <c r="AM936" s="60"/>
      <c r="AN936" s="60"/>
      <c r="AO936" s="60"/>
      <c r="AP936" s="60"/>
      <c r="AQ936" s="60"/>
      <c r="AR936" s="60"/>
      <c r="AS936" s="60"/>
      <c r="AT936" s="60"/>
      <c r="AU936" s="60"/>
      <c r="AV936" s="60"/>
      <c r="AW936" s="60"/>
      <c r="AX936" s="60"/>
      <c r="AY936" s="60"/>
      <c r="AZ936" s="60"/>
      <c r="BA936" s="60"/>
      <c r="BB936" s="60"/>
      <c r="BC936" s="60"/>
      <c r="BD936" s="60"/>
      <c r="BE936" s="60"/>
      <c r="BF936" s="60"/>
      <c r="BG936" s="60"/>
      <c r="BH936" s="60"/>
      <c r="BI936" s="60"/>
      <c r="BJ936" s="60"/>
      <c r="BK936" s="60"/>
      <c r="BL936" s="60"/>
      <c r="BM936" s="60"/>
      <c r="BN936" s="60"/>
      <c r="BO936" s="60"/>
      <c r="BP936" s="60"/>
      <c r="BQ936" s="60"/>
      <c r="BR936" s="60"/>
      <c r="BS936" s="60"/>
      <c r="BT936" s="60"/>
      <c r="BU936" s="60"/>
    </row>
    <row r="937"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c r="AH937" s="60"/>
      <c r="AI937" s="60"/>
      <c r="AJ937" s="60"/>
      <c r="AK937" s="60"/>
      <c r="AL937" s="60"/>
      <c r="AM937" s="60"/>
      <c r="AN937" s="60"/>
      <c r="AO937" s="60"/>
      <c r="AP937" s="60"/>
      <c r="AQ937" s="60"/>
      <c r="AR937" s="60"/>
      <c r="AS937" s="60"/>
      <c r="AT937" s="60"/>
      <c r="AU937" s="60"/>
      <c r="AV937" s="60"/>
      <c r="AW937" s="60"/>
      <c r="AX937" s="60"/>
      <c r="AY937" s="60"/>
      <c r="AZ937" s="60"/>
      <c r="BA937" s="60"/>
      <c r="BB937" s="60"/>
      <c r="BC937" s="60"/>
      <c r="BD937" s="60"/>
      <c r="BE937" s="60"/>
      <c r="BF937" s="60"/>
      <c r="BG937" s="60"/>
      <c r="BH937" s="60"/>
      <c r="BI937" s="60"/>
      <c r="BJ937" s="60"/>
      <c r="BK937" s="60"/>
      <c r="BL937" s="60"/>
      <c r="BM937" s="60"/>
      <c r="BN937" s="60"/>
      <c r="BO937" s="60"/>
      <c r="BP937" s="60"/>
      <c r="BQ937" s="60"/>
      <c r="BR937" s="60"/>
      <c r="BS937" s="60"/>
      <c r="BT937" s="60"/>
      <c r="BU937" s="60"/>
    </row>
    <row r="938"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c r="AH938" s="60"/>
      <c r="AI938" s="60"/>
      <c r="AJ938" s="60"/>
      <c r="AK938" s="60"/>
      <c r="AL938" s="60"/>
      <c r="AM938" s="60"/>
      <c r="AN938" s="60"/>
      <c r="AO938" s="60"/>
      <c r="AP938" s="60"/>
      <c r="AQ938" s="60"/>
      <c r="AR938" s="60"/>
      <c r="AS938" s="60"/>
      <c r="AT938" s="60"/>
      <c r="AU938" s="60"/>
      <c r="AV938" s="60"/>
      <c r="AW938" s="60"/>
      <c r="AX938" s="60"/>
      <c r="AY938" s="60"/>
      <c r="AZ938" s="60"/>
      <c r="BA938" s="60"/>
      <c r="BB938" s="60"/>
      <c r="BC938" s="60"/>
      <c r="BD938" s="60"/>
      <c r="BE938" s="60"/>
      <c r="BF938" s="60"/>
      <c r="BG938" s="60"/>
      <c r="BH938" s="60"/>
      <c r="BI938" s="60"/>
      <c r="BJ938" s="60"/>
      <c r="BK938" s="60"/>
      <c r="BL938" s="60"/>
      <c r="BM938" s="60"/>
      <c r="BN938" s="60"/>
      <c r="BO938" s="60"/>
      <c r="BP938" s="60"/>
      <c r="BQ938" s="60"/>
      <c r="BR938" s="60"/>
      <c r="BS938" s="60"/>
      <c r="BT938" s="60"/>
      <c r="BU938" s="60"/>
    </row>
    <row r="939"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c r="AH939" s="60"/>
      <c r="AI939" s="60"/>
      <c r="AJ939" s="60"/>
      <c r="AK939" s="60"/>
      <c r="AL939" s="60"/>
      <c r="AM939" s="60"/>
      <c r="AN939" s="60"/>
      <c r="AO939" s="60"/>
      <c r="AP939" s="60"/>
      <c r="AQ939" s="60"/>
      <c r="AR939" s="60"/>
      <c r="AS939" s="60"/>
      <c r="AT939" s="60"/>
      <c r="AU939" s="60"/>
      <c r="AV939" s="60"/>
      <c r="AW939" s="60"/>
      <c r="AX939" s="60"/>
      <c r="AY939" s="60"/>
      <c r="AZ939" s="60"/>
      <c r="BA939" s="60"/>
      <c r="BB939" s="60"/>
      <c r="BC939" s="60"/>
      <c r="BD939" s="60"/>
      <c r="BE939" s="60"/>
      <c r="BF939" s="60"/>
      <c r="BG939" s="60"/>
      <c r="BH939" s="60"/>
      <c r="BI939" s="60"/>
      <c r="BJ939" s="60"/>
      <c r="BK939" s="60"/>
      <c r="BL939" s="60"/>
      <c r="BM939" s="60"/>
      <c r="BN939" s="60"/>
      <c r="BO939" s="60"/>
      <c r="BP939" s="60"/>
      <c r="BQ939" s="60"/>
      <c r="BR939" s="60"/>
      <c r="BS939" s="60"/>
      <c r="BT939" s="60"/>
      <c r="BU939" s="60"/>
    </row>
    <row r="940"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c r="AH940" s="60"/>
      <c r="AI940" s="60"/>
      <c r="AJ940" s="60"/>
      <c r="AK940" s="60"/>
      <c r="AL940" s="60"/>
      <c r="AM940" s="60"/>
      <c r="AN940" s="60"/>
      <c r="AO940" s="60"/>
      <c r="AP940" s="60"/>
      <c r="AQ940" s="60"/>
      <c r="AR940" s="60"/>
      <c r="AS940" s="60"/>
      <c r="AT940" s="60"/>
      <c r="AU940" s="60"/>
      <c r="AV940" s="60"/>
      <c r="AW940" s="60"/>
      <c r="AX940" s="60"/>
      <c r="AY940" s="60"/>
      <c r="AZ940" s="60"/>
      <c r="BA940" s="60"/>
      <c r="BB940" s="60"/>
      <c r="BC940" s="60"/>
      <c r="BD940" s="60"/>
      <c r="BE940" s="60"/>
      <c r="BF940" s="60"/>
      <c r="BG940" s="60"/>
      <c r="BH940" s="60"/>
      <c r="BI940" s="60"/>
      <c r="BJ940" s="60"/>
      <c r="BK940" s="60"/>
      <c r="BL940" s="60"/>
      <c r="BM940" s="60"/>
      <c r="BN940" s="60"/>
      <c r="BO940" s="60"/>
      <c r="BP940" s="60"/>
      <c r="BQ940" s="60"/>
      <c r="BR940" s="60"/>
      <c r="BS940" s="60"/>
      <c r="BT940" s="60"/>
      <c r="BU940" s="60"/>
    </row>
    <row r="941"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c r="AH941" s="60"/>
      <c r="AI941" s="60"/>
      <c r="AJ941" s="60"/>
      <c r="AK941" s="60"/>
      <c r="AL941" s="60"/>
      <c r="AM941" s="60"/>
      <c r="AN941" s="60"/>
      <c r="AO941" s="60"/>
      <c r="AP941" s="60"/>
      <c r="AQ941" s="60"/>
      <c r="AR941" s="60"/>
      <c r="AS941" s="60"/>
      <c r="AT941" s="60"/>
      <c r="AU941" s="60"/>
      <c r="AV941" s="60"/>
      <c r="AW941" s="60"/>
      <c r="AX941" s="60"/>
      <c r="AY941" s="60"/>
      <c r="AZ941" s="60"/>
      <c r="BA941" s="60"/>
      <c r="BB941" s="60"/>
      <c r="BC941" s="60"/>
      <c r="BD941" s="60"/>
      <c r="BE941" s="60"/>
      <c r="BF941" s="60"/>
      <c r="BG941" s="60"/>
      <c r="BH941" s="60"/>
      <c r="BI941" s="60"/>
      <c r="BJ941" s="60"/>
      <c r="BK941" s="60"/>
      <c r="BL941" s="60"/>
      <c r="BM941" s="60"/>
      <c r="BN941" s="60"/>
      <c r="BO941" s="60"/>
      <c r="BP941" s="60"/>
      <c r="BQ941" s="60"/>
      <c r="BR941" s="60"/>
      <c r="BS941" s="60"/>
      <c r="BT941" s="60"/>
      <c r="BU941" s="60"/>
    </row>
    <row r="942"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c r="AH942" s="60"/>
      <c r="AI942" s="60"/>
      <c r="AJ942" s="60"/>
      <c r="AK942" s="60"/>
      <c r="AL942" s="60"/>
      <c r="AM942" s="60"/>
      <c r="AN942" s="60"/>
      <c r="AO942" s="60"/>
      <c r="AP942" s="60"/>
      <c r="AQ942" s="60"/>
      <c r="AR942" s="60"/>
      <c r="AS942" s="60"/>
      <c r="AT942" s="60"/>
      <c r="AU942" s="60"/>
      <c r="AV942" s="60"/>
      <c r="AW942" s="60"/>
      <c r="AX942" s="60"/>
      <c r="AY942" s="60"/>
      <c r="AZ942" s="60"/>
      <c r="BA942" s="60"/>
      <c r="BB942" s="60"/>
      <c r="BC942" s="60"/>
      <c r="BD942" s="60"/>
      <c r="BE942" s="60"/>
      <c r="BF942" s="60"/>
      <c r="BG942" s="60"/>
      <c r="BH942" s="60"/>
      <c r="BI942" s="60"/>
      <c r="BJ942" s="60"/>
      <c r="BK942" s="60"/>
      <c r="BL942" s="60"/>
      <c r="BM942" s="60"/>
      <c r="BN942" s="60"/>
      <c r="BO942" s="60"/>
      <c r="BP942" s="60"/>
      <c r="BQ942" s="60"/>
      <c r="BR942" s="60"/>
      <c r="BS942" s="60"/>
      <c r="BT942" s="60"/>
      <c r="BU942" s="60"/>
    </row>
    <row r="94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c r="AH943" s="60"/>
      <c r="AI943" s="60"/>
      <c r="AJ943" s="60"/>
      <c r="AK943" s="60"/>
      <c r="AL943" s="60"/>
      <c r="AM943" s="60"/>
      <c r="AN943" s="60"/>
      <c r="AO943" s="60"/>
      <c r="AP943" s="60"/>
      <c r="AQ943" s="60"/>
      <c r="AR943" s="60"/>
      <c r="AS943" s="60"/>
      <c r="AT943" s="60"/>
      <c r="AU943" s="60"/>
      <c r="AV943" s="60"/>
      <c r="AW943" s="60"/>
      <c r="AX943" s="60"/>
      <c r="AY943" s="60"/>
      <c r="AZ943" s="60"/>
      <c r="BA943" s="60"/>
      <c r="BB943" s="60"/>
      <c r="BC943" s="60"/>
      <c r="BD943" s="60"/>
      <c r="BE943" s="60"/>
      <c r="BF943" s="60"/>
      <c r="BG943" s="60"/>
      <c r="BH943" s="60"/>
      <c r="BI943" s="60"/>
      <c r="BJ943" s="60"/>
      <c r="BK943" s="60"/>
      <c r="BL943" s="60"/>
      <c r="BM943" s="60"/>
      <c r="BN943" s="60"/>
      <c r="BO943" s="60"/>
      <c r="BP943" s="60"/>
      <c r="BQ943" s="60"/>
      <c r="BR943" s="60"/>
      <c r="BS943" s="60"/>
      <c r="BT943" s="60"/>
      <c r="BU943" s="60"/>
    </row>
    <row r="944"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c r="AH944" s="60"/>
      <c r="AI944" s="60"/>
      <c r="AJ944" s="60"/>
      <c r="AK944" s="60"/>
      <c r="AL944" s="60"/>
      <c r="AM944" s="60"/>
      <c r="AN944" s="60"/>
      <c r="AO944" s="60"/>
      <c r="AP944" s="60"/>
      <c r="AQ944" s="60"/>
      <c r="AR944" s="60"/>
      <c r="AS944" s="60"/>
      <c r="AT944" s="60"/>
      <c r="AU944" s="60"/>
      <c r="AV944" s="60"/>
      <c r="AW944" s="60"/>
      <c r="AX944" s="60"/>
      <c r="AY944" s="60"/>
      <c r="AZ944" s="60"/>
      <c r="BA944" s="60"/>
      <c r="BB944" s="60"/>
      <c r="BC944" s="60"/>
      <c r="BD944" s="60"/>
      <c r="BE944" s="60"/>
      <c r="BF944" s="60"/>
      <c r="BG944" s="60"/>
      <c r="BH944" s="60"/>
      <c r="BI944" s="60"/>
      <c r="BJ944" s="60"/>
      <c r="BK944" s="60"/>
      <c r="BL944" s="60"/>
      <c r="BM944" s="60"/>
      <c r="BN944" s="60"/>
      <c r="BO944" s="60"/>
      <c r="BP944" s="60"/>
      <c r="BQ944" s="60"/>
      <c r="BR944" s="60"/>
      <c r="BS944" s="60"/>
      <c r="BT944" s="60"/>
      <c r="BU944" s="60"/>
    </row>
    <row r="945"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c r="AH945" s="60"/>
      <c r="AI945" s="60"/>
      <c r="AJ945" s="60"/>
      <c r="AK945" s="60"/>
      <c r="AL945" s="60"/>
      <c r="AM945" s="60"/>
      <c r="AN945" s="60"/>
      <c r="AO945" s="60"/>
      <c r="AP945" s="60"/>
      <c r="AQ945" s="60"/>
      <c r="AR945" s="60"/>
      <c r="AS945" s="60"/>
      <c r="AT945" s="60"/>
      <c r="AU945" s="60"/>
      <c r="AV945" s="60"/>
      <c r="AW945" s="60"/>
      <c r="AX945" s="60"/>
      <c r="AY945" s="60"/>
      <c r="AZ945" s="60"/>
      <c r="BA945" s="60"/>
      <c r="BB945" s="60"/>
      <c r="BC945" s="60"/>
      <c r="BD945" s="60"/>
      <c r="BE945" s="60"/>
      <c r="BF945" s="60"/>
      <c r="BG945" s="60"/>
      <c r="BH945" s="60"/>
      <c r="BI945" s="60"/>
      <c r="BJ945" s="60"/>
      <c r="BK945" s="60"/>
      <c r="BL945" s="60"/>
      <c r="BM945" s="60"/>
      <c r="BN945" s="60"/>
      <c r="BO945" s="60"/>
      <c r="BP945" s="60"/>
      <c r="BQ945" s="60"/>
      <c r="BR945" s="60"/>
      <c r="BS945" s="60"/>
      <c r="BT945" s="60"/>
      <c r="BU945" s="60"/>
    </row>
    <row r="946"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c r="AH946" s="60"/>
      <c r="AI946" s="60"/>
      <c r="AJ946" s="60"/>
      <c r="AK946" s="60"/>
      <c r="AL946" s="60"/>
      <c r="AM946" s="60"/>
      <c r="AN946" s="60"/>
      <c r="AO946" s="60"/>
      <c r="AP946" s="60"/>
      <c r="AQ946" s="60"/>
      <c r="AR946" s="60"/>
      <c r="AS946" s="60"/>
      <c r="AT946" s="60"/>
      <c r="AU946" s="60"/>
      <c r="AV946" s="60"/>
      <c r="AW946" s="60"/>
      <c r="AX946" s="60"/>
      <c r="AY946" s="60"/>
      <c r="AZ946" s="60"/>
      <c r="BA946" s="60"/>
      <c r="BB946" s="60"/>
      <c r="BC946" s="60"/>
      <c r="BD946" s="60"/>
      <c r="BE946" s="60"/>
      <c r="BF946" s="60"/>
      <c r="BG946" s="60"/>
      <c r="BH946" s="60"/>
      <c r="BI946" s="60"/>
      <c r="BJ946" s="60"/>
      <c r="BK946" s="60"/>
      <c r="BL946" s="60"/>
      <c r="BM946" s="60"/>
      <c r="BN946" s="60"/>
      <c r="BO946" s="60"/>
      <c r="BP946" s="60"/>
      <c r="BQ946" s="60"/>
      <c r="BR946" s="60"/>
      <c r="BS946" s="60"/>
      <c r="BT946" s="60"/>
      <c r="BU946" s="60"/>
    </row>
    <row r="947"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c r="AH947" s="60"/>
      <c r="AI947" s="60"/>
      <c r="AJ947" s="60"/>
      <c r="AK947" s="60"/>
      <c r="AL947" s="60"/>
      <c r="AM947" s="60"/>
      <c r="AN947" s="60"/>
      <c r="AO947" s="60"/>
      <c r="AP947" s="60"/>
      <c r="AQ947" s="60"/>
      <c r="AR947" s="60"/>
      <c r="AS947" s="60"/>
      <c r="AT947" s="60"/>
      <c r="AU947" s="60"/>
      <c r="AV947" s="60"/>
      <c r="AW947" s="60"/>
      <c r="AX947" s="60"/>
      <c r="AY947" s="60"/>
      <c r="AZ947" s="60"/>
      <c r="BA947" s="60"/>
      <c r="BB947" s="60"/>
      <c r="BC947" s="60"/>
      <c r="BD947" s="60"/>
      <c r="BE947" s="60"/>
      <c r="BF947" s="60"/>
      <c r="BG947" s="60"/>
      <c r="BH947" s="60"/>
      <c r="BI947" s="60"/>
      <c r="BJ947" s="60"/>
      <c r="BK947" s="60"/>
      <c r="BL947" s="60"/>
      <c r="BM947" s="60"/>
      <c r="BN947" s="60"/>
      <c r="BO947" s="60"/>
      <c r="BP947" s="60"/>
      <c r="BQ947" s="60"/>
      <c r="BR947" s="60"/>
      <c r="BS947" s="60"/>
      <c r="BT947" s="60"/>
      <c r="BU947" s="60"/>
    </row>
    <row r="948"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c r="AH948" s="60"/>
      <c r="AI948" s="60"/>
      <c r="AJ948" s="60"/>
      <c r="AK948" s="60"/>
      <c r="AL948" s="60"/>
      <c r="AM948" s="60"/>
      <c r="AN948" s="60"/>
      <c r="AO948" s="60"/>
      <c r="AP948" s="60"/>
      <c r="AQ948" s="60"/>
      <c r="AR948" s="60"/>
      <c r="AS948" s="60"/>
      <c r="AT948" s="60"/>
      <c r="AU948" s="60"/>
      <c r="AV948" s="60"/>
      <c r="AW948" s="60"/>
      <c r="AX948" s="60"/>
      <c r="AY948" s="60"/>
      <c r="AZ948" s="60"/>
      <c r="BA948" s="60"/>
      <c r="BB948" s="60"/>
      <c r="BC948" s="60"/>
      <c r="BD948" s="60"/>
      <c r="BE948" s="60"/>
      <c r="BF948" s="60"/>
      <c r="BG948" s="60"/>
      <c r="BH948" s="60"/>
      <c r="BI948" s="60"/>
      <c r="BJ948" s="60"/>
      <c r="BK948" s="60"/>
      <c r="BL948" s="60"/>
      <c r="BM948" s="60"/>
      <c r="BN948" s="60"/>
      <c r="BO948" s="60"/>
      <c r="BP948" s="60"/>
      <c r="BQ948" s="60"/>
      <c r="BR948" s="60"/>
      <c r="BS948" s="60"/>
      <c r="BT948" s="60"/>
      <c r="BU948" s="60"/>
    </row>
    <row r="949"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c r="AH949" s="60"/>
      <c r="AI949" s="60"/>
      <c r="AJ949" s="60"/>
      <c r="AK949" s="60"/>
      <c r="AL949" s="60"/>
      <c r="AM949" s="60"/>
      <c r="AN949" s="60"/>
      <c r="AO949" s="60"/>
      <c r="AP949" s="60"/>
      <c r="AQ949" s="60"/>
      <c r="AR949" s="60"/>
      <c r="AS949" s="60"/>
      <c r="AT949" s="60"/>
      <c r="AU949" s="60"/>
      <c r="AV949" s="60"/>
      <c r="AW949" s="60"/>
      <c r="AX949" s="60"/>
      <c r="AY949" s="60"/>
      <c r="AZ949" s="60"/>
      <c r="BA949" s="60"/>
      <c r="BB949" s="60"/>
      <c r="BC949" s="60"/>
      <c r="BD949" s="60"/>
      <c r="BE949" s="60"/>
      <c r="BF949" s="60"/>
      <c r="BG949" s="60"/>
      <c r="BH949" s="60"/>
      <c r="BI949" s="60"/>
      <c r="BJ949" s="60"/>
      <c r="BK949" s="60"/>
      <c r="BL949" s="60"/>
      <c r="BM949" s="60"/>
      <c r="BN949" s="60"/>
      <c r="BO949" s="60"/>
      <c r="BP949" s="60"/>
      <c r="BQ949" s="60"/>
      <c r="BR949" s="60"/>
      <c r="BS949" s="60"/>
      <c r="BT949" s="60"/>
      <c r="BU949" s="60"/>
    </row>
    <row r="950"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c r="AH950" s="60"/>
      <c r="AI950" s="60"/>
      <c r="AJ950" s="60"/>
      <c r="AK950" s="60"/>
      <c r="AL950" s="60"/>
      <c r="AM950" s="60"/>
      <c r="AN950" s="60"/>
      <c r="AO950" s="60"/>
      <c r="AP950" s="60"/>
      <c r="AQ950" s="60"/>
      <c r="AR950" s="60"/>
      <c r="AS950" s="60"/>
      <c r="AT950" s="60"/>
      <c r="AU950" s="60"/>
      <c r="AV950" s="60"/>
      <c r="AW950" s="60"/>
      <c r="AX950" s="60"/>
      <c r="AY950" s="60"/>
      <c r="AZ950" s="60"/>
      <c r="BA950" s="60"/>
      <c r="BB950" s="60"/>
      <c r="BC950" s="60"/>
      <c r="BD950" s="60"/>
      <c r="BE950" s="60"/>
      <c r="BF950" s="60"/>
      <c r="BG950" s="60"/>
      <c r="BH950" s="60"/>
      <c r="BI950" s="60"/>
      <c r="BJ950" s="60"/>
      <c r="BK950" s="60"/>
      <c r="BL950" s="60"/>
      <c r="BM950" s="60"/>
      <c r="BN950" s="60"/>
      <c r="BO950" s="60"/>
      <c r="BP950" s="60"/>
      <c r="BQ950" s="60"/>
      <c r="BR950" s="60"/>
      <c r="BS950" s="60"/>
      <c r="BT950" s="60"/>
      <c r="BU950" s="60"/>
    </row>
    <row r="951"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c r="AH951" s="60"/>
      <c r="AI951" s="60"/>
      <c r="AJ951" s="60"/>
      <c r="AK951" s="60"/>
      <c r="AL951" s="60"/>
      <c r="AM951" s="60"/>
      <c r="AN951" s="60"/>
      <c r="AO951" s="60"/>
      <c r="AP951" s="60"/>
      <c r="AQ951" s="60"/>
      <c r="AR951" s="60"/>
      <c r="AS951" s="60"/>
      <c r="AT951" s="60"/>
      <c r="AU951" s="60"/>
      <c r="AV951" s="60"/>
      <c r="AW951" s="60"/>
      <c r="AX951" s="60"/>
      <c r="AY951" s="60"/>
      <c r="AZ951" s="60"/>
      <c r="BA951" s="60"/>
      <c r="BB951" s="60"/>
      <c r="BC951" s="60"/>
      <c r="BD951" s="60"/>
      <c r="BE951" s="60"/>
      <c r="BF951" s="60"/>
      <c r="BG951" s="60"/>
      <c r="BH951" s="60"/>
      <c r="BI951" s="60"/>
      <c r="BJ951" s="60"/>
      <c r="BK951" s="60"/>
      <c r="BL951" s="60"/>
      <c r="BM951" s="60"/>
      <c r="BN951" s="60"/>
      <c r="BO951" s="60"/>
      <c r="BP951" s="60"/>
      <c r="BQ951" s="60"/>
      <c r="BR951" s="60"/>
      <c r="BS951" s="60"/>
      <c r="BT951" s="60"/>
      <c r="BU951" s="60"/>
    </row>
    <row r="952"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c r="AH952" s="60"/>
      <c r="AI952" s="60"/>
      <c r="AJ952" s="60"/>
      <c r="AK952" s="60"/>
      <c r="AL952" s="60"/>
      <c r="AM952" s="60"/>
      <c r="AN952" s="60"/>
      <c r="AO952" s="60"/>
      <c r="AP952" s="60"/>
      <c r="AQ952" s="60"/>
      <c r="AR952" s="60"/>
      <c r="AS952" s="60"/>
      <c r="AT952" s="60"/>
      <c r="AU952" s="60"/>
      <c r="AV952" s="60"/>
      <c r="AW952" s="60"/>
      <c r="AX952" s="60"/>
      <c r="AY952" s="60"/>
      <c r="AZ952" s="60"/>
      <c r="BA952" s="60"/>
      <c r="BB952" s="60"/>
      <c r="BC952" s="60"/>
      <c r="BD952" s="60"/>
      <c r="BE952" s="60"/>
      <c r="BF952" s="60"/>
      <c r="BG952" s="60"/>
      <c r="BH952" s="60"/>
      <c r="BI952" s="60"/>
      <c r="BJ952" s="60"/>
      <c r="BK952" s="60"/>
      <c r="BL952" s="60"/>
      <c r="BM952" s="60"/>
      <c r="BN952" s="60"/>
      <c r="BO952" s="60"/>
      <c r="BP952" s="60"/>
      <c r="BQ952" s="60"/>
      <c r="BR952" s="60"/>
      <c r="BS952" s="60"/>
      <c r="BT952" s="60"/>
      <c r="BU952" s="60"/>
    </row>
    <row r="95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c r="AH953" s="60"/>
      <c r="AI953" s="60"/>
      <c r="AJ953" s="60"/>
      <c r="AK953" s="60"/>
      <c r="AL953" s="60"/>
      <c r="AM953" s="60"/>
      <c r="AN953" s="60"/>
      <c r="AO953" s="60"/>
      <c r="AP953" s="60"/>
      <c r="AQ953" s="60"/>
      <c r="AR953" s="60"/>
      <c r="AS953" s="60"/>
      <c r="AT953" s="60"/>
      <c r="AU953" s="60"/>
      <c r="AV953" s="60"/>
      <c r="AW953" s="60"/>
      <c r="AX953" s="60"/>
      <c r="AY953" s="60"/>
      <c r="AZ953" s="60"/>
      <c r="BA953" s="60"/>
      <c r="BB953" s="60"/>
      <c r="BC953" s="60"/>
      <c r="BD953" s="60"/>
      <c r="BE953" s="60"/>
      <c r="BF953" s="60"/>
      <c r="BG953" s="60"/>
      <c r="BH953" s="60"/>
      <c r="BI953" s="60"/>
      <c r="BJ953" s="60"/>
      <c r="BK953" s="60"/>
      <c r="BL953" s="60"/>
      <c r="BM953" s="60"/>
      <c r="BN953" s="60"/>
      <c r="BO953" s="60"/>
      <c r="BP953" s="60"/>
      <c r="BQ953" s="60"/>
      <c r="BR953" s="60"/>
      <c r="BS953" s="60"/>
      <c r="BT953" s="60"/>
      <c r="BU953" s="60"/>
    </row>
    <row r="954"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c r="AH954" s="60"/>
      <c r="AI954" s="60"/>
      <c r="AJ954" s="60"/>
      <c r="AK954" s="60"/>
      <c r="AL954" s="60"/>
      <c r="AM954" s="60"/>
      <c r="AN954" s="60"/>
      <c r="AO954" s="60"/>
      <c r="AP954" s="60"/>
      <c r="AQ954" s="60"/>
      <c r="AR954" s="60"/>
      <c r="AS954" s="60"/>
      <c r="AT954" s="60"/>
      <c r="AU954" s="60"/>
      <c r="AV954" s="60"/>
      <c r="AW954" s="60"/>
      <c r="AX954" s="60"/>
      <c r="AY954" s="60"/>
      <c r="AZ954" s="60"/>
      <c r="BA954" s="60"/>
      <c r="BB954" s="60"/>
      <c r="BC954" s="60"/>
      <c r="BD954" s="60"/>
      <c r="BE954" s="60"/>
      <c r="BF954" s="60"/>
      <c r="BG954" s="60"/>
      <c r="BH954" s="60"/>
      <c r="BI954" s="60"/>
      <c r="BJ954" s="60"/>
      <c r="BK954" s="60"/>
      <c r="BL954" s="60"/>
      <c r="BM954" s="60"/>
      <c r="BN954" s="60"/>
      <c r="BO954" s="60"/>
      <c r="BP954" s="60"/>
      <c r="BQ954" s="60"/>
      <c r="BR954" s="60"/>
      <c r="BS954" s="60"/>
      <c r="BT954" s="60"/>
      <c r="BU954" s="60"/>
    </row>
    <row r="955"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c r="AH955" s="60"/>
      <c r="AI955" s="60"/>
      <c r="AJ955" s="60"/>
      <c r="AK955" s="60"/>
      <c r="AL955" s="60"/>
      <c r="AM955" s="60"/>
      <c r="AN955" s="60"/>
      <c r="AO955" s="60"/>
      <c r="AP955" s="60"/>
      <c r="AQ955" s="60"/>
      <c r="AR955" s="60"/>
      <c r="AS955" s="60"/>
      <c r="AT955" s="60"/>
      <c r="AU955" s="60"/>
      <c r="AV955" s="60"/>
      <c r="AW955" s="60"/>
      <c r="AX955" s="60"/>
      <c r="AY955" s="60"/>
      <c r="AZ955" s="60"/>
      <c r="BA955" s="60"/>
      <c r="BB955" s="60"/>
      <c r="BC955" s="60"/>
      <c r="BD955" s="60"/>
      <c r="BE955" s="60"/>
      <c r="BF955" s="60"/>
      <c r="BG955" s="60"/>
      <c r="BH955" s="60"/>
      <c r="BI955" s="60"/>
      <c r="BJ955" s="60"/>
      <c r="BK955" s="60"/>
      <c r="BL955" s="60"/>
      <c r="BM955" s="60"/>
      <c r="BN955" s="60"/>
      <c r="BO955" s="60"/>
      <c r="BP955" s="60"/>
      <c r="BQ955" s="60"/>
      <c r="BR955" s="60"/>
      <c r="BS955" s="60"/>
      <c r="BT955" s="60"/>
      <c r="BU955" s="60"/>
    </row>
    <row r="956"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c r="AH956" s="60"/>
      <c r="AI956" s="60"/>
      <c r="AJ956" s="60"/>
      <c r="AK956" s="60"/>
      <c r="AL956" s="60"/>
      <c r="AM956" s="60"/>
      <c r="AN956" s="60"/>
      <c r="AO956" s="60"/>
      <c r="AP956" s="60"/>
      <c r="AQ956" s="60"/>
      <c r="AR956" s="60"/>
      <c r="AS956" s="60"/>
      <c r="AT956" s="60"/>
      <c r="AU956" s="60"/>
      <c r="AV956" s="60"/>
      <c r="AW956" s="60"/>
      <c r="AX956" s="60"/>
      <c r="AY956" s="60"/>
      <c r="AZ956" s="60"/>
      <c r="BA956" s="60"/>
      <c r="BB956" s="60"/>
      <c r="BC956" s="60"/>
      <c r="BD956" s="60"/>
      <c r="BE956" s="60"/>
      <c r="BF956" s="60"/>
      <c r="BG956" s="60"/>
      <c r="BH956" s="60"/>
      <c r="BI956" s="60"/>
      <c r="BJ956" s="60"/>
      <c r="BK956" s="60"/>
      <c r="BL956" s="60"/>
      <c r="BM956" s="60"/>
      <c r="BN956" s="60"/>
      <c r="BO956" s="60"/>
      <c r="BP956" s="60"/>
      <c r="BQ956" s="60"/>
      <c r="BR956" s="60"/>
      <c r="BS956" s="60"/>
      <c r="BT956" s="60"/>
      <c r="BU956" s="60"/>
    </row>
    <row r="957"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c r="AH957" s="60"/>
      <c r="AI957" s="60"/>
      <c r="AJ957" s="60"/>
      <c r="AK957" s="60"/>
      <c r="AL957" s="60"/>
      <c r="AM957" s="60"/>
      <c r="AN957" s="60"/>
      <c r="AO957" s="60"/>
      <c r="AP957" s="60"/>
      <c r="AQ957" s="60"/>
      <c r="AR957" s="60"/>
      <c r="AS957" s="60"/>
      <c r="AT957" s="60"/>
      <c r="AU957" s="60"/>
      <c r="AV957" s="60"/>
      <c r="AW957" s="60"/>
      <c r="AX957" s="60"/>
      <c r="AY957" s="60"/>
      <c r="AZ957" s="60"/>
      <c r="BA957" s="60"/>
      <c r="BB957" s="60"/>
      <c r="BC957" s="60"/>
      <c r="BD957" s="60"/>
      <c r="BE957" s="60"/>
      <c r="BF957" s="60"/>
      <c r="BG957" s="60"/>
      <c r="BH957" s="60"/>
      <c r="BI957" s="60"/>
      <c r="BJ957" s="60"/>
      <c r="BK957" s="60"/>
      <c r="BL957" s="60"/>
      <c r="BM957" s="60"/>
      <c r="BN957" s="60"/>
      <c r="BO957" s="60"/>
      <c r="BP957" s="60"/>
      <c r="BQ957" s="60"/>
      <c r="BR957" s="60"/>
      <c r="BS957" s="60"/>
      <c r="BT957" s="60"/>
      <c r="BU957" s="60"/>
    </row>
    <row r="958"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c r="AH958" s="60"/>
      <c r="AI958" s="60"/>
      <c r="AJ958" s="60"/>
      <c r="AK958" s="60"/>
      <c r="AL958" s="60"/>
      <c r="AM958" s="60"/>
      <c r="AN958" s="60"/>
      <c r="AO958" s="60"/>
      <c r="AP958" s="60"/>
      <c r="AQ958" s="60"/>
      <c r="AR958" s="60"/>
      <c r="AS958" s="60"/>
      <c r="AT958" s="60"/>
      <c r="AU958" s="60"/>
      <c r="AV958" s="60"/>
      <c r="AW958" s="60"/>
      <c r="AX958" s="60"/>
      <c r="AY958" s="60"/>
      <c r="AZ958" s="60"/>
      <c r="BA958" s="60"/>
      <c r="BB958" s="60"/>
      <c r="BC958" s="60"/>
      <c r="BD958" s="60"/>
      <c r="BE958" s="60"/>
      <c r="BF958" s="60"/>
      <c r="BG958" s="60"/>
      <c r="BH958" s="60"/>
      <c r="BI958" s="60"/>
      <c r="BJ958" s="60"/>
      <c r="BK958" s="60"/>
      <c r="BL958" s="60"/>
      <c r="BM958" s="60"/>
      <c r="BN958" s="60"/>
      <c r="BO958" s="60"/>
      <c r="BP958" s="60"/>
      <c r="BQ958" s="60"/>
      <c r="BR958" s="60"/>
      <c r="BS958" s="60"/>
      <c r="BT958" s="60"/>
      <c r="BU958" s="60"/>
    </row>
    <row r="959"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c r="AH959" s="60"/>
      <c r="AI959" s="60"/>
      <c r="AJ959" s="60"/>
      <c r="AK959" s="60"/>
      <c r="AL959" s="60"/>
      <c r="AM959" s="60"/>
      <c r="AN959" s="60"/>
      <c r="AO959" s="60"/>
      <c r="AP959" s="60"/>
      <c r="AQ959" s="60"/>
      <c r="AR959" s="60"/>
      <c r="AS959" s="60"/>
      <c r="AT959" s="60"/>
      <c r="AU959" s="60"/>
      <c r="AV959" s="60"/>
      <c r="AW959" s="60"/>
      <c r="AX959" s="60"/>
      <c r="AY959" s="60"/>
      <c r="AZ959" s="60"/>
      <c r="BA959" s="60"/>
      <c r="BB959" s="60"/>
      <c r="BC959" s="60"/>
      <c r="BD959" s="60"/>
      <c r="BE959" s="60"/>
      <c r="BF959" s="60"/>
      <c r="BG959" s="60"/>
      <c r="BH959" s="60"/>
      <c r="BI959" s="60"/>
      <c r="BJ959" s="60"/>
      <c r="BK959" s="60"/>
      <c r="BL959" s="60"/>
      <c r="BM959" s="60"/>
      <c r="BN959" s="60"/>
      <c r="BO959" s="60"/>
      <c r="BP959" s="60"/>
      <c r="BQ959" s="60"/>
      <c r="BR959" s="60"/>
      <c r="BS959" s="60"/>
      <c r="BT959" s="60"/>
      <c r="BU959" s="60"/>
    </row>
    <row r="960"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c r="AH960" s="60"/>
      <c r="AI960" s="60"/>
      <c r="AJ960" s="60"/>
      <c r="AK960" s="60"/>
      <c r="AL960" s="60"/>
      <c r="AM960" s="60"/>
      <c r="AN960" s="60"/>
      <c r="AO960" s="60"/>
      <c r="AP960" s="60"/>
      <c r="AQ960" s="60"/>
      <c r="AR960" s="60"/>
      <c r="AS960" s="60"/>
      <c r="AT960" s="60"/>
      <c r="AU960" s="60"/>
      <c r="AV960" s="60"/>
      <c r="AW960" s="60"/>
      <c r="AX960" s="60"/>
      <c r="AY960" s="60"/>
      <c r="AZ960" s="60"/>
      <c r="BA960" s="60"/>
      <c r="BB960" s="60"/>
      <c r="BC960" s="60"/>
      <c r="BD960" s="60"/>
      <c r="BE960" s="60"/>
      <c r="BF960" s="60"/>
      <c r="BG960" s="60"/>
      <c r="BH960" s="60"/>
      <c r="BI960" s="60"/>
      <c r="BJ960" s="60"/>
      <c r="BK960" s="60"/>
      <c r="BL960" s="60"/>
      <c r="BM960" s="60"/>
      <c r="BN960" s="60"/>
      <c r="BO960" s="60"/>
      <c r="BP960" s="60"/>
      <c r="BQ960" s="60"/>
      <c r="BR960" s="60"/>
      <c r="BS960" s="60"/>
      <c r="BT960" s="60"/>
      <c r="BU960" s="60"/>
    </row>
    <row r="961"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c r="AH961" s="60"/>
      <c r="AI961" s="60"/>
      <c r="AJ961" s="60"/>
      <c r="AK961" s="60"/>
      <c r="AL961" s="60"/>
      <c r="AM961" s="60"/>
      <c r="AN961" s="60"/>
      <c r="AO961" s="60"/>
      <c r="AP961" s="60"/>
      <c r="AQ961" s="60"/>
      <c r="AR961" s="60"/>
      <c r="AS961" s="60"/>
      <c r="AT961" s="60"/>
      <c r="AU961" s="60"/>
      <c r="AV961" s="60"/>
      <c r="AW961" s="60"/>
      <c r="AX961" s="60"/>
      <c r="AY961" s="60"/>
      <c r="AZ961" s="60"/>
      <c r="BA961" s="60"/>
      <c r="BB961" s="60"/>
      <c r="BC961" s="60"/>
      <c r="BD961" s="60"/>
      <c r="BE961" s="60"/>
      <c r="BF961" s="60"/>
      <c r="BG961" s="60"/>
      <c r="BH961" s="60"/>
      <c r="BI961" s="60"/>
      <c r="BJ961" s="60"/>
      <c r="BK961" s="60"/>
      <c r="BL961" s="60"/>
      <c r="BM961" s="60"/>
      <c r="BN961" s="60"/>
      <c r="BO961" s="60"/>
      <c r="BP961" s="60"/>
      <c r="BQ961" s="60"/>
      <c r="BR961" s="60"/>
      <c r="BS961" s="60"/>
      <c r="BT961" s="60"/>
      <c r="BU961" s="60"/>
    </row>
    <row r="962"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c r="AH962" s="60"/>
      <c r="AI962" s="60"/>
      <c r="AJ962" s="60"/>
      <c r="AK962" s="60"/>
      <c r="AL962" s="60"/>
      <c r="AM962" s="60"/>
      <c r="AN962" s="60"/>
      <c r="AO962" s="60"/>
      <c r="AP962" s="60"/>
      <c r="AQ962" s="60"/>
      <c r="AR962" s="60"/>
      <c r="AS962" s="60"/>
      <c r="AT962" s="60"/>
      <c r="AU962" s="60"/>
      <c r="AV962" s="60"/>
      <c r="AW962" s="60"/>
      <c r="AX962" s="60"/>
      <c r="AY962" s="60"/>
      <c r="AZ962" s="60"/>
      <c r="BA962" s="60"/>
      <c r="BB962" s="60"/>
      <c r="BC962" s="60"/>
      <c r="BD962" s="60"/>
      <c r="BE962" s="60"/>
      <c r="BF962" s="60"/>
      <c r="BG962" s="60"/>
      <c r="BH962" s="60"/>
      <c r="BI962" s="60"/>
      <c r="BJ962" s="60"/>
      <c r="BK962" s="60"/>
      <c r="BL962" s="60"/>
      <c r="BM962" s="60"/>
      <c r="BN962" s="60"/>
      <c r="BO962" s="60"/>
      <c r="BP962" s="60"/>
      <c r="BQ962" s="60"/>
      <c r="BR962" s="60"/>
      <c r="BS962" s="60"/>
      <c r="BT962" s="60"/>
      <c r="BU962" s="60"/>
    </row>
    <row r="9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c r="AH963" s="60"/>
      <c r="AI963" s="60"/>
      <c r="AJ963" s="60"/>
      <c r="AK963" s="60"/>
      <c r="AL963" s="60"/>
      <c r="AM963" s="60"/>
      <c r="AN963" s="60"/>
      <c r="AO963" s="60"/>
      <c r="AP963" s="60"/>
      <c r="AQ963" s="60"/>
      <c r="AR963" s="60"/>
      <c r="AS963" s="60"/>
      <c r="AT963" s="60"/>
      <c r="AU963" s="60"/>
      <c r="AV963" s="60"/>
      <c r="AW963" s="60"/>
      <c r="AX963" s="60"/>
      <c r="AY963" s="60"/>
      <c r="AZ963" s="60"/>
      <c r="BA963" s="60"/>
      <c r="BB963" s="60"/>
      <c r="BC963" s="60"/>
      <c r="BD963" s="60"/>
      <c r="BE963" s="60"/>
      <c r="BF963" s="60"/>
      <c r="BG963" s="60"/>
      <c r="BH963" s="60"/>
      <c r="BI963" s="60"/>
      <c r="BJ963" s="60"/>
      <c r="BK963" s="60"/>
      <c r="BL963" s="60"/>
      <c r="BM963" s="60"/>
      <c r="BN963" s="60"/>
      <c r="BO963" s="60"/>
      <c r="BP963" s="60"/>
      <c r="BQ963" s="60"/>
      <c r="BR963" s="60"/>
      <c r="BS963" s="60"/>
      <c r="BT963" s="60"/>
      <c r="BU963" s="60"/>
    </row>
    <row r="964"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c r="AH964" s="60"/>
      <c r="AI964" s="60"/>
      <c r="AJ964" s="60"/>
      <c r="AK964" s="60"/>
      <c r="AL964" s="60"/>
      <c r="AM964" s="60"/>
      <c r="AN964" s="60"/>
      <c r="AO964" s="60"/>
      <c r="AP964" s="60"/>
      <c r="AQ964" s="60"/>
      <c r="AR964" s="60"/>
      <c r="AS964" s="60"/>
      <c r="AT964" s="60"/>
      <c r="AU964" s="60"/>
      <c r="AV964" s="60"/>
      <c r="AW964" s="60"/>
      <c r="AX964" s="60"/>
      <c r="AY964" s="60"/>
      <c r="AZ964" s="60"/>
      <c r="BA964" s="60"/>
      <c r="BB964" s="60"/>
      <c r="BC964" s="60"/>
      <c r="BD964" s="60"/>
      <c r="BE964" s="60"/>
      <c r="BF964" s="60"/>
      <c r="BG964" s="60"/>
      <c r="BH964" s="60"/>
      <c r="BI964" s="60"/>
      <c r="BJ964" s="60"/>
      <c r="BK964" s="60"/>
      <c r="BL964" s="60"/>
      <c r="BM964" s="60"/>
      <c r="BN964" s="60"/>
      <c r="BO964" s="60"/>
      <c r="BP964" s="60"/>
      <c r="BQ964" s="60"/>
      <c r="BR964" s="60"/>
      <c r="BS964" s="60"/>
      <c r="BT964" s="60"/>
      <c r="BU964" s="60"/>
    </row>
    <row r="965"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c r="AH965" s="60"/>
      <c r="AI965" s="60"/>
      <c r="AJ965" s="60"/>
      <c r="AK965" s="60"/>
      <c r="AL965" s="60"/>
      <c r="AM965" s="60"/>
      <c r="AN965" s="60"/>
      <c r="AO965" s="60"/>
      <c r="AP965" s="60"/>
      <c r="AQ965" s="60"/>
      <c r="AR965" s="60"/>
      <c r="AS965" s="60"/>
      <c r="AT965" s="60"/>
      <c r="AU965" s="60"/>
      <c r="AV965" s="60"/>
      <c r="AW965" s="60"/>
      <c r="AX965" s="60"/>
      <c r="AY965" s="60"/>
      <c r="AZ965" s="60"/>
      <c r="BA965" s="60"/>
      <c r="BB965" s="60"/>
      <c r="BC965" s="60"/>
      <c r="BD965" s="60"/>
      <c r="BE965" s="60"/>
      <c r="BF965" s="60"/>
      <c r="BG965" s="60"/>
      <c r="BH965" s="60"/>
      <c r="BI965" s="60"/>
      <c r="BJ965" s="60"/>
      <c r="BK965" s="60"/>
      <c r="BL965" s="60"/>
      <c r="BM965" s="60"/>
      <c r="BN965" s="60"/>
      <c r="BO965" s="60"/>
      <c r="BP965" s="60"/>
      <c r="BQ965" s="60"/>
      <c r="BR965" s="60"/>
      <c r="BS965" s="60"/>
      <c r="BT965" s="60"/>
      <c r="BU965" s="60"/>
    </row>
    <row r="966"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c r="AH966" s="60"/>
      <c r="AI966" s="60"/>
      <c r="AJ966" s="60"/>
      <c r="AK966" s="60"/>
      <c r="AL966" s="60"/>
      <c r="AM966" s="60"/>
      <c r="AN966" s="60"/>
      <c r="AO966" s="60"/>
      <c r="AP966" s="60"/>
      <c r="AQ966" s="60"/>
      <c r="AR966" s="60"/>
      <c r="AS966" s="60"/>
      <c r="AT966" s="60"/>
      <c r="AU966" s="60"/>
      <c r="AV966" s="60"/>
      <c r="AW966" s="60"/>
      <c r="AX966" s="60"/>
      <c r="AY966" s="60"/>
      <c r="AZ966" s="60"/>
      <c r="BA966" s="60"/>
      <c r="BB966" s="60"/>
      <c r="BC966" s="60"/>
      <c r="BD966" s="60"/>
      <c r="BE966" s="60"/>
      <c r="BF966" s="60"/>
      <c r="BG966" s="60"/>
      <c r="BH966" s="60"/>
      <c r="BI966" s="60"/>
      <c r="BJ966" s="60"/>
      <c r="BK966" s="60"/>
      <c r="BL966" s="60"/>
      <c r="BM966" s="60"/>
      <c r="BN966" s="60"/>
      <c r="BO966" s="60"/>
      <c r="BP966" s="60"/>
      <c r="BQ966" s="60"/>
      <c r="BR966" s="60"/>
      <c r="BS966" s="60"/>
      <c r="BT966" s="60"/>
      <c r="BU966" s="60"/>
    </row>
    <row r="967"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c r="AH967" s="60"/>
      <c r="AI967" s="60"/>
      <c r="AJ967" s="60"/>
      <c r="AK967" s="60"/>
      <c r="AL967" s="60"/>
      <c r="AM967" s="60"/>
      <c r="AN967" s="60"/>
      <c r="AO967" s="60"/>
      <c r="AP967" s="60"/>
      <c r="AQ967" s="60"/>
      <c r="AR967" s="60"/>
      <c r="AS967" s="60"/>
      <c r="AT967" s="60"/>
      <c r="AU967" s="60"/>
      <c r="AV967" s="60"/>
      <c r="AW967" s="60"/>
      <c r="AX967" s="60"/>
      <c r="AY967" s="60"/>
      <c r="AZ967" s="60"/>
      <c r="BA967" s="60"/>
      <c r="BB967" s="60"/>
      <c r="BC967" s="60"/>
      <c r="BD967" s="60"/>
      <c r="BE967" s="60"/>
      <c r="BF967" s="60"/>
      <c r="BG967" s="60"/>
      <c r="BH967" s="60"/>
      <c r="BI967" s="60"/>
      <c r="BJ967" s="60"/>
      <c r="BK967" s="60"/>
      <c r="BL967" s="60"/>
      <c r="BM967" s="60"/>
      <c r="BN967" s="60"/>
      <c r="BO967" s="60"/>
      <c r="BP967" s="60"/>
      <c r="BQ967" s="60"/>
      <c r="BR967" s="60"/>
      <c r="BS967" s="60"/>
      <c r="BT967" s="60"/>
      <c r="BU967" s="60"/>
    </row>
    <row r="968"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c r="AH968" s="60"/>
      <c r="AI968" s="60"/>
      <c r="AJ968" s="60"/>
      <c r="AK968" s="60"/>
      <c r="AL968" s="60"/>
      <c r="AM968" s="60"/>
      <c r="AN968" s="60"/>
      <c r="AO968" s="60"/>
      <c r="AP968" s="60"/>
      <c r="AQ968" s="60"/>
      <c r="AR968" s="60"/>
      <c r="AS968" s="60"/>
      <c r="AT968" s="60"/>
      <c r="AU968" s="60"/>
      <c r="AV968" s="60"/>
      <c r="AW968" s="60"/>
      <c r="AX968" s="60"/>
      <c r="AY968" s="60"/>
      <c r="AZ968" s="60"/>
      <c r="BA968" s="60"/>
      <c r="BB968" s="60"/>
      <c r="BC968" s="60"/>
      <c r="BD968" s="60"/>
      <c r="BE968" s="60"/>
      <c r="BF968" s="60"/>
      <c r="BG968" s="60"/>
      <c r="BH968" s="60"/>
      <c r="BI968" s="60"/>
      <c r="BJ968" s="60"/>
      <c r="BK968" s="60"/>
      <c r="BL968" s="60"/>
      <c r="BM968" s="60"/>
      <c r="BN968" s="60"/>
      <c r="BO968" s="60"/>
      <c r="BP968" s="60"/>
      <c r="BQ968" s="60"/>
      <c r="BR968" s="60"/>
      <c r="BS968" s="60"/>
      <c r="BT968" s="60"/>
      <c r="BU968" s="60"/>
    </row>
    <row r="969"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c r="AH969" s="60"/>
      <c r="AI969" s="60"/>
      <c r="AJ969" s="60"/>
      <c r="AK969" s="60"/>
      <c r="AL969" s="60"/>
      <c r="AM969" s="60"/>
      <c r="AN969" s="60"/>
      <c r="AO969" s="60"/>
      <c r="AP969" s="60"/>
      <c r="AQ969" s="60"/>
      <c r="AR969" s="60"/>
      <c r="AS969" s="60"/>
      <c r="AT969" s="60"/>
      <c r="AU969" s="60"/>
      <c r="AV969" s="60"/>
      <c r="AW969" s="60"/>
      <c r="AX969" s="60"/>
      <c r="AY969" s="60"/>
      <c r="AZ969" s="60"/>
      <c r="BA969" s="60"/>
      <c r="BB969" s="60"/>
      <c r="BC969" s="60"/>
      <c r="BD969" s="60"/>
      <c r="BE969" s="60"/>
      <c r="BF969" s="60"/>
      <c r="BG969" s="60"/>
      <c r="BH969" s="60"/>
      <c r="BI969" s="60"/>
      <c r="BJ969" s="60"/>
      <c r="BK969" s="60"/>
      <c r="BL969" s="60"/>
      <c r="BM969" s="60"/>
      <c r="BN969" s="60"/>
      <c r="BO969" s="60"/>
      <c r="BP969" s="60"/>
      <c r="BQ969" s="60"/>
      <c r="BR969" s="60"/>
      <c r="BS969" s="60"/>
      <c r="BT969" s="60"/>
      <c r="BU969" s="60"/>
    </row>
    <row r="970"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c r="AH970" s="60"/>
      <c r="AI970" s="60"/>
      <c r="AJ970" s="60"/>
      <c r="AK970" s="60"/>
      <c r="AL970" s="60"/>
      <c r="AM970" s="60"/>
      <c r="AN970" s="60"/>
      <c r="AO970" s="60"/>
      <c r="AP970" s="60"/>
      <c r="AQ970" s="60"/>
      <c r="AR970" s="60"/>
      <c r="AS970" s="60"/>
      <c r="AT970" s="60"/>
      <c r="AU970" s="60"/>
      <c r="AV970" s="60"/>
      <c r="AW970" s="60"/>
      <c r="AX970" s="60"/>
      <c r="AY970" s="60"/>
      <c r="AZ970" s="60"/>
      <c r="BA970" s="60"/>
      <c r="BB970" s="60"/>
      <c r="BC970" s="60"/>
      <c r="BD970" s="60"/>
      <c r="BE970" s="60"/>
      <c r="BF970" s="60"/>
      <c r="BG970" s="60"/>
      <c r="BH970" s="60"/>
      <c r="BI970" s="60"/>
      <c r="BJ970" s="60"/>
      <c r="BK970" s="60"/>
      <c r="BL970" s="60"/>
      <c r="BM970" s="60"/>
      <c r="BN970" s="60"/>
      <c r="BO970" s="60"/>
      <c r="BP970" s="60"/>
      <c r="BQ970" s="60"/>
      <c r="BR970" s="60"/>
      <c r="BS970" s="60"/>
      <c r="BT970" s="60"/>
      <c r="BU970" s="60"/>
    </row>
    <row r="971"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c r="AH971" s="60"/>
      <c r="AI971" s="60"/>
      <c r="AJ971" s="60"/>
      <c r="AK971" s="60"/>
      <c r="AL971" s="60"/>
      <c r="AM971" s="60"/>
      <c r="AN971" s="60"/>
      <c r="AO971" s="60"/>
      <c r="AP971" s="60"/>
      <c r="AQ971" s="60"/>
      <c r="AR971" s="60"/>
      <c r="AS971" s="60"/>
      <c r="AT971" s="60"/>
      <c r="AU971" s="60"/>
      <c r="AV971" s="60"/>
      <c r="AW971" s="60"/>
      <c r="AX971" s="60"/>
      <c r="AY971" s="60"/>
      <c r="AZ971" s="60"/>
      <c r="BA971" s="60"/>
      <c r="BB971" s="60"/>
      <c r="BC971" s="60"/>
      <c r="BD971" s="60"/>
      <c r="BE971" s="60"/>
      <c r="BF971" s="60"/>
      <c r="BG971" s="60"/>
      <c r="BH971" s="60"/>
      <c r="BI971" s="60"/>
      <c r="BJ971" s="60"/>
      <c r="BK971" s="60"/>
      <c r="BL971" s="60"/>
      <c r="BM971" s="60"/>
      <c r="BN971" s="60"/>
      <c r="BO971" s="60"/>
      <c r="BP971" s="60"/>
      <c r="BQ971" s="60"/>
      <c r="BR971" s="60"/>
      <c r="BS971" s="60"/>
      <c r="BT971" s="60"/>
      <c r="BU971" s="60"/>
    </row>
    <row r="972"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c r="AH972" s="60"/>
      <c r="AI972" s="60"/>
      <c r="AJ972" s="60"/>
      <c r="AK972" s="60"/>
      <c r="AL972" s="60"/>
      <c r="AM972" s="60"/>
      <c r="AN972" s="60"/>
      <c r="AO972" s="60"/>
      <c r="AP972" s="60"/>
      <c r="AQ972" s="60"/>
      <c r="AR972" s="60"/>
      <c r="AS972" s="60"/>
      <c r="AT972" s="60"/>
      <c r="AU972" s="60"/>
      <c r="AV972" s="60"/>
      <c r="AW972" s="60"/>
      <c r="AX972" s="60"/>
      <c r="AY972" s="60"/>
      <c r="AZ972" s="60"/>
      <c r="BA972" s="60"/>
      <c r="BB972" s="60"/>
      <c r="BC972" s="60"/>
      <c r="BD972" s="60"/>
      <c r="BE972" s="60"/>
      <c r="BF972" s="60"/>
      <c r="BG972" s="60"/>
      <c r="BH972" s="60"/>
      <c r="BI972" s="60"/>
      <c r="BJ972" s="60"/>
      <c r="BK972" s="60"/>
      <c r="BL972" s="60"/>
      <c r="BM972" s="60"/>
      <c r="BN972" s="60"/>
      <c r="BO972" s="60"/>
      <c r="BP972" s="60"/>
      <c r="BQ972" s="60"/>
      <c r="BR972" s="60"/>
      <c r="BS972" s="60"/>
      <c r="BT972" s="60"/>
      <c r="BU972" s="60"/>
    </row>
    <row r="97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c r="AH973" s="60"/>
      <c r="AI973" s="60"/>
      <c r="AJ973" s="60"/>
      <c r="AK973" s="60"/>
      <c r="AL973" s="60"/>
      <c r="AM973" s="60"/>
      <c r="AN973" s="60"/>
      <c r="AO973" s="60"/>
      <c r="AP973" s="60"/>
      <c r="AQ973" s="60"/>
      <c r="AR973" s="60"/>
      <c r="AS973" s="60"/>
      <c r="AT973" s="60"/>
      <c r="AU973" s="60"/>
      <c r="AV973" s="60"/>
      <c r="AW973" s="60"/>
      <c r="AX973" s="60"/>
      <c r="AY973" s="60"/>
      <c r="AZ973" s="60"/>
      <c r="BA973" s="60"/>
      <c r="BB973" s="60"/>
      <c r="BC973" s="60"/>
      <c r="BD973" s="60"/>
      <c r="BE973" s="60"/>
      <c r="BF973" s="60"/>
      <c r="BG973" s="60"/>
      <c r="BH973" s="60"/>
      <c r="BI973" s="60"/>
      <c r="BJ973" s="60"/>
      <c r="BK973" s="60"/>
      <c r="BL973" s="60"/>
      <c r="BM973" s="60"/>
      <c r="BN973" s="60"/>
      <c r="BO973" s="60"/>
      <c r="BP973" s="60"/>
      <c r="BQ973" s="60"/>
      <c r="BR973" s="60"/>
      <c r="BS973" s="60"/>
      <c r="BT973" s="60"/>
      <c r="BU973" s="60"/>
    </row>
    <row r="974"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c r="AH974" s="60"/>
      <c r="AI974" s="60"/>
      <c r="AJ974" s="60"/>
      <c r="AK974" s="60"/>
      <c r="AL974" s="60"/>
      <c r="AM974" s="60"/>
      <c r="AN974" s="60"/>
      <c r="AO974" s="60"/>
      <c r="AP974" s="60"/>
      <c r="AQ974" s="60"/>
      <c r="AR974" s="60"/>
      <c r="AS974" s="60"/>
      <c r="AT974" s="60"/>
      <c r="AU974" s="60"/>
      <c r="AV974" s="60"/>
      <c r="AW974" s="60"/>
      <c r="AX974" s="60"/>
      <c r="AY974" s="60"/>
      <c r="AZ974" s="60"/>
      <c r="BA974" s="60"/>
      <c r="BB974" s="60"/>
      <c r="BC974" s="60"/>
      <c r="BD974" s="60"/>
      <c r="BE974" s="60"/>
      <c r="BF974" s="60"/>
      <c r="BG974" s="60"/>
      <c r="BH974" s="60"/>
      <c r="BI974" s="60"/>
      <c r="BJ974" s="60"/>
      <c r="BK974" s="60"/>
      <c r="BL974" s="60"/>
      <c r="BM974" s="60"/>
      <c r="BN974" s="60"/>
      <c r="BO974" s="60"/>
      <c r="BP974" s="60"/>
      <c r="BQ974" s="60"/>
      <c r="BR974" s="60"/>
      <c r="BS974" s="60"/>
      <c r="BT974" s="60"/>
      <c r="BU974" s="60"/>
    </row>
    <row r="975"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c r="AH975" s="60"/>
      <c r="AI975" s="60"/>
      <c r="AJ975" s="60"/>
      <c r="AK975" s="60"/>
      <c r="AL975" s="60"/>
      <c r="AM975" s="60"/>
      <c r="AN975" s="60"/>
      <c r="AO975" s="60"/>
      <c r="AP975" s="60"/>
      <c r="AQ975" s="60"/>
      <c r="AR975" s="60"/>
      <c r="AS975" s="60"/>
      <c r="AT975" s="60"/>
      <c r="AU975" s="60"/>
      <c r="AV975" s="60"/>
      <c r="AW975" s="60"/>
      <c r="AX975" s="60"/>
      <c r="AY975" s="60"/>
      <c r="AZ975" s="60"/>
      <c r="BA975" s="60"/>
      <c r="BB975" s="60"/>
      <c r="BC975" s="60"/>
      <c r="BD975" s="60"/>
      <c r="BE975" s="60"/>
      <c r="BF975" s="60"/>
      <c r="BG975" s="60"/>
      <c r="BH975" s="60"/>
      <c r="BI975" s="60"/>
      <c r="BJ975" s="60"/>
      <c r="BK975" s="60"/>
      <c r="BL975" s="60"/>
      <c r="BM975" s="60"/>
      <c r="BN975" s="60"/>
      <c r="BO975" s="60"/>
      <c r="BP975" s="60"/>
      <c r="BQ975" s="60"/>
      <c r="BR975" s="60"/>
      <c r="BS975" s="60"/>
      <c r="BT975" s="60"/>
      <c r="BU975" s="60"/>
    </row>
    <row r="976"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c r="AH976" s="60"/>
      <c r="AI976" s="60"/>
      <c r="AJ976" s="60"/>
      <c r="AK976" s="60"/>
      <c r="AL976" s="60"/>
      <c r="AM976" s="60"/>
      <c r="AN976" s="60"/>
      <c r="AO976" s="60"/>
      <c r="AP976" s="60"/>
      <c r="AQ976" s="60"/>
      <c r="AR976" s="60"/>
      <c r="AS976" s="60"/>
      <c r="AT976" s="60"/>
      <c r="AU976" s="60"/>
      <c r="AV976" s="60"/>
      <c r="AW976" s="60"/>
      <c r="AX976" s="60"/>
      <c r="AY976" s="60"/>
      <c r="AZ976" s="60"/>
      <c r="BA976" s="60"/>
      <c r="BB976" s="60"/>
      <c r="BC976" s="60"/>
      <c r="BD976" s="60"/>
      <c r="BE976" s="60"/>
      <c r="BF976" s="60"/>
      <c r="BG976" s="60"/>
      <c r="BH976" s="60"/>
      <c r="BI976" s="60"/>
      <c r="BJ976" s="60"/>
      <c r="BK976" s="60"/>
      <c r="BL976" s="60"/>
      <c r="BM976" s="60"/>
      <c r="BN976" s="60"/>
      <c r="BO976" s="60"/>
      <c r="BP976" s="60"/>
      <c r="BQ976" s="60"/>
      <c r="BR976" s="60"/>
      <c r="BS976" s="60"/>
      <c r="BT976" s="60"/>
      <c r="BU976" s="60"/>
    </row>
    <row r="977"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c r="AH977" s="60"/>
      <c r="AI977" s="60"/>
      <c r="AJ977" s="60"/>
      <c r="AK977" s="60"/>
      <c r="AL977" s="60"/>
      <c r="AM977" s="60"/>
      <c r="AN977" s="60"/>
      <c r="AO977" s="60"/>
      <c r="AP977" s="60"/>
      <c r="AQ977" s="60"/>
      <c r="AR977" s="60"/>
      <c r="AS977" s="60"/>
      <c r="AT977" s="60"/>
      <c r="AU977" s="60"/>
      <c r="AV977" s="60"/>
      <c r="AW977" s="60"/>
      <c r="AX977" s="60"/>
      <c r="AY977" s="60"/>
      <c r="AZ977" s="60"/>
      <c r="BA977" s="60"/>
      <c r="BB977" s="60"/>
      <c r="BC977" s="60"/>
      <c r="BD977" s="60"/>
      <c r="BE977" s="60"/>
      <c r="BF977" s="60"/>
      <c r="BG977" s="60"/>
      <c r="BH977" s="60"/>
      <c r="BI977" s="60"/>
      <c r="BJ977" s="60"/>
      <c r="BK977" s="60"/>
      <c r="BL977" s="60"/>
      <c r="BM977" s="60"/>
      <c r="BN977" s="60"/>
      <c r="BO977" s="60"/>
      <c r="BP977" s="60"/>
      <c r="BQ977" s="60"/>
      <c r="BR977" s="60"/>
      <c r="BS977" s="60"/>
      <c r="BT977" s="60"/>
      <c r="BU977" s="60"/>
    </row>
    <row r="978"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c r="AH978" s="60"/>
      <c r="AI978" s="60"/>
      <c r="AJ978" s="60"/>
      <c r="AK978" s="60"/>
      <c r="AL978" s="60"/>
      <c r="AM978" s="60"/>
      <c r="AN978" s="60"/>
      <c r="AO978" s="60"/>
      <c r="AP978" s="60"/>
      <c r="AQ978" s="60"/>
      <c r="AR978" s="60"/>
      <c r="AS978" s="60"/>
      <c r="AT978" s="60"/>
      <c r="AU978" s="60"/>
      <c r="AV978" s="60"/>
      <c r="AW978" s="60"/>
      <c r="AX978" s="60"/>
      <c r="AY978" s="60"/>
      <c r="AZ978" s="60"/>
      <c r="BA978" s="60"/>
      <c r="BB978" s="60"/>
      <c r="BC978" s="60"/>
      <c r="BD978" s="60"/>
      <c r="BE978" s="60"/>
      <c r="BF978" s="60"/>
      <c r="BG978" s="60"/>
      <c r="BH978" s="60"/>
      <c r="BI978" s="60"/>
      <c r="BJ978" s="60"/>
      <c r="BK978" s="60"/>
      <c r="BL978" s="60"/>
      <c r="BM978" s="60"/>
      <c r="BN978" s="60"/>
      <c r="BO978" s="60"/>
      <c r="BP978" s="60"/>
      <c r="BQ978" s="60"/>
      <c r="BR978" s="60"/>
      <c r="BS978" s="60"/>
      <c r="BT978" s="60"/>
      <c r="BU978" s="60"/>
    </row>
    <row r="979"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c r="AH979" s="60"/>
      <c r="AI979" s="60"/>
      <c r="AJ979" s="60"/>
      <c r="AK979" s="60"/>
      <c r="AL979" s="60"/>
      <c r="AM979" s="60"/>
      <c r="AN979" s="60"/>
      <c r="AO979" s="60"/>
      <c r="AP979" s="60"/>
      <c r="AQ979" s="60"/>
      <c r="AR979" s="60"/>
      <c r="AS979" s="60"/>
      <c r="AT979" s="60"/>
      <c r="AU979" s="60"/>
      <c r="AV979" s="60"/>
      <c r="AW979" s="60"/>
      <c r="AX979" s="60"/>
      <c r="AY979" s="60"/>
      <c r="AZ979" s="60"/>
      <c r="BA979" s="60"/>
      <c r="BB979" s="60"/>
      <c r="BC979" s="60"/>
      <c r="BD979" s="60"/>
      <c r="BE979" s="60"/>
      <c r="BF979" s="60"/>
      <c r="BG979" s="60"/>
      <c r="BH979" s="60"/>
      <c r="BI979" s="60"/>
      <c r="BJ979" s="60"/>
      <c r="BK979" s="60"/>
      <c r="BL979" s="60"/>
      <c r="BM979" s="60"/>
      <c r="BN979" s="60"/>
      <c r="BO979" s="60"/>
      <c r="BP979" s="60"/>
      <c r="BQ979" s="60"/>
      <c r="BR979" s="60"/>
      <c r="BS979" s="60"/>
      <c r="BT979" s="60"/>
      <c r="BU979" s="60"/>
    </row>
    <row r="980"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c r="AH980" s="60"/>
      <c r="AI980" s="60"/>
      <c r="AJ980" s="60"/>
      <c r="AK980" s="60"/>
      <c r="AL980" s="60"/>
      <c r="AM980" s="60"/>
      <c r="AN980" s="60"/>
      <c r="AO980" s="60"/>
      <c r="AP980" s="60"/>
      <c r="AQ980" s="60"/>
      <c r="AR980" s="60"/>
      <c r="AS980" s="60"/>
      <c r="AT980" s="60"/>
      <c r="AU980" s="60"/>
      <c r="AV980" s="60"/>
      <c r="AW980" s="60"/>
      <c r="AX980" s="60"/>
      <c r="AY980" s="60"/>
      <c r="AZ980" s="60"/>
      <c r="BA980" s="60"/>
      <c r="BB980" s="60"/>
      <c r="BC980" s="60"/>
      <c r="BD980" s="60"/>
      <c r="BE980" s="60"/>
      <c r="BF980" s="60"/>
      <c r="BG980" s="60"/>
      <c r="BH980" s="60"/>
      <c r="BI980" s="60"/>
      <c r="BJ980" s="60"/>
      <c r="BK980" s="60"/>
      <c r="BL980" s="60"/>
      <c r="BM980" s="60"/>
      <c r="BN980" s="60"/>
      <c r="BO980" s="60"/>
      <c r="BP980" s="60"/>
      <c r="BQ980" s="60"/>
      <c r="BR980" s="60"/>
      <c r="BS980" s="60"/>
      <c r="BT980" s="60"/>
      <c r="BU980" s="60"/>
    </row>
    <row r="981"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c r="AH981" s="60"/>
      <c r="AI981" s="60"/>
      <c r="AJ981" s="60"/>
      <c r="AK981" s="60"/>
      <c r="AL981" s="60"/>
      <c r="AM981" s="60"/>
      <c r="AN981" s="60"/>
      <c r="AO981" s="60"/>
      <c r="AP981" s="60"/>
      <c r="AQ981" s="60"/>
      <c r="AR981" s="60"/>
      <c r="AS981" s="60"/>
      <c r="AT981" s="60"/>
      <c r="AU981" s="60"/>
      <c r="AV981" s="60"/>
      <c r="AW981" s="60"/>
      <c r="AX981" s="60"/>
      <c r="AY981" s="60"/>
      <c r="AZ981" s="60"/>
      <c r="BA981" s="60"/>
      <c r="BB981" s="60"/>
      <c r="BC981" s="60"/>
      <c r="BD981" s="60"/>
      <c r="BE981" s="60"/>
      <c r="BF981" s="60"/>
      <c r="BG981" s="60"/>
      <c r="BH981" s="60"/>
      <c r="BI981" s="60"/>
      <c r="BJ981" s="60"/>
      <c r="BK981" s="60"/>
      <c r="BL981" s="60"/>
      <c r="BM981" s="60"/>
      <c r="BN981" s="60"/>
      <c r="BO981" s="60"/>
      <c r="BP981" s="60"/>
      <c r="BQ981" s="60"/>
      <c r="BR981" s="60"/>
      <c r="BS981" s="60"/>
      <c r="BT981" s="60"/>
      <c r="BU981" s="60"/>
    </row>
    <row r="982"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c r="AH982" s="60"/>
      <c r="AI982" s="60"/>
      <c r="AJ982" s="60"/>
      <c r="AK982" s="60"/>
      <c r="AL982" s="60"/>
      <c r="AM982" s="60"/>
      <c r="AN982" s="60"/>
      <c r="AO982" s="60"/>
      <c r="AP982" s="60"/>
      <c r="AQ982" s="60"/>
      <c r="AR982" s="60"/>
      <c r="AS982" s="60"/>
      <c r="AT982" s="60"/>
      <c r="AU982" s="60"/>
      <c r="AV982" s="60"/>
      <c r="AW982" s="60"/>
      <c r="AX982" s="60"/>
      <c r="AY982" s="60"/>
      <c r="AZ982" s="60"/>
      <c r="BA982" s="60"/>
      <c r="BB982" s="60"/>
      <c r="BC982" s="60"/>
      <c r="BD982" s="60"/>
      <c r="BE982" s="60"/>
      <c r="BF982" s="60"/>
      <c r="BG982" s="60"/>
      <c r="BH982" s="60"/>
      <c r="BI982" s="60"/>
      <c r="BJ982" s="60"/>
      <c r="BK982" s="60"/>
      <c r="BL982" s="60"/>
      <c r="BM982" s="60"/>
      <c r="BN982" s="60"/>
      <c r="BO982" s="60"/>
      <c r="BP982" s="60"/>
      <c r="BQ982" s="60"/>
      <c r="BR982" s="60"/>
      <c r="BS982" s="60"/>
      <c r="BT982" s="60"/>
      <c r="BU982" s="60"/>
    </row>
    <row r="98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c r="AH983" s="60"/>
      <c r="AI983" s="60"/>
      <c r="AJ983" s="60"/>
      <c r="AK983" s="60"/>
      <c r="AL983" s="60"/>
      <c r="AM983" s="60"/>
      <c r="AN983" s="60"/>
      <c r="AO983" s="60"/>
      <c r="AP983" s="60"/>
      <c r="AQ983" s="60"/>
      <c r="AR983" s="60"/>
      <c r="AS983" s="60"/>
      <c r="AT983" s="60"/>
      <c r="AU983" s="60"/>
      <c r="AV983" s="60"/>
      <c r="AW983" s="60"/>
      <c r="AX983" s="60"/>
      <c r="AY983" s="60"/>
      <c r="AZ983" s="60"/>
      <c r="BA983" s="60"/>
      <c r="BB983" s="60"/>
      <c r="BC983" s="60"/>
      <c r="BD983" s="60"/>
      <c r="BE983" s="60"/>
      <c r="BF983" s="60"/>
      <c r="BG983" s="60"/>
      <c r="BH983" s="60"/>
      <c r="BI983" s="60"/>
      <c r="BJ983" s="60"/>
      <c r="BK983" s="60"/>
      <c r="BL983" s="60"/>
      <c r="BM983" s="60"/>
      <c r="BN983" s="60"/>
      <c r="BO983" s="60"/>
      <c r="BP983" s="60"/>
      <c r="BQ983" s="60"/>
      <c r="BR983" s="60"/>
      <c r="BS983" s="60"/>
      <c r="BT983" s="60"/>
      <c r="BU983" s="60"/>
    </row>
    <row r="984"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c r="AH984" s="60"/>
      <c r="AI984" s="60"/>
      <c r="AJ984" s="60"/>
      <c r="AK984" s="60"/>
      <c r="AL984" s="60"/>
      <c r="AM984" s="60"/>
      <c r="AN984" s="60"/>
      <c r="AO984" s="60"/>
      <c r="AP984" s="60"/>
      <c r="AQ984" s="60"/>
      <c r="AR984" s="60"/>
      <c r="AS984" s="60"/>
      <c r="AT984" s="60"/>
      <c r="AU984" s="60"/>
      <c r="AV984" s="60"/>
      <c r="AW984" s="60"/>
      <c r="AX984" s="60"/>
      <c r="AY984" s="60"/>
      <c r="AZ984" s="60"/>
      <c r="BA984" s="60"/>
      <c r="BB984" s="60"/>
      <c r="BC984" s="60"/>
      <c r="BD984" s="60"/>
      <c r="BE984" s="60"/>
      <c r="BF984" s="60"/>
      <c r="BG984" s="60"/>
      <c r="BH984" s="60"/>
      <c r="BI984" s="60"/>
      <c r="BJ984" s="60"/>
      <c r="BK984" s="60"/>
      <c r="BL984" s="60"/>
      <c r="BM984" s="60"/>
      <c r="BN984" s="60"/>
      <c r="BO984" s="60"/>
      <c r="BP984" s="60"/>
      <c r="BQ984" s="60"/>
      <c r="BR984" s="60"/>
      <c r="BS984" s="60"/>
      <c r="BT984" s="60"/>
      <c r="BU984" s="60"/>
    </row>
    <row r="985"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c r="AH985" s="60"/>
      <c r="AI985" s="60"/>
      <c r="AJ985" s="60"/>
      <c r="AK985" s="60"/>
      <c r="AL985" s="60"/>
      <c r="AM985" s="60"/>
      <c r="AN985" s="60"/>
      <c r="AO985" s="60"/>
      <c r="AP985" s="60"/>
      <c r="AQ985" s="60"/>
      <c r="AR985" s="60"/>
      <c r="AS985" s="60"/>
      <c r="AT985" s="60"/>
      <c r="AU985" s="60"/>
      <c r="AV985" s="60"/>
      <c r="AW985" s="60"/>
      <c r="AX985" s="60"/>
      <c r="AY985" s="60"/>
      <c r="AZ985" s="60"/>
      <c r="BA985" s="60"/>
      <c r="BB985" s="60"/>
      <c r="BC985" s="60"/>
      <c r="BD985" s="60"/>
      <c r="BE985" s="60"/>
      <c r="BF985" s="60"/>
      <c r="BG985" s="60"/>
      <c r="BH985" s="60"/>
      <c r="BI985" s="60"/>
      <c r="BJ985" s="60"/>
      <c r="BK985" s="60"/>
      <c r="BL985" s="60"/>
      <c r="BM985" s="60"/>
      <c r="BN985" s="60"/>
      <c r="BO985" s="60"/>
      <c r="BP985" s="60"/>
      <c r="BQ985" s="60"/>
      <c r="BR985" s="60"/>
      <c r="BS985" s="60"/>
      <c r="BT985" s="60"/>
      <c r="BU985" s="60"/>
    </row>
    <row r="986"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c r="AH986" s="60"/>
      <c r="AI986" s="60"/>
      <c r="AJ986" s="60"/>
      <c r="AK986" s="60"/>
      <c r="AL986" s="60"/>
      <c r="AM986" s="60"/>
      <c r="AN986" s="60"/>
      <c r="AO986" s="60"/>
      <c r="AP986" s="60"/>
      <c r="AQ986" s="60"/>
      <c r="AR986" s="60"/>
      <c r="AS986" s="60"/>
      <c r="AT986" s="60"/>
      <c r="AU986" s="60"/>
      <c r="AV986" s="60"/>
      <c r="AW986" s="60"/>
      <c r="AX986" s="60"/>
      <c r="AY986" s="60"/>
      <c r="AZ986" s="60"/>
      <c r="BA986" s="60"/>
      <c r="BB986" s="60"/>
      <c r="BC986" s="60"/>
      <c r="BD986" s="60"/>
      <c r="BE986" s="60"/>
      <c r="BF986" s="60"/>
      <c r="BG986" s="60"/>
      <c r="BH986" s="60"/>
      <c r="BI986" s="60"/>
      <c r="BJ986" s="60"/>
      <c r="BK986" s="60"/>
      <c r="BL986" s="60"/>
      <c r="BM986" s="60"/>
      <c r="BN986" s="60"/>
      <c r="BO986" s="60"/>
      <c r="BP986" s="60"/>
      <c r="BQ986" s="60"/>
      <c r="BR986" s="60"/>
      <c r="BS986" s="60"/>
      <c r="BT986" s="60"/>
      <c r="BU986" s="60"/>
    </row>
    <row r="987"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c r="AH987" s="60"/>
      <c r="AI987" s="60"/>
      <c r="AJ987" s="60"/>
      <c r="AK987" s="60"/>
      <c r="AL987" s="60"/>
      <c r="AM987" s="60"/>
      <c r="AN987" s="60"/>
      <c r="AO987" s="60"/>
      <c r="AP987" s="60"/>
      <c r="AQ987" s="60"/>
      <c r="AR987" s="60"/>
      <c r="AS987" s="60"/>
      <c r="AT987" s="60"/>
      <c r="AU987" s="60"/>
      <c r="AV987" s="60"/>
      <c r="AW987" s="60"/>
      <c r="AX987" s="60"/>
      <c r="AY987" s="60"/>
      <c r="AZ987" s="60"/>
      <c r="BA987" s="60"/>
      <c r="BB987" s="60"/>
      <c r="BC987" s="60"/>
      <c r="BD987" s="60"/>
      <c r="BE987" s="60"/>
      <c r="BF987" s="60"/>
      <c r="BG987" s="60"/>
      <c r="BH987" s="60"/>
      <c r="BI987" s="60"/>
      <c r="BJ987" s="60"/>
      <c r="BK987" s="60"/>
      <c r="BL987" s="60"/>
      <c r="BM987" s="60"/>
      <c r="BN987" s="60"/>
      <c r="BO987" s="60"/>
      <c r="BP987" s="60"/>
      <c r="BQ987" s="60"/>
      <c r="BR987" s="60"/>
      <c r="BS987" s="60"/>
      <c r="BT987" s="60"/>
      <c r="BU987" s="60"/>
    </row>
    <row r="988"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c r="AH988" s="60"/>
      <c r="AI988" s="60"/>
      <c r="AJ988" s="60"/>
      <c r="AK988" s="60"/>
      <c r="AL988" s="60"/>
      <c r="AM988" s="60"/>
      <c r="AN988" s="60"/>
      <c r="AO988" s="60"/>
      <c r="AP988" s="60"/>
      <c r="AQ988" s="60"/>
      <c r="AR988" s="60"/>
      <c r="AS988" s="60"/>
      <c r="AT988" s="60"/>
      <c r="AU988" s="60"/>
      <c r="AV988" s="60"/>
      <c r="AW988" s="60"/>
      <c r="AX988" s="60"/>
      <c r="AY988" s="60"/>
      <c r="AZ988" s="60"/>
      <c r="BA988" s="60"/>
      <c r="BB988" s="60"/>
      <c r="BC988" s="60"/>
      <c r="BD988" s="60"/>
      <c r="BE988" s="60"/>
      <c r="BF988" s="60"/>
      <c r="BG988" s="60"/>
      <c r="BH988" s="60"/>
      <c r="BI988" s="60"/>
      <c r="BJ988" s="60"/>
      <c r="BK988" s="60"/>
      <c r="BL988" s="60"/>
      <c r="BM988" s="60"/>
      <c r="BN988" s="60"/>
      <c r="BO988" s="60"/>
      <c r="BP988" s="60"/>
      <c r="BQ988" s="60"/>
      <c r="BR988" s="60"/>
      <c r="BS988" s="60"/>
      <c r="BT988" s="60"/>
      <c r="BU988" s="60"/>
    </row>
    <row r="989"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c r="AH989" s="60"/>
      <c r="AI989" s="60"/>
      <c r="AJ989" s="60"/>
      <c r="AK989" s="60"/>
      <c r="AL989" s="60"/>
      <c r="AM989" s="60"/>
      <c r="AN989" s="60"/>
      <c r="AO989" s="60"/>
      <c r="AP989" s="60"/>
      <c r="AQ989" s="60"/>
      <c r="AR989" s="60"/>
      <c r="AS989" s="60"/>
      <c r="AT989" s="60"/>
      <c r="AU989" s="60"/>
      <c r="AV989" s="60"/>
      <c r="AW989" s="60"/>
      <c r="AX989" s="60"/>
      <c r="AY989" s="60"/>
      <c r="AZ989" s="60"/>
      <c r="BA989" s="60"/>
      <c r="BB989" s="60"/>
      <c r="BC989" s="60"/>
      <c r="BD989" s="60"/>
      <c r="BE989" s="60"/>
      <c r="BF989" s="60"/>
      <c r="BG989" s="60"/>
      <c r="BH989" s="60"/>
      <c r="BI989" s="60"/>
      <c r="BJ989" s="60"/>
      <c r="BK989" s="60"/>
      <c r="BL989" s="60"/>
      <c r="BM989" s="60"/>
      <c r="BN989" s="60"/>
      <c r="BO989" s="60"/>
      <c r="BP989" s="60"/>
      <c r="BQ989" s="60"/>
      <c r="BR989" s="60"/>
      <c r="BS989" s="60"/>
      <c r="BT989" s="60"/>
      <c r="BU989" s="60"/>
    </row>
    <row r="990"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c r="AH990" s="60"/>
      <c r="AI990" s="60"/>
      <c r="AJ990" s="60"/>
      <c r="AK990" s="60"/>
      <c r="AL990" s="60"/>
      <c r="AM990" s="60"/>
      <c r="AN990" s="60"/>
      <c r="AO990" s="60"/>
      <c r="AP990" s="60"/>
      <c r="AQ990" s="60"/>
      <c r="AR990" s="60"/>
      <c r="AS990" s="60"/>
      <c r="AT990" s="60"/>
      <c r="AU990" s="60"/>
      <c r="AV990" s="60"/>
      <c r="AW990" s="60"/>
      <c r="AX990" s="60"/>
      <c r="AY990" s="60"/>
      <c r="AZ990" s="60"/>
      <c r="BA990" s="60"/>
      <c r="BB990" s="60"/>
      <c r="BC990" s="60"/>
      <c r="BD990" s="60"/>
      <c r="BE990" s="60"/>
      <c r="BF990" s="60"/>
      <c r="BG990" s="60"/>
      <c r="BH990" s="60"/>
      <c r="BI990" s="60"/>
      <c r="BJ990" s="60"/>
      <c r="BK990" s="60"/>
      <c r="BL990" s="60"/>
      <c r="BM990" s="60"/>
      <c r="BN990" s="60"/>
      <c r="BO990" s="60"/>
      <c r="BP990" s="60"/>
      <c r="BQ990" s="60"/>
      <c r="BR990" s="60"/>
      <c r="BS990" s="60"/>
      <c r="BT990" s="60"/>
      <c r="BU990" s="60"/>
    </row>
    <row r="991"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c r="AH991" s="60"/>
      <c r="AI991" s="60"/>
      <c r="AJ991" s="60"/>
      <c r="AK991" s="60"/>
      <c r="AL991" s="60"/>
      <c r="AM991" s="60"/>
      <c r="AN991" s="60"/>
      <c r="AO991" s="60"/>
      <c r="AP991" s="60"/>
      <c r="AQ991" s="60"/>
      <c r="AR991" s="60"/>
      <c r="AS991" s="60"/>
      <c r="AT991" s="60"/>
      <c r="AU991" s="60"/>
      <c r="AV991" s="60"/>
      <c r="AW991" s="60"/>
      <c r="AX991" s="60"/>
      <c r="AY991" s="60"/>
      <c r="AZ991" s="60"/>
      <c r="BA991" s="60"/>
      <c r="BB991" s="60"/>
      <c r="BC991" s="60"/>
      <c r="BD991" s="60"/>
      <c r="BE991" s="60"/>
      <c r="BF991" s="60"/>
      <c r="BG991" s="60"/>
      <c r="BH991" s="60"/>
      <c r="BI991" s="60"/>
      <c r="BJ991" s="60"/>
      <c r="BK991" s="60"/>
      <c r="BL991" s="60"/>
      <c r="BM991" s="60"/>
      <c r="BN991" s="60"/>
      <c r="BO991" s="60"/>
      <c r="BP991" s="60"/>
      <c r="BQ991" s="60"/>
      <c r="BR991" s="60"/>
      <c r="BS991" s="60"/>
      <c r="BT991" s="60"/>
      <c r="BU991" s="60"/>
    </row>
    <row r="992"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c r="AH992" s="60"/>
      <c r="AI992" s="60"/>
      <c r="AJ992" s="60"/>
      <c r="AK992" s="60"/>
      <c r="AL992" s="60"/>
      <c r="AM992" s="60"/>
      <c r="AN992" s="60"/>
      <c r="AO992" s="60"/>
      <c r="AP992" s="60"/>
      <c r="AQ992" s="60"/>
      <c r="AR992" s="60"/>
      <c r="AS992" s="60"/>
      <c r="AT992" s="60"/>
      <c r="AU992" s="60"/>
      <c r="AV992" s="60"/>
      <c r="AW992" s="60"/>
      <c r="AX992" s="60"/>
      <c r="AY992" s="60"/>
      <c r="AZ992" s="60"/>
      <c r="BA992" s="60"/>
      <c r="BB992" s="60"/>
      <c r="BC992" s="60"/>
      <c r="BD992" s="60"/>
      <c r="BE992" s="60"/>
      <c r="BF992" s="60"/>
      <c r="BG992" s="60"/>
      <c r="BH992" s="60"/>
      <c r="BI992" s="60"/>
      <c r="BJ992" s="60"/>
      <c r="BK992" s="60"/>
      <c r="BL992" s="60"/>
      <c r="BM992" s="60"/>
      <c r="BN992" s="60"/>
      <c r="BO992" s="60"/>
      <c r="BP992" s="60"/>
      <c r="BQ992" s="60"/>
      <c r="BR992" s="60"/>
      <c r="BS992" s="60"/>
      <c r="BT992" s="60"/>
      <c r="BU992" s="60"/>
    </row>
    <row r="99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c r="AH993" s="60"/>
      <c r="AI993" s="60"/>
      <c r="AJ993" s="60"/>
      <c r="AK993" s="60"/>
      <c r="AL993" s="60"/>
      <c r="AM993" s="60"/>
      <c r="AN993" s="60"/>
      <c r="AO993" s="60"/>
      <c r="AP993" s="60"/>
      <c r="AQ993" s="60"/>
      <c r="AR993" s="60"/>
      <c r="AS993" s="60"/>
      <c r="AT993" s="60"/>
      <c r="AU993" s="60"/>
      <c r="AV993" s="60"/>
      <c r="AW993" s="60"/>
      <c r="AX993" s="60"/>
      <c r="AY993" s="60"/>
      <c r="AZ993" s="60"/>
      <c r="BA993" s="60"/>
      <c r="BB993" s="60"/>
      <c r="BC993" s="60"/>
      <c r="BD993" s="60"/>
      <c r="BE993" s="60"/>
      <c r="BF993" s="60"/>
      <c r="BG993" s="60"/>
      <c r="BH993" s="60"/>
      <c r="BI993" s="60"/>
      <c r="BJ993" s="60"/>
      <c r="BK993" s="60"/>
      <c r="BL993" s="60"/>
      <c r="BM993" s="60"/>
      <c r="BN993" s="60"/>
      <c r="BO993" s="60"/>
      <c r="BP993" s="60"/>
      <c r="BQ993" s="60"/>
      <c r="BR993" s="60"/>
      <c r="BS993" s="60"/>
      <c r="BT993" s="60"/>
      <c r="BU993" s="60"/>
    </row>
    <row r="994"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c r="AH994" s="60"/>
      <c r="AI994" s="60"/>
      <c r="AJ994" s="60"/>
      <c r="AK994" s="60"/>
      <c r="AL994" s="60"/>
      <c r="AM994" s="60"/>
      <c r="AN994" s="60"/>
      <c r="AO994" s="60"/>
      <c r="AP994" s="60"/>
      <c r="AQ994" s="60"/>
      <c r="AR994" s="60"/>
      <c r="AS994" s="60"/>
      <c r="AT994" s="60"/>
      <c r="AU994" s="60"/>
      <c r="AV994" s="60"/>
      <c r="AW994" s="60"/>
      <c r="AX994" s="60"/>
      <c r="AY994" s="60"/>
      <c r="AZ994" s="60"/>
      <c r="BA994" s="60"/>
      <c r="BB994" s="60"/>
      <c r="BC994" s="60"/>
      <c r="BD994" s="60"/>
      <c r="BE994" s="60"/>
      <c r="BF994" s="60"/>
      <c r="BG994" s="60"/>
      <c r="BH994" s="60"/>
      <c r="BI994" s="60"/>
      <c r="BJ994" s="60"/>
      <c r="BK994" s="60"/>
      <c r="BL994" s="60"/>
      <c r="BM994" s="60"/>
      <c r="BN994" s="60"/>
      <c r="BO994" s="60"/>
      <c r="BP994" s="60"/>
      <c r="BQ994" s="60"/>
      <c r="BR994" s="60"/>
      <c r="BS994" s="60"/>
      <c r="BT994" s="60"/>
      <c r="BU994" s="60"/>
    </row>
    <row r="995"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c r="AH995" s="60"/>
      <c r="AI995" s="60"/>
      <c r="AJ995" s="60"/>
      <c r="AK995" s="60"/>
      <c r="AL995" s="60"/>
      <c r="AM995" s="60"/>
      <c r="AN995" s="60"/>
      <c r="AO995" s="60"/>
      <c r="AP995" s="60"/>
      <c r="AQ995" s="60"/>
      <c r="AR995" s="60"/>
      <c r="AS995" s="60"/>
      <c r="AT995" s="60"/>
      <c r="AU995" s="60"/>
      <c r="AV995" s="60"/>
      <c r="AW995" s="60"/>
      <c r="AX995" s="60"/>
      <c r="AY995" s="60"/>
      <c r="AZ995" s="60"/>
      <c r="BA995" s="60"/>
      <c r="BB995" s="60"/>
      <c r="BC995" s="60"/>
      <c r="BD995" s="60"/>
      <c r="BE995" s="60"/>
      <c r="BF995" s="60"/>
      <c r="BG995" s="60"/>
      <c r="BH995" s="60"/>
      <c r="BI995" s="60"/>
      <c r="BJ995" s="60"/>
      <c r="BK995" s="60"/>
      <c r="BL995" s="60"/>
      <c r="BM995" s="60"/>
      <c r="BN995" s="60"/>
      <c r="BO995" s="60"/>
      <c r="BP995" s="60"/>
      <c r="BQ995" s="60"/>
      <c r="BR995" s="60"/>
      <c r="BS995" s="60"/>
      <c r="BT995" s="60"/>
      <c r="BU995" s="60"/>
    </row>
    <row r="996"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c r="AH996" s="60"/>
      <c r="AI996" s="60"/>
      <c r="AJ996" s="60"/>
      <c r="AK996" s="60"/>
      <c r="AL996" s="60"/>
      <c r="AM996" s="60"/>
      <c r="AN996" s="60"/>
      <c r="AO996" s="60"/>
      <c r="AP996" s="60"/>
      <c r="AQ996" s="60"/>
      <c r="AR996" s="60"/>
      <c r="AS996" s="60"/>
      <c r="AT996" s="60"/>
      <c r="AU996" s="60"/>
      <c r="AV996" s="60"/>
      <c r="AW996" s="60"/>
      <c r="AX996" s="60"/>
      <c r="AY996" s="60"/>
      <c r="AZ996" s="60"/>
      <c r="BA996" s="60"/>
      <c r="BB996" s="60"/>
      <c r="BC996" s="60"/>
      <c r="BD996" s="60"/>
      <c r="BE996" s="60"/>
      <c r="BF996" s="60"/>
      <c r="BG996" s="60"/>
      <c r="BH996" s="60"/>
      <c r="BI996" s="60"/>
      <c r="BJ996" s="60"/>
      <c r="BK996" s="60"/>
      <c r="BL996" s="60"/>
      <c r="BM996" s="60"/>
      <c r="BN996" s="60"/>
      <c r="BO996" s="60"/>
      <c r="BP996" s="60"/>
      <c r="BQ996" s="60"/>
      <c r="BR996" s="60"/>
      <c r="BS996" s="60"/>
      <c r="BT996" s="60"/>
      <c r="BU996" s="60"/>
    </row>
    <row r="997"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c r="AH997" s="60"/>
      <c r="AI997" s="60"/>
      <c r="AJ997" s="60"/>
      <c r="AK997" s="60"/>
      <c r="AL997" s="60"/>
      <c r="AM997" s="60"/>
      <c r="AN997" s="60"/>
      <c r="AO997" s="60"/>
      <c r="AP997" s="60"/>
      <c r="AQ997" s="60"/>
      <c r="AR997" s="60"/>
      <c r="AS997" s="60"/>
      <c r="AT997" s="60"/>
      <c r="AU997" s="60"/>
      <c r="AV997" s="60"/>
      <c r="AW997" s="60"/>
      <c r="AX997" s="60"/>
      <c r="AY997" s="60"/>
      <c r="AZ997" s="60"/>
      <c r="BA997" s="60"/>
      <c r="BB997" s="60"/>
      <c r="BC997" s="60"/>
      <c r="BD997" s="60"/>
      <c r="BE997" s="60"/>
      <c r="BF997" s="60"/>
      <c r="BG997" s="60"/>
      <c r="BH997" s="60"/>
      <c r="BI997" s="60"/>
      <c r="BJ997" s="60"/>
      <c r="BK997" s="60"/>
      <c r="BL997" s="60"/>
      <c r="BM997" s="60"/>
      <c r="BN997" s="60"/>
      <c r="BO997" s="60"/>
      <c r="BP997" s="60"/>
      <c r="BQ997" s="60"/>
      <c r="BR997" s="60"/>
      <c r="BS997" s="60"/>
      <c r="BT997" s="60"/>
      <c r="BU997" s="60"/>
    </row>
    <row r="998"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c r="AH998" s="60"/>
      <c r="AI998" s="60"/>
      <c r="AJ998" s="60"/>
      <c r="AK998" s="60"/>
      <c r="AL998" s="60"/>
      <c r="AM998" s="60"/>
      <c r="AN998" s="60"/>
      <c r="AO998" s="60"/>
      <c r="AP998" s="60"/>
      <c r="AQ998" s="60"/>
      <c r="AR998" s="60"/>
      <c r="AS998" s="60"/>
      <c r="AT998" s="60"/>
      <c r="AU998" s="60"/>
      <c r="AV998" s="60"/>
      <c r="AW998" s="60"/>
      <c r="AX998" s="60"/>
      <c r="AY998" s="60"/>
      <c r="AZ998" s="60"/>
      <c r="BA998" s="60"/>
      <c r="BB998" s="60"/>
      <c r="BC998" s="60"/>
      <c r="BD998" s="60"/>
      <c r="BE998" s="60"/>
      <c r="BF998" s="60"/>
      <c r="BG998" s="60"/>
      <c r="BH998" s="60"/>
      <c r="BI998" s="60"/>
      <c r="BJ998" s="60"/>
      <c r="BK998" s="60"/>
      <c r="BL998" s="60"/>
      <c r="BM998" s="60"/>
      <c r="BN998" s="60"/>
      <c r="BO998" s="60"/>
      <c r="BP998" s="60"/>
      <c r="BQ998" s="60"/>
      <c r="BR998" s="60"/>
      <c r="BS998" s="60"/>
      <c r="BT998" s="60"/>
      <c r="BU998" s="60"/>
    </row>
    <row r="999"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c r="AH999" s="60"/>
      <c r="AI999" s="60"/>
      <c r="AJ999" s="60"/>
      <c r="AK999" s="60"/>
      <c r="AL999" s="60"/>
      <c r="AM999" s="60"/>
      <c r="AN999" s="60"/>
      <c r="AO999" s="60"/>
      <c r="AP999" s="60"/>
      <c r="AQ999" s="60"/>
      <c r="AR999" s="60"/>
      <c r="AS999" s="60"/>
      <c r="AT999" s="60"/>
      <c r="AU999" s="60"/>
      <c r="AV999" s="60"/>
      <c r="AW999" s="60"/>
      <c r="AX999" s="60"/>
      <c r="AY999" s="60"/>
      <c r="AZ999" s="60"/>
      <c r="BA999" s="60"/>
      <c r="BB999" s="60"/>
      <c r="BC999" s="60"/>
      <c r="BD999" s="60"/>
      <c r="BE999" s="60"/>
      <c r="BF999" s="60"/>
      <c r="BG999" s="60"/>
      <c r="BH999" s="60"/>
      <c r="BI999" s="60"/>
      <c r="BJ999" s="60"/>
      <c r="BK999" s="60"/>
      <c r="BL999" s="60"/>
      <c r="BM999" s="60"/>
      <c r="BN999" s="60"/>
      <c r="BO999" s="60"/>
      <c r="BP999" s="60"/>
      <c r="BQ999" s="60"/>
      <c r="BR999" s="60"/>
      <c r="BS999" s="60"/>
      <c r="BT999" s="60"/>
      <c r="BU999" s="60"/>
    </row>
    <row r="1000"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c r="AH1000" s="60"/>
      <c r="AI1000" s="60"/>
      <c r="AJ1000" s="60"/>
      <c r="AK1000" s="60"/>
      <c r="AL1000" s="60"/>
      <c r="AM1000" s="60"/>
      <c r="AN1000" s="60"/>
      <c r="AO1000" s="60"/>
      <c r="AP1000" s="60"/>
      <c r="AQ1000" s="60"/>
      <c r="AR1000" s="60"/>
      <c r="AS1000" s="60"/>
      <c r="AT1000" s="60"/>
      <c r="AU1000" s="60"/>
      <c r="AV1000" s="60"/>
      <c r="AW1000" s="60"/>
      <c r="AX1000" s="60"/>
      <c r="AY1000" s="60"/>
      <c r="AZ1000" s="60"/>
      <c r="BA1000" s="60"/>
      <c r="BB1000" s="60"/>
      <c r="BC1000" s="60"/>
      <c r="BD1000" s="60"/>
      <c r="BE1000" s="60"/>
      <c r="BF1000" s="60"/>
      <c r="BG1000" s="60"/>
      <c r="BH1000" s="60"/>
      <c r="BI1000" s="60"/>
      <c r="BJ1000" s="60"/>
      <c r="BK1000" s="60"/>
      <c r="BL1000" s="60"/>
      <c r="BM1000" s="60"/>
      <c r="BN1000" s="60"/>
      <c r="BO1000" s="60"/>
      <c r="BP1000" s="60"/>
      <c r="BQ1000" s="60"/>
      <c r="BR1000" s="60"/>
      <c r="BS1000" s="60"/>
      <c r="BT1000" s="60"/>
      <c r="BU1000" s="60"/>
    </row>
    <row r="1001" ht="15.75" customHeight="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c r="AH1001" s="60"/>
      <c r="AI1001" s="60"/>
      <c r="AJ1001" s="60"/>
      <c r="AK1001" s="60"/>
      <c r="AL1001" s="60"/>
      <c r="AM1001" s="60"/>
      <c r="AN1001" s="60"/>
      <c r="AO1001" s="60"/>
      <c r="AP1001" s="60"/>
      <c r="AQ1001" s="60"/>
      <c r="AR1001" s="60"/>
      <c r="AS1001" s="60"/>
      <c r="AT1001" s="60"/>
      <c r="AU1001" s="60"/>
      <c r="AV1001" s="60"/>
      <c r="AW1001" s="60"/>
      <c r="AX1001" s="60"/>
      <c r="AY1001" s="60"/>
      <c r="AZ1001" s="60"/>
      <c r="BA1001" s="60"/>
      <c r="BB1001" s="60"/>
      <c r="BC1001" s="60"/>
      <c r="BD1001" s="60"/>
      <c r="BE1001" s="60"/>
      <c r="BF1001" s="60"/>
      <c r="BG1001" s="60"/>
      <c r="BH1001" s="60"/>
      <c r="BI1001" s="60"/>
      <c r="BJ1001" s="60"/>
      <c r="BK1001" s="60"/>
      <c r="BL1001" s="60"/>
      <c r="BM1001" s="60"/>
      <c r="BN1001" s="60"/>
      <c r="BO1001" s="60"/>
      <c r="BP1001" s="60"/>
      <c r="BQ1001" s="60"/>
      <c r="BR1001" s="60"/>
      <c r="BS1001" s="60"/>
      <c r="BT1001" s="60"/>
      <c r="BU1001" s="60"/>
    </row>
    <row r="1002" ht="15.75" customHeight="1">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c r="AD1002" s="60"/>
      <c r="AE1002" s="60"/>
      <c r="AF1002" s="60"/>
      <c r="AG1002" s="60"/>
      <c r="AH1002" s="60"/>
      <c r="AI1002" s="60"/>
      <c r="AJ1002" s="60"/>
      <c r="AK1002" s="60"/>
      <c r="AL1002" s="60"/>
      <c r="AM1002" s="60"/>
      <c r="AN1002" s="60"/>
      <c r="AO1002" s="60"/>
      <c r="AP1002" s="60"/>
      <c r="AQ1002" s="60"/>
      <c r="AR1002" s="60"/>
      <c r="AS1002" s="60"/>
      <c r="AT1002" s="60"/>
      <c r="AU1002" s="60"/>
      <c r="AV1002" s="60"/>
      <c r="AW1002" s="60"/>
      <c r="AX1002" s="60"/>
      <c r="AY1002" s="60"/>
      <c r="AZ1002" s="60"/>
      <c r="BA1002" s="60"/>
      <c r="BB1002" s="60"/>
      <c r="BC1002" s="60"/>
      <c r="BD1002" s="60"/>
      <c r="BE1002" s="60"/>
      <c r="BF1002" s="60"/>
      <c r="BG1002" s="60"/>
      <c r="BH1002" s="60"/>
      <c r="BI1002" s="60"/>
      <c r="BJ1002" s="60"/>
      <c r="BK1002" s="60"/>
      <c r="BL1002" s="60"/>
      <c r="BM1002" s="60"/>
      <c r="BN1002" s="60"/>
      <c r="BO1002" s="60"/>
      <c r="BP1002" s="60"/>
      <c r="BQ1002" s="60"/>
      <c r="BR1002" s="60"/>
      <c r="BS1002" s="60"/>
      <c r="BT1002" s="60"/>
      <c r="BU1002" s="60"/>
    </row>
    <row r="1003" ht="15.75" customHeight="1">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c r="AB1003" s="60"/>
      <c r="AC1003" s="60"/>
      <c r="AD1003" s="60"/>
      <c r="AE1003" s="60"/>
      <c r="AF1003" s="60"/>
      <c r="AG1003" s="60"/>
      <c r="AH1003" s="60"/>
      <c r="AI1003" s="60"/>
      <c r="AJ1003" s="60"/>
      <c r="AK1003" s="60"/>
      <c r="AL1003" s="60"/>
      <c r="AM1003" s="60"/>
      <c r="AN1003" s="60"/>
      <c r="AO1003" s="60"/>
      <c r="AP1003" s="60"/>
      <c r="AQ1003" s="60"/>
      <c r="AR1003" s="60"/>
      <c r="AS1003" s="60"/>
      <c r="AT1003" s="60"/>
      <c r="AU1003" s="60"/>
      <c r="AV1003" s="60"/>
      <c r="AW1003" s="60"/>
      <c r="AX1003" s="60"/>
      <c r="AY1003" s="60"/>
      <c r="AZ1003" s="60"/>
      <c r="BA1003" s="60"/>
      <c r="BB1003" s="60"/>
      <c r="BC1003" s="60"/>
      <c r="BD1003" s="60"/>
      <c r="BE1003" s="60"/>
      <c r="BF1003" s="60"/>
      <c r="BG1003" s="60"/>
      <c r="BH1003" s="60"/>
      <c r="BI1003" s="60"/>
      <c r="BJ1003" s="60"/>
      <c r="BK1003" s="60"/>
      <c r="BL1003" s="60"/>
      <c r="BM1003" s="60"/>
      <c r="BN1003" s="60"/>
      <c r="BO1003" s="60"/>
      <c r="BP1003" s="60"/>
      <c r="BQ1003" s="60"/>
      <c r="BR1003" s="60"/>
      <c r="BS1003" s="60"/>
      <c r="BT1003" s="60"/>
      <c r="BU1003" s="60"/>
    </row>
    <row r="1004" ht="15.75" customHeight="1">
      <c r="A1004" s="60"/>
      <c r="B1004" s="60"/>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c r="AB1004" s="60"/>
      <c r="AC1004" s="60"/>
      <c r="AD1004" s="60"/>
      <c r="AE1004" s="60"/>
      <c r="AF1004" s="60"/>
      <c r="AG1004" s="60"/>
      <c r="AH1004" s="60"/>
      <c r="AI1004" s="60"/>
      <c r="AJ1004" s="60"/>
      <c r="AK1004" s="60"/>
      <c r="AL1004" s="60"/>
      <c r="AM1004" s="60"/>
      <c r="AN1004" s="60"/>
      <c r="AO1004" s="60"/>
      <c r="AP1004" s="60"/>
      <c r="AQ1004" s="60"/>
      <c r="AR1004" s="60"/>
      <c r="AS1004" s="60"/>
      <c r="AT1004" s="60"/>
      <c r="AU1004" s="60"/>
      <c r="AV1004" s="60"/>
      <c r="AW1004" s="60"/>
      <c r="AX1004" s="60"/>
      <c r="AY1004" s="60"/>
      <c r="AZ1004" s="60"/>
      <c r="BA1004" s="60"/>
      <c r="BB1004" s="60"/>
      <c r="BC1004" s="60"/>
      <c r="BD1004" s="60"/>
      <c r="BE1004" s="60"/>
      <c r="BF1004" s="60"/>
      <c r="BG1004" s="60"/>
      <c r="BH1004" s="60"/>
      <c r="BI1004" s="60"/>
      <c r="BJ1004" s="60"/>
      <c r="BK1004" s="60"/>
      <c r="BL1004" s="60"/>
      <c r="BM1004" s="60"/>
      <c r="BN1004" s="60"/>
      <c r="BO1004" s="60"/>
      <c r="BP1004" s="60"/>
      <c r="BQ1004" s="60"/>
      <c r="BR1004" s="60"/>
      <c r="BS1004" s="60"/>
      <c r="BT1004" s="60"/>
      <c r="BU1004" s="60"/>
    </row>
    <row r="1005" ht="15.75" customHeight="1">
      <c r="A1005" s="60"/>
      <c r="B1005" s="60"/>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c r="AB1005" s="60"/>
      <c r="AC1005" s="60"/>
      <c r="AD1005" s="60"/>
      <c r="AE1005" s="60"/>
      <c r="AF1005" s="60"/>
      <c r="AG1005" s="60"/>
      <c r="AH1005" s="60"/>
      <c r="AI1005" s="60"/>
      <c r="AJ1005" s="60"/>
      <c r="AK1005" s="60"/>
      <c r="AL1005" s="60"/>
      <c r="AM1005" s="60"/>
      <c r="AN1005" s="60"/>
      <c r="AO1005" s="60"/>
      <c r="AP1005" s="60"/>
      <c r="AQ1005" s="60"/>
      <c r="AR1005" s="60"/>
      <c r="AS1005" s="60"/>
      <c r="AT1005" s="60"/>
      <c r="AU1005" s="60"/>
      <c r="AV1005" s="60"/>
      <c r="AW1005" s="60"/>
      <c r="AX1005" s="60"/>
      <c r="AY1005" s="60"/>
      <c r="AZ1005" s="60"/>
      <c r="BA1005" s="60"/>
      <c r="BB1005" s="60"/>
      <c r="BC1005" s="60"/>
      <c r="BD1005" s="60"/>
      <c r="BE1005" s="60"/>
      <c r="BF1005" s="60"/>
      <c r="BG1005" s="60"/>
      <c r="BH1005" s="60"/>
      <c r="BI1005" s="60"/>
      <c r="BJ1005" s="60"/>
      <c r="BK1005" s="60"/>
      <c r="BL1005" s="60"/>
      <c r="BM1005" s="60"/>
      <c r="BN1005" s="60"/>
      <c r="BO1005" s="60"/>
      <c r="BP1005" s="60"/>
      <c r="BQ1005" s="60"/>
      <c r="BR1005" s="60"/>
      <c r="BS1005" s="60"/>
      <c r="BT1005" s="60"/>
      <c r="BU1005" s="60"/>
    </row>
    <row r="1006" ht="15.75" customHeight="1">
      <c r="A1006" s="60"/>
      <c r="B1006" s="60"/>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c r="AB1006" s="60"/>
      <c r="AC1006" s="60"/>
      <c r="AD1006" s="60"/>
      <c r="AE1006" s="60"/>
      <c r="AF1006" s="60"/>
      <c r="AG1006" s="60"/>
      <c r="AH1006" s="60"/>
      <c r="AI1006" s="60"/>
      <c r="AJ1006" s="60"/>
      <c r="AK1006" s="60"/>
      <c r="AL1006" s="60"/>
      <c r="AM1006" s="60"/>
      <c r="AN1006" s="60"/>
      <c r="AO1006" s="60"/>
      <c r="AP1006" s="60"/>
      <c r="AQ1006" s="60"/>
      <c r="AR1006" s="60"/>
      <c r="AS1006" s="60"/>
      <c r="AT1006" s="60"/>
      <c r="AU1006" s="60"/>
      <c r="AV1006" s="60"/>
      <c r="AW1006" s="60"/>
      <c r="AX1006" s="60"/>
      <c r="AY1006" s="60"/>
      <c r="AZ1006" s="60"/>
      <c r="BA1006" s="60"/>
      <c r="BB1006" s="60"/>
      <c r="BC1006" s="60"/>
      <c r="BD1006" s="60"/>
      <c r="BE1006" s="60"/>
      <c r="BF1006" s="60"/>
      <c r="BG1006" s="60"/>
      <c r="BH1006" s="60"/>
      <c r="BI1006" s="60"/>
      <c r="BJ1006" s="60"/>
      <c r="BK1006" s="60"/>
      <c r="BL1006" s="60"/>
      <c r="BM1006" s="60"/>
      <c r="BN1006" s="60"/>
      <c r="BO1006" s="60"/>
      <c r="BP1006" s="60"/>
      <c r="BQ1006" s="60"/>
      <c r="BR1006" s="60"/>
      <c r="BS1006" s="60"/>
      <c r="BT1006" s="60"/>
      <c r="BU1006" s="60"/>
    </row>
    <row r="1007" ht="15.75" customHeight="1">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c r="AB1007" s="60"/>
      <c r="AC1007" s="60"/>
      <c r="AD1007" s="60"/>
      <c r="AE1007" s="60"/>
      <c r="AF1007" s="60"/>
      <c r="AG1007" s="60"/>
      <c r="AH1007" s="60"/>
      <c r="AI1007" s="60"/>
      <c r="AJ1007" s="60"/>
      <c r="AK1007" s="60"/>
      <c r="AL1007" s="60"/>
      <c r="AM1007" s="60"/>
      <c r="AN1007" s="60"/>
      <c r="AO1007" s="60"/>
      <c r="AP1007" s="60"/>
      <c r="AQ1007" s="60"/>
      <c r="AR1007" s="60"/>
      <c r="AS1007" s="60"/>
      <c r="AT1007" s="60"/>
      <c r="AU1007" s="60"/>
      <c r="AV1007" s="60"/>
      <c r="AW1007" s="60"/>
      <c r="AX1007" s="60"/>
      <c r="AY1007" s="60"/>
      <c r="AZ1007" s="60"/>
      <c r="BA1007" s="60"/>
      <c r="BB1007" s="60"/>
      <c r="BC1007" s="60"/>
      <c r="BD1007" s="60"/>
      <c r="BE1007" s="60"/>
      <c r="BF1007" s="60"/>
      <c r="BG1007" s="60"/>
      <c r="BH1007" s="60"/>
      <c r="BI1007" s="60"/>
      <c r="BJ1007" s="60"/>
      <c r="BK1007" s="60"/>
      <c r="BL1007" s="60"/>
      <c r="BM1007" s="60"/>
      <c r="BN1007" s="60"/>
      <c r="BO1007" s="60"/>
      <c r="BP1007" s="60"/>
      <c r="BQ1007" s="60"/>
      <c r="BR1007" s="60"/>
      <c r="BS1007" s="60"/>
      <c r="BT1007" s="60"/>
      <c r="BU1007" s="60"/>
    </row>
    <row r="1008" ht="15.75" customHeight="1">
      <c r="A1008" s="60"/>
      <c r="B1008" s="60"/>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c r="AB1008" s="60"/>
      <c r="AC1008" s="60"/>
      <c r="AD1008" s="60"/>
      <c r="AE1008" s="60"/>
      <c r="AF1008" s="60"/>
      <c r="AG1008" s="60"/>
      <c r="AH1008" s="60"/>
      <c r="AI1008" s="60"/>
      <c r="AJ1008" s="60"/>
      <c r="AK1008" s="60"/>
      <c r="AL1008" s="60"/>
      <c r="AM1008" s="60"/>
      <c r="AN1008" s="60"/>
      <c r="AO1008" s="60"/>
      <c r="AP1008" s="60"/>
      <c r="AQ1008" s="60"/>
      <c r="AR1008" s="60"/>
      <c r="AS1008" s="60"/>
      <c r="AT1008" s="60"/>
      <c r="AU1008" s="60"/>
      <c r="AV1008" s="60"/>
      <c r="AW1008" s="60"/>
      <c r="AX1008" s="60"/>
      <c r="AY1008" s="60"/>
      <c r="AZ1008" s="60"/>
      <c r="BA1008" s="60"/>
      <c r="BB1008" s="60"/>
      <c r="BC1008" s="60"/>
      <c r="BD1008" s="60"/>
      <c r="BE1008" s="60"/>
      <c r="BF1008" s="60"/>
      <c r="BG1008" s="60"/>
      <c r="BH1008" s="60"/>
      <c r="BI1008" s="60"/>
      <c r="BJ1008" s="60"/>
      <c r="BK1008" s="60"/>
      <c r="BL1008" s="60"/>
      <c r="BM1008" s="60"/>
      <c r="BN1008" s="60"/>
      <c r="BO1008" s="60"/>
      <c r="BP1008" s="60"/>
      <c r="BQ1008" s="60"/>
      <c r="BR1008" s="60"/>
      <c r="BS1008" s="60"/>
      <c r="BT1008" s="60"/>
      <c r="BU1008" s="60"/>
    </row>
    <row r="1009" ht="15.75" customHeight="1">
      <c r="A1009" s="60"/>
      <c r="B1009" s="60"/>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c r="AB1009" s="60"/>
      <c r="AC1009" s="60"/>
      <c r="AD1009" s="60"/>
      <c r="AE1009" s="60"/>
      <c r="AF1009" s="60"/>
      <c r="AG1009" s="60"/>
      <c r="AH1009" s="60"/>
      <c r="AI1009" s="60"/>
      <c r="AJ1009" s="60"/>
      <c r="AK1009" s="60"/>
      <c r="AL1009" s="60"/>
      <c r="AM1009" s="60"/>
      <c r="AN1009" s="60"/>
      <c r="AO1009" s="60"/>
      <c r="AP1009" s="60"/>
      <c r="AQ1009" s="60"/>
      <c r="AR1009" s="60"/>
      <c r="AS1009" s="60"/>
      <c r="AT1009" s="60"/>
      <c r="AU1009" s="60"/>
      <c r="AV1009" s="60"/>
      <c r="AW1009" s="60"/>
      <c r="AX1009" s="60"/>
      <c r="AY1009" s="60"/>
      <c r="AZ1009" s="60"/>
      <c r="BA1009" s="60"/>
      <c r="BB1009" s="60"/>
      <c r="BC1009" s="60"/>
      <c r="BD1009" s="60"/>
      <c r="BE1009" s="60"/>
      <c r="BF1009" s="60"/>
      <c r="BG1009" s="60"/>
      <c r="BH1009" s="60"/>
      <c r="BI1009" s="60"/>
      <c r="BJ1009" s="60"/>
      <c r="BK1009" s="60"/>
      <c r="BL1009" s="60"/>
      <c r="BM1009" s="60"/>
      <c r="BN1009" s="60"/>
      <c r="BO1009" s="60"/>
      <c r="BP1009" s="60"/>
      <c r="BQ1009" s="60"/>
      <c r="BR1009" s="60"/>
      <c r="BS1009" s="60"/>
      <c r="BT1009" s="60"/>
      <c r="BU1009" s="6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5.11"/>
    <col customWidth="1" min="5" max="5" width="25.11"/>
  </cols>
  <sheetData>
    <row r="1">
      <c r="A1" s="111" t="s">
        <v>168</v>
      </c>
      <c r="D1" s="111"/>
      <c r="E1" s="111" t="s">
        <v>169</v>
      </c>
    </row>
    <row r="2">
      <c r="A2" s="14" t="s">
        <v>9</v>
      </c>
      <c r="B2" s="15" t="s">
        <v>10</v>
      </c>
      <c r="C2" s="15" t="s">
        <v>11</v>
      </c>
      <c r="D2" s="65"/>
      <c r="E2" s="14" t="s">
        <v>9</v>
      </c>
      <c r="F2" s="15" t="s">
        <v>10</v>
      </c>
      <c r="G2" s="15" t="s">
        <v>11</v>
      </c>
    </row>
    <row r="3">
      <c r="A3" s="18" t="s">
        <v>19</v>
      </c>
      <c r="B3" s="18">
        <v>100.0</v>
      </c>
      <c r="C3" s="13" t="s">
        <v>20</v>
      </c>
      <c r="D3" s="60"/>
      <c r="E3" s="18" t="s">
        <v>19</v>
      </c>
      <c r="F3" s="18">
        <v>100.0</v>
      </c>
      <c r="G3" s="13" t="s">
        <v>20</v>
      </c>
    </row>
    <row r="4">
      <c r="A4" s="18" t="s">
        <v>23</v>
      </c>
      <c r="B4" s="21">
        <v>0.1</v>
      </c>
      <c r="C4" s="22">
        <v>0.05</v>
      </c>
      <c r="D4" s="60"/>
      <c r="E4" s="18" t="s">
        <v>23</v>
      </c>
      <c r="F4" s="21">
        <v>0.1</v>
      </c>
      <c r="G4" s="22">
        <v>0.05</v>
      </c>
    </row>
    <row r="5">
      <c r="A5" s="18" t="s">
        <v>26</v>
      </c>
      <c r="B5" s="23">
        <v>150.0</v>
      </c>
      <c r="C5" s="22">
        <v>0.01</v>
      </c>
      <c r="D5" s="60"/>
      <c r="E5" s="18" t="s">
        <v>26</v>
      </c>
      <c r="F5" s="23">
        <v>150.0</v>
      </c>
      <c r="G5" s="22">
        <v>0.01</v>
      </c>
    </row>
    <row r="6">
      <c r="A6" s="18" t="s">
        <v>29</v>
      </c>
      <c r="B6" s="23">
        <f>(1-B4)*B5</f>
        <v>135</v>
      </c>
      <c r="C6" s="22">
        <v>0.01</v>
      </c>
      <c r="D6" s="60"/>
      <c r="E6" s="18" t="s">
        <v>29</v>
      </c>
      <c r="F6" s="23">
        <f>(1-F4)*F5</f>
        <v>135</v>
      </c>
      <c r="G6" s="22">
        <v>0.01</v>
      </c>
    </row>
    <row r="7">
      <c r="A7" s="18" t="s">
        <v>32</v>
      </c>
      <c r="B7" s="21">
        <v>0.8</v>
      </c>
      <c r="C7" s="22">
        <v>0.01</v>
      </c>
      <c r="D7" s="60"/>
      <c r="E7" s="18" t="s">
        <v>32</v>
      </c>
      <c r="F7" s="21">
        <v>0.8</v>
      </c>
      <c r="G7" s="22">
        <v>0.01</v>
      </c>
    </row>
    <row r="8">
      <c r="A8" s="18" t="s">
        <v>35</v>
      </c>
      <c r="B8" s="23">
        <f>-Summary!B57</f>
        <v>0</v>
      </c>
      <c r="C8" s="22">
        <v>0.01</v>
      </c>
      <c r="D8" s="60"/>
      <c r="E8" s="18" t="s">
        <v>35</v>
      </c>
      <c r="F8" s="23">
        <f>-Summary!F57</f>
        <v>0</v>
      </c>
      <c r="G8" s="22">
        <v>0.01</v>
      </c>
    </row>
    <row r="9">
      <c r="A9" s="18" t="s">
        <v>37</v>
      </c>
      <c r="B9" s="13">
        <v>20.0</v>
      </c>
      <c r="C9" s="22">
        <v>0.05</v>
      </c>
      <c r="D9" s="60"/>
      <c r="E9" s="18" t="s">
        <v>37</v>
      </c>
      <c r="F9" s="13">
        <v>20.0</v>
      </c>
      <c r="G9" s="22">
        <v>0.05</v>
      </c>
    </row>
    <row r="10">
      <c r="A10" s="18" t="s">
        <v>39</v>
      </c>
      <c r="B10" s="30">
        <v>75.0</v>
      </c>
      <c r="C10" s="22">
        <v>0.01</v>
      </c>
      <c r="D10" s="60"/>
      <c r="E10" s="18" t="s">
        <v>39</v>
      </c>
      <c r="F10" s="30">
        <v>75.0</v>
      </c>
      <c r="G10" s="22">
        <v>0.01</v>
      </c>
    </row>
    <row r="11">
      <c r="A11" s="18" t="s">
        <v>42</v>
      </c>
      <c r="B11" s="23">
        <f>B10*B9</f>
        <v>1500</v>
      </c>
      <c r="C11" s="22">
        <v>0.01</v>
      </c>
      <c r="D11" s="60"/>
      <c r="E11" s="18" t="s">
        <v>42</v>
      </c>
      <c r="F11" s="23">
        <f>F10*F9</f>
        <v>1500</v>
      </c>
      <c r="G11" s="22">
        <v>0.01</v>
      </c>
    </row>
    <row r="12">
      <c r="A12" s="18" t="s">
        <v>45</v>
      </c>
      <c r="B12" s="23">
        <v>5.0</v>
      </c>
      <c r="C12" s="22">
        <v>-0.1</v>
      </c>
      <c r="D12" s="60"/>
      <c r="E12" s="18" t="s">
        <v>45</v>
      </c>
      <c r="F12" s="23">
        <v>5.0</v>
      </c>
      <c r="G12" s="22">
        <v>-0.1</v>
      </c>
    </row>
    <row r="13">
      <c r="A13" s="18" t="s">
        <v>48</v>
      </c>
      <c r="B13" s="34">
        <v>0.016</v>
      </c>
      <c r="C13" s="22">
        <v>0.03</v>
      </c>
      <c r="D13" s="60"/>
      <c r="E13" s="18" t="s">
        <v>48</v>
      </c>
      <c r="F13" s="34">
        <v>0.016</v>
      </c>
      <c r="G13" s="22">
        <v>0.03</v>
      </c>
    </row>
    <row r="14">
      <c r="A14" s="18" t="s">
        <v>51</v>
      </c>
      <c r="B14" s="34">
        <v>0.01</v>
      </c>
      <c r="C14" s="22">
        <v>-0.01</v>
      </c>
      <c r="D14" s="60"/>
      <c r="E14" s="18" t="s">
        <v>51</v>
      </c>
      <c r="F14" s="34">
        <v>0.01</v>
      </c>
      <c r="G14" s="22">
        <v>-0.01</v>
      </c>
    </row>
    <row r="15">
      <c r="A15" s="18" t="s">
        <v>54</v>
      </c>
      <c r="B15" s="30">
        <v>0.0</v>
      </c>
      <c r="C15" s="13">
        <v>0.0</v>
      </c>
      <c r="D15" s="60"/>
      <c r="E15" s="18" t="s">
        <v>54</v>
      </c>
      <c r="F15" s="30">
        <v>0.0</v>
      </c>
      <c r="G15" s="13">
        <v>0.0</v>
      </c>
    </row>
    <row r="16">
      <c r="A16" s="18" t="s">
        <v>57</v>
      </c>
      <c r="B16" s="23">
        <v>20.0</v>
      </c>
      <c r="C16" s="13">
        <v>0.0</v>
      </c>
      <c r="D16" s="60"/>
      <c r="E16" s="18" t="s">
        <v>57</v>
      </c>
      <c r="F16" s="23">
        <v>20.0</v>
      </c>
      <c r="G16" s="13">
        <v>0.0</v>
      </c>
    </row>
    <row r="17">
      <c r="A17" s="18" t="s">
        <v>60</v>
      </c>
      <c r="B17" s="30">
        <v>0.0</v>
      </c>
      <c r="C17" s="13">
        <v>0.0</v>
      </c>
      <c r="D17" s="60"/>
      <c r="E17" s="18" t="s">
        <v>60</v>
      </c>
      <c r="F17" s="30">
        <v>0.0</v>
      </c>
      <c r="G17" s="13">
        <v>0.0</v>
      </c>
    </row>
    <row r="18">
      <c r="A18" s="18" t="s">
        <v>63</v>
      </c>
      <c r="B18" s="35">
        <v>0.005</v>
      </c>
      <c r="C18" s="22">
        <v>0.01</v>
      </c>
      <c r="D18" s="60"/>
      <c r="E18" s="18" t="s">
        <v>63</v>
      </c>
      <c r="F18" s="35">
        <v>0.005</v>
      </c>
      <c r="G18" s="22">
        <v>0.01</v>
      </c>
    </row>
    <row r="19">
      <c r="A19" s="18" t="s">
        <v>66</v>
      </c>
      <c r="B19" s="35">
        <f>1-(1-B18)^12</f>
        <v>0.05837719309</v>
      </c>
      <c r="C19" s="13" t="s">
        <v>20</v>
      </c>
      <c r="D19" s="60"/>
      <c r="E19" s="18" t="s">
        <v>66</v>
      </c>
      <c r="F19" s="35">
        <f>1-(1-F18)^12</f>
        <v>0.05837719309</v>
      </c>
      <c r="G19" s="13" t="s">
        <v>20</v>
      </c>
    </row>
    <row r="20">
      <c r="A20" s="38" t="s">
        <v>69</v>
      </c>
      <c r="B20" s="22">
        <v>0.35</v>
      </c>
      <c r="C20" s="22">
        <v>-0.22</v>
      </c>
      <c r="D20" s="87"/>
      <c r="E20" s="38" t="s">
        <v>69</v>
      </c>
      <c r="F20" s="22">
        <v>0.35</v>
      </c>
      <c r="G20" s="22">
        <v>-0.22</v>
      </c>
    </row>
    <row r="21">
      <c r="A21" s="29" t="s">
        <v>71</v>
      </c>
      <c r="B21" s="22">
        <v>0.1</v>
      </c>
      <c r="C21" s="22">
        <v>-0.1</v>
      </c>
      <c r="D21" s="62"/>
      <c r="E21" s="29" t="s">
        <v>71</v>
      </c>
      <c r="F21" s="22">
        <v>0.1</v>
      </c>
      <c r="G21" s="22">
        <v>-0.1</v>
      </c>
    </row>
    <row r="22">
      <c r="A22" s="18" t="s">
        <v>72</v>
      </c>
      <c r="B22" s="23">
        <v>7750.0</v>
      </c>
      <c r="C22" s="34">
        <v>0.0</v>
      </c>
      <c r="D22" s="60"/>
      <c r="E22" s="18" t="s">
        <v>72</v>
      </c>
      <c r="F22" s="23">
        <v>7750.0</v>
      </c>
      <c r="G22" s="34">
        <v>0.0</v>
      </c>
    </row>
    <row r="23">
      <c r="A23" s="29" t="s">
        <v>75</v>
      </c>
      <c r="B23" s="22">
        <v>0.25</v>
      </c>
      <c r="C23" s="22">
        <v>0.1</v>
      </c>
      <c r="D23" s="60"/>
      <c r="E23" s="29" t="s">
        <v>75</v>
      </c>
      <c r="F23" s="22">
        <v>0.0</v>
      </c>
      <c r="G23" s="22">
        <v>0.1</v>
      </c>
    </row>
    <row r="24">
      <c r="A24" s="29" t="s">
        <v>78</v>
      </c>
      <c r="B24" s="35">
        <v>0.1799</v>
      </c>
      <c r="C24" s="22">
        <v>-0.03</v>
      </c>
      <c r="D24" s="60"/>
      <c r="E24" s="29" t="s">
        <v>78</v>
      </c>
      <c r="F24" s="35">
        <v>0.1799</v>
      </c>
      <c r="G24" s="22">
        <v>-0.03</v>
      </c>
    </row>
    <row r="25">
      <c r="A25" s="13" t="s">
        <v>80</v>
      </c>
      <c r="B25" s="22">
        <v>0.2</v>
      </c>
      <c r="C25" s="22">
        <v>-0.05</v>
      </c>
      <c r="D25" s="73"/>
      <c r="E25" s="13" t="s">
        <v>80</v>
      </c>
      <c r="F25" s="22">
        <v>0.2</v>
      </c>
      <c r="G25" s="22">
        <v>-0.05</v>
      </c>
    </row>
    <row r="26">
      <c r="A26" s="18" t="s">
        <v>83</v>
      </c>
      <c r="B26" s="21">
        <v>0.02</v>
      </c>
      <c r="C26" s="22">
        <v>0.01</v>
      </c>
      <c r="D26" s="60"/>
      <c r="E26" s="18" t="s">
        <v>83</v>
      </c>
      <c r="F26" s="21">
        <v>0.02</v>
      </c>
      <c r="G26" s="22">
        <v>0.01</v>
      </c>
    </row>
    <row r="27">
      <c r="A27" s="18" t="s">
        <v>86</v>
      </c>
      <c r="B27" s="21">
        <v>0.01</v>
      </c>
      <c r="C27" s="22">
        <v>0.01</v>
      </c>
      <c r="D27" s="60"/>
      <c r="E27" s="18" t="s">
        <v>86</v>
      </c>
      <c r="F27" s="21">
        <v>0.01</v>
      </c>
      <c r="G27" s="22">
        <v>0.01</v>
      </c>
    </row>
    <row r="28">
      <c r="A28" s="18" t="s">
        <v>89</v>
      </c>
      <c r="B28" s="22">
        <v>0.01</v>
      </c>
      <c r="C28" s="22">
        <v>0.01</v>
      </c>
      <c r="D28" s="60"/>
      <c r="E28" s="18" t="s">
        <v>89</v>
      </c>
      <c r="F28" s="22">
        <v>0.01</v>
      </c>
      <c r="G28" s="22">
        <v>0.01</v>
      </c>
    </row>
    <row r="29">
      <c r="A29" s="18" t="s">
        <v>88</v>
      </c>
      <c r="B29" s="21">
        <v>0.05</v>
      </c>
      <c r="C29" s="22">
        <v>0.01</v>
      </c>
      <c r="D29" s="60"/>
      <c r="E29" s="18" t="s">
        <v>88</v>
      </c>
      <c r="F29" s="21">
        <v>0.05</v>
      </c>
      <c r="G29" s="22">
        <v>0.01</v>
      </c>
    </row>
    <row r="30">
      <c r="A30" s="18" t="s">
        <v>94</v>
      </c>
      <c r="B30" s="21">
        <v>0.025</v>
      </c>
      <c r="C30" s="22">
        <v>0.01</v>
      </c>
      <c r="D30" s="60"/>
      <c r="E30" s="18" t="s">
        <v>94</v>
      </c>
      <c r="F30" s="21">
        <v>0.025</v>
      </c>
      <c r="G30" s="22">
        <v>0.01</v>
      </c>
    </row>
    <row r="31">
      <c r="A31" s="18" t="s">
        <v>91</v>
      </c>
      <c r="B31" s="23">
        <v>25.0</v>
      </c>
      <c r="C31" s="22">
        <v>0.01</v>
      </c>
      <c r="D31" s="60"/>
      <c r="E31" s="18" t="s">
        <v>91</v>
      </c>
      <c r="F31" s="23">
        <v>25.0</v>
      </c>
      <c r="G31" s="22">
        <v>0.01</v>
      </c>
    </row>
    <row r="32">
      <c r="A32" s="18" t="s">
        <v>98</v>
      </c>
      <c r="B32" s="34">
        <v>0.001</v>
      </c>
      <c r="C32" s="22">
        <v>-0.15</v>
      </c>
      <c r="D32" s="60"/>
      <c r="E32" s="18" t="s">
        <v>98</v>
      </c>
      <c r="F32" s="34">
        <v>0.001</v>
      </c>
      <c r="G32" s="22">
        <v>-0.15</v>
      </c>
    </row>
    <row r="33">
      <c r="A33" s="18" t="s">
        <v>100</v>
      </c>
      <c r="B33" s="35">
        <v>0.035</v>
      </c>
      <c r="C33" s="22">
        <v>-0.1</v>
      </c>
      <c r="D33" s="60"/>
      <c r="E33" s="18" t="s">
        <v>100</v>
      </c>
      <c r="F33" s="35">
        <v>0.035</v>
      </c>
      <c r="G33" s="22">
        <v>-0.1</v>
      </c>
    </row>
    <row r="34">
      <c r="A34" s="18" t="s">
        <v>102</v>
      </c>
      <c r="B34" s="35">
        <v>0.0011</v>
      </c>
      <c r="C34" s="22">
        <v>0.1</v>
      </c>
      <c r="D34" s="60"/>
      <c r="E34" s="18" t="s">
        <v>102</v>
      </c>
      <c r="F34" s="35">
        <v>0.0011</v>
      </c>
      <c r="G34" s="22">
        <v>0.1</v>
      </c>
    </row>
    <row r="35">
      <c r="A35" s="46" t="s">
        <v>104</v>
      </c>
      <c r="B35" s="22">
        <v>0.01</v>
      </c>
      <c r="C35" s="22">
        <v>0.0</v>
      </c>
      <c r="D35" s="109"/>
      <c r="E35" s="46" t="s">
        <v>104</v>
      </c>
      <c r="F35" s="22">
        <v>0.01</v>
      </c>
      <c r="G35" s="22">
        <v>0.0</v>
      </c>
    </row>
    <row r="36">
      <c r="A36" s="45" t="s">
        <v>107</v>
      </c>
      <c r="B36" s="23">
        <v>1.6</v>
      </c>
      <c r="C36" s="22">
        <v>-0.1</v>
      </c>
      <c r="D36" s="109"/>
      <c r="E36" s="45" t="s">
        <v>107</v>
      </c>
      <c r="F36" s="23">
        <v>1.6</v>
      </c>
      <c r="G36" s="22">
        <v>-0.1</v>
      </c>
    </row>
    <row r="37">
      <c r="A37" s="45" t="s">
        <v>113</v>
      </c>
      <c r="B37" s="23">
        <v>1.4</v>
      </c>
      <c r="C37" s="22">
        <v>-0.15</v>
      </c>
      <c r="D37" s="109"/>
      <c r="E37" s="45" t="s">
        <v>113</v>
      </c>
      <c r="F37" s="23">
        <v>1.4</v>
      </c>
      <c r="G37" s="22">
        <v>-0.15</v>
      </c>
    </row>
    <row r="38">
      <c r="A38" s="45" t="s">
        <v>119</v>
      </c>
      <c r="B38" s="23">
        <f>(6+3*4.5*1.25)/12</f>
        <v>1.90625</v>
      </c>
      <c r="C38" s="22">
        <v>0.05</v>
      </c>
      <c r="D38" s="109"/>
      <c r="E38" s="45" t="s">
        <v>119</v>
      </c>
      <c r="F38" s="23">
        <f>(6+3*4.5*1.25)/12</f>
        <v>1.90625</v>
      </c>
      <c r="G38" s="22">
        <v>0.05</v>
      </c>
    </row>
    <row r="39">
      <c r="A39" s="45" t="s">
        <v>122</v>
      </c>
      <c r="B39" s="23">
        <f>7/12</f>
        <v>0.5833333333</v>
      </c>
      <c r="C39" s="22">
        <v>0.01</v>
      </c>
      <c r="D39" s="109"/>
      <c r="E39" s="45" t="s">
        <v>122</v>
      </c>
      <c r="F39" s="23">
        <f>7/12</f>
        <v>0.5833333333</v>
      </c>
      <c r="G39" s="22">
        <v>0.01</v>
      </c>
    </row>
    <row r="40">
      <c r="A40" s="45" t="s">
        <v>124</v>
      </c>
      <c r="B40" s="23">
        <f>40*0.025</f>
        <v>1</v>
      </c>
      <c r="C40" s="22">
        <v>0.01</v>
      </c>
      <c r="E40" s="45" t="s">
        <v>124</v>
      </c>
      <c r="F40" s="23">
        <f>40*0.025</f>
        <v>1</v>
      </c>
      <c r="G40" s="22">
        <v>0.01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89"/>
    <col customWidth="1" min="2" max="2" width="40.44"/>
    <col customWidth="1" min="3" max="3" width="9.44"/>
  </cols>
  <sheetData>
    <row r="1">
      <c r="A1" s="112" t="s">
        <v>170</v>
      </c>
      <c r="B1" s="112" t="s">
        <v>171</v>
      </c>
      <c r="C1" s="112" t="s">
        <v>172</v>
      </c>
      <c r="D1" s="113"/>
      <c r="E1" s="113"/>
      <c r="F1" s="113"/>
      <c r="G1" s="113"/>
      <c r="H1" s="113"/>
      <c r="I1" s="113"/>
      <c r="J1" s="113"/>
      <c r="K1" s="113"/>
      <c r="L1" s="113"/>
      <c r="M1" s="113"/>
      <c r="N1" s="113"/>
      <c r="O1" s="113"/>
      <c r="P1" s="113"/>
      <c r="Q1" s="113"/>
      <c r="R1" s="113"/>
      <c r="S1" s="113"/>
      <c r="T1" s="113"/>
      <c r="U1" s="113"/>
      <c r="V1" s="113"/>
      <c r="W1" s="113"/>
      <c r="X1" s="113"/>
      <c r="Y1" s="113"/>
      <c r="Z1" s="113"/>
    </row>
    <row r="2">
      <c r="A2" s="114">
        <v>0.0</v>
      </c>
      <c r="B2" s="115" t="s">
        <v>173</v>
      </c>
      <c r="C2" s="116">
        <v>44183.0</v>
      </c>
      <c r="D2" s="113"/>
      <c r="E2" s="113"/>
      <c r="F2" s="113"/>
      <c r="G2" s="113"/>
      <c r="H2" s="113"/>
      <c r="I2" s="113"/>
      <c r="J2" s="113"/>
      <c r="K2" s="113"/>
      <c r="L2" s="113"/>
      <c r="M2" s="113"/>
      <c r="N2" s="113"/>
      <c r="O2" s="113"/>
      <c r="P2" s="113"/>
      <c r="Q2" s="113"/>
      <c r="R2" s="113"/>
      <c r="S2" s="113"/>
      <c r="T2" s="113"/>
      <c r="U2" s="113"/>
      <c r="V2" s="113"/>
      <c r="W2" s="113"/>
      <c r="X2" s="113"/>
      <c r="Y2" s="113"/>
      <c r="Z2" s="113"/>
    </row>
    <row r="3">
      <c r="A3" s="117">
        <v>1.0</v>
      </c>
      <c r="B3" s="118" t="s">
        <v>174</v>
      </c>
      <c r="C3" s="116">
        <v>44187.0</v>
      </c>
      <c r="D3" s="113"/>
      <c r="E3" s="113"/>
      <c r="F3" s="113"/>
      <c r="G3" s="113"/>
      <c r="H3" s="113"/>
      <c r="I3" s="113"/>
      <c r="J3" s="113"/>
      <c r="K3" s="113"/>
      <c r="L3" s="113"/>
      <c r="M3" s="113"/>
      <c r="N3" s="113"/>
      <c r="O3" s="113"/>
      <c r="P3" s="113"/>
      <c r="Q3" s="113"/>
      <c r="R3" s="113"/>
      <c r="S3" s="113"/>
      <c r="T3" s="113"/>
      <c r="U3" s="113"/>
      <c r="V3" s="113"/>
      <c r="W3" s="113"/>
      <c r="X3" s="113"/>
      <c r="Y3" s="113"/>
      <c r="Z3" s="113"/>
    </row>
    <row r="4">
      <c r="A4" s="119" t="s">
        <v>175</v>
      </c>
      <c r="B4" s="13" t="s">
        <v>176</v>
      </c>
      <c r="C4" s="120">
        <v>44188.0</v>
      </c>
      <c r="D4" s="113"/>
      <c r="E4" s="113"/>
      <c r="F4" s="113"/>
      <c r="G4" s="113"/>
      <c r="H4" s="113"/>
      <c r="I4" s="113"/>
      <c r="J4" s="113"/>
      <c r="K4" s="113"/>
      <c r="L4" s="113"/>
      <c r="M4" s="113"/>
      <c r="N4" s="113"/>
      <c r="O4" s="113"/>
      <c r="P4" s="113"/>
      <c r="Q4" s="113"/>
      <c r="R4" s="113"/>
      <c r="S4" s="113"/>
      <c r="T4" s="113"/>
      <c r="U4" s="113"/>
      <c r="V4" s="113"/>
      <c r="W4" s="113"/>
      <c r="X4" s="113"/>
      <c r="Y4" s="113"/>
      <c r="Z4" s="113"/>
    </row>
    <row r="5">
      <c r="A5" s="113"/>
      <c r="B5" s="113"/>
      <c r="C5" s="113"/>
      <c r="D5" s="113"/>
      <c r="E5" s="113"/>
      <c r="F5" s="113"/>
      <c r="G5" s="113"/>
      <c r="H5" s="113"/>
      <c r="I5" s="113"/>
      <c r="J5" s="113"/>
      <c r="K5" s="113"/>
      <c r="L5" s="113"/>
      <c r="M5" s="113"/>
      <c r="N5" s="113"/>
      <c r="O5" s="113"/>
      <c r="P5" s="113"/>
      <c r="Q5" s="113"/>
      <c r="R5" s="113"/>
      <c r="S5" s="113"/>
      <c r="T5" s="113"/>
      <c r="U5" s="113"/>
      <c r="V5" s="113"/>
      <c r="W5" s="113"/>
      <c r="X5" s="113"/>
      <c r="Y5" s="113"/>
      <c r="Z5" s="113"/>
    </row>
    <row r="6">
      <c r="A6" s="113"/>
      <c r="B6" s="113"/>
      <c r="C6" s="113"/>
      <c r="D6" s="113"/>
      <c r="E6" s="113"/>
      <c r="F6" s="113"/>
      <c r="G6" s="113"/>
      <c r="H6" s="113"/>
      <c r="I6" s="113"/>
      <c r="J6" s="113"/>
      <c r="K6" s="113"/>
      <c r="L6" s="113"/>
      <c r="M6" s="113"/>
      <c r="N6" s="113"/>
      <c r="O6" s="113"/>
      <c r="P6" s="113"/>
      <c r="Q6" s="113"/>
      <c r="R6" s="113"/>
      <c r="S6" s="113"/>
      <c r="T6" s="113"/>
      <c r="U6" s="113"/>
      <c r="V6" s="113"/>
      <c r="W6" s="113"/>
      <c r="X6" s="113"/>
      <c r="Y6" s="113"/>
      <c r="Z6" s="113"/>
    </row>
    <row r="7">
      <c r="A7" s="113"/>
      <c r="B7" s="113"/>
      <c r="C7" s="113"/>
      <c r="D7" s="113"/>
      <c r="E7" s="113"/>
      <c r="F7" s="113"/>
      <c r="G7" s="113"/>
      <c r="H7" s="113"/>
      <c r="I7" s="113"/>
      <c r="J7" s="113"/>
      <c r="K7" s="113"/>
      <c r="L7" s="113"/>
      <c r="M7" s="113"/>
      <c r="N7" s="113"/>
      <c r="O7" s="113"/>
      <c r="P7" s="113"/>
      <c r="Q7" s="113"/>
      <c r="R7" s="113"/>
      <c r="S7" s="113"/>
      <c r="T7" s="113"/>
      <c r="U7" s="113"/>
      <c r="V7" s="113"/>
      <c r="W7" s="113"/>
      <c r="X7" s="113"/>
      <c r="Y7" s="113"/>
      <c r="Z7" s="113"/>
    </row>
    <row r="8">
      <c r="A8" s="113"/>
      <c r="B8" s="113"/>
      <c r="C8" s="113"/>
      <c r="D8" s="113"/>
      <c r="E8" s="113"/>
      <c r="F8" s="113"/>
      <c r="G8" s="113"/>
      <c r="H8" s="113"/>
      <c r="I8" s="113"/>
      <c r="J8" s="113"/>
      <c r="K8" s="113"/>
      <c r="L8" s="113"/>
      <c r="M8" s="113"/>
      <c r="N8" s="113"/>
      <c r="O8" s="113"/>
      <c r="P8" s="113"/>
      <c r="Q8" s="113"/>
      <c r="R8" s="113"/>
      <c r="S8" s="113"/>
      <c r="T8" s="113"/>
      <c r="U8" s="113"/>
      <c r="V8" s="113"/>
      <c r="W8" s="113"/>
      <c r="X8" s="113"/>
      <c r="Y8" s="113"/>
      <c r="Z8" s="113"/>
    </row>
    <row r="9">
      <c r="A9" s="113"/>
      <c r="B9" s="113"/>
      <c r="C9" s="113"/>
      <c r="D9" s="113"/>
      <c r="E9" s="113"/>
      <c r="F9" s="113"/>
      <c r="G9" s="113"/>
      <c r="H9" s="113"/>
      <c r="I9" s="113"/>
      <c r="J9" s="113"/>
      <c r="K9" s="113"/>
      <c r="L9" s="113"/>
      <c r="M9" s="113"/>
      <c r="N9" s="113"/>
      <c r="O9" s="113"/>
      <c r="P9" s="113"/>
      <c r="Q9" s="113"/>
      <c r="R9" s="113"/>
      <c r="S9" s="113"/>
      <c r="T9" s="113"/>
      <c r="U9" s="113"/>
      <c r="V9" s="113"/>
      <c r="W9" s="113"/>
      <c r="X9" s="113"/>
      <c r="Y9" s="113"/>
      <c r="Z9" s="113"/>
    </row>
    <row r="10">
      <c r="A10" s="113"/>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row>
    <row r="11">
      <c r="A11" s="113"/>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row>
    <row r="12">
      <c r="A12" s="113"/>
      <c r="B12" s="113"/>
      <c r="C12" s="113"/>
      <c r="D12" s="113"/>
      <c r="E12" s="113"/>
      <c r="F12" s="113"/>
      <c r="G12" s="113"/>
      <c r="H12" s="113"/>
      <c r="I12" s="113"/>
      <c r="J12" s="113"/>
      <c r="K12" s="113"/>
      <c r="L12" s="113"/>
      <c r="M12" s="113"/>
      <c r="N12" s="113"/>
      <c r="O12" s="113"/>
      <c r="P12" s="113"/>
      <c r="Q12" s="113"/>
      <c r="R12" s="113"/>
      <c r="S12" s="113"/>
      <c r="T12" s="113"/>
      <c r="U12" s="113"/>
      <c r="V12" s="113"/>
      <c r="W12" s="113"/>
      <c r="X12" s="113"/>
      <c r="Y12" s="113"/>
      <c r="Z12" s="113"/>
    </row>
    <row r="13">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row>
    <row r="14">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row>
    <row r="15">
      <c r="A15" s="113"/>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row>
    <row r="16">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row>
    <row r="17">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row>
    <row r="18">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row>
    <row r="19">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row>
    <row r="20">
      <c r="A20" s="113"/>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row>
    <row r="2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row>
    <row r="22">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row>
    <row r="23">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row>
    <row r="24">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row>
    <row r="25">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row>
    <row r="26">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row>
    <row r="27">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row>
    <row r="28">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row>
    <row r="29">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row>
    <row r="30">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row>
    <row r="3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row>
    <row r="32">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row>
    <row r="33">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row>
    <row r="34">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21" t="s">
        <v>177</v>
      </c>
    </row>
    <row r="2">
      <c r="A2" s="122" t="s">
        <v>178</v>
      </c>
    </row>
    <row r="3">
      <c r="A3" s="122" t="s">
        <v>179</v>
      </c>
    </row>
    <row r="4">
      <c r="A4" s="122" t="s">
        <v>180</v>
      </c>
    </row>
    <row r="5">
      <c r="A5" s="122" t="s">
        <v>181</v>
      </c>
    </row>
    <row r="6">
      <c r="A6" s="122" t="s">
        <v>182</v>
      </c>
    </row>
    <row r="7">
      <c r="A7" s="122" t="s">
        <v>183</v>
      </c>
    </row>
    <row r="8">
      <c r="A8" s="122" t="s">
        <v>184</v>
      </c>
    </row>
    <row r="9">
      <c r="A9" s="122" t="s">
        <v>185</v>
      </c>
    </row>
    <row r="10">
      <c r="A10" s="122" t="s">
        <v>186</v>
      </c>
    </row>
    <row r="11">
      <c r="A11" s="122" t="s">
        <v>187</v>
      </c>
    </row>
    <row r="12">
      <c r="A12" s="122" t="s">
        <v>188</v>
      </c>
    </row>
    <row r="13">
      <c r="A13" s="122" t="s">
        <v>189</v>
      </c>
    </row>
    <row r="14">
      <c r="A14" s="122" t="s">
        <v>190</v>
      </c>
    </row>
    <row r="15">
      <c r="A15" s="122" t="s">
        <v>191</v>
      </c>
    </row>
    <row r="16">
      <c r="A16" s="122" t="s">
        <v>192</v>
      </c>
    </row>
    <row r="17">
      <c r="A17" s="122" t="s">
        <v>193</v>
      </c>
    </row>
    <row r="18">
      <c r="A18" s="122" t="s">
        <v>194</v>
      </c>
    </row>
    <row r="19">
      <c r="A19" s="122" t="s">
        <v>195</v>
      </c>
    </row>
    <row r="20">
      <c r="A20" s="122" t="s">
        <v>196</v>
      </c>
    </row>
    <row r="21">
      <c r="A21" s="122" t="s">
        <v>197</v>
      </c>
    </row>
  </sheetData>
  <drawing r:id="rId1"/>
</worksheet>
</file>