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drawings/drawing5.xml" ContentType="application/vnd.openxmlformats-officedocument.drawing+xml"/>
  <Override PartName="/customXml/itemProps2.xml" ContentType="application/vnd.openxmlformats-officedocument.customXmlProperties+xml"/>
  <Override PartName="/xl/theme/theme1.xml" ContentType="application/vnd.openxmlformats-officedocument.them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hreadedComments/threadedComment1.xml" ContentType="application/vnd.ms-excel.threadedcomments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4"/>
  </bookViews>
  <sheets>
    <sheet name="P7.1" sheetId="1" state="hidden" r:id="rId5"/>
    <sheet name="P7.3" sheetId="2" state="hidden" r:id="rId6"/>
    <sheet name="Q1" sheetId="3" state="visible" r:id="rId7"/>
    <sheet name="Q2 - Benchmarking" sheetId="4" state="visible" r:id="rId8"/>
    <sheet name="In-Class Activity - Valuation" sheetId="5" state="visible" r:id="rId9"/>
    <sheet name="Independent Study (Revision)" sheetId="6" state="visible" r:id="rId10"/>
  </sheets>
  <calcPr calcMode="manual" calcCompleted="0" calcOnSave="0"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tc={7c469d21-08e4-46b0-9221-fd68d34181d1}</author>
    <author>tc={983bd259-2a7f-40e6-9360-ba4d1212700b}</author>
    <author>tc={21867be2-f605-412d-bb33-4d2c7b53a4f3}</author>
  </authors>
  <commentList>
    <comment ref="A2" authorId="0" xr:uid="{7c469d21-08e4-46b0-9221-fd68d34181d1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1. Access the spreadsheet titled “JB Hi-Fi CCA_Benchmarking” on Moodle and complete the table. 
This table requires key dimensions across business and financial profiles to benchmark Harvey Norman, Nick Scali, and Best Buy against JB Hi-Fi. 
Most information can be sourced from Yahoo Finance. 
Here is some guidance:
</t>
        </r>
      </text>
    </comment>
    <comment ref="O2" authorId="1" xr:uid="{983bd259-2a7f-40e6-9360-ba4d1212700b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Calculate and average the revenue growth over the past three years. Revenue growth is the percentage change in revenue year-on-year.
</t>
        </r>
      </text>
    </comment>
    <comment ref="P2" authorId="2" xr:uid="{21867be2-f605-412d-bb33-4d2c7b53a4f3}">
      <text>
        <r>
          <rPr>
            <b/>
            <sz val="9"/>
            <rFont val="Tahoma"/>
          </rPr>
          <t>Comment:</t>
        </r>
        <r>
          <rPr>
            <sz val="9"/>
            <rFont val="Tahoma"/>
          </rPr>
          <t xml:space="preserve">
Calculate and average the EPS growth over the past three years.
</t>
        </r>
      </text>
    </comment>
  </commentList>
</comments>
</file>

<file path=xl/sharedStrings.xml><?xml version="1.0" encoding="utf-8"?>
<sst xmlns="http://schemas.openxmlformats.org/spreadsheetml/2006/main" count="161" uniqueCount="161">
  <si>
    <t xml:space="preserve">Problem 7.1</t>
  </si>
  <si>
    <t xml:space="preserve">Operating cash flow</t>
  </si>
  <si>
    <t>Transaction</t>
  </si>
  <si>
    <t xml:space="preserve">Type of cash flow</t>
  </si>
  <si>
    <t>Increasing/Decreasing</t>
  </si>
  <si>
    <t xml:space="preserve">Investing cash flow</t>
  </si>
  <si>
    <t xml:space="preserve">1. Cash received from issue of share capital</t>
  </si>
  <si>
    <t xml:space="preserve">&lt; Click on the dropdown box to select the ans</t>
  </si>
  <si>
    <t xml:space="preserve">Financing cash flow</t>
  </si>
  <si>
    <t xml:space="preserve">2. Cash received from customers</t>
  </si>
  <si>
    <t xml:space="preserve">3. Purchases of Property, Plant &amp; Equipment</t>
  </si>
  <si>
    <t>Increasing</t>
  </si>
  <si>
    <t xml:space="preserve">4. Cash paid to suppliers</t>
  </si>
  <si>
    <t>Decreasing</t>
  </si>
  <si>
    <t xml:space="preserve">5. Cash paid to employees</t>
  </si>
  <si>
    <t xml:space="preserve">6. Cash borrowed from the bank</t>
  </si>
  <si>
    <t xml:space="preserve">7. Cash proceeds received from sale of investment in another property</t>
  </si>
  <si>
    <t xml:space="preserve">8. Income taxes paid</t>
  </si>
  <si>
    <t xml:space="preserve">9. Repayment of loan principal</t>
  </si>
  <si>
    <t xml:space="preserve">10. Dividend paid</t>
  </si>
  <si>
    <t xml:space="preserve">Problem 7.3</t>
  </si>
  <si>
    <t xml:space="preserve">Net Profit after tax</t>
  </si>
  <si>
    <t>#1</t>
  </si>
  <si>
    <t xml:space="preserve">&lt; Increase or Decrease &amp; Amount. E.g. Increase $20,000 or Decrease $20,000</t>
  </si>
  <si>
    <t>#2</t>
  </si>
  <si>
    <t>#3</t>
  </si>
  <si>
    <t>#4</t>
  </si>
  <si>
    <t>#5</t>
  </si>
  <si>
    <t>#6</t>
  </si>
  <si>
    <t>#7</t>
  </si>
  <si>
    <t>#8</t>
  </si>
  <si>
    <t xml:space="preserve">Question 1</t>
  </si>
  <si>
    <t xml:space="preserve">Comp 1</t>
  </si>
  <si>
    <t xml:space="preserve">Comp 2</t>
  </si>
  <si>
    <t xml:space="preserve">Comp 3</t>
  </si>
  <si>
    <t xml:space="preserve">Comp 4</t>
  </si>
  <si>
    <t>EV/EBITDA</t>
  </si>
  <si>
    <t>P/E</t>
  </si>
  <si>
    <t>EJH</t>
  </si>
  <si>
    <t xml:space="preserve">EPS ($)</t>
  </si>
  <si>
    <t xml:space="preserve">EBITDA ($ million)</t>
  </si>
  <si>
    <t xml:space="preserve">Cash ($ million)</t>
  </si>
  <si>
    <t xml:space="preserve">Debt ($ million)</t>
  </si>
  <si>
    <t xml:space="preserve">No of shares (million)</t>
  </si>
  <si>
    <t xml:space="preserve">If use EV/EBITDA</t>
  </si>
  <si>
    <t xml:space="preserve">Implied EV</t>
  </si>
  <si>
    <t xml:space="preserve">Implied Equity</t>
  </si>
  <si>
    <t xml:space="preserve">Implied share price</t>
  </si>
  <si>
    <t xml:space="preserve">Price range</t>
  </si>
  <si>
    <t>to</t>
  </si>
  <si>
    <t xml:space="preserve">If use P/E</t>
  </si>
  <si>
    <t xml:space="preserve">Overall range</t>
  </si>
  <si>
    <t xml:space="preserve">Business Profile</t>
  </si>
  <si>
    <t>Size</t>
  </si>
  <si>
    <t>Profitability</t>
  </si>
  <si>
    <t>Growth</t>
  </si>
  <si>
    <t>Leverage</t>
  </si>
  <si>
    <t>Company</t>
  </si>
  <si>
    <t>Ticker</t>
  </si>
  <si>
    <r>
      <rPr>
        <b/>
        <sz val="11"/>
        <color indexed="2"/>
        <rFont val="Calibri"/>
        <scheme val="minor"/>
      </rPr>
      <t xml:space="preserve">Business Models &amp; Distribution Channels
</t>
    </r>
    <r>
      <rPr>
        <sz val="11"/>
        <color rgb="FFA6A6A6"/>
        <rFont val="Calibri"/>
        <scheme val="minor"/>
      </rPr>
      <t xml:space="preserve">(IBISWorld, Google)</t>
    </r>
  </si>
  <si>
    <r>
      <rPr>
        <b/>
        <sz val="11"/>
        <color indexed="2"/>
        <rFont val="Calibri"/>
        <scheme val="minor"/>
      </rPr>
      <t xml:space="preserve">Industry
</t>
    </r>
    <r>
      <rPr>
        <sz val="11"/>
        <color rgb="FFA6A6A6"/>
        <rFont val="Calibri"/>
        <scheme val="minor"/>
      </rPr>
      <t xml:space="preserve">Yahoo Finance - “Profile”</t>
    </r>
  </si>
  <si>
    <r>
      <rPr>
        <b/>
        <sz val="11"/>
        <color indexed="2"/>
        <rFont val="Calibri"/>
        <scheme val="minor"/>
      </rPr>
      <t xml:space="preserve">Sector
</t>
    </r>
    <r>
      <rPr>
        <sz val="11"/>
        <color rgb="FFA6A6A6"/>
        <rFont val="Calibri"/>
        <scheme val="minor"/>
      </rPr>
      <t xml:space="preserve">Yahoo Finance - “Profile”</t>
    </r>
  </si>
  <si>
    <r>
      <rPr>
        <b/>
        <sz val="11"/>
        <color indexed="2"/>
        <rFont val="Calibri"/>
        <scheme val="minor"/>
      </rPr>
      <t xml:space="preserve">Geography &amp; Markets 
</t>
    </r>
    <r>
      <rPr>
        <sz val="11"/>
        <color rgb="FFA6A6A6"/>
        <rFont val="Calibri"/>
        <scheme val="minor"/>
      </rPr>
      <t xml:space="preserve">(IBISWorld, Google)</t>
    </r>
  </si>
  <si>
    <r>
      <rPr>
        <b/>
        <sz val="11"/>
        <color indexed="2"/>
        <rFont val="Calibri"/>
        <scheme val="minor"/>
      </rPr>
      <t xml:space="preserve">Customer Types
</t>
    </r>
    <r>
      <rPr>
        <sz val="11"/>
        <color rgb="FFA6A6A6"/>
        <rFont val="Calibri"/>
        <scheme val="minor"/>
      </rPr>
      <t xml:space="preserve">(IBISWorld, Google)</t>
    </r>
  </si>
  <si>
    <t>Maturity</t>
  </si>
  <si>
    <r>
      <rPr>
        <b/>
        <sz val="11"/>
        <color rgb="FF7030A0"/>
        <rFont val="Calibri"/>
        <scheme val="minor"/>
      </rPr>
      <t xml:space="preserve">Market cap ($b)
</t>
    </r>
    <r>
      <rPr>
        <sz val="11"/>
        <color rgb="FFA6A6A6"/>
        <rFont val="Calibri"/>
        <scheme val="minor"/>
      </rPr>
      <t xml:space="preserve">Yahoo finance - "Statistics" - "Valuation Measures"</t>
    </r>
  </si>
  <si>
    <r>
      <rPr>
        <b/>
        <sz val="11"/>
        <color rgb="FF7030A0"/>
        <rFont val="Calibri"/>
        <scheme val="minor"/>
      </rPr>
      <t xml:space="preserve">Enteprise Value ($b)
</t>
    </r>
    <r>
      <rPr>
        <sz val="11"/>
        <color rgb="FFA6A6A6"/>
        <rFont val="Calibri"/>
        <scheme val="minor"/>
      </rPr>
      <t xml:space="preserve">Yahoo finance - "Statistics" - "Valuation Measures"</t>
    </r>
  </si>
  <si>
    <r>
      <rPr>
        <b/>
        <sz val="11"/>
        <color rgb="FF7030A0"/>
        <rFont val="Calibri"/>
        <scheme val="minor"/>
      </rPr>
      <t xml:space="preserve">Total Assets ($b)
</t>
    </r>
    <r>
      <rPr>
        <sz val="11"/>
        <color rgb="FFA6A6A6"/>
        <rFont val="Calibri"/>
        <scheme val="minor"/>
      </rPr>
      <t xml:space="preserve">Yahoo finance - "Financials" - "Balance sheet"</t>
    </r>
  </si>
  <si>
    <r>
      <rPr>
        <b/>
        <sz val="11"/>
        <color rgb="FF002060"/>
        <rFont val="Calibri"/>
        <scheme val="minor"/>
      </rPr>
      <t xml:space="preserve">ROA
</t>
    </r>
    <r>
      <rPr>
        <sz val="11"/>
        <color rgb="FFA6A6A6"/>
        <rFont val="Calibri"/>
        <scheme val="minor"/>
      </rPr>
      <t xml:space="preserve">Yahoo finance - "Statistics" - "Management Effectiveness"</t>
    </r>
  </si>
  <si>
    <r>
      <rPr>
        <b/>
        <sz val="11"/>
        <color rgb="FF002060"/>
        <rFont val="Calibri"/>
        <scheme val="minor"/>
      </rPr>
      <t xml:space="preserve">ROE
</t>
    </r>
    <r>
      <rPr>
        <sz val="11"/>
        <color rgb="FFA6A6A6"/>
        <rFont val="Calibri"/>
        <scheme val="minor"/>
      </rPr>
      <t xml:space="preserve">Yahoo finance - "Statistics" - "Management Effectiveness"</t>
    </r>
  </si>
  <si>
    <r>
      <rPr>
        <b/>
        <sz val="11"/>
        <color rgb="FF002060"/>
        <rFont val="Calibri"/>
        <scheme val="minor"/>
      </rPr>
      <t xml:space="preserve">Profit Margin
</t>
    </r>
    <r>
      <rPr>
        <sz val="11"/>
        <color rgb="FFA6A6A6"/>
        <rFont val="Calibri"/>
        <scheme val="minor"/>
      </rPr>
      <t xml:space="preserve">Yahoo finance - "Statistics" - "Profitability"</t>
    </r>
  </si>
  <si>
    <r>
      <rPr>
        <b/>
        <sz val="11"/>
        <color rgb="FFBF8F00"/>
        <rFont val="Calibri"/>
        <scheme val="minor"/>
      </rPr>
      <t xml:space="preserve">3-year avg Revenue growth
</t>
    </r>
    <r>
      <rPr>
        <sz val="11"/>
        <color rgb="FFA6A6A6"/>
        <rFont val="Calibri"/>
        <scheme val="minor"/>
      </rPr>
      <t xml:space="preserve">Yahoo finance - "Financials" - "Income Statement" - Total Revenue</t>
    </r>
  </si>
  <si>
    <r>
      <rPr>
        <b/>
        <sz val="11"/>
        <color rgb="FFBF8F00"/>
        <rFont val="Calibri"/>
        <scheme val="minor"/>
      </rPr>
      <t xml:space="preserve">3-year avg Earnings growth
</t>
    </r>
    <r>
      <rPr>
        <sz val="11"/>
        <color rgb="FFA6A6A6"/>
        <rFont val="Calibri"/>
        <scheme val="minor"/>
      </rPr>
      <t xml:space="preserve">Yahoo finance - "Financials" - "Income Statement" - Diluted EPS</t>
    </r>
  </si>
  <si>
    <r>
      <rPr>
        <b/>
        <sz val="11"/>
        <color rgb="FF548235"/>
        <rFont val="Calibri"/>
        <scheme val="minor"/>
      </rPr>
      <t xml:space="preserve">Debt/Equity
</t>
    </r>
    <r>
      <rPr>
        <sz val="11"/>
        <color rgb="FFA6A6A6"/>
        <rFont val="Calibri"/>
        <scheme val="minor"/>
      </rPr>
      <t xml:space="preserve">Yahoo finance - "Statistics" - "Balance sheet"</t>
    </r>
  </si>
  <si>
    <t xml:space="preserve">JB Hi-Fi</t>
  </si>
  <si>
    <t>JBH</t>
  </si>
  <si>
    <t xml:space="preserve"> Retailer of home entertainment products. Focuses on competitive pricing and wide range of electronics and music.
Physical stores across Australia and New Zealand; Online sales through its website. </t>
  </si>
  <si>
    <t>Retail</t>
  </si>
  <si>
    <t xml:space="preserve">Consumer discretionary</t>
  </si>
  <si>
    <t xml:space="preserve">Primarily in Australia and New Zealand.</t>
  </si>
  <si>
    <t xml:space="preserve">Broad consumer base, from budget to high-end electronics and entertainment enthusiasts.</t>
  </si>
  <si>
    <t>Mature</t>
  </si>
  <si>
    <t xml:space="preserve">Harvey Norman</t>
  </si>
  <si>
    <t>HVN</t>
  </si>
  <si>
    <t xml:space="preserve">Nick Scali</t>
  </si>
  <si>
    <t>NCK</t>
  </si>
  <si>
    <t xml:space="preserve">Best Buy</t>
  </si>
  <si>
    <t>BBY</t>
  </si>
  <si>
    <t>https://au.finance.yahoo.com/quote/HVN.AX/key-statistics</t>
  </si>
  <si>
    <t>https://www.ibisworld.com/au/company/harvey-norman-holdings-ltd/3662/</t>
  </si>
  <si>
    <t xml:space="preserve">Part 1. Data collection</t>
  </si>
  <si>
    <t xml:space="preserve">As of: 13/3/2026</t>
  </si>
  <si>
    <t>Target</t>
  </si>
  <si>
    <t>Comparables</t>
  </si>
  <si>
    <t xml:space="preserve">Recent share price ($) [10/3/2025]</t>
  </si>
  <si>
    <t xml:space="preserve">Market data</t>
  </si>
  <si>
    <t xml:space="preserve">Market cap ($m)</t>
  </si>
  <si>
    <t xml:space="preserve">Enterprise Value ($m)</t>
  </si>
  <si>
    <t xml:space="preserve">Number of shares outstanding (m)</t>
  </si>
  <si>
    <t xml:space="preserve">Revenue ($m)</t>
  </si>
  <si>
    <t xml:space="preserve">Income statement data</t>
  </si>
  <si>
    <t xml:space="preserve">EBITDA ($m)</t>
  </si>
  <si>
    <t xml:space="preserve">EBIT ($m)</t>
  </si>
  <si>
    <t xml:space="preserve">Net income ($m)</t>
  </si>
  <si>
    <t xml:space="preserve">Cash ($m)</t>
  </si>
  <si>
    <t xml:space="preserve">Balance sheet data</t>
  </si>
  <si>
    <t xml:space="preserve">Book value of debt ($m) </t>
  </si>
  <si>
    <t xml:space="preserve">Book value of equity ($m)</t>
  </si>
  <si>
    <t xml:space="preserve">Note: 1) Assume book value of debt &amp; market value of debt are equal.  2) Use the most current data for JB Hi-Fi even though the other data will not be current</t>
  </si>
  <si>
    <t xml:space="preserve">Part 2.  Valuation using equity multiples 																				</t>
  </si>
  <si>
    <t xml:space="preserve">Hint: use the "market cap" version</t>
  </si>
  <si>
    <t>Multiple</t>
  </si>
  <si>
    <t>Price/Earnings</t>
  </si>
  <si>
    <t xml:space="preserve">Market cap/Net income or Price/EPS</t>
  </si>
  <si>
    <t>Price/Book</t>
  </si>
  <si>
    <t xml:space="preserve">Market cap/Book value of equity or Price/BV of Equity per share</t>
  </si>
  <si>
    <t>Price/Sales</t>
  </si>
  <si>
    <t xml:space="preserve">Market cap/Revenue or Price/Revenue per share</t>
  </si>
  <si>
    <t xml:space="preserve">Using P/E:</t>
  </si>
  <si>
    <t xml:space="preserve">Implied market cap of JB Hi-Fi</t>
  </si>
  <si>
    <t xml:space="preserve">P/E multiple of comparable * Net income of JB Hi-fi</t>
  </si>
  <si>
    <t xml:space="preserve">Implied share price of JB Hi-Fi</t>
  </si>
  <si>
    <t xml:space="preserve">^ / No of shares outstanding of JB Hi-fi</t>
  </si>
  <si>
    <t xml:space="preserve">Using P/B:</t>
  </si>
  <si>
    <t xml:space="preserve">P/B multiple comparable  * Book value of equity of JB Hi-fi</t>
  </si>
  <si>
    <t xml:space="preserve">Using P/S:</t>
  </si>
  <si>
    <t xml:space="preserve">P/S multiple comparable  * Revenue of JB Hi-fi</t>
  </si>
  <si>
    <t xml:space="preserve">Valuation range</t>
  </si>
  <si>
    <t>Min</t>
  </si>
  <si>
    <t>Max</t>
  </si>
  <si>
    <t>Mid-point</t>
  </si>
  <si>
    <t xml:space="preserve">Use the Min, Max &amp; Average functions</t>
  </si>
  <si>
    <t xml:space="preserve">Part 3. Valuation using firm multiples</t>
  </si>
  <si>
    <t xml:space="preserve">Use the info from the data table at the top to calculate the multiple for each comparable firm</t>
  </si>
  <si>
    <t>EV/EBIT</t>
  </si>
  <si>
    <t>EV/Sales</t>
  </si>
  <si>
    <t xml:space="preserve">Using EV/EBITDA:</t>
  </si>
  <si>
    <t xml:space="preserve">Implied EV of JB Hi-Fi</t>
  </si>
  <si>
    <t xml:space="preserve">EV/EBITDA of comparable * EBITDA of JB Hi-Fi</t>
  </si>
  <si>
    <t xml:space="preserve">Implied Equity of JB Hi-Fi</t>
  </si>
  <si>
    <t xml:space="preserve">Implied EV + Cash (JB Hi-Fi) - Debt (JB Hi-Fi)</t>
  </si>
  <si>
    <t xml:space="preserve">Implied Equity/No of shares outstanding of JB Hi-Fi</t>
  </si>
  <si>
    <t xml:space="preserve">Using EV/EBIT:</t>
  </si>
  <si>
    <t xml:space="preserve">EV/EBIT of comparable * EBIT of JB Hi-Fi</t>
  </si>
  <si>
    <t xml:space="preserve">Using EV/Sales:</t>
  </si>
  <si>
    <t xml:space="preserve">EV/Sales of comparable * Sales revenue of JB Hi-Fi</t>
  </si>
  <si>
    <t xml:space="preserve">Part 4. Overall valuation range</t>
  </si>
  <si>
    <t xml:space="preserve">Part 5. Recommendation</t>
  </si>
  <si>
    <t>Cisco</t>
  </si>
  <si>
    <t>HP</t>
  </si>
  <si>
    <t xml:space="preserve">Share price</t>
  </si>
  <si>
    <t>EPS</t>
  </si>
  <si>
    <t xml:space="preserve">P/E of Cisco</t>
  </si>
  <si>
    <t xml:space="preserve">Implied share price of HP</t>
  </si>
  <si>
    <t xml:space="preserve">Question 2</t>
  </si>
  <si>
    <t>CSH</t>
  </si>
  <si>
    <t xml:space="preserve">Debt ($million)</t>
  </si>
  <si>
    <t xml:space="preserve">Number of shares</t>
  </si>
  <si>
    <t xml:space="preserve">Implied EV of CSH</t>
  </si>
  <si>
    <t xml:space="preserve">Implied equity value of CSH</t>
  </si>
  <si>
    <t xml:space="preserve">Implied share price of CSH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</si>
</sst>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1">
    <font>
      <sz val="12.000000"/>
      <color theme="1"/>
      <name val="Calibri"/>
      <scheme val="minor"/>
    </font>
    <font>
      <sz val="11.000000"/>
      <color theme="1"/>
      <name val="Calibri"/>
      <scheme val="minor"/>
    </font>
    <font>
      <sz val="12.000000"/>
      <color rgb="FF006100"/>
      <name val="Calibri"/>
      <scheme val="minor"/>
    </font>
    <font>
      <sz val="12.000000"/>
      <color rgb="FF3F3F76"/>
      <name val="Calibri"/>
      <scheme val="minor"/>
    </font>
    <font>
      <b/>
      <sz val="12.000000"/>
      <color indexed="2"/>
      <name val="Calibri"/>
      <scheme val="minor"/>
    </font>
    <font>
      <sz val="12.000000"/>
      <color theme="0"/>
      <name val="Calibri"/>
      <scheme val="minor"/>
    </font>
    <font>
      <b/>
      <sz val="12.000000"/>
      <color theme="1"/>
      <name val="Calibri"/>
      <scheme val="minor"/>
    </font>
    <font>
      <b/>
      <sz val="11.000000"/>
      <color indexed="2"/>
      <name val="Calibri"/>
      <scheme val="minor"/>
    </font>
    <font>
      <b/>
      <sz val="11.000000"/>
      <color rgb="FF7030A0"/>
      <name val="Calibri"/>
      <scheme val="minor"/>
    </font>
    <font>
      <b/>
      <sz val="11.000000"/>
      <color rgb="FF002060"/>
      <name val="Calibri"/>
      <scheme val="minor"/>
    </font>
    <font>
      <b/>
      <sz val="11.000000"/>
      <color theme="7" tint="-0.249977111117893"/>
      <name val="Calibri"/>
      <scheme val="minor"/>
    </font>
    <font>
      <b/>
      <sz val="11.000000"/>
      <color theme="9" tint="-0.249977111117893"/>
      <name val="Calibri"/>
      <scheme val="minor"/>
    </font>
    <font>
      <b/>
      <sz val="11.000000"/>
      <color theme="1"/>
      <name val="Calibri"/>
      <scheme val="minor"/>
    </font>
    <font>
      <sz val="11.000000"/>
      <name val="Calibri"/>
    </font>
    <font>
      <b/>
      <u val="singleAccounting"/>
      <sz val="12.000000"/>
      <color indexed="2"/>
      <name val="Calibri"/>
      <scheme val="minor"/>
    </font>
    <font>
      <b/>
      <u val="singleAccounting"/>
      <sz val="12.000000"/>
      <color theme="1"/>
      <name val="Calibri"/>
      <scheme val="minor"/>
    </font>
    <font>
      <sz val="11.000000"/>
      <color indexed="2"/>
      <name val="Calibri"/>
      <scheme val="minor"/>
    </font>
    <font>
      <sz val="12.000000"/>
      <name val="Calibri"/>
      <scheme val="minor"/>
    </font>
    <font>
      <b/>
      <sz val="12.000000"/>
      <name val="Calibri"/>
      <scheme val="minor"/>
    </font>
    <font>
      <sz val="11.000000"/>
      <name val="Calibri"/>
      <scheme val="minor"/>
    </font>
    <font>
      <sz val="12.000000"/>
      <color indexed="2"/>
      <name val="Calibri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7"/>
      </patternFill>
    </fill>
    <fill>
      <patternFill patternType="solid">
        <fgColor indexed="5"/>
      </patternFill>
    </fill>
    <fill>
      <patternFill patternType="solid">
        <fgColor theme="0"/>
      </patternFill>
    </fill>
    <fill>
      <patternFill patternType="solid">
        <fgColor theme="5" tint="0.79998168889431442"/>
      </patternFill>
    </fill>
    <fill>
      <patternFill patternType="solid">
        <fgColor rgb="FFFCE4D6"/>
      </patternFill>
    </fill>
    <fill>
      <patternFill patternType="solid">
        <fgColor theme="7" tint="0.59999389629810485"/>
      </patternFill>
    </fill>
    <fill>
      <patternFill patternType="solid">
        <fgColor theme="9" tint="0.59999389629810485"/>
      </patternFill>
    </fill>
    <fill>
      <patternFill patternType="solid">
        <fgColor theme="8" tint="0.79998168889431442"/>
      </patternFill>
    </fill>
    <fill>
      <patternFill patternType="solid">
        <fgColor theme="7" tint="0.79998168889431442"/>
      </patternFill>
    </fill>
    <fill>
      <patternFill patternType="solid">
        <fgColor theme="9" tint="0.79998168889431442"/>
      </patternFill>
    </fill>
    <fill>
      <patternFill patternType="solid">
        <fgColor theme="3" tint="0.79998168889431442"/>
      </patternFill>
    </fill>
    <fill>
      <patternFill patternType="solid">
        <fgColor rgb="FF00F4E5"/>
      </patternFill>
    </fill>
  </fills>
  <borders count="15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rgb="FF7F7F7F"/>
      </left>
      <right style="thin">
        <color rgb="FF7F7F7F"/>
      </right>
      <top style="none"/>
      <bottom style="thin">
        <color rgb="FF7F7F7F"/>
      </bottom>
      <diagonal style="none"/>
    </border>
  </borders>
  <cellStyleXfs count="10">
    <xf fontId="0" fillId="0" borderId="0" numFmtId="0" applyNumberFormat="1" applyFont="1" applyFill="1" applyBorder="1"/>
    <xf fontId="0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1" fillId="0" borderId="0" numFmtId="164" applyNumberFormat="1" applyFont="0" applyFill="0" applyBorder="0" applyProtection="0"/>
    <xf fontId="2" fillId="2" borderId="0" numFmtId="0" applyNumberFormat="0" applyFont="1" applyFill="1" applyBorder="0" applyProtection="0"/>
    <xf fontId="3" fillId="3" borderId="1" numFmtId="0" applyNumberFormat="0" applyFont="1" applyFill="1" applyBorder="1" applyProtection="0"/>
    <xf fontId="1" fillId="0" borderId="0" numFmtId="0" applyNumberFormat="1" applyFont="1" applyFill="1" applyBorder="1"/>
    <xf fontId="1" fillId="0" borderId="0" numFmtId="0" applyNumberFormat="1" applyFont="1" applyFill="1" applyBorder="1"/>
    <xf fontId="1" fillId="0" borderId="0" numFmtId="9" applyNumberFormat="1" applyFont="0" applyFill="0" applyBorder="0" applyProtection="0"/>
    <xf fontId="1" fillId="0" borderId="0" numFmtId="9" applyNumberFormat="1" applyFont="0" applyFill="0" applyBorder="0" applyProtection="0"/>
  </cellStyleXfs>
  <cellXfs count="124">
    <xf fontId="0" fillId="0" borderId="0" numFmtId="0" xfId="0"/>
    <xf fontId="0" fillId="0" borderId="0" numFmtId="165" xfId="1" applyNumberFormat="1"/>
    <xf fontId="4" fillId="4" borderId="0" numFmtId="165" xfId="1" applyNumberFormat="1" applyFont="1" applyFill="1"/>
    <xf fontId="5" fillId="0" borderId="0" numFmtId="165" xfId="1" applyNumberFormat="1" applyFont="1"/>
    <xf fontId="6" fillId="0" borderId="2" numFmtId="165" xfId="1" applyNumberFormat="1" applyFont="1" applyBorder="1"/>
    <xf fontId="0" fillId="0" borderId="2" numFmtId="165" xfId="1" applyNumberFormat="1" applyBorder="1"/>
    <xf fontId="4" fillId="5" borderId="0" numFmtId="165" xfId="1" applyNumberFormat="1" applyFont="1" applyFill="1"/>
    <xf fontId="0" fillId="0" borderId="0" numFmtId="164" xfId="1" applyNumberFormat="1"/>
    <xf fontId="4" fillId="4" borderId="0" numFmtId="164" xfId="1" applyNumberFormat="1" applyFont="1" applyFill="1"/>
    <xf fontId="0" fillId="0" borderId="2" numFmtId="164" xfId="1" applyNumberFormat="1" applyBorder="1"/>
    <xf fontId="6" fillId="0" borderId="2" numFmtId="164" xfId="1" applyNumberFormat="1" applyFont="1" applyBorder="1"/>
    <xf fontId="6" fillId="0" borderId="0" numFmtId="164" xfId="1" applyNumberFormat="1" applyFont="1"/>
    <xf fontId="2" fillId="2" borderId="2" numFmtId="164" xfId="4" applyNumberFormat="1" applyFont="1" applyFill="1" applyBorder="1"/>
    <xf fontId="3" fillId="3" borderId="1" numFmtId="164" xfId="5" applyNumberFormat="1" applyFont="1" applyFill="1" applyBorder="1"/>
    <xf fontId="4" fillId="4" borderId="1" numFmtId="164" xfId="5" applyNumberFormat="1" applyFont="1" applyFill="1" applyBorder="1"/>
    <xf fontId="1" fillId="0" borderId="0" numFmtId="0" xfId="7" applyFont="1"/>
    <xf fontId="7" fillId="0" borderId="3" numFmtId="0" xfId="7" applyFont="1" applyBorder="1" applyAlignment="1">
      <alignment horizontal="center"/>
    </xf>
    <xf fontId="7" fillId="0" borderId="4" numFmtId="0" xfId="7" applyFont="1" applyBorder="1" applyAlignment="1">
      <alignment horizontal="center"/>
    </xf>
    <xf fontId="7" fillId="0" borderId="5" numFmtId="0" xfId="7" applyFont="1" applyBorder="1" applyAlignment="1">
      <alignment horizontal="center"/>
    </xf>
    <xf fontId="8" fillId="0" borderId="2" numFmtId="0" xfId="7" applyFont="1" applyBorder="1" applyAlignment="1">
      <alignment horizontal="center"/>
    </xf>
    <xf fontId="9" fillId="0" borderId="2" numFmtId="0" xfId="7" applyFont="1" applyBorder="1" applyAlignment="1">
      <alignment horizontal="center"/>
    </xf>
    <xf fontId="10" fillId="0" borderId="2" numFmtId="0" xfId="7" applyFont="1" applyBorder="1" applyAlignment="1">
      <alignment horizontal="center"/>
    </xf>
    <xf fontId="11" fillId="0" borderId="2" numFmtId="0" xfId="7" applyFont="1" applyBorder="1" applyAlignment="1">
      <alignment horizontal="center"/>
    </xf>
    <xf fontId="12" fillId="0" borderId="2" numFmtId="0" xfId="7" applyFont="1" applyBorder="1" applyAlignment="1">
      <alignment horizontal="center"/>
    </xf>
    <xf fontId="7" fillId="0" borderId="2" numFmtId="0" xfId="7" applyFont="1" applyBorder="1" applyAlignment="1">
      <alignment horizontal="center" wrapText="1"/>
    </xf>
    <xf fontId="8" fillId="0" borderId="2" numFmtId="0" xfId="7" applyFont="1" applyBorder="1" applyAlignment="1">
      <alignment horizontal="center" wrapText="1"/>
    </xf>
    <xf fontId="9" fillId="0" borderId="2" numFmtId="0" xfId="7" applyFont="1" applyBorder="1" applyAlignment="1">
      <alignment horizontal="center" wrapText="1"/>
    </xf>
    <xf fontId="10" fillId="0" borderId="2" numFmtId="0" xfId="7" applyFont="1" applyBorder="1" applyAlignment="1">
      <alignment horizontal="center" wrapText="1"/>
    </xf>
    <xf fontId="11" fillId="0" borderId="2" numFmtId="0" xfId="7" applyFont="1" applyBorder="1" applyAlignment="1">
      <alignment horizontal="center" wrapText="1"/>
    </xf>
    <xf fontId="12" fillId="6" borderId="2" numFmtId="164" xfId="3" applyNumberFormat="1" applyFont="1" applyFill="1" applyBorder="1" applyAlignment="1">
      <alignment horizontal="center" wrapText="1"/>
    </xf>
    <xf fontId="1" fillId="6" borderId="2" numFmtId="164" xfId="3" applyNumberFormat="1" applyFont="1" applyFill="1" applyBorder="1" applyAlignment="1">
      <alignment horizontal="center" wrapText="1"/>
    </xf>
    <xf fontId="13" fillId="7" borderId="2" numFmtId="0" xfId="0" applyFont="1" applyFill="1" applyBorder="1" applyAlignment="1">
      <alignment wrapText="1"/>
    </xf>
    <xf fontId="13" fillId="7" borderId="5" numFmtId="0" xfId="0" applyFont="1" applyFill="1" applyBorder="1" applyAlignment="1">
      <alignment wrapText="1"/>
    </xf>
    <xf fontId="13" fillId="7" borderId="5" numFmtId="0" xfId="0" applyFont="1" applyFill="1" applyBorder="1"/>
    <xf fontId="13" fillId="7" borderId="5" numFmtId="10" xfId="0" applyNumberFormat="1" applyFont="1" applyFill="1" applyBorder="1"/>
    <xf fontId="12" fillId="0" borderId="2" numFmtId="164" xfId="3" applyNumberFormat="1" applyFont="1" applyBorder="1" applyAlignment="1">
      <alignment horizontal="center" wrapText="1"/>
    </xf>
    <xf fontId="1" fillId="0" borderId="2" numFmtId="0" xfId="7" applyFont="1" applyBorder="1" applyAlignment="1">
      <alignment horizontal="center"/>
    </xf>
    <xf fontId="1" fillId="0" borderId="2" numFmtId="0" xfId="7" applyFont="1" applyBorder="1" applyAlignment="1">
      <alignment horizontal="left" wrapText="1"/>
    </xf>
    <xf fontId="1" fillId="0" borderId="2" numFmtId="0" xfId="7" applyFont="1" applyBorder="1" applyAlignment="1">
      <alignment horizontal="center" vertical="center" wrapText="1"/>
    </xf>
    <xf fontId="1" fillId="0" borderId="2" numFmtId="0" xfId="7" applyFont="1" applyBorder="1" applyAlignment="1">
      <alignment horizontal="center" vertical="center"/>
    </xf>
    <xf fontId="1" fillId="0" borderId="2" numFmtId="2" xfId="7" applyNumberFormat="1" applyFont="1" applyBorder="1" applyAlignment="1">
      <alignment horizontal="center" vertical="center"/>
    </xf>
    <xf fontId="1" fillId="0" borderId="2" numFmtId="10" xfId="7" applyNumberFormat="1" applyFont="1" applyBorder="1" applyAlignment="1">
      <alignment horizontal="center" vertical="center"/>
    </xf>
    <xf fontId="1" fillId="0" borderId="0" numFmtId="0" xfId="7" applyFont="1" applyAlignment="1">
      <alignment horizontal="center" vertical="center"/>
    </xf>
    <xf fontId="1" fillId="0" borderId="0" numFmtId="2" xfId="7" applyNumberFormat="1" applyFont="1" applyAlignment="1">
      <alignment horizontal="center" vertical="center"/>
    </xf>
    <xf fontId="1" fillId="0" borderId="0" numFmtId="10" xfId="7" applyNumberFormat="1" applyFont="1"/>
    <xf fontId="0" fillId="0" borderId="0" numFmtId="10" xfId="9" applyNumberFormat="1"/>
    <xf fontId="0" fillId="0" borderId="0" numFmtId="164" xfId="2" applyNumberFormat="1"/>
    <xf fontId="14" fillId="4" borderId="0" numFmtId="164" xfId="2" applyNumberFormat="1" applyFont="1" applyFill="1"/>
    <xf fontId="15" fillId="0" borderId="0" numFmtId="164" xfId="2" applyNumberFormat="1" applyFont="1"/>
    <xf fontId="0" fillId="0" borderId="2" numFmtId="14" xfId="2" applyNumberFormat="1" applyBorder="1"/>
    <xf fontId="7" fillId="0" borderId="2" numFmtId="164" xfId="2" applyNumberFormat="1" applyFont="1" applyBorder="1" applyAlignment="1">
      <alignment horizontal="center" vertical="center"/>
    </xf>
    <xf fontId="8" fillId="0" borderId="3" numFmtId="164" xfId="2" applyNumberFormat="1" applyFont="1" applyBorder="1" applyAlignment="1">
      <alignment horizontal="center" vertical="center"/>
    </xf>
    <xf fontId="8" fillId="0" borderId="4" numFmtId="164" xfId="2" applyNumberFormat="1" applyFont="1" applyBorder="1" applyAlignment="1">
      <alignment horizontal="center" vertical="center"/>
    </xf>
    <xf fontId="8" fillId="0" borderId="5" numFmtId="164" xfId="2" applyNumberFormat="1" applyFont="1" applyBorder="1" applyAlignment="1">
      <alignment horizontal="center" vertical="center"/>
    </xf>
    <xf fontId="12" fillId="0" borderId="2" numFmtId="164" xfId="2" applyNumberFormat="1" applyFont="1" applyBorder="1"/>
    <xf fontId="7" fillId="0" borderId="2" numFmtId="164" xfId="2" applyNumberFormat="1" applyFont="1" applyBorder="1" applyAlignment="1">
      <alignment horizontal="center" vertical="center" wrapText="1"/>
    </xf>
    <xf fontId="8" fillId="0" borderId="2" numFmtId="164" xfId="2" applyNumberFormat="1" applyFont="1" applyBorder="1" applyAlignment="1">
      <alignment horizontal="center" vertical="center" wrapText="1"/>
    </xf>
    <xf fontId="0" fillId="6" borderId="2" numFmtId="164" xfId="2" applyNumberFormat="1" applyFill="1" applyBorder="1"/>
    <xf fontId="1" fillId="6" borderId="2" numFmtId="164" xfId="2" applyNumberFormat="1" applyFont="1" applyFill="1" applyBorder="1" applyAlignment="1">
      <alignment horizontal="center" vertical="center" wrapText="1"/>
    </xf>
    <xf fontId="12" fillId="6" borderId="2" numFmtId="164" xfId="2" applyNumberFormat="1" applyFont="1" applyFill="1" applyBorder="1" applyAlignment="1">
      <alignment horizontal="center" wrapText="1"/>
    </xf>
    <xf fontId="1" fillId="6" borderId="2" numFmtId="165" xfId="2" applyNumberFormat="1" applyFont="1" applyFill="1" applyBorder="1" applyAlignment="1">
      <alignment horizontal="center" vertical="center" wrapText="1"/>
    </xf>
    <xf fontId="1" fillId="6" borderId="2" numFmtId="164" xfId="2" applyNumberFormat="1" applyFont="1" applyFill="1" applyBorder="1" applyAlignment="1">
      <alignment horizontal="center" vertical="center"/>
    </xf>
    <xf fontId="0" fillId="6" borderId="2" numFmtId="164" xfId="2" applyNumberFormat="1" applyFill="1" applyBorder="1" applyAlignment="1">
      <alignment horizontal="center" vertical="center"/>
    </xf>
    <xf fontId="0" fillId="8" borderId="2" numFmtId="164" xfId="2" applyNumberFormat="1" applyFill="1" applyBorder="1"/>
    <xf fontId="1" fillId="8" borderId="2" numFmtId="164" xfId="2" applyNumberFormat="1" applyFont="1" applyFill="1" applyBorder="1" applyAlignment="1">
      <alignment horizontal="center" vertical="center"/>
    </xf>
    <xf fontId="12" fillId="8" borderId="2" numFmtId="164" xfId="2" applyNumberFormat="1" applyFont="1" applyFill="1" applyBorder="1" applyAlignment="1">
      <alignment horizontal="center" wrapText="1"/>
    </xf>
    <xf fontId="1" fillId="8" borderId="2" numFmtId="164" xfId="2" applyNumberFormat="1" applyFont="1" applyFill="1" applyBorder="1" applyAlignment="1">
      <alignment horizontal="center" vertical="center" wrapText="1"/>
    </xf>
    <xf fontId="0" fillId="9" borderId="2" numFmtId="164" xfId="2" applyNumberFormat="1" applyFill="1" applyBorder="1"/>
    <xf fontId="1" fillId="9" borderId="2" numFmtId="164" xfId="2" applyNumberFormat="1" applyFont="1" applyFill="1" applyBorder="1" applyAlignment="1">
      <alignment horizontal="center" vertical="center"/>
    </xf>
    <xf fontId="0" fillId="9" borderId="2" numFmtId="164" xfId="2" applyNumberFormat="1" applyFill="1" applyBorder="1" applyAlignment="1">
      <alignment horizontal="center" vertical="center"/>
    </xf>
    <xf fontId="12" fillId="9" borderId="2" numFmtId="164" xfId="2" applyNumberFormat="1" applyFont="1" applyFill="1" applyBorder="1" applyAlignment="1">
      <alignment horizontal="center" wrapText="1"/>
    </xf>
    <xf fontId="16" fillId="0" borderId="0" numFmtId="164" xfId="2" applyNumberFormat="1" applyFont="1"/>
    <xf fontId="12" fillId="0" borderId="0" numFmtId="164" xfId="2" applyNumberFormat="1" applyFont="1"/>
    <xf fontId="4" fillId="0" borderId="0" numFmtId="164" xfId="2" applyNumberFormat="1" applyFont="1"/>
    <xf fontId="6" fillId="0" borderId="3" numFmtId="164" xfId="2" applyNumberFormat="1" applyFont="1" applyBorder="1" applyAlignment="1">
      <alignment horizontal="center" vertical="center"/>
    </xf>
    <xf fontId="6" fillId="0" borderId="5" numFmtId="164" xfId="2" applyNumberFormat="1" applyFont="1" applyBorder="1" applyAlignment="1">
      <alignment horizontal="center" vertical="center"/>
    </xf>
    <xf fontId="12" fillId="0" borderId="2" numFmtId="164" xfId="2" applyNumberFormat="1" applyFont="1" applyBorder="1" applyAlignment="1">
      <alignment horizontal="center" vertical="center" wrapText="1"/>
    </xf>
    <xf fontId="17" fillId="0" borderId="0" numFmtId="164" xfId="2" applyNumberFormat="1" applyFont="1"/>
    <xf fontId="0" fillId="0" borderId="2" numFmtId="164" xfId="2" applyNumberFormat="1" applyBorder="1" applyAlignment="1">
      <alignment horizontal="center" vertical="center"/>
    </xf>
    <xf fontId="18" fillId="0" borderId="0" numFmtId="164" xfId="2" applyNumberFormat="1" applyFont="1"/>
    <xf fontId="6" fillId="0" borderId="0" numFmtId="164" xfId="2" applyNumberFormat="1" applyFont="1"/>
    <xf fontId="1" fillId="10" borderId="2" numFmtId="164" xfId="2" applyNumberFormat="1" applyFont="1" applyFill="1" applyBorder="1" applyAlignment="1">
      <alignment horizontal="center" vertical="center"/>
    </xf>
    <xf fontId="0" fillId="10" borderId="2" numFmtId="164" xfId="2" applyNumberFormat="1" applyFill="1" applyBorder="1" applyAlignment="1">
      <alignment vertical="center"/>
    </xf>
    <xf fontId="6" fillId="10" borderId="2" numFmtId="164" xfId="2" applyNumberFormat="1" applyFont="1" applyFill="1" applyBorder="1" applyAlignment="1">
      <alignment vertical="center"/>
    </xf>
    <xf fontId="0" fillId="6" borderId="2" numFmtId="164" xfId="2" applyNumberFormat="1" applyFill="1" applyBorder="1" applyAlignment="1">
      <alignment vertical="center"/>
    </xf>
    <xf fontId="6" fillId="6" borderId="2" numFmtId="164" xfId="2" applyNumberFormat="1" applyFont="1" applyFill="1" applyBorder="1" applyAlignment="1">
      <alignment vertical="center"/>
    </xf>
    <xf fontId="1" fillId="11" borderId="2" numFmtId="164" xfId="2" applyNumberFormat="1" applyFont="1" applyFill="1" applyBorder="1" applyAlignment="1">
      <alignment horizontal="center" vertical="center"/>
    </xf>
    <xf fontId="0" fillId="11" borderId="2" numFmtId="164" xfId="2" applyNumberFormat="1" applyFill="1" applyBorder="1" applyAlignment="1">
      <alignment vertical="center"/>
    </xf>
    <xf fontId="6" fillId="11" borderId="2" numFmtId="164" xfId="2" applyNumberFormat="1" applyFont="1" applyFill="1" applyBorder="1" applyAlignment="1">
      <alignment vertical="center"/>
    </xf>
    <xf fontId="6" fillId="0" borderId="2" numFmtId="164" xfId="2" applyNumberFormat="1" applyFont="1" applyBorder="1" applyAlignment="1">
      <alignment horizontal="center"/>
    </xf>
    <xf fontId="19" fillId="0" borderId="0" numFmtId="164" xfId="2" applyNumberFormat="1" applyFont="1"/>
    <xf fontId="0" fillId="0" borderId="2" numFmtId="164" xfId="2" applyNumberFormat="1" applyBorder="1" applyAlignment="1">
      <alignment horizontal="center"/>
    </xf>
    <xf fontId="7" fillId="4" borderId="0" numFmtId="164" xfId="2" applyNumberFormat="1" applyFont="1" applyFill="1"/>
    <xf fontId="0" fillId="0" borderId="3" numFmtId="164" xfId="2" applyNumberFormat="1" applyBorder="1" applyAlignment="1">
      <alignment horizontal="center" vertical="center"/>
    </xf>
    <xf fontId="0" fillId="0" borderId="5" numFmtId="164" xfId="2" applyNumberFormat="1" applyBorder="1" applyAlignment="1">
      <alignment horizontal="center" vertical="center"/>
    </xf>
    <xf fontId="0" fillId="12" borderId="3" numFmtId="164" xfId="2" applyNumberFormat="1" applyFill="1" applyBorder="1" applyAlignment="1">
      <alignment horizontal="center"/>
    </xf>
    <xf fontId="0" fillId="12" borderId="5" numFmtId="164" xfId="2" applyNumberFormat="1" applyFill="1" applyBorder="1" applyAlignment="1">
      <alignment horizontal="center"/>
    </xf>
    <xf fontId="0" fillId="12" borderId="2" numFmtId="164" xfId="2" applyNumberFormat="1" applyFill="1" applyBorder="1"/>
    <xf fontId="0" fillId="12" borderId="2" numFmtId="164" xfId="2" applyNumberFormat="1" applyFill="1" applyBorder="1" applyAlignment="1">
      <alignment horizontal="center"/>
    </xf>
    <xf fontId="6" fillId="12" borderId="2" numFmtId="164" xfId="2" applyNumberFormat="1" applyFont="1" applyFill="1" applyBorder="1"/>
    <xf fontId="0" fillId="13" borderId="3" numFmtId="164" xfId="2" applyNumberFormat="1" applyFill="1" applyBorder="1" applyAlignment="1">
      <alignment horizontal="center"/>
    </xf>
    <xf fontId="0" fillId="13" borderId="5" numFmtId="164" xfId="2" applyNumberFormat="1" applyFill="1" applyBorder="1" applyAlignment="1">
      <alignment horizontal="center"/>
    </xf>
    <xf fontId="0" fillId="13" borderId="2" numFmtId="164" xfId="2" applyNumberFormat="1" applyFill="1" applyBorder="1"/>
    <xf fontId="0" fillId="13" borderId="2" numFmtId="164" xfId="2" applyNumberFormat="1" applyFill="1" applyBorder="1" applyAlignment="1">
      <alignment horizontal="center"/>
    </xf>
    <xf fontId="6" fillId="13" borderId="2" numFmtId="164" xfId="2" applyNumberFormat="1" applyFont="1" applyFill="1" applyBorder="1"/>
    <xf fontId="0" fillId="14" borderId="3" numFmtId="164" xfId="2" applyNumberFormat="1" applyFill="1" applyBorder="1" applyAlignment="1">
      <alignment horizontal="center"/>
    </xf>
    <xf fontId="0" fillId="14" borderId="5" numFmtId="164" xfId="2" applyNumberFormat="1" applyFill="1" applyBorder="1" applyAlignment="1">
      <alignment horizontal="center"/>
    </xf>
    <xf fontId="0" fillId="14" borderId="2" numFmtId="164" xfId="2" applyNumberFormat="1" applyFill="1" applyBorder="1"/>
    <xf fontId="0" fillId="14" borderId="2" numFmtId="164" xfId="2" applyNumberFormat="1" applyFill="1" applyBorder="1" applyAlignment="1">
      <alignment horizontal="center"/>
    </xf>
    <xf fontId="6" fillId="14" borderId="2" numFmtId="164" xfId="2" applyNumberFormat="1" applyFont="1" applyFill="1" applyBorder="1"/>
    <xf fontId="6" fillId="0" borderId="0" numFmtId="164" xfId="2" applyNumberFormat="1" applyFont="1" applyAlignment="1">
      <alignment horizontal="center"/>
    </xf>
    <xf fontId="4" fillId="4" borderId="0" numFmtId="164" xfId="2" applyNumberFormat="1" applyFont="1" applyFill="1"/>
    <xf fontId="0" fillId="0" borderId="6" numFmtId="0" xfId="2" applyBorder="1" applyAlignment="1">
      <alignment horizontal="left" vertical="top" wrapText="1"/>
    </xf>
    <xf fontId="0" fillId="0" borderId="7" numFmtId="0" xfId="2" applyBorder="1" applyAlignment="1">
      <alignment horizontal="left" vertical="top" wrapText="1"/>
    </xf>
    <xf fontId="0" fillId="0" borderId="8" numFmtId="0" xfId="2" applyBorder="1" applyAlignment="1">
      <alignment horizontal="left" vertical="top" wrapText="1"/>
    </xf>
    <xf fontId="0" fillId="0" borderId="9" numFmtId="0" xfId="2" applyBorder="1" applyAlignment="1">
      <alignment horizontal="left" vertical="top" wrapText="1"/>
    </xf>
    <xf fontId="0" fillId="0" borderId="0" numFmtId="0" xfId="2" applyAlignment="1">
      <alignment horizontal="left" vertical="top" wrapText="1"/>
    </xf>
    <xf fontId="0" fillId="0" borderId="10" numFmtId="0" xfId="2" applyBorder="1" applyAlignment="1">
      <alignment horizontal="left" vertical="top" wrapText="1"/>
    </xf>
    <xf fontId="0" fillId="0" borderId="11" numFmtId="0" xfId="2" applyBorder="1" applyAlignment="1">
      <alignment horizontal="left" vertical="top" wrapText="1"/>
    </xf>
    <xf fontId="0" fillId="0" borderId="12" numFmtId="0" xfId="2" applyBorder="1" applyAlignment="1">
      <alignment horizontal="left" vertical="top" wrapText="1"/>
    </xf>
    <xf fontId="0" fillId="0" borderId="13" numFmtId="0" xfId="2" applyBorder="1" applyAlignment="1">
      <alignment horizontal="left" vertical="top" wrapText="1"/>
    </xf>
    <xf fontId="3" fillId="3" borderId="14" numFmtId="164" xfId="5" applyNumberFormat="1" applyFont="1" applyFill="1" applyBorder="1"/>
    <xf fontId="20" fillId="4" borderId="1" numFmtId="164" xfId="5" applyNumberFormat="1" applyFont="1" applyFill="1" applyBorder="1"/>
    <xf fontId="20" fillId="0" borderId="0" numFmtId="164" xfId="1" applyNumberFormat="1" applyFont="1"/>
  </cellXfs>
  <cellStyles count="10">
    <cellStyle name="Comma" xfId="1" builtinId="3"/>
    <cellStyle name="Comma 2" xfId="2"/>
    <cellStyle name="Comma 3" xfId="3"/>
    <cellStyle name="Good" xfId="4" builtinId="26"/>
    <cellStyle name="Input" xfId="5" builtinId="20"/>
    <cellStyle name="Normal" xfId="0" builtinId="0"/>
    <cellStyle name="Normal 2" xfId="6"/>
    <cellStyle name="Normal 3" xfId="7"/>
    <cellStyle name="Per cent 2" xfId="8"/>
    <cellStyle name="Percent 2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6.xml"/><Relationship  Id="rId11" Type="http://schemas.openxmlformats.org/officeDocument/2006/relationships/theme" Target="theme/theme1.xml"/><Relationship  Id="rId12" Type="http://schemas.openxmlformats.org/officeDocument/2006/relationships/sharedStrings" Target="sharedStrings.xml"/><Relationship  Id="rId13" Type="http://schemas.openxmlformats.org/officeDocument/2006/relationships/styles" Target="styles.xml"/><Relationship  Id="rId2" Type="http://schemas.openxmlformats.org/officeDocument/2006/relationships/customXml" Target="../customXml/item1.xml"/><Relationship  Id="rId3" Type="http://schemas.openxmlformats.org/officeDocument/2006/relationships/customXml" Target="../customXml/item2.xml"/><Relationship  Id="rId4" Type="http://schemas.openxmlformats.org/officeDocument/2006/relationships/customXml" Target="../customXml/item3.xml"/><Relationship  Id="rId5" Type="http://schemas.openxmlformats.org/officeDocument/2006/relationships/worksheet" Target="worksheets/sheet1.xml"/><Relationship  Id="rId6" Type="http://schemas.openxmlformats.org/officeDocument/2006/relationships/worksheet" Target="worksheets/sheet2.xml"/><Relationship  Id="rId7" Type="http://schemas.openxmlformats.org/officeDocument/2006/relationships/worksheet" Target="worksheets/sheet3.xml"/><Relationship  Id="rId8" Type="http://schemas.openxmlformats.org/officeDocument/2006/relationships/worksheet" Target="worksheets/sheet4.xml"/><Relationship  Id="rId9" Type="http://schemas.openxmlformats.org/officeDocument/2006/relationships/worksheet" Target="worksheets/sheet5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10</xdr:row>
      <xdr:rowOff>148167</xdr:rowOff>
    </xdr:from>
    <xdr:to>
      <xdr:col>6</xdr:col>
      <xdr:colOff>321732</xdr:colOff>
      <xdr:row>29</xdr:row>
      <xdr:rowOff>154102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2194278"/>
          <a:ext cx="7772400" cy="38935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7</xdr:col>
      <xdr:colOff>521121</xdr:colOff>
      <xdr:row>9</xdr:row>
      <xdr:rowOff>59065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0"/>
          <a:ext cx="6973273" cy="184810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</xdr:col>
      <xdr:colOff>47625</xdr:colOff>
      <xdr:row>11</xdr:row>
      <xdr:rowOff>47625</xdr:rowOff>
    </xdr:from>
    <xdr:to>
      <xdr:col>8</xdr:col>
      <xdr:colOff>523875</xdr:colOff>
      <xdr:row>47</xdr:row>
      <xdr:rowOff>123824</xdr:rowOff>
    </xdr:to>
    <xdr:sp>
      <xdr:nvSpPr>
        <xdr:cNvPr id="2" name="TextBox 1"/>
        <xdr:cNvSpPr txBox="1"/>
      </xdr:nvSpPr>
      <xdr:spPr bwMode="auto">
        <a:xfrm>
          <a:off x="714375" y="5800725"/>
          <a:ext cx="8105775" cy="693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FF0000"/>
              </a:solidFill>
              <a:latin typeface="Calibri"/>
              <a:cs typeface="Calibri"/>
            </a:rPr>
            <a:t>What are the characteristics of each peer that make it similar to or different from JB Hi-Fi? Record your observations in bullet points.</a:t>
          </a: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FF0000"/>
              </a:solidFill>
              <a:latin typeface="Calibri"/>
              <a:cs typeface="Calibri"/>
            </a:rPr>
            <a:t>Harvey Norman:</a:t>
          </a: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FF0000"/>
              </a:solidFill>
              <a:latin typeface="Calibri"/>
              <a:cs typeface="Calibri"/>
            </a:rPr>
            <a:t>Nick Scali:</a:t>
          </a:r>
          <a:endParaRPr/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endParaRPr lang="en-US" sz="1100" b="1" i="0" u="sng" strike="noStrike">
            <a:solidFill>
              <a:srgbClr val="FF0000"/>
            </a:solidFill>
            <a:latin typeface="Calibri"/>
            <a:cs typeface="Calibri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  <a:defRPr/>
          </a:pPr>
          <a:r>
            <a:rPr lang="en-US" sz="1100" b="1" i="0" u="sng" strike="noStrike">
              <a:solidFill>
                <a:srgbClr val="FF0000"/>
              </a:solidFill>
              <a:latin typeface="Calibri"/>
              <a:cs typeface="Calibri"/>
            </a:rPr>
            <a:t>Best Buy:</a:t>
          </a:r>
          <a:endParaRPr lang="en-US" sz="1100" b="1" u="sng">
            <a:solidFill>
              <a:schemeClr val="dk1"/>
            </a:solidFill>
            <a:latin typeface="Calibri"/>
            <a:cs typeface="Calibri"/>
          </a:endParaRPr>
        </a:p>
        <a:p>
          <a:pPr marL="0" indent="0">
            <a:defRPr/>
          </a:pPr>
          <a:endParaRPr lang="en-US" sz="1100" b="1">
            <a:solidFill>
              <a:schemeClr val="dk1"/>
            </a:solidFill>
            <a:latin typeface="Calibri"/>
            <a:cs typeface="Calibri"/>
          </a:endParaRPr>
        </a:p>
        <a:p>
          <a:pPr marL="0" indent="0">
            <a:defRPr/>
          </a:pPr>
          <a:endParaRPr lang="en-US" sz="1100">
            <a:solidFill>
              <a:schemeClr val="dk1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1</xdr:col>
      <xdr:colOff>76200</xdr:colOff>
      <xdr:row>8</xdr:row>
      <xdr:rowOff>0</xdr:rowOff>
    </xdr:from>
    <xdr:to>
      <xdr:col>8</xdr:col>
      <xdr:colOff>353060</xdr:colOff>
      <xdr:row>10</xdr:row>
      <xdr:rowOff>188594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742950" y="5162550"/>
          <a:ext cx="7905750" cy="57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8</xdr:col>
      <xdr:colOff>515834</xdr:colOff>
      <xdr:row>0</xdr:row>
      <xdr:rowOff>0</xdr:rowOff>
    </xdr:from>
    <xdr:to>
      <xdr:col>14</xdr:col>
      <xdr:colOff>69641</xdr:colOff>
      <xdr:row>22</xdr:row>
      <xdr:rowOff>69215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0675834" y="0"/>
          <a:ext cx="4535382" cy="4458123"/>
        </a:xfrm>
        <a:prstGeom prst="rect">
          <a:avLst/>
        </a:prstGeom>
      </xdr:spPr>
    </xdr:pic>
    <xdr:clientData/>
  </xdr:twoCellAnchor>
  <xdr:twoCellAnchor editAs="oneCell">
    <xdr:from>
      <xdr:col>8</xdr:col>
      <xdr:colOff>705699</xdr:colOff>
      <xdr:row>22</xdr:row>
      <xdr:rowOff>41910</xdr:rowOff>
    </xdr:from>
    <xdr:to>
      <xdr:col>14</xdr:col>
      <xdr:colOff>302686</xdr:colOff>
      <xdr:row>34</xdr:row>
      <xdr:rowOff>38100</xdr:rowOff>
    </xdr:to>
    <xdr:pic>
      <xdr:nvPicPr>
        <xdr:cNvPr id="3" name="Picture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0865699" y="4427643"/>
          <a:ext cx="4575387" cy="233299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133350</xdr:rowOff>
    </xdr:from>
    <xdr:to>
      <xdr:col>6</xdr:col>
      <xdr:colOff>38100</xdr:colOff>
      <xdr:row>5</xdr:row>
      <xdr:rowOff>47625</xdr:rowOff>
    </xdr:to>
    <xdr:pic>
      <xdr:nvPicPr>
        <xdr:cNvPr id="2" name="Picture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0" y="133350"/>
          <a:ext cx="6162675" cy="914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133350</xdr:rowOff>
    </xdr:from>
    <xdr:to>
      <xdr:col>5</xdr:col>
      <xdr:colOff>800100</xdr:colOff>
      <xdr:row>18</xdr:row>
      <xdr:rowOff>19050</xdr:rowOff>
    </xdr:to>
    <xdr:pic>
      <xdr:nvPicPr>
        <xdr:cNvPr id="4" name="Picture 3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0" y="2933699"/>
          <a:ext cx="6096000" cy="6858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c={7c469d21-08e4-46b0-9221-fd68d34181d1}" id="{E8F9F097-C107-49F5-59DF-3B3EE6F3C826}"/>
  <person displayName="tc={983bd259-2a7f-40e6-9360-ba4d1212700b}" id="{A668B573-FB34-4BD4-E2DE-8C98BDC34FB5}"/>
  <person displayName="tc={21867be2-f605-412d-bb33-4d2c7b53a4f3}" id="{EB7A149A-198F-3855-9B42-EA4F06DEBAA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4-03-10T11:49:43.92Z" personId="{e8f9f097-c107-49f5-59df-3b3ee6f3c826}" id="{7c469d21-08e4-46b0-9221-fd68d34181d1}" done="0">
    <text xml:space="preserve">1. Access the spreadsheet titled “JB Hi-Fi CCA_Benchmarking” on Moodle and complete the table. 
This table requires key dimensions across business and financial profiles to benchmark Harvey Norman, Nick Scali, and Best Buy against JB Hi-Fi. 
Most information can be sourced from Yahoo Finance. 
Here is some guidance:
</text>
  </threadedComment>
  <threadedComment ref="O2" dT="2024-03-10T11:43:16.88Z" personId="{a668b573-fb34-4bd4-e2de-8c98bdc34fb5}" id="{983bd259-2a7f-40e6-9360-ba4d1212700b}" done="0">
    <text xml:space="preserve">Calculate and average the revenue growth over the past three years. Revenue growth is the percentage change in revenue year-on-year.
</text>
  </threadedComment>
  <threadedComment ref="P2" dT="2024-03-10T11:44:11.41Z" personId="{eb7a149a-198f-3855-9b42-ea4f06debaa5}" id="{21867be2-f605-412d-bb33-4d2c7b53a4f3}" done="0">
    <text xml:space="preserve">Calculate and average the EPS growth over the past three years.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drawing" Target="../drawings/drawing3.xml"/><Relationship  Id="rId4" Type="http://schemas.openxmlformats.org/officeDocument/2006/relationships/vmlDrawing" Target="../drawings/vmlDrawing1.v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90" workbookViewId="0">
      <selection activeCell="B17" activeCellId="0" sqref="B17"/>
    </sheetView>
  </sheetViews>
  <sheetFormatPr defaultColWidth="10.875" defaultRowHeight="15.6"/>
  <cols>
    <col bestFit="1" customWidth="1" min="1" max="1" style="1" width="59.375"/>
    <col bestFit="1" customWidth="1" min="2" max="2" style="1" width="17"/>
    <col bestFit="1" customWidth="1" min="3" max="3" style="1" width="21"/>
    <col min="4" max="16384" style="1" width="10.875"/>
  </cols>
  <sheetData>
    <row r="1">
      <c r="A1" s="2" t="s">
        <v>0</v>
      </c>
      <c r="M1" s="3" t="s">
        <v>1</v>
      </c>
    </row>
    <row r="2">
      <c r="A2" s="4" t="s">
        <v>2</v>
      </c>
      <c r="B2" s="4" t="s">
        <v>3</v>
      </c>
      <c r="C2" s="4" t="s">
        <v>4</v>
      </c>
      <c r="M2" s="3" t="s">
        <v>5</v>
      </c>
    </row>
    <row r="3">
      <c r="A3" s="5" t="s">
        <v>6</v>
      </c>
      <c r="B3" s="5"/>
      <c r="C3" s="5"/>
      <c r="D3" s="1" t="s">
        <v>7</v>
      </c>
      <c r="M3" s="3" t="s">
        <v>8</v>
      </c>
    </row>
    <row r="4">
      <c r="A4" s="5" t="s">
        <v>9</v>
      </c>
      <c r="B4" s="5"/>
      <c r="C4" s="5"/>
      <c r="M4" s="3"/>
    </row>
    <row r="5">
      <c r="A5" s="5" t="s">
        <v>10</v>
      </c>
      <c r="B5" s="5"/>
      <c r="C5" s="5"/>
      <c r="M5" s="3" t="s">
        <v>11</v>
      </c>
    </row>
    <row r="6">
      <c r="A6" s="5" t="s">
        <v>12</v>
      </c>
      <c r="B6" s="5"/>
      <c r="C6" s="5"/>
      <c r="M6" s="3" t="s">
        <v>13</v>
      </c>
    </row>
    <row r="7">
      <c r="A7" s="5" t="s">
        <v>14</v>
      </c>
      <c r="B7" s="5"/>
      <c r="C7" s="5"/>
      <c r="M7" s="3"/>
    </row>
    <row r="8">
      <c r="A8" s="5" t="s">
        <v>15</v>
      </c>
      <c r="B8" s="5"/>
      <c r="C8" s="5"/>
    </row>
    <row r="9">
      <c r="A9" s="5" t="s">
        <v>16</v>
      </c>
      <c r="B9" s="5"/>
      <c r="C9" s="5"/>
    </row>
    <row r="10">
      <c r="A10" s="5" t="s">
        <v>17</v>
      </c>
      <c r="B10" s="5"/>
      <c r="C10" s="5"/>
    </row>
    <row r="11">
      <c r="A11" s="5" t="s">
        <v>18</v>
      </c>
      <c r="B11" s="5"/>
      <c r="C11" s="5"/>
    </row>
    <row r="12">
      <c r="A12" s="5" t="s">
        <v>19</v>
      </c>
      <c r="B12" s="5"/>
      <c r="C12" s="5"/>
    </row>
    <row r="15">
      <c r="A15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4F00DE-0078-4BDA-9328-0050008400A7}" type="list" allowBlank="1" errorStyle="stop" imeMode="noControl" operator="between" showDropDown="0" showErrorMessage="1" showInputMessage="1">
          <x14:formula1>
            <xm:f>$M$1:$M$3</xm:f>
          </x14:formula1>
          <xm:sqref>B3:B12</xm:sqref>
        </x14:dataValidation>
        <x14:dataValidation xr:uid="{00B400D6-00DA-4AF0-8D07-008B00F00051}" type="list" allowBlank="1" errorStyle="stop" imeMode="noControl" operator="between" showDropDown="0" showErrorMessage="1" showInputMessage="1">
          <x14:formula1>
            <xm:f>$M$5:$M$6</xm:f>
          </x14:formula1>
          <xm:sqref>C3:C12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80" workbookViewId="0">
      <selection activeCell="H3" activeCellId="0" sqref="H3"/>
    </sheetView>
  </sheetViews>
  <sheetFormatPr defaultColWidth="10.875" defaultRowHeight="15.6"/>
  <cols>
    <col bestFit="1" customWidth="1" min="1" max="1" style="1" width="12.5"/>
    <col bestFit="1" customWidth="1" min="2" max="2" style="1" width="18.125"/>
    <col bestFit="1" customWidth="1" min="3" max="3" style="1" width="19.125"/>
    <col bestFit="1" customWidth="1" min="4" max="4" style="1" width="18.375"/>
    <col bestFit="1" customWidth="1" min="5" max="5" style="1" width="18.875"/>
    <col min="6" max="16384" style="1" width="10.875"/>
  </cols>
  <sheetData>
    <row r="1">
      <c r="A1" s="2" t="s">
        <v>20</v>
      </c>
    </row>
    <row r="2">
      <c r="A2" s="4" t="s">
        <v>2</v>
      </c>
      <c r="B2" s="4" t="s">
        <v>21</v>
      </c>
      <c r="C2" s="4" t="s">
        <v>1</v>
      </c>
      <c r="D2" s="4" t="s">
        <v>5</v>
      </c>
      <c r="E2" s="4" t="s">
        <v>8</v>
      </c>
    </row>
    <row r="3">
      <c r="A3" s="5" t="s">
        <v>22</v>
      </c>
      <c r="B3" s="5"/>
      <c r="C3" s="5"/>
      <c r="D3" s="5"/>
      <c r="E3" s="5"/>
      <c r="G3" s="1" t="s">
        <v>23</v>
      </c>
    </row>
    <row r="4">
      <c r="A4" s="5" t="s">
        <v>24</v>
      </c>
      <c r="B4" s="5"/>
      <c r="C4" s="5"/>
      <c r="D4" s="5"/>
      <c r="E4" s="5"/>
    </row>
    <row r="5">
      <c r="A5" s="5" t="s">
        <v>25</v>
      </c>
      <c r="B5" s="5"/>
      <c r="C5" s="5"/>
      <c r="D5" s="5"/>
      <c r="E5" s="5"/>
    </row>
    <row r="6">
      <c r="A6" s="5" t="s">
        <v>26</v>
      </c>
      <c r="B6" s="5"/>
      <c r="C6" s="5"/>
      <c r="D6" s="5"/>
      <c r="E6" s="5"/>
    </row>
    <row r="7">
      <c r="A7" s="5" t="s">
        <v>27</v>
      </c>
      <c r="B7" s="5"/>
      <c r="C7" s="5"/>
      <c r="D7" s="5"/>
      <c r="E7" s="5"/>
    </row>
    <row r="8">
      <c r="A8" s="5" t="s">
        <v>28</v>
      </c>
      <c r="B8" s="5"/>
      <c r="C8" s="5"/>
      <c r="D8" s="5"/>
      <c r="E8" s="5"/>
    </row>
    <row r="9">
      <c r="A9" s="5" t="s">
        <v>29</v>
      </c>
      <c r="B9" s="5"/>
      <c r="C9" s="5"/>
      <c r="D9" s="5"/>
      <c r="E9" s="5"/>
    </row>
    <row r="10">
      <c r="A10" s="5" t="s">
        <v>30</v>
      </c>
      <c r="B10" s="5"/>
      <c r="C10" s="5"/>
      <c r="D10" s="5"/>
      <c r="E10" s="5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A12" activeCellId="0" sqref="A12"/>
    </sheetView>
  </sheetViews>
  <sheetFormatPr defaultColWidth="10.875" defaultRowHeight="15.6"/>
  <cols>
    <col bestFit="1" customWidth="1" min="1" max="1" style="7" width="19.5"/>
    <col min="2" max="16384" style="7" width="10.875"/>
  </cols>
  <sheetData>
    <row r="11">
      <c r="A11" s="8" t="s">
        <v>31</v>
      </c>
    </row>
    <row r="13">
      <c r="A13" s="9"/>
      <c r="B13" s="10" t="s">
        <v>32</v>
      </c>
      <c r="C13" s="10" t="s">
        <v>33</v>
      </c>
      <c r="D13" s="10" t="s">
        <v>34</v>
      </c>
      <c r="E13" s="10" t="s">
        <v>35</v>
      </c>
    </row>
    <row r="14">
      <c r="A14" s="9" t="s">
        <v>36</v>
      </c>
      <c r="B14" s="9">
        <v>12</v>
      </c>
      <c r="C14" s="9">
        <v>11</v>
      </c>
      <c r="D14" s="9">
        <v>12.5</v>
      </c>
      <c r="E14" s="9">
        <v>10</v>
      </c>
    </row>
    <row r="15">
      <c r="A15" s="9" t="s">
        <v>37</v>
      </c>
      <c r="B15" s="9">
        <v>19</v>
      </c>
      <c r="C15" s="9">
        <v>18</v>
      </c>
      <c r="D15" s="9">
        <v>20</v>
      </c>
      <c r="E15" s="9">
        <v>17</v>
      </c>
    </row>
    <row r="17">
      <c r="A17" s="9"/>
      <c r="B17" s="10" t="s">
        <v>38</v>
      </c>
    </row>
    <row r="18">
      <c r="A18" s="9" t="s">
        <v>39</v>
      </c>
      <c r="B18" s="9">
        <v>2</v>
      </c>
    </row>
    <row r="19">
      <c r="A19" s="9" t="s">
        <v>40</v>
      </c>
      <c r="B19" s="9">
        <v>300</v>
      </c>
    </row>
    <row r="20">
      <c r="A20" s="9" t="s">
        <v>41</v>
      </c>
      <c r="B20" s="9">
        <v>30</v>
      </c>
    </row>
    <row r="21">
      <c r="A21" s="9" t="s">
        <v>42</v>
      </c>
      <c r="B21" s="9">
        <v>40</v>
      </c>
    </row>
    <row r="22">
      <c r="A22" s="9" t="s">
        <v>43</v>
      </c>
      <c r="B22" s="9">
        <v>100</v>
      </c>
    </row>
    <row r="24">
      <c r="A24" s="11" t="s">
        <v>44</v>
      </c>
    </row>
    <row r="25">
      <c r="A25" s="9"/>
      <c r="B25" s="10" t="s">
        <v>32</v>
      </c>
      <c r="C25" s="10" t="s">
        <v>33</v>
      </c>
      <c r="D25" s="10" t="s">
        <v>34</v>
      </c>
      <c r="E25" s="10" t="s">
        <v>35</v>
      </c>
    </row>
    <row r="26">
      <c r="A26" s="9" t="s">
        <v>36</v>
      </c>
      <c r="B26" s="9">
        <v>12</v>
      </c>
      <c r="C26" s="9">
        <v>11</v>
      </c>
      <c r="D26" s="9">
        <v>12.5</v>
      </c>
      <c r="E26" s="9">
        <v>10</v>
      </c>
    </row>
    <row r="27">
      <c r="A27" s="9" t="s">
        <v>45</v>
      </c>
      <c r="B27" s="12"/>
      <c r="C27" s="12"/>
      <c r="D27" s="12"/>
      <c r="E27" s="12"/>
    </row>
    <row r="28">
      <c r="A28" s="9" t="s">
        <v>46</v>
      </c>
      <c r="B28" s="12"/>
      <c r="C28" s="12"/>
      <c r="D28" s="12"/>
      <c r="E28" s="12"/>
    </row>
    <row r="29">
      <c r="A29" s="9" t="s">
        <v>47</v>
      </c>
      <c r="B29" s="12"/>
      <c r="C29" s="12"/>
      <c r="D29" s="12"/>
      <c r="E29" s="12"/>
    </row>
    <row r="30">
      <c r="A30" s="11" t="s">
        <v>48</v>
      </c>
      <c r="B30" s="13"/>
      <c r="C30" s="11" t="s">
        <v>49</v>
      </c>
      <c r="D30" s="13"/>
    </row>
    <row r="32">
      <c r="A32" s="11" t="s">
        <v>50</v>
      </c>
    </row>
    <row r="33">
      <c r="A33" s="9"/>
      <c r="B33" s="10" t="s">
        <v>32</v>
      </c>
      <c r="C33" s="10" t="s">
        <v>33</v>
      </c>
      <c r="D33" s="10" t="s">
        <v>34</v>
      </c>
      <c r="E33" s="10" t="s">
        <v>35</v>
      </c>
    </row>
    <row r="34">
      <c r="A34" s="9" t="s">
        <v>37</v>
      </c>
      <c r="B34" s="9">
        <v>19</v>
      </c>
      <c r="C34" s="9">
        <v>18</v>
      </c>
      <c r="D34" s="9">
        <v>20</v>
      </c>
      <c r="E34" s="9">
        <v>17</v>
      </c>
    </row>
    <row r="35">
      <c r="A35" s="9" t="s">
        <v>47</v>
      </c>
      <c r="B35" s="12"/>
      <c r="C35" s="12"/>
      <c r="D35" s="12"/>
      <c r="E35" s="12"/>
    </row>
    <row r="37">
      <c r="A37" s="11" t="s">
        <v>48</v>
      </c>
      <c r="B37" s="13"/>
      <c r="C37" s="11" t="s">
        <v>49</v>
      </c>
      <c r="D37" s="13"/>
    </row>
    <row r="39">
      <c r="A39" s="11" t="s">
        <v>51</v>
      </c>
      <c r="B39" s="14"/>
      <c r="C39" s="11" t="s">
        <v>49</v>
      </c>
      <c r="D39" s="14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2" topLeftCell="B3" activePane="bottomRight" state="frozen"/>
      <selection activeCell="F55" activeCellId="0" sqref="F55"/>
    </sheetView>
  </sheetViews>
  <sheetFormatPr defaultColWidth="9.625" defaultRowHeight="14.449999999999999"/>
  <cols>
    <col customWidth="1" min="1" max="1" style="15" width="8.625"/>
    <col customWidth="1" min="2" max="2" style="15" width="6.5"/>
    <col customWidth="1" min="3" max="3" style="15" width="32.5"/>
    <col customWidth="1" min="4" max="4" style="15" width="11.625"/>
    <col customWidth="1" min="5" max="5" style="15" width="9.5"/>
    <col customWidth="1" min="6" max="6" style="15" width="15.125"/>
    <col customWidth="1" min="7" max="7" style="15" width="16"/>
    <col customWidth="1" min="8" max="8" style="15" width="8.875"/>
    <col customWidth="1" min="9" max="9" style="15" width="10.125"/>
    <col customWidth="1" min="10" max="10" style="15" width="11.625"/>
    <col min="11" max="11" style="15" width="9.625"/>
    <col customWidth="1" min="12" max="13" style="15" width="13"/>
    <col customWidth="1" min="14" max="14" style="15" width="13.125"/>
    <col customWidth="1" min="15" max="15" style="15" width="16.375"/>
    <col customWidth="1" min="16" max="16" style="15" width="16.125"/>
    <col customWidth="1" min="17" max="17" style="15" width="13.125"/>
    <col min="18" max="16384" style="15" width="9.625"/>
  </cols>
  <sheetData>
    <row r="1">
      <c r="A1" s="16" t="s">
        <v>52</v>
      </c>
      <c r="B1" s="17"/>
      <c r="C1" s="17"/>
      <c r="D1" s="17"/>
      <c r="E1" s="17"/>
      <c r="F1" s="17"/>
      <c r="G1" s="17"/>
      <c r="H1" s="18"/>
      <c r="I1" s="19" t="s">
        <v>53</v>
      </c>
      <c r="J1" s="19"/>
      <c r="K1" s="19"/>
      <c r="L1" s="20" t="s">
        <v>54</v>
      </c>
      <c r="M1" s="20"/>
      <c r="N1" s="20"/>
      <c r="O1" s="21" t="s">
        <v>55</v>
      </c>
      <c r="P1" s="21"/>
      <c r="Q1" s="22" t="s">
        <v>56</v>
      </c>
    </row>
    <row r="2" ht="116.09999999999999">
      <c r="A2" s="23" t="s">
        <v>57</v>
      </c>
      <c r="B2" s="23" t="s">
        <v>58</v>
      </c>
      <c r="C2" s="24" t="s">
        <v>59</v>
      </c>
      <c r="D2" s="24" t="s">
        <v>60</v>
      </c>
      <c r="E2" s="24" t="s">
        <v>61</v>
      </c>
      <c r="F2" s="24" t="s">
        <v>62</v>
      </c>
      <c r="G2" s="24" t="s">
        <v>63</v>
      </c>
      <c r="H2" s="24" t="s">
        <v>64</v>
      </c>
      <c r="I2" s="25" t="s">
        <v>65</v>
      </c>
      <c r="J2" s="25" t="s">
        <v>66</v>
      </c>
      <c r="K2" s="25" t="s">
        <v>67</v>
      </c>
      <c r="L2" s="26" t="s">
        <v>68</v>
      </c>
      <c r="M2" s="26" t="s">
        <v>69</v>
      </c>
      <c r="N2" s="26" t="s">
        <v>70</v>
      </c>
      <c r="O2" s="27" t="s">
        <v>71</v>
      </c>
      <c r="P2" s="27" t="s">
        <v>72</v>
      </c>
      <c r="Q2" s="28" t="s">
        <v>73</v>
      </c>
    </row>
    <row r="3" ht="101.45">
      <c r="A3" s="29" t="s">
        <v>74</v>
      </c>
      <c r="B3" s="30" t="s">
        <v>75</v>
      </c>
      <c r="C3" s="31" t="s">
        <v>76</v>
      </c>
      <c r="D3" s="32" t="s">
        <v>77</v>
      </c>
      <c r="E3" s="32" t="s">
        <v>78</v>
      </c>
      <c r="F3" s="32" t="s">
        <v>79</v>
      </c>
      <c r="G3" s="32" t="s">
        <v>80</v>
      </c>
      <c r="H3" s="32" t="s">
        <v>81</v>
      </c>
      <c r="I3" s="33">
        <v>8.5700000000000003</v>
      </c>
      <c r="J3" s="33">
        <v>8.8300000000000001</v>
      </c>
      <c r="K3" s="33">
        <v>3.8799999999999999</v>
      </c>
      <c r="L3" s="34">
        <v>0.1069</v>
      </c>
      <c r="M3" s="34">
        <v>0.29239999999999999</v>
      </c>
      <c r="N3" s="34">
        <v>0.043999999999999997</v>
      </c>
      <c r="O3" s="34">
        <v>0.0465</v>
      </c>
      <c r="P3" s="34">
        <v>0.25640000000000002</v>
      </c>
      <c r="Q3" s="34">
        <v>0.43390000000000001</v>
      </c>
    </row>
    <row r="4" ht="29.100000000000001">
      <c r="A4" s="35" t="s">
        <v>82</v>
      </c>
      <c r="B4" s="36" t="s">
        <v>83</v>
      </c>
      <c r="C4" s="37"/>
      <c r="D4" s="38"/>
      <c r="E4" s="38"/>
      <c r="F4" s="38"/>
      <c r="G4" s="38"/>
      <c r="H4" s="38"/>
      <c r="I4" s="39"/>
      <c r="J4" s="39"/>
      <c r="K4" s="40"/>
      <c r="L4" s="41"/>
      <c r="M4" s="41"/>
      <c r="N4" s="41"/>
      <c r="O4" s="41"/>
      <c r="P4" s="41"/>
      <c r="Q4" s="41"/>
    </row>
    <row r="5">
      <c r="A5" s="35" t="s">
        <v>84</v>
      </c>
      <c r="B5" s="36" t="s">
        <v>85</v>
      </c>
      <c r="C5" s="37"/>
      <c r="D5" s="38"/>
      <c r="E5" s="38"/>
      <c r="F5" s="38"/>
      <c r="G5" s="38"/>
      <c r="H5" s="38"/>
      <c r="I5" s="39"/>
      <c r="J5" s="39"/>
      <c r="K5" s="40"/>
      <c r="L5" s="41"/>
      <c r="M5" s="41"/>
      <c r="N5" s="41"/>
      <c r="O5" s="41"/>
      <c r="P5" s="41"/>
      <c r="Q5" s="41"/>
    </row>
    <row r="6" ht="96.950000000000003" customHeight="1">
      <c r="A6" s="35" t="s">
        <v>86</v>
      </c>
      <c r="B6" s="36" t="s">
        <v>87</v>
      </c>
      <c r="C6" s="37"/>
      <c r="D6" s="38"/>
      <c r="E6" s="38"/>
      <c r="F6" s="38"/>
      <c r="G6" s="38"/>
      <c r="H6" s="38"/>
      <c r="I6" s="39"/>
      <c r="J6" s="39"/>
      <c r="K6" s="40"/>
      <c r="L6" s="41"/>
      <c r="M6" s="41"/>
      <c r="N6" s="41"/>
      <c r="O6" s="41"/>
      <c r="P6" s="41"/>
      <c r="Q6" s="41"/>
    </row>
    <row r="7">
      <c r="I7" s="42"/>
      <c r="J7" s="42"/>
      <c r="K7" s="42"/>
      <c r="L7" s="43"/>
    </row>
    <row r="8">
      <c r="H8" s="42"/>
      <c r="I8" s="42"/>
      <c r="J8" s="42"/>
      <c r="K8" s="42"/>
      <c r="L8" s="43"/>
    </row>
    <row r="9" ht="15.6">
      <c r="H9" s="44"/>
      <c r="J9" s="45"/>
      <c r="K9" s="45"/>
      <c r="L9" s="45"/>
    </row>
    <row r="10">
      <c r="H10" s="42"/>
      <c r="I10" s="42"/>
      <c r="J10" s="42"/>
      <c r="K10" s="42"/>
      <c r="L10" s="43"/>
    </row>
    <row r="11" ht="15.6">
      <c r="H11" s="44"/>
      <c r="J11" s="45"/>
      <c r="K11" s="45"/>
      <c r="L11" s="45"/>
      <c r="M11" s="45"/>
      <c r="N11" s="45"/>
    </row>
    <row r="12">
      <c r="I12" s="44"/>
      <c r="L12" s="44"/>
    </row>
    <row r="15">
      <c r="K15" s="15" t="s">
        <v>88</v>
      </c>
    </row>
    <row r="17">
      <c r="K17" s="15" t="s">
        <v>89</v>
      </c>
    </row>
  </sheetData>
  <mergeCells count="4">
    <mergeCell ref="A1:H1"/>
    <mergeCell ref="I1:K1"/>
    <mergeCell ref="L1:N1"/>
    <mergeCell ref="O1:P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3"/>
  <legacy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3" zoomScale="90" workbookViewId="0">
      <selection activeCell="A39" activeCellId="0" sqref="A39:A41"/>
    </sheetView>
  </sheetViews>
  <sheetFormatPr defaultColWidth="10.875" defaultRowHeight="16.5"/>
  <cols>
    <col customWidth="1" min="1" max="1" style="46" width="36.125"/>
    <col bestFit="1" customWidth="1" min="2" max="2" style="46" width="20.125"/>
    <col bestFit="1" customWidth="1" min="3" max="3" style="46" width="14.625"/>
    <col customWidth="1" min="4" max="4" style="46" width="12.875"/>
    <col bestFit="1" customWidth="1" min="5" max="5" style="46" width="12.375"/>
    <col customWidth="1" min="6" max="6" style="46" width="15.375"/>
    <col min="7" max="16384" style="46" width="10.875"/>
  </cols>
  <sheetData>
    <row r="1" ht="18.600000000000001">
      <c r="A1" s="47" t="s">
        <v>90</v>
      </c>
      <c r="B1" s="46" t="s">
        <v>91</v>
      </c>
    </row>
    <row r="2" ht="18.600000000000001">
      <c r="A2" s="48"/>
    </row>
    <row r="3">
      <c r="A3" s="49"/>
      <c r="B3" s="50" t="s">
        <v>92</v>
      </c>
      <c r="C3" s="51" t="s">
        <v>93</v>
      </c>
      <c r="D3" s="52"/>
      <c r="E3" s="53"/>
    </row>
    <row r="4">
      <c r="A4" s="54"/>
      <c r="B4" s="55" t="s">
        <v>74</v>
      </c>
      <c r="C4" s="56" t="s">
        <v>82</v>
      </c>
      <c r="D4" s="56" t="s">
        <v>84</v>
      </c>
      <c r="E4" s="56" t="s">
        <v>86</v>
      </c>
    </row>
    <row r="5">
      <c r="A5" s="57" t="s">
        <v>94</v>
      </c>
      <c r="B5" s="58">
        <v>76.540000000000006</v>
      </c>
      <c r="C5" s="58">
        <v>5.1399999999999997</v>
      </c>
      <c r="D5" s="58">
        <v>15.949999999999999</v>
      </c>
      <c r="E5" s="58">
        <v>62.600000000000001</v>
      </c>
      <c r="F5" s="59" t="s">
        <v>95</v>
      </c>
    </row>
    <row r="6">
      <c r="A6" s="57" t="s">
        <v>96</v>
      </c>
      <c r="B6" s="60">
        <v>8570</v>
      </c>
      <c r="C6" s="60">
        <v>6430</v>
      </c>
      <c r="D6" s="60">
        <v>1380</v>
      </c>
      <c r="E6" s="60">
        <v>17260</v>
      </c>
      <c r="F6" s="59"/>
    </row>
    <row r="7">
      <c r="A7" s="57" t="s">
        <v>97</v>
      </c>
      <c r="B7" s="60">
        <v>8830</v>
      </c>
      <c r="C7" s="60">
        <v>8510</v>
      </c>
      <c r="D7" s="60">
        <v>1620</v>
      </c>
      <c r="E7" s="60">
        <v>15510</v>
      </c>
      <c r="F7" s="59"/>
    </row>
    <row r="8">
      <c r="A8" s="57" t="s">
        <v>98</v>
      </c>
      <c r="B8" s="61">
        <v>109.33398</v>
      </c>
      <c r="C8" s="62">
        <v>1246.0070000000001</v>
      </c>
      <c r="D8" s="61">
        <v>85.531000000000006</v>
      </c>
      <c r="E8" s="61">
        <v>211.40000000000001</v>
      </c>
      <c r="F8" s="59"/>
    </row>
    <row r="9" ht="15.6" customHeight="1">
      <c r="A9" s="63" t="s">
        <v>99</v>
      </c>
      <c r="B9" s="64">
        <v>10554.799999999999</v>
      </c>
      <c r="C9" s="64">
        <v>4121.4669999999996</v>
      </c>
      <c r="D9" s="64">
        <v>495.28300000000002</v>
      </c>
      <c r="E9" s="64">
        <v>41528</v>
      </c>
      <c r="F9" s="65" t="s">
        <v>100</v>
      </c>
    </row>
    <row r="10">
      <c r="A10" s="63" t="s">
        <v>101</v>
      </c>
      <c r="B10" s="66">
        <v>925.89999999999998</v>
      </c>
      <c r="C10" s="66">
        <v>1062.569</v>
      </c>
      <c r="D10" s="66">
        <v>157.49100000000001</v>
      </c>
      <c r="E10" s="66">
        <v>2212</v>
      </c>
      <c r="F10" s="65"/>
    </row>
    <row r="11">
      <c r="A11" s="63" t="s">
        <v>102</v>
      </c>
      <c r="B11" s="66">
        <v>670.39999999999998</v>
      </c>
      <c r="C11" s="66">
        <v>808.23599999999999</v>
      </c>
      <c r="D11" s="66">
        <v>104.235</v>
      </c>
      <c r="E11" s="66">
        <v>1346</v>
      </c>
      <c r="F11" s="65"/>
    </row>
    <row r="12">
      <c r="A12" s="63" t="s">
        <v>103</v>
      </c>
      <c r="B12" s="64">
        <v>462.39999999999998</v>
      </c>
      <c r="C12" s="66">
        <v>518.01599999999996</v>
      </c>
      <c r="D12" s="64">
        <v>57.676000000000002</v>
      </c>
      <c r="E12" s="64">
        <v>927</v>
      </c>
      <c r="F12" s="65"/>
    </row>
    <row r="13" ht="15.6" customHeight="1">
      <c r="A13" s="67" t="s">
        <v>104</v>
      </c>
      <c r="B13" s="68">
        <v>284.10000000000002</v>
      </c>
      <c r="C13" s="69">
        <v>279.30000000000001</v>
      </c>
      <c r="D13" s="68">
        <v>100.99299999999999</v>
      </c>
      <c r="E13" s="68">
        <v>1868</v>
      </c>
      <c r="F13" s="70" t="s">
        <v>105</v>
      </c>
    </row>
    <row r="14">
      <c r="A14" s="67" t="s">
        <v>106</v>
      </c>
      <c r="B14" s="68">
        <v>714.39999999999998</v>
      </c>
      <c r="C14" s="68">
        <v>2293.8519999999999</v>
      </c>
      <c r="D14" s="68">
        <v>316.13999999999999</v>
      </c>
      <c r="E14" s="68">
        <v>4053</v>
      </c>
      <c r="F14" s="70"/>
      <c r="S14" s="68"/>
    </row>
    <row r="15">
      <c r="A15" s="67" t="s">
        <v>107</v>
      </c>
      <c r="B15" s="68">
        <v>1616.5999999999999</v>
      </c>
      <c r="C15" s="69">
        <v>4802.942</v>
      </c>
      <c r="D15" s="68">
        <v>266.678</v>
      </c>
      <c r="E15" s="68">
        <v>2808</v>
      </c>
      <c r="F15" s="70"/>
    </row>
    <row r="16">
      <c r="F16" s="71"/>
    </row>
    <row r="17">
      <c r="A17" s="72" t="s">
        <v>108</v>
      </c>
    </row>
    <row r="19" ht="18.600000000000001">
      <c r="A19" s="47" t="s">
        <v>109</v>
      </c>
      <c r="F19" s="73" t="s">
        <v>110</v>
      </c>
    </row>
    <row r="20">
      <c r="A20" s="74" t="s">
        <v>111</v>
      </c>
      <c r="B20" s="75"/>
      <c r="C20" s="76" t="s">
        <v>82</v>
      </c>
      <c r="D20" s="76" t="s">
        <v>84</v>
      </c>
      <c r="E20" s="76" t="s">
        <v>86</v>
      </c>
      <c r="F20" s="77"/>
    </row>
    <row r="21">
      <c r="A21" s="78" t="s">
        <v>112</v>
      </c>
      <c r="B21" s="78"/>
      <c r="C21" s="78">
        <f>C6/C12</f>
        <v>12.412744007907092</v>
      </c>
      <c r="D21" s="78">
        <f>D6/D12</f>
        <v>23.926763298425687</v>
      </c>
      <c r="E21" s="78">
        <f>E6/E12</f>
        <v>18.619201725997844</v>
      </c>
      <c r="F21" s="77" t="s">
        <v>113</v>
      </c>
    </row>
    <row r="22">
      <c r="A22" s="78" t="s">
        <v>114</v>
      </c>
      <c r="B22" s="78"/>
      <c r="C22" s="78">
        <f>C6/C15</f>
        <v>1.3387627833107292</v>
      </c>
      <c r="D22" s="78">
        <f>D6/D15</f>
        <v>5.1747800718469463</v>
      </c>
      <c r="E22" s="78">
        <f>E6/E15</f>
        <v>6.1467236467236468</v>
      </c>
      <c r="F22" s="77" t="s">
        <v>115</v>
      </c>
    </row>
    <row r="23">
      <c r="A23" s="78" t="s">
        <v>116</v>
      </c>
      <c r="B23" s="78"/>
      <c r="C23" s="78">
        <f>C6/C9</f>
        <v>1.5601241014425205</v>
      </c>
      <c r="D23" s="78">
        <f>D6/D9</f>
        <v>2.7862858204299359</v>
      </c>
      <c r="E23" s="78">
        <f>E6/E9</f>
        <v>0.41562319398959741</v>
      </c>
      <c r="F23" s="77" t="s">
        <v>117</v>
      </c>
    </row>
    <row r="24">
      <c r="F24" s="79"/>
      <c r="G24" s="80"/>
    </row>
    <row r="25">
      <c r="A25" s="80" t="s">
        <v>118</v>
      </c>
      <c r="F25" s="77"/>
    </row>
    <row r="26">
      <c r="A26" s="81" t="s">
        <v>119</v>
      </c>
      <c r="B26" s="81"/>
      <c r="C26" s="82">
        <f>C21*B12</f>
        <v>5739.6528292562389</v>
      </c>
      <c r="D26" s="82">
        <f>D21*B12</f>
        <v>11063.735349192037</v>
      </c>
      <c r="E26" s="82">
        <f>E21*B12</f>
        <v>8609.5188781014022</v>
      </c>
      <c r="F26" s="77" t="s">
        <v>120</v>
      </c>
    </row>
    <row r="27">
      <c r="A27" s="81" t="s">
        <v>121</v>
      </c>
      <c r="B27" s="81"/>
      <c r="C27" s="83">
        <f>C26/B8</f>
        <v>52.496514160156238</v>
      </c>
      <c r="D27" s="83">
        <f>D26/B8</f>
        <v>101.19210285029446</v>
      </c>
      <c r="E27" s="83">
        <f>E26/B8</f>
        <v>78.745133746172982</v>
      </c>
      <c r="F27" s="77" t="s">
        <v>122</v>
      </c>
    </row>
    <row r="28">
      <c r="F28" s="77"/>
    </row>
    <row r="29">
      <c r="A29" s="80" t="s">
        <v>123</v>
      </c>
      <c r="F29" s="77"/>
    </row>
    <row r="30">
      <c r="A30" s="61" t="s">
        <v>119</v>
      </c>
      <c r="B30" s="61"/>
      <c r="C30" s="84">
        <f>C22*B15</f>
        <v>2164.2439155001248</v>
      </c>
      <c r="D30" s="84">
        <f>D22*B15</f>
        <v>8365.5494641477726</v>
      </c>
      <c r="E30" s="84">
        <f>E21*B15</f>
        <v>30099.801510248111</v>
      </c>
      <c r="F30" s="77" t="s">
        <v>124</v>
      </c>
    </row>
    <row r="31">
      <c r="A31" s="61" t="s">
        <v>121</v>
      </c>
      <c r="B31" s="61"/>
      <c r="C31" s="85">
        <f>C30/B8</f>
        <v>19.794796782300661</v>
      </c>
      <c r="D31" s="85">
        <f>D30/B8</f>
        <v>76.513719377523557</v>
      </c>
      <c r="E31" s="85">
        <f>E30/B8</f>
        <v>275.30143428646898</v>
      </c>
      <c r="F31" s="77" t="s">
        <v>122</v>
      </c>
    </row>
    <row r="32">
      <c r="F32" s="77"/>
    </row>
    <row r="33">
      <c r="A33" s="80" t="s">
        <v>125</v>
      </c>
      <c r="F33" s="77"/>
    </row>
    <row r="34">
      <c r="A34" s="86" t="s">
        <v>119</v>
      </c>
      <c r="B34" s="86"/>
      <c r="C34" s="87">
        <f>C23*B9</f>
        <v>16466.797865905515</v>
      </c>
      <c r="D34" s="87">
        <f>D23*B9</f>
        <v>29408.689577473884</v>
      </c>
      <c r="E34" s="87">
        <f>E23*B9</f>
        <v>4386.819687921402</v>
      </c>
      <c r="F34" s="77" t="s">
        <v>126</v>
      </c>
    </row>
    <row r="35">
      <c r="A35" s="86" t="s">
        <v>121</v>
      </c>
      <c r="B35" s="86"/>
      <c r="C35" s="88">
        <f>C34/B8</f>
        <v>150.6100652871643</v>
      </c>
      <c r="D35" s="88">
        <f>D34/B8</f>
        <v>268.98032594691864</v>
      </c>
      <c r="E35" s="88">
        <f>E34/B8</f>
        <v>40.123113490622053</v>
      </c>
      <c r="F35" s="77" t="s">
        <v>122</v>
      </c>
    </row>
    <row r="36">
      <c r="A36" s="80"/>
      <c r="F36" s="77"/>
    </row>
    <row r="37" ht="18.600000000000001">
      <c r="A37" s="48" t="s">
        <v>127</v>
      </c>
      <c r="F37" s="77"/>
    </row>
    <row r="38">
      <c r="A38" s="89" t="s">
        <v>111</v>
      </c>
      <c r="B38" s="89" t="s">
        <v>128</v>
      </c>
      <c r="C38" s="89" t="s">
        <v>129</v>
      </c>
      <c r="D38" s="89" t="s">
        <v>130</v>
      </c>
      <c r="F38" s="90" t="s">
        <v>131</v>
      </c>
    </row>
    <row r="39">
      <c r="A39" s="91" t="s">
        <v>112</v>
      </c>
      <c r="B39" s="91">
        <f>MIN(C27:E27)</f>
        <v>52.496514160156238</v>
      </c>
      <c r="C39" s="91">
        <f>MAX(C27:E27)</f>
        <v>101.19210285029446</v>
      </c>
      <c r="D39" s="91">
        <f>AVERAGE(C27:E27)</f>
        <v>77.477916918874556</v>
      </c>
      <c r="F39" s="77"/>
    </row>
    <row r="40">
      <c r="A40" s="91" t="s">
        <v>114</v>
      </c>
      <c r="B40" s="91">
        <f>MIN(C31:E31)</f>
        <v>19.794796782300661</v>
      </c>
      <c r="C40" s="91">
        <f>MAX(C31:E31)</f>
        <v>275.30143428646898</v>
      </c>
      <c r="D40" s="91">
        <f>AVERAGE(C31:E31)</f>
        <v>123.86998348209772</v>
      </c>
      <c r="F40" s="77"/>
    </row>
    <row r="41">
      <c r="A41" s="91" t="s">
        <v>116</v>
      </c>
      <c r="B41" s="91">
        <f>MIN(C35:E35)</f>
        <v>40.123113490622053</v>
      </c>
      <c r="C41" s="91">
        <f>MAX(C35:E35)</f>
        <v>268.98032594691864</v>
      </c>
      <c r="D41" s="91">
        <f>AVERAGE(C35:E35)</f>
        <v>153.23783490823502</v>
      </c>
      <c r="F41" s="77"/>
    </row>
    <row r="42">
      <c r="A42" s="80"/>
      <c r="F42" s="77"/>
    </row>
    <row r="43">
      <c r="A43" s="92" t="s">
        <v>132</v>
      </c>
      <c r="F43" s="77"/>
    </row>
    <row r="44">
      <c r="A44" s="74" t="s">
        <v>111</v>
      </c>
      <c r="B44" s="75"/>
      <c r="C44" s="76" t="s">
        <v>82</v>
      </c>
      <c r="D44" s="76" t="s">
        <v>84</v>
      </c>
      <c r="E44" s="76" t="s">
        <v>86</v>
      </c>
      <c r="F44" s="77" t="s">
        <v>133</v>
      </c>
    </row>
    <row r="45">
      <c r="A45" s="93" t="s">
        <v>36</v>
      </c>
      <c r="B45" s="94"/>
      <c r="C45" s="78">
        <f>C7/C10</f>
        <v>8.0088916578593956</v>
      </c>
      <c r="D45" s="78">
        <f>D7/D10</f>
        <v>10.286302074404251</v>
      </c>
      <c r="E45" s="78">
        <f>E7/E10</f>
        <v>7.011754068716094</v>
      </c>
      <c r="F45" s="77"/>
    </row>
    <row r="46">
      <c r="A46" s="93" t="s">
        <v>134</v>
      </c>
      <c r="B46" s="94"/>
      <c r="C46" s="78">
        <f>C7/C11</f>
        <v>10.529102885790785</v>
      </c>
      <c r="D46" s="78">
        <f>D7/D11</f>
        <v>15.541804576198015</v>
      </c>
      <c r="E46" s="78">
        <f>E7/E11</f>
        <v>11.523031203566122</v>
      </c>
      <c r="F46" s="77"/>
    </row>
    <row r="47">
      <c r="A47" s="93" t="s">
        <v>135</v>
      </c>
      <c r="B47" s="94"/>
      <c r="C47" s="78">
        <f>C7/C9</f>
        <v>2.0647987718936003</v>
      </c>
      <c r="D47" s="78">
        <f>D7/D9</f>
        <v>3.2708572674612291</v>
      </c>
      <c r="E47" s="78">
        <f>E7/E9</f>
        <v>0.37348295126179926</v>
      </c>
      <c r="F47" s="77"/>
    </row>
    <row r="48">
      <c r="F48" s="77"/>
    </row>
    <row r="49">
      <c r="A49" s="80" t="s">
        <v>136</v>
      </c>
      <c r="F49" s="77"/>
    </row>
    <row r="50">
      <c r="A50" s="95" t="s">
        <v>137</v>
      </c>
      <c r="B50" s="96"/>
      <c r="C50" s="97" t="e">
        <f>A55*B10</f>
        <v>#VALUE!</v>
      </c>
      <c r="D50" s="97">
        <f>D45*B10</f>
        <v>9524.0870906908949</v>
      </c>
      <c r="E50" s="97">
        <f>E45*B10</f>
        <v>6492.1830922242316</v>
      </c>
      <c r="F50" s="77" t="s">
        <v>138</v>
      </c>
    </row>
    <row r="51">
      <c r="A51" s="95" t="s">
        <v>139</v>
      </c>
      <c r="B51" s="96"/>
      <c r="C51" s="97" t="e">
        <f>C50+B13-B14</f>
        <v>#VALUE!</v>
      </c>
      <c r="D51" s="97">
        <f>D50+B13-B14</f>
        <v>9093.7870906908956</v>
      </c>
      <c r="E51" s="97">
        <f>E50+B13-B14</f>
        <v>6061.8830922242323</v>
      </c>
      <c r="F51" s="77" t="s">
        <v>140</v>
      </c>
    </row>
    <row r="52">
      <c r="A52" s="98" t="s">
        <v>121</v>
      </c>
      <c r="B52" s="98"/>
      <c r="C52" s="99" t="e">
        <f>C51/B8</f>
        <v>#VALUE!</v>
      </c>
      <c r="D52" s="99">
        <f>D51/B8</f>
        <v>83.174389980963795</v>
      </c>
      <c r="E52" s="99">
        <f>E51/B8</f>
        <v>55.443724743435048</v>
      </c>
      <c r="F52" s="77" t="s">
        <v>141</v>
      </c>
    </row>
    <row r="53">
      <c r="F53" s="77"/>
    </row>
    <row r="54">
      <c r="A54" s="80" t="s">
        <v>142</v>
      </c>
      <c r="F54" s="77"/>
    </row>
    <row r="55">
      <c r="A55" s="100" t="s">
        <v>137</v>
      </c>
      <c r="B55" s="101"/>
      <c r="C55" s="102">
        <f>C46*B11</f>
        <v>7058.7105746341422</v>
      </c>
      <c r="D55" s="102">
        <f>D46*B11</f>
        <v>10419.225787883148</v>
      </c>
      <c r="E55" s="102">
        <f>E46*B11</f>
        <v>7725.0401188707274</v>
      </c>
      <c r="F55" s="77" t="s">
        <v>143</v>
      </c>
    </row>
    <row r="56">
      <c r="A56" s="100" t="s">
        <v>139</v>
      </c>
      <c r="B56" s="101"/>
      <c r="C56" s="102">
        <f>C55+B13-B14</f>
        <v>6628.4105746341429</v>
      </c>
      <c r="D56" s="102">
        <f>D55+B13-B14</f>
        <v>9988.9257878831486</v>
      </c>
      <c r="E56" s="102">
        <f>E55+B13-B14</f>
        <v>7294.7401188707281</v>
      </c>
      <c r="F56" s="77" t="s">
        <v>140</v>
      </c>
    </row>
    <row r="57">
      <c r="A57" s="103" t="s">
        <v>121</v>
      </c>
      <c r="B57" s="103"/>
      <c r="C57" s="104">
        <f>C56/B8</f>
        <v>60.625347898559468</v>
      </c>
      <c r="D57" s="104">
        <f>D56/B8</f>
        <v>91.361585738332664</v>
      </c>
      <c r="E57" s="104">
        <f>E56/B8</f>
        <v>66.719789390916972</v>
      </c>
      <c r="F57" s="77" t="s">
        <v>141</v>
      </c>
    </row>
    <row r="58">
      <c r="F58" s="77"/>
    </row>
    <row r="59">
      <c r="A59" s="80" t="s">
        <v>144</v>
      </c>
      <c r="F59" s="77"/>
    </row>
    <row r="60">
      <c r="A60" s="105" t="s">
        <v>137</v>
      </c>
      <c r="B60" s="106"/>
      <c r="C60" s="107">
        <f>C47*B9</f>
        <v>21793.538077582572</v>
      </c>
      <c r="D60" s="107">
        <f>D47*B9</f>
        <v>34523.24428659978</v>
      </c>
      <c r="E60" s="107">
        <f>E47*B9</f>
        <v>3942.0378539780386</v>
      </c>
      <c r="F60" s="77" t="s">
        <v>145</v>
      </c>
    </row>
    <row r="61">
      <c r="A61" s="105" t="s">
        <v>139</v>
      </c>
      <c r="B61" s="106"/>
      <c r="C61" s="107">
        <f>C60+B13-B14</f>
        <v>21363.23807758257</v>
      </c>
      <c r="D61" s="107">
        <f>D60+B13-B14</f>
        <v>34092.944286599777</v>
      </c>
      <c r="E61" s="107">
        <f>E60+B13-B14</f>
        <v>3511.7378539780389</v>
      </c>
      <c r="F61" s="77" t="s">
        <v>140</v>
      </c>
    </row>
    <row r="62">
      <c r="A62" s="108" t="s">
        <v>121</v>
      </c>
      <c r="B62" s="108"/>
      <c r="C62" s="109">
        <f>C61/B8</f>
        <v>195.39431453590706</v>
      </c>
      <c r="D62" s="109">
        <f>D61/B8</f>
        <v>311.82386561432941</v>
      </c>
      <c r="E62" s="109">
        <f>E61/B8</f>
        <v>32.119363568197542</v>
      </c>
      <c r="F62" s="77" t="s">
        <v>141</v>
      </c>
    </row>
    <row r="63">
      <c r="F63" s="77"/>
    </row>
    <row r="64" ht="18.600000000000001">
      <c r="A64" s="48" t="s">
        <v>127</v>
      </c>
      <c r="F64" s="77"/>
    </row>
    <row r="65">
      <c r="A65" s="89" t="s">
        <v>111</v>
      </c>
      <c r="B65" s="89" t="s">
        <v>128</v>
      </c>
      <c r="C65" s="89" t="s">
        <v>129</v>
      </c>
      <c r="D65" s="89" t="s">
        <v>130</v>
      </c>
      <c r="F65" s="90" t="s">
        <v>131</v>
      </c>
    </row>
    <row r="66">
      <c r="A66" s="91" t="s">
        <v>36</v>
      </c>
      <c r="B66" s="91" t="e">
        <f>MIN(C52:E52)</f>
        <v>#VALUE!</v>
      </c>
      <c r="C66" s="91" t="e">
        <f>MAX(C52:E52)</f>
        <v>#VALUE!</v>
      </c>
      <c r="D66" s="91" t="e">
        <f>AVERAGE(C52:E52)</f>
        <v>#VALUE!</v>
      </c>
    </row>
    <row r="67">
      <c r="A67" s="91" t="s">
        <v>134</v>
      </c>
      <c r="B67" s="91">
        <f>MIN(C57:E57)</f>
        <v>60.625347898559468</v>
      </c>
      <c r="C67" s="91">
        <f>MAX(C57:E57)</f>
        <v>91.361585738332664</v>
      </c>
      <c r="D67" s="91">
        <f>AVERAGE(C57:E57)</f>
        <v>72.902241009269702</v>
      </c>
    </row>
    <row r="68">
      <c r="A68" s="91" t="s">
        <v>135</v>
      </c>
      <c r="B68" s="91">
        <f>MIN(C62:E62)</f>
        <v>32.119363568197542</v>
      </c>
      <c r="C68" s="91">
        <f>MAX(C62:E62)</f>
        <v>311.82386561432941</v>
      </c>
      <c r="D68" s="91">
        <f>AVERAGE(C62:E62)</f>
        <v>179.77918123947799</v>
      </c>
    </row>
    <row r="70">
      <c r="A70" s="92" t="s">
        <v>146</v>
      </c>
    </row>
    <row r="71">
      <c r="A71" s="46"/>
      <c r="B71" s="110"/>
      <c r="C71" s="110"/>
      <c r="D71" s="110"/>
    </row>
    <row r="72">
      <c r="A72" s="80"/>
      <c r="B72" s="46"/>
      <c r="C72" s="46"/>
      <c r="D72" s="46"/>
    </row>
    <row r="74">
      <c r="A74" s="111" t="s">
        <v>147</v>
      </c>
    </row>
    <row r="75">
      <c r="A75" s="112"/>
      <c r="B75" s="113"/>
      <c r="C75" s="113"/>
      <c r="D75" s="114"/>
    </row>
    <row r="76">
      <c r="A76" s="115"/>
      <c r="B76" s="116"/>
      <c r="C76" s="116"/>
      <c r="D76" s="117"/>
    </row>
    <row r="77">
      <c r="A77" s="115"/>
      <c r="B77" s="116"/>
      <c r="C77" s="116"/>
      <c r="D77" s="117"/>
    </row>
    <row r="78">
      <c r="A78" s="115"/>
      <c r="B78" s="116"/>
      <c r="C78" s="116"/>
      <c r="D78" s="117"/>
    </row>
    <row r="79">
      <c r="A79" s="118"/>
      <c r="B79" s="119"/>
      <c r="C79" s="119"/>
      <c r="D79" s="120"/>
    </row>
  </sheetData>
  <mergeCells count="28">
    <mergeCell ref="C3:E3"/>
    <mergeCell ref="F5:F8"/>
    <mergeCell ref="F9:F12"/>
    <mergeCell ref="F13:F15"/>
    <mergeCell ref="A20:B20"/>
    <mergeCell ref="A21:B21"/>
    <mergeCell ref="A22:B22"/>
    <mergeCell ref="A23:B23"/>
    <mergeCell ref="A26:B26"/>
    <mergeCell ref="A27:B27"/>
    <mergeCell ref="A30:B30"/>
    <mergeCell ref="A31:B31"/>
    <mergeCell ref="A34:B34"/>
    <mergeCell ref="A35:B35"/>
    <mergeCell ref="A44:B44"/>
    <mergeCell ref="A45:B45"/>
    <mergeCell ref="A46:B46"/>
    <mergeCell ref="A47:B47"/>
    <mergeCell ref="A50:B50"/>
    <mergeCell ref="A51:B51"/>
    <mergeCell ref="A52:B52"/>
    <mergeCell ref="A55:B55"/>
    <mergeCell ref="A56:B56"/>
    <mergeCell ref="A57:B57"/>
    <mergeCell ref="A60:B60"/>
    <mergeCell ref="A61:B61"/>
    <mergeCell ref="A62:B62"/>
    <mergeCell ref="A75:D79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90" workbookViewId="0">
      <selection activeCell="B7" activeCellId="0" sqref="B7"/>
    </sheetView>
  </sheetViews>
  <sheetFormatPr defaultColWidth="10.875" defaultRowHeight="15.6"/>
  <cols>
    <col customWidth="1" min="1" max="1" style="7" width="25.375"/>
    <col bestFit="1" customWidth="1" min="2" max="2" style="7" width="11.5"/>
    <col min="3" max="16384" style="7" width="10.875"/>
  </cols>
  <sheetData>
    <row r="7">
      <c r="A7" s="8" t="s">
        <v>31</v>
      </c>
    </row>
    <row r="8">
      <c r="A8" s="9"/>
      <c r="B8" s="10" t="s">
        <v>148</v>
      </c>
      <c r="C8" s="10" t="s">
        <v>149</v>
      </c>
    </row>
    <row r="9">
      <c r="A9" s="9" t="s">
        <v>150</v>
      </c>
      <c r="B9" s="9">
        <v>30.719999999999999</v>
      </c>
      <c r="C9" s="9"/>
    </row>
    <row r="10">
      <c r="A10" s="9" t="s">
        <v>151</v>
      </c>
      <c r="B10" s="9">
        <v>0.52000000000000002</v>
      </c>
      <c r="C10" s="9">
        <v>0.35999999999999999</v>
      </c>
    </row>
    <row r="11">
      <c r="A11" s="11" t="s">
        <v>152</v>
      </c>
      <c r="B11" s="121"/>
    </row>
    <row r="12">
      <c r="A12" s="11" t="s">
        <v>153</v>
      </c>
      <c r="B12" s="122"/>
    </row>
    <row r="20">
      <c r="A20" s="8" t="s">
        <v>154</v>
      </c>
    </row>
    <row r="21">
      <c r="A21" s="9"/>
      <c r="B21" s="10" t="s">
        <v>155</v>
      </c>
    </row>
    <row r="22">
      <c r="A22" s="9" t="s">
        <v>40</v>
      </c>
      <c r="B22" s="9">
        <v>5</v>
      </c>
    </row>
    <row r="23">
      <c r="A23" s="9" t="s">
        <v>36</v>
      </c>
      <c r="B23" s="9">
        <v>9</v>
      </c>
    </row>
    <row r="24">
      <c r="A24" s="9" t="s">
        <v>156</v>
      </c>
      <c r="B24" s="9">
        <v>10</v>
      </c>
    </row>
    <row r="25">
      <c r="A25" s="9" t="s">
        <v>41</v>
      </c>
      <c r="B25" s="9">
        <v>2</v>
      </c>
    </row>
    <row r="26">
      <c r="A26" s="9" t="s">
        <v>157</v>
      </c>
      <c r="B26" s="9">
        <v>800000</v>
      </c>
      <c r="C26" s="123"/>
    </row>
    <row r="27">
      <c r="C27" s="123"/>
    </row>
    <row r="28">
      <c r="A28" s="11" t="s">
        <v>158</v>
      </c>
      <c r="B28" s="13"/>
      <c r="C28" s="123"/>
    </row>
    <row r="29">
      <c r="A29" s="11" t="s">
        <v>159</v>
      </c>
      <c r="B29" s="13"/>
    </row>
    <row r="30">
      <c r="A30" s="11" t="s">
        <v>160</v>
      </c>
      <c r="B30" s="122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02B752A7F7B045A654E76EE94D2D3A" ma:contentTypeVersion="3" ma:contentTypeDescription="Create a new document." ma:contentTypeScope="" ma:versionID="4215b9e704be5d161ba1aad4d49aca4d">
  <xsd:schema xmlns:xsd="http://www.w3.org/2001/XMLSchema" xmlns:xs="http://www.w3.org/2001/XMLSchema" xmlns:p="http://schemas.microsoft.com/office/2006/metadata/properties" xmlns:ns2="fae806f6-f023-46bd-a0b6-7a3e9b23c51c" targetNamespace="http://schemas.microsoft.com/office/2006/metadata/properties" ma:root="true" ma:fieldsID="a5b5da177a5f3fa3ffbc571da91d5252" ns2:_="">
    <xsd:import namespace="fae806f6-f023-46bd-a0b6-7a3e9b23c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e806f6-f023-46bd-a0b6-7a3e9b23c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This value indicates the number of saves or revisions. The application is responsible for updating this value after each revision.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e775bcbb-5f49-42cb-bc88-35338b821e4f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e806f6-f023-46bd-a0b6-7a3e9b23c5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2001/XMLSchema-instance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193ec5dc-bec3-4827-b11d-48c8b849973a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00661d24-4f0e-4917-8753-0a945ea3de53">
  <ds:schemaRefs>
    <ds:schemaRef ds:uri="http://schemas.microsoft.com/office/2006/metadata/properties"/>
    <ds:schemaRef ds:uri="http://www.w3.org/2001/XMLSchema-instan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ONLYOFFICE/9.3.0.140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Arcana Sky</dc:creator>
  <cp:keywords/>
  <dc:description/>
  <cp:revision>2</cp:revision>
  <dcterms:created xsi:type="dcterms:W3CDTF">2023-02-12T06:57:56Z</dcterms:created>
  <dcterms:modified xsi:type="dcterms:W3CDTF">2026-04-07T14:20:21Z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0x010100F202B752A7F7B045A654E76EE94D2D3A</vt:lpwstr>
  </property>
  <property fmtid="{D5CDD505-2E9C-101B-9397-08002B2CF9AE}" pid="3" name="MediaServiceImageTags">
    <vt:lpwstr/>
  </property>
  <property fmtid="{D5CDD505-2E9C-101B-9397-08002B2CF9AE}" pid="4" name="Order">
    <vt:r8>3700.000000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