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lu\Documents\Bristol\forth_year\project\image_classifier\"/>
    </mc:Choice>
  </mc:AlternateContent>
  <xr:revisionPtr revIDLastSave="0" documentId="13_ncr:1_{0EB914E1-F61D-4A28-B40C-2DF1361CF839}" xr6:coauthVersionLast="47" xr6:coauthVersionMax="47" xr10:uidLastSave="{00000000-0000-0000-0000-000000000000}"/>
  <bookViews>
    <workbookView xWindow="0" yWindow="24" windowWidth="23016" windowHeight="12336" xr2:uid="{93146A26-A35A-4E13-BDA9-80BFD691C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1" l="1"/>
  <c r="F71" i="1"/>
  <c r="F72" i="1"/>
  <c r="F73" i="1"/>
  <c r="E70" i="1"/>
  <c r="E71" i="1"/>
  <c r="E72" i="1"/>
  <c r="E73" i="1"/>
  <c r="F74" i="1"/>
  <c r="E74" i="1"/>
  <c r="E43" i="1"/>
  <c r="F43" i="1" s="1"/>
  <c r="F40" i="1"/>
  <c r="F41" i="1"/>
  <c r="F42" i="1"/>
  <c r="F39" i="1"/>
  <c r="E40" i="1"/>
  <c r="E41" i="1"/>
  <c r="E42" i="1"/>
  <c r="E39" i="1"/>
  <c r="K9" i="1"/>
  <c r="K10" i="1"/>
  <c r="K11" i="1"/>
  <c r="K12" i="1"/>
  <c r="K13" i="1"/>
  <c r="K14" i="1"/>
  <c r="K15" i="1"/>
  <c r="K16" i="1"/>
  <c r="K17" i="1"/>
  <c r="K8" i="1"/>
  <c r="N7" i="1"/>
  <c r="J9" i="1"/>
  <c r="J10" i="1"/>
  <c r="J11" i="1"/>
  <c r="J12" i="1"/>
  <c r="J13" i="1"/>
  <c r="J14" i="1"/>
  <c r="J15" i="1"/>
  <c r="J16" i="1"/>
  <c r="J17" i="1"/>
  <c r="J8" i="1"/>
  <c r="F17" i="1"/>
  <c r="F9" i="1"/>
  <c r="F10" i="1"/>
  <c r="F11" i="1"/>
  <c r="F12" i="1"/>
  <c r="F13" i="1"/>
  <c r="F14" i="1"/>
  <c r="F15" i="1"/>
  <c r="F16" i="1"/>
  <c r="F8" i="1"/>
  <c r="E9" i="1"/>
  <c r="E10" i="1"/>
  <c r="E11" i="1"/>
  <c r="E12" i="1"/>
  <c r="E13" i="1"/>
  <c r="E14" i="1"/>
  <c r="E15" i="1"/>
  <c r="E16" i="1"/>
  <c r="E17" i="1"/>
  <c r="E8" i="1"/>
</calcChain>
</file>

<file path=xl/sharedStrings.xml><?xml version="1.0" encoding="utf-8"?>
<sst xmlns="http://schemas.openxmlformats.org/spreadsheetml/2006/main" count="24" uniqueCount="16">
  <si>
    <t>Number of Data points</t>
  </si>
  <si>
    <t>Training Data Size</t>
  </si>
  <si>
    <t>Model Accuracy</t>
  </si>
  <si>
    <t>ALKENE</t>
  </si>
  <si>
    <t>Number of Test Data points</t>
  </si>
  <si>
    <t>Hypothesis Test</t>
  </si>
  <si>
    <t>n correct</t>
  </si>
  <si>
    <t xml:space="preserve">null hypothesis </t>
  </si>
  <si>
    <t>p(X&gt;=ncorrect)</t>
  </si>
  <si>
    <t>KETONE</t>
  </si>
  <si>
    <t>AMIDE</t>
  </si>
  <si>
    <t>COMBINED</t>
  </si>
  <si>
    <t>0.148 0.072 0.060 0.026 0.017 0.019 0.011 0.015 0.018 0.005</t>
  </si>
  <si>
    <t>Accuracy with combined images</t>
  </si>
  <si>
    <t>ACCURACY WITH COMBINED IMAGES</t>
  </si>
  <si>
    <t>amide 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</si>
</sst>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Alkene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Sheet1!$E$10:$E$17</c:f>
              <c:numCache>
                <c:formatCode>General</c:formatCode>
                <c:ptCount val="8"/>
                <c:pt idx="0">
                  <c:v>160</c:v>
                </c:pt>
                <c:pt idx="1">
                  <c:v>320</c:v>
                </c:pt>
                <c:pt idx="2">
                  <c:v>480</c:v>
                </c:pt>
                <c:pt idx="3">
                  <c:v>640</c:v>
                </c:pt>
                <c:pt idx="4">
                  <c:v>800</c:v>
                </c:pt>
                <c:pt idx="5">
                  <c:v>4000</c:v>
                </c:pt>
                <c:pt idx="6">
                  <c:v>7200</c:v>
                </c:pt>
                <c:pt idx="7">
                  <c:v>14609.6</c:v>
                </c:pt>
              </c:numCache>
            </c:numRef>
          </c:xVal>
          <c:yVal>
            <c:numRef>
              <c:f>Sheet1!$G$10:$G$17</c:f>
              <c:numCache>
                <c:formatCode>General</c:formatCode>
                <c:ptCount val="8"/>
                <c:pt idx="0">
                  <c:v>82.5</c:v>
                </c:pt>
                <c:pt idx="1">
                  <c:v>83.75</c:v>
                </c:pt>
                <c:pt idx="2">
                  <c:v>81.665999999999997</c:v>
                </c:pt>
                <c:pt idx="3">
                  <c:v>80.625</c:v>
                </c:pt>
                <c:pt idx="4">
                  <c:v>84.02</c:v>
                </c:pt>
                <c:pt idx="5">
                  <c:v>86.65</c:v>
                </c:pt>
                <c:pt idx="6">
                  <c:v>89.44</c:v>
                </c:pt>
                <c:pt idx="7">
                  <c:v>90.036000000000001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E-4F34-B1AF-5EFF5FBC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229680"/>
        <c:axId val="82199568"/>
      </c:scatterChart>
      <c:valAx>
        <c:axId val="16772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568"/>
        <c:crosses val="autoZero"/>
        <c:crossBetween val="midCat"/>
      </c:valAx>
      <c:valAx>
        <c:axId val="82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Sheet1!$E$39:$E$43</c:f>
              <c:numCache>
                <c:formatCode>General</c:formatCode>
                <c:ptCount val="5"/>
                <c:pt idx="0">
                  <c:v>800</c:v>
                </c:pt>
                <c:pt idx="1">
                  <c:v>840</c:v>
                </c:pt>
                <c:pt idx="2">
                  <c:v>1200</c:v>
                </c:pt>
                <c:pt idx="3">
                  <c:v>2000</c:v>
                </c:pt>
                <c:pt idx="4">
                  <c:v>13171.2</c:v>
                </c:pt>
              </c:numCache>
            </c:numRef>
          </c:xVal>
          <c:yVal>
            <c:numRef>
              <c:f>Sheet1!$G$39:$G$43</c:f>
              <c:numCache>
                <c:formatCode>General</c:formatCode>
                <c:ptCount val="5"/>
                <c:pt idx="0">
                  <c:v>69.5</c:v>
                </c:pt>
                <c:pt idx="1">
                  <c:v>65.713999999999999</c:v>
                </c:pt>
                <c:pt idx="2">
                  <c:v>65.33</c:v>
                </c:pt>
                <c:pt idx="3">
                  <c:v>66</c:v>
                </c:pt>
                <c:pt idx="4">
                  <c:v>72.510000000000005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1-464C-B72F-867735CA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253680"/>
        <c:axId val="628274864"/>
      </c:scatterChart>
      <c:valAx>
        <c:axId val="16772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4864"/>
        <c:crosses val="autoZero"/>
        <c:crossBetween val="midCat"/>
      </c:valAx>
      <c:valAx>
        <c:axId val="6282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Internal Loss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Sheet1!$Q$7:$Q$16</c:f>
              <c:numCache>
                <c:formatCode>General</c:formatCode>
                <c:ptCount val="10"/>
                <c:pt idx="0">
                  <c:v>0.14799999999999999</c:v>
                </c:pt>
                <c:pt idx="1">
                  <c:v>7.1999999999999995E-2</c:v>
                </c:pt>
                <c:pt idx="2">
                  <c:v>0.06</c:v>
                </c:pt>
                <c:pt idx="3">
                  <c:v>2.5999999999999999E-2</c:v>
                </c:pt>
                <c:pt idx="4">
                  <c:v>1.7000000000000001E-2</c:v>
                </c:pt>
                <c:pt idx="5">
                  <c:v>1.9E-2</c:v>
                </c:pt>
                <c:pt idx="6">
                  <c:v>1.0999999999999999E-2</c:v>
                </c:pt>
                <c:pt idx="7">
                  <c:v>1.4999999999999999E-2</c:v>
                </c:pt>
                <c:pt idx="8">
                  <c:v>1.7999999999999999E-2</c:v>
                </c:pt>
                <c:pt idx="9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6-4D5A-9B3B-5527F840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05328"/>
        <c:axId val="1654371120"/>
      </c:scatterChart>
      <c:valAx>
        <c:axId val="11687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71120"/>
        <c:crosses val="autoZero"/>
        <c:crossBetween val="midCat"/>
      </c:valAx>
      <c:valAx>
        <c:axId val="16543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ALKENE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(Sheet1!$E$10,Sheet1!$E$14,Sheet1!$E$15,Sheet1!$E$16,Sheet1!$E$17)</c:f>
              <c:numCache>
                <c:formatCode>General</c:formatCode>
                <c:ptCount val="5"/>
                <c:pt idx="0">
                  <c:v>160</c:v>
                </c:pt>
                <c:pt idx="1">
                  <c:v>800</c:v>
                </c:pt>
                <c:pt idx="2">
                  <c:v>4000</c:v>
                </c:pt>
                <c:pt idx="3">
                  <c:v>7200</c:v>
                </c:pt>
                <c:pt idx="4">
                  <c:v>14609.6</c:v>
                </c:pt>
              </c:numCache>
            </c:numRef>
          </c:xVal>
          <c:yVal>
            <c:numRef>
              <c:f>(Sheet1!$G$10,Sheet1!$G$14,Sheet1!$G$15,Sheet1!$G$16,Sheet1!$G$17)</c:f>
              <c:numCache>
                <c:formatCode>General</c:formatCode>
                <c:ptCount val="5"/>
                <c:pt idx="0">
                  <c:v>82.5</c:v>
                </c:pt>
                <c:pt idx="1">
                  <c:v>84.02</c:v>
                </c:pt>
                <c:pt idx="2">
                  <c:v>86.65</c:v>
                </c:pt>
                <c:pt idx="3">
                  <c:v>89.44</c:v>
                </c:pt>
                <c:pt idx="4">
                  <c:v>90.036000000000001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A-46E8-9843-57B4659E1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24528"/>
        <c:axId val="719046751"/>
      </c:scatterChart>
      <c:valAx>
        <c:axId val="11687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</a:t>
                </a:r>
                <a:r>
                  <a:rPr lang="en-GB" baseline="0"/>
                  <a:t> training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46751"/>
        <c:crosses val="autoZero"/>
        <c:crossBetween val="midCat"/>
      </c:valAx>
      <c:valAx>
        <c:axId val="7190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external</a:t>
                </a:r>
                <a:r>
                  <a:rPr lang="en-GB" baseline="0"/>
                  <a:t> loss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Sheet1!$K$48:$K$57</c:f>
              <c:numCache>
                <c:formatCode>General</c:formatCode>
                <c:ptCount val="10"/>
                <c:pt idx="0">
                  <c:v>0.42099999999999999</c:v>
                </c:pt>
                <c:pt idx="1">
                  <c:v>0.26700000000000002</c:v>
                </c:pt>
                <c:pt idx="2">
                  <c:v>0.19500000000000001</c:v>
                </c:pt>
                <c:pt idx="3">
                  <c:v>0.13800000000000001</c:v>
                </c:pt>
                <c:pt idx="4">
                  <c:v>0.10199999999999999</c:v>
                </c:pt>
                <c:pt idx="5">
                  <c:v>7.1999999999999995E-2</c:v>
                </c:pt>
                <c:pt idx="6">
                  <c:v>4.7E-2</c:v>
                </c:pt>
                <c:pt idx="7">
                  <c:v>4.1000000000000002E-2</c:v>
                </c:pt>
                <c:pt idx="8">
                  <c:v>3.4000000000000002E-2</c:v>
                </c:pt>
                <c:pt idx="9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4-49C1-9FA4-D2E1EB5B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65808"/>
        <c:axId val="1654388480"/>
      </c:scatterChart>
      <c:valAx>
        <c:axId val="11687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88480"/>
        <c:crosses val="autoZero"/>
        <c:crossBetween val="midCat"/>
      </c:valAx>
      <c:valAx>
        <c:axId val="16543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174171</xdr:colOff>
      <xdr:row>17</xdr:row>
      <xdr:rowOff>161109</xdr:rowOff>
    </xdr:from>
    <xdr:to>
      <xdr:col>6</xdr:col>
      <xdr:colOff>695597</xdr:colOff>
      <xdr:row>32</xdr:row>
      <xdr:rowOff>161108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5B47B-2311-832A-9FD1-107326799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185057</xdr:colOff>
      <xdr:row>44</xdr:row>
      <xdr:rowOff>157843</xdr:rowOff>
    </xdr:from>
    <xdr:to>
      <xdr:col>6</xdr:col>
      <xdr:colOff>402771</xdr:colOff>
      <xdr:row>59</xdr:row>
      <xdr:rowOff>125186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A72106-6B45-C43F-205D-28F6A4D5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130629</xdr:colOff>
      <xdr:row>5</xdr:row>
      <xdr:rowOff>87085</xdr:rowOff>
    </xdr:from>
    <xdr:to>
      <xdr:col>24</xdr:col>
      <xdr:colOff>435429</xdr:colOff>
      <xdr:row>20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CDE85-45AA-439D-0543-1F173B618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582283</xdr:colOff>
      <xdr:row>22</xdr:row>
      <xdr:rowOff>8626</xdr:rowOff>
    </xdr:from>
    <xdr:to>
      <xdr:col>12</xdr:col>
      <xdr:colOff>50321</xdr:colOff>
      <xdr:row>36</xdr:row>
      <xdr:rowOff>135147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B68F0-B462-CC7C-2C55-7EF9B30B5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596660</xdr:colOff>
      <xdr:row>44</xdr:row>
      <xdr:rowOff>109268</xdr:rowOff>
    </xdr:from>
    <xdr:to>
      <xdr:col>19</xdr:col>
      <xdr:colOff>337868</xdr:colOff>
      <xdr:row>59</xdr:row>
      <xdr:rowOff>48883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EEB165-041A-2677-45EE-BBAC39FCD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836B-9D3D-4924-9641-01709A5034F8}">
  <dimension ref="D3:R74"/>
  <sheetViews>
    <sheetView tabSelected="1" topLeftCell="A20" zoomScale="53" zoomScaleNormal="70" workbookViewId="0">
      <selection activeCell="R40" sqref="R40"/>
    </sheetView>
  </sheetViews>
  <sheetFormatPr defaultRowHeight="14.4" x14ac:dyDescent="0.3"/>
  <cols>
    <col min="4" max="4" width="20.77734375" customWidth="1"/>
    <col min="5" max="5" width="16.88671875" customWidth="1"/>
    <col min="6" max="6" width="25.88671875" customWidth="1"/>
    <col min="7" max="7" width="15.88671875" customWidth="1"/>
    <col min="10" max="10" width="17.33203125" customWidth="1"/>
    <col min="11" max="11" width="14.77734375" customWidth="1"/>
  </cols>
  <sheetData>
    <row r="3" spans="4:18" x14ac:dyDescent="0.3">
      <c r="J3" t="s">
        <v>7</v>
      </c>
    </row>
    <row r="4" spans="4:18" x14ac:dyDescent="0.3">
      <c r="J4">
        <v>0.5</v>
      </c>
    </row>
    <row r="6" spans="4:18" x14ac:dyDescent="0.3">
      <c r="D6" s="1" t="s">
        <v>3</v>
      </c>
      <c r="J6" s="1" t="s">
        <v>5</v>
      </c>
    </row>
    <row r="7" spans="4:18" x14ac:dyDescent="0.3">
      <c r="D7" t="s">
        <v>0</v>
      </c>
      <c r="E7" t="s">
        <v>1</v>
      </c>
      <c r="F7" t="s">
        <v>4</v>
      </c>
      <c r="G7" t="s">
        <v>2</v>
      </c>
      <c r="J7" t="s">
        <v>6</v>
      </c>
      <c r="K7" t="s">
        <v>8</v>
      </c>
      <c r="N7">
        <f>_xlfn.BINOM.DIST(6,8,0.5,TRUE)</f>
        <v>0.96484375</v>
      </c>
      <c r="Q7">
        <v>0.14799999999999999</v>
      </c>
    </row>
    <row r="8" spans="4:18" x14ac:dyDescent="0.3">
      <c r="D8">
        <v>10</v>
      </c>
      <c r="E8">
        <f>D8*0.8</f>
        <v>8</v>
      </c>
      <c r="F8">
        <f>D8-E8</f>
        <v>2</v>
      </c>
      <c r="G8">
        <v>50</v>
      </c>
      <c r="J8">
        <f>G8*0.01*F8</f>
        <v>1</v>
      </c>
      <c r="K8">
        <f>_xlfn.BINOM.DIST(J8-1,E8,$J$4,TRUE)</f>
        <v>3.9062500000000009E-3</v>
      </c>
      <c r="Q8">
        <v>7.1999999999999995E-2</v>
      </c>
      <c r="R8" s="2" t="s">
        <v>12</v>
      </c>
    </row>
    <row r="9" spans="4:18" x14ac:dyDescent="0.3">
      <c r="D9">
        <v>20</v>
      </c>
      <c r="E9">
        <f t="shared" ref="E9:E17" si="0">D9*0.8</f>
        <v>16</v>
      </c>
      <c r="F9">
        <f t="shared" ref="F9:F16" si="1">D9-E9</f>
        <v>4</v>
      </c>
      <c r="G9">
        <v>100</v>
      </c>
      <c r="J9">
        <f t="shared" ref="J9:J17" si="2">G9*0.01*F9</f>
        <v>4</v>
      </c>
      <c r="K9">
        <f t="shared" ref="K9:K17" si="3">_xlfn.BINOM.DIST(J9-1,E9,$J$4,TRUE)</f>
        <v>1.0635375976562507E-2</v>
      </c>
      <c r="Q9">
        <v>0.06</v>
      </c>
    </row>
    <row r="10" spans="4:18" x14ac:dyDescent="0.3">
      <c r="D10">
        <v>200</v>
      </c>
      <c r="E10">
        <f t="shared" si="0"/>
        <v>160</v>
      </c>
      <c r="F10">
        <f t="shared" si="1"/>
        <v>40</v>
      </c>
      <c r="G10">
        <v>82.5</v>
      </c>
      <c r="J10">
        <f t="shared" si="2"/>
        <v>33</v>
      </c>
      <c r="K10">
        <f t="shared" si="3"/>
        <v>4.2109857118135638E-15</v>
      </c>
      <c r="Q10">
        <v>2.5999999999999999E-2</v>
      </c>
    </row>
    <row r="11" spans="4:18" x14ac:dyDescent="0.3">
      <c r="D11">
        <v>400</v>
      </c>
      <c r="E11">
        <f t="shared" si="0"/>
        <v>320</v>
      </c>
      <c r="F11">
        <f t="shared" si="1"/>
        <v>80</v>
      </c>
      <c r="G11">
        <v>83.75</v>
      </c>
      <c r="J11">
        <f t="shared" si="2"/>
        <v>67</v>
      </c>
      <c r="K11">
        <f t="shared" si="3"/>
        <v>1.8644144216831283E-27</v>
      </c>
      <c r="Q11">
        <v>1.7000000000000001E-2</v>
      </c>
    </row>
    <row r="12" spans="4:18" x14ac:dyDescent="0.3">
      <c r="D12">
        <v>600</v>
      </c>
      <c r="E12">
        <f t="shared" si="0"/>
        <v>480</v>
      </c>
      <c r="F12">
        <f t="shared" si="1"/>
        <v>120</v>
      </c>
      <c r="G12">
        <v>81.665999999999997</v>
      </c>
      <c r="J12">
        <f t="shared" si="2"/>
        <v>97.999199999999988</v>
      </c>
      <c r="K12">
        <f t="shared" si="3"/>
        <v>3.9989907317043768E-42</v>
      </c>
      <c r="Q12">
        <v>1.9E-2</v>
      </c>
    </row>
    <row r="13" spans="4:18" x14ac:dyDescent="0.3">
      <c r="D13">
        <v>800</v>
      </c>
      <c r="E13">
        <f t="shared" si="0"/>
        <v>640</v>
      </c>
      <c r="F13">
        <f t="shared" si="1"/>
        <v>160</v>
      </c>
      <c r="G13">
        <v>80.625</v>
      </c>
      <c r="J13">
        <f t="shared" si="2"/>
        <v>129</v>
      </c>
      <c r="K13">
        <f t="shared" si="3"/>
        <v>1.4013510137866053E-55</v>
      </c>
      <c r="Q13">
        <v>1.0999999999999999E-2</v>
      </c>
    </row>
    <row r="14" spans="4:18" x14ac:dyDescent="0.3">
      <c r="D14">
        <v>1000</v>
      </c>
      <c r="E14">
        <f t="shared" si="0"/>
        <v>800</v>
      </c>
      <c r="F14">
        <f t="shared" si="1"/>
        <v>200</v>
      </c>
      <c r="G14">
        <v>84.02</v>
      </c>
      <c r="J14">
        <f t="shared" si="2"/>
        <v>168.04</v>
      </c>
      <c r="K14">
        <f t="shared" si="3"/>
        <v>6.8915487499940598E-65</v>
      </c>
      <c r="Q14">
        <v>1.4999999999999999E-2</v>
      </c>
    </row>
    <row r="15" spans="4:18" x14ac:dyDescent="0.3">
      <c r="D15">
        <v>5000</v>
      </c>
      <c r="E15">
        <f t="shared" si="0"/>
        <v>4000</v>
      </c>
      <c r="F15">
        <f t="shared" si="1"/>
        <v>1000</v>
      </c>
      <c r="G15">
        <v>86.65</v>
      </c>
      <c r="J15">
        <f t="shared" si="2"/>
        <v>866.5</v>
      </c>
      <c r="K15">
        <f t="shared" si="3"/>
        <v>1.6660218584792072E-299</v>
      </c>
      <c r="Q15">
        <v>1.7999999999999999E-2</v>
      </c>
    </row>
    <row r="16" spans="4:18" x14ac:dyDescent="0.3">
      <c r="D16">
        <v>9000</v>
      </c>
      <c r="E16">
        <f t="shared" si="0"/>
        <v>7200</v>
      </c>
      <c r="F16">
        <f t="shared" si="1"/>
        <v>1800</v>
      </c>
      <c r="G16">
        <v>89.44</v>
      </c>
      <c r="J16">
        <f t="shared" si="2"/>
        <v>1609.9199999999998</v>
      </c>
      <c r="K16">
        <f t="shared" si="3"/>
        <v>0</v>
      </c>
      <c r="O16">
        <v>18262</v>
      </c>
      <c r="Q16">
        <v>5.0000000000000001E-3</v>
      </c>
    </row>
    <row r="17" spans="4:14" x14ac:dyDescent="0.3">
      <c r="D17">
        <v>18262</v>
      </c>
      <c r="E17">
        <f t="shared" si="0"/>
        <v>14609.6</v>
      </c>
      <c r="F17">
        <f>D17-E17</f>
        <v>3652.3999999999996</v>
      </c>
      <c r="G17">
        <v>90.036000000000001</v>
      </c>
      <c r="J17">
        <f t="shared" si="2"/>
        <v>3288.4748639999998</v>
      </c>
      <c r="K17">
        <f t="shared" si="3"/>
        <v>0</v>
      </c>
    </row>
    <row r="19" spans="4:14" x14ac:dyDescent="0.3">
      <c r="N19" t="s">
        <v>14</v>
      </c>
    </row>
    <row r="20" spans="4:14" x14ac:dyDescent="0.3">
      <c r="N20">
        <v>98.740761000000006</v>
      </c>
    </row>
    <row r="37" spans="4:11" x14ac:dyDescent="0.3">
      <c r="D37" s="1" t="s">
        <v>10</v>
      </c>
    </row>
    <row r="38" spans="4:11" x14ac:dyDescent="0.3">
      <c r="D38" t="s">
        <v>0</v>
      </c>
      <c r="E38" t="s">
        <v>1</v>
      </c>
      <c r="F38" t="s">
        <v>4</v>
      </c>
      <c r="G38" t="s">
        <v>2</v>
      </c>
    </row>
    <row r="39" spans="4:11" x14ac:dyDescent="0.3">
      <c r="D39">
        <v>1000</v>
      </c>
      <c r="E39">
        <f>D39*0.8</f>
        <v>800</v>
      </c>
      <c r="F39">
        <f>D39-E39</f>
        <v>200</v>
      </c>
      <c r="G39">
        <v>69.5</v>
      </c>
    </row>
    <row r="40" spans="4:11" x14ac:dyDescent="0.3">
      <c r="D40">
        <v>1050</v>
      </c>
      <c r="E40">
        <f>D40*0.8</f>
        <v>840</v>
      </c>
      <c r="F40">
        <f>D40-E40</f>
        <v>210</v>
      </c>
      <c r="G40">
        <v>65.713999999999999</v>
      </c>
      <c r="J40">
        <v>16464</v>
      </c>
    </row>
    <row r="41" spans="4:11" x14ac:dyDescent="0.3">
      <c r="D41">
        <v>1500</v>
      </c>
      <c r="E41">
        <f>D41*0.8</f>
        <v>1200</v>
      </c>
      <c r="F41">
        <f>D41-E41</f>
        <v>300</v>
      </c>
      <c r="G41">
        <v>65.33</v>
      </c>
    </row>
    <row r="42" spans="4:11" x14ac:dyDescent="0.3">
      <c r="D42">
        <v>2500</v>
      </c>
      <c r="E42">
        <f>D42*0.8</f>
        <v>2000</v>
      </c>
      <c r="F42">
        <f>D42-E42</f>
        <v>500</v>
      </c>
      <c r="G42">
        <v>66</v>
      </c>
    </row>
    <row r="43" spans="4:11" x14ac:dyDescent="0.3">
      <c r="D43">
        <v>16464</v>
      </c>
      <c r="E43">
        <f>D43*0.8</f>
        <v>13171.2</v>
      </c>
      <c r="F43">
        <f>D43-E43</f>
        <v>3292.7999999999993</v>
      </c>
      <c r="G43">
        <v>72.510000000000005</v>
      </c>
    </row>
    <row r="45" spans="4:11" x14ac:dyDescent="0.3">
      <c r="K45" t="s">
        <v>15</v>
      </c>
    </row>
    <row r="48" spans="4:11" x14ac:dyDescent="0.3">
      <c r="K48">
        <v>0.42099999999999999</v>
      </c>
    </row>
    <row r="49" spans="4:11" x14ac:dyDescent="0.3">
      <c r="K49">
        <v>0.26700000000000002</v>
      </c>
    </row>
    <row r="50" spans="4:11" x14ac:dyDescent="0.3">
      <c r="K50">
        <v>0.19500000000000001</v>
      </c>
    </row>
    <row r="51" spans="4:11" x14ac:dyDescent="0.3">
      <c r="K51">
        <v>0.13800000000000001</v>
      </c>
    </row>
    <row r="52" spans="4:11" x14ac:dyDescent="0.3">
      <c r="K52">
        <v>0.10199999999999999</v>
      </c>
    </row>
    <row r="53" spans="4:11" x14ac:dyDescent="0.3">
      <c r="K53">
        <v>7.1999999999999995E-2</v>
      </c>
    </row>
    <row r="54" spans="4:11" x14ac:dyDescent="0.3">
      <c r="D54" s="1"/>
      <c r="K54">
        <v>4.7E-2</v>
      </c>
    </row>
    <row r="55" spans="4:11" x14ac:dyDescent="0.3">
      <c r="K55">
        <v>4.1000000000000002E-2</v>
      </c>
    </row>
    <row r="56" spans="4:11" x14ac:dyDescent="0.3">
      <c r="K56">
        <v>3.4000000000000002E-2</v>
      </c>
    </row>
    <row r="57" spans="4:11" x14ac:dyDescent="0.3">
      <c r="K57">
        <v>3.6999999999999998E-2</v>
      </c>
    </row>
    <row r="65" spans="4:10" x14ac:dyDescent="0.3">
      <c r="D65" s="1" t="s">
        <v>9</v>
      </c>
    </row>
    <row r="66" spans="4:10" x14ac:dyDescent="0.3">
      <c r="D66" t="s">
        <v>0</v>
      </c>
      <c r="E66" t="s">
        <v>1</v>
      </c>
      <c r="F66" t="s">
        <v>4</v>
      </c>
      <c r="G66" t="s">
        <v>2</v>
      </c>
      <c r="J66" t="s">
        <v>11</v>
      </c>
    </row>
    <row r="69" spans="4:10" x14ac:dyDescent="0.3">
      <c r="J69" t="s">
        <v>13</v>
      </c>
    </row>
    <row r="70" spans="4:10" x14ac:dyDescent="0.3">
      <c r="D70">
        <v>2000</v>
      </c>
      <c r="E70">
        <f t="shared" ref="E70:E73" si="4">D70*0.8</f>
        <v>1600</v>
      </c>
      <c r="F70">
        <f t="shared" ref="F70:F73" si="5">D70-E70</f>
        <v>400</v>
      </c>
      <c r="J70">
        <v>91.558441558441501</v>
      </c>
    </row>
    <row r="71" spans="4:10" x14ac:dyDescent="0.3">
      <c r="D71">
        <v>4000</v>
      </c>
      <c r="E71">
        <f t="shared" si="4"/>
        <v>3200</v>
      </c>
      <c r="F71">
        <f t="shared" si="5"/>
        <v>800</v>
      </c>
    </row>
    <row r="72" spans="4:10" x14ac:dyDescent="0.3">
      <c r="D72">
        <v>5000</v>
      </c>
      <c r="E72">
        <f t="shared" si="4"/>
        <v>4000</v>
      </c>
      <c r="F72">
        <f t="shared" si="5"/>
        <v>1000</v>
      </c>
      <c r="G72">
        <v>61.2</v>
      </c>
    </row>
    <row r="73" spans="4:10" x14ac:dyDescent="0.3">
      <c r="D73">
        <v>8850</v>
      </c>
      <c r="E73">
        <f t="shared" si="4"/>
        <v>7080</v>
      </c>
      <c r="F73">
        <f t="shared" si="5"/>
        <v>1770</v>
      </c>
      <c r="G73">
        <v>68.47</v>
      </c>
    </row>
    <row r="74" spans="4:10" x14ac:dyDescent="0.3">
      <c r="D74">
        <v>17706</v>
      </c>
      <c r="E74">
        <f>D74*0.8</f>
        <v>14164.800000000001</v>
      </c>
      <c r="F74">
        <f>D74-E74</f>
        <v>3541.1999999999989</v>
      </c>
      <c r="G74">
        <v>68.709999999999994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Morgan</dc:creator>
  <cp:lastModifiedBy>Ben Morgan</cp:lastModifiedBy>
  <dcterms:created xsi:type="dcterms:W3CDTF">2023-11-24T10:55:09Z</dcterms:created>
  <dcterms:modified xsi:type="dcterms:W3CDTF">2024-02-20T02:21:09Z</dcterms:modified>
</cp:coreProperties>
</file>