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/Library/Application Support/factorio/mods/dev/nuclear-overhaul/archive/"/>
    </mc:Choice>
  </mc:AlternateContent>
  <xr:revisionPtr revIDLastSave="0" documentId="13_ncr:1_{FEF64881-314F-9C46-810E-96F0F932D82C}" xr6:coauthVersionLast="47" xr6:coauthVersionMax="47" xr10:uidLastSave="{00000000-0000-0000-0000-000000000000}"/>
  <bookViews>
    <workbookView xWindow="380" yWindow="500" windowWidth="28040" windowHeight="16200" xr2:uid="{1B6C6798-AF93-1F44-BC89-754C0E54CFD8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1" l="1"/>
  <c r="B14" i="1"/>
  <c r="B6" i="1"/>
  <c r="D6" i="1" s="1"/>
  <c r="E7" i="1" s="1"/>
  <c r="C29" i="1"/>
  <c r="C27" i="1"/>
  <c r="C28" i="1"/>
  <c r="C26" i="1"/>
  <c r="F23" i="1"/>
  <c r="F15" i="1"/>
  <c r="F7" i="1"/>
  <c r="C23" i="1"/>
  <c r="C15" i="1"/>
  <c r="D23" i="1"/>
  <c r="D10" i="1"/>
  <c r="D22" i="1"/>
  <c r="E23" i="1" s="1"/>
  <c r="D21" i="1"/>
  <c r="D20" i="1"/>
  <c r="D19" i="1"/>
  <c r="D18" i="1"/>
  <c r="D15" i="1"/>
  <c r="D14" i="1"/>
  <c r="D13" i="1"/>
  <c r="D12" i="1"/>
  <c r="D11" i="1"/>
  <c r="D3" i="1"/>
  <c r="D4" i="1"/>
  <c r="D5" i="1"/>
  <c r="D7" i="1"/>
  <c r="D2" i="1"/>
  <c r="C7" i="1"/>
  <c r="E15" i="1" l="1"/>
  <c r="G5" i="1" s="1"/>
  <c r="H5" i="1"/>
  <c r="J5" i="1" s="1"/>
  <c r="M2" i="1" l="1"/>
  <c r="M3" i="1" s="1"/>
  <c r="O3" i="1" s="1"/>
  <c r="G3" i="1"/>
  <c r="G10" i="1"/>
  <c r="O2" i="1"/>
  <c r="I5" i="1" s="1"/>
  <c r="I3" i="1" s="1"/>
</calcChain>
</file>

<file path=xl/sharedStrings.xml><?xml version="1.0" encoding="utf-8"?>
<sst xmlns="http://schemas.openxmlformats.org/spreadsheetml/2006/main" count="54" uniqueCount="27">
  <si>
    <t>Pipes</t>
  </si>
  <si>
    <t>H Boiler</t>
  </si>
  <si>
    <t>Turbine</t>
  </si>
  <si>
    <t>H Pipe</t>
  </si>
  <si>
    <t>U Pipe</t>
  </si>
  <si>
    <t>Count</t>
  </si>
  <si>
    <t>Resource</t>
  </si>
  <si>
    <t>Cumulative</t>
  </si>
  <si>
    <t>Reactor 1</t>
  </si>
  <si>
    <t>Reactor 2</t>
  </si>
  <si>
    <t>Reactor 3</t>
  </si>
  <si>
    <t>TOT Res</t>
  </si>
  <si>
    <t>Power</t>
  </si>
  <si>
    <t>Power (MW)</t>
  </si>
  <si>
    <t>AVG. NUCLEAR</t>
  </si>
  <si>
    <t>Res/Power ratio</t>
  </si>
  <si>
    <t>AVG. SOLARS</t>
  </si>
  <si>
    <t>Solar Panel</t>
  </si>
  <si>
    <t>Accumulator</t>
  </si>
  <si>
    <t>Solar coeff</t>
  </si>
  <si>
    <t>Nuclear coeff</t>
  </si>
  <si>
    <t>#N reactors for 10 GW</t>
  </si>
  <si>
    <t>Fuel values</t>
  </si>
  <si>
    <t>U Mox</t>
  </si>
  <si>
    <t>Pu Mox</t>
  </si>
  <si>
    <t>Heat boiler</t>
  </si>
  <si>
    <t>Th Mox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</si>
</sst>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4" formatCode="_-* #,##0_-;\-* #,##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2" fontId="3" fillId="0" borderId="7" xfId="0" applyNumberFormat="1" applyFont="1" applyBorder="1" applyAlignment="1">
      <alignment horizontal="center"/>
    </xf>
    <xf numFmtId="2" fontId="3" fillId="0" borderId="8" xfId="0" applyNumberFormat="1" applyFon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74" fontId="0" fillId="0" borderId="7" xfId="1" applyNumberFormat="1" applyFont="1" applyBorder="1"/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" fontId="4" fillId="0" borderId="7" xfId="0" applyNumberFormat="1" applyFont="1" applyBorder="1" applyAlignment="1">
      <alignment horizontal="center"/>
    </xf>
    <xf numFmtId="1" fontId="4" fillId="0" borderId="8" xfId="0" applyNumberFormat="1" applyFont="1" applyBorder="1" applyAlignment="1">
      <alignment horizontal="center"/>
    </xf>
    <xf numFmtId="1" fontId="0" fillId="0" borderId="0" xfId="0" applyNumberFormat="1" applyBorder="1"/>
    <xf numFmtId="1" fontId="0" fillId="0" borderId="3" xfId="0" applyNumberFormat="1" applyBorder="1"/>
    <xf numFmtId="1" fontId="0" fillId="0" borderId="4" xfId="0" applyNumberFormat="1" applyBorder="1"/>
    <xf numFmtId="0" fontId="2" fillId="0" borderId="0" xfId="0" applyFon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EAD26-8D18-0546-87F8-4A4B20876372}">
  <dimension ref="A1:O29"/>
  <sheetViews>
    <sheetView tabSelected="1" workbookViewId="0">
      <selection activeCell="I9" sqref="I9"/>
    </sheetView>
  </sheetViews>
  <sheetFormatPr baseColWidth="10" defaultRowHeight="16" x14ac:dyDescent="0.2"/>
  <cols>
    <col min="6" max="6" width="11.6640625" bestFit="1" customWidth="1"/>
    <col min="7" max="7" width="12" bestFit="1" customWidth="1"/>
    <col min="9" max="9" width="13" bestFit="1" customWidth="1"/>
    <col min="12" max="12" width="11.5" bestFit="1" customWidth="1"/>
    <col min="13" max="13" width="11.6640625" bestFit="1" customWidth="1"/>
    <col min="15" max="15" width="11.6640625" bestFit="1" customWidth="1"/>
  </cols>
  <sheetData>
    <row r="1" spans="1:15" x14ac:dyDescent="0.2">
      <c r="B1" t="s">
        <v>5</v>
      </c>
      <c r="C1" t="s">
        <v>6</v>
      </c>
      <c r="D1" t="s">
        <v>7</v>
      </c>
      <c r="G1" s="14" t="s">
        <v>14</v>
      </c>
      <c r="H1" s="15"/>
      <c r="I1" s="23" t="s">
        <v>16</v>
      </c>
      <c r="J1" s="24"/>
      <c r="M1" t="s">
        <v>5</v>
      </c>
      <c r="N1" t="s">
        <v>6</v>
      </c>
      <c r="O1" t="s">
        <v>7</v>
      </c>
    </row>
    <row r="2" spans="1:15" x14ac:dyDescent="0.2">
      <c r="A2" s="3" t="s">
        <v>0</v>
      </c>
      <c r="B2" s="4">
        <v>100</v>
      </c>
      <c r="C2" s="4">
        <v>1</v>
      </c>
      <c r="D2" s="5">
        <f>B2*C2</f>
        <v>100</v>
      </c>
      <c r="G2" s="16" t="s">
        <v>15</v>
      </c>
      <c r="H2" s="17"/>
      <c r="I2" s="25" t="s">
        <v>15</v>
      </c>
      <c r="J2" s="26"/>
      <c r="L2" s="3" t="s">
        <v>17</v>
      </c>
      <c r="M2" s="30">
        <f>H5/J6/0.06/0.7</f>
        <v>7095.2380952380963</v>
      </c>
      <c r="N2" s="4">
        <v>62.5</v>
      </c>
      <c r="O2" s="31">
        <f>N2*M2</f>
        <v>443452.38095238101</v>
      </c>
    </row>
    <row r="3" spans="1:15" x14ac:dyDescent="0.2">
      <c r="A3" s="6" t="s">
        <v>4</v>
      </c>
      <c r="B3" s="1">
        <v>50</v>
      </c>
      <c r="C3" s="1">
        <v>7.5</v>
      </c>
      <c r="D3" s="7">
        <f t="shared" ref="D3:D7" si="0">B3*C3</f>
        <v>375</v>
      </c>
      <c r="G3" s="18">
        <f>G5/H5</f>
        <v>117.50671140939598</v>
      </c>
      <c r="H3" s="19"/>
      <c r="I3" s="27">
        <f>I5/J5</f>
        <v>1728.0952380952383</v>
      </c>
      <c r="J3" s="28"/>
      <c r="L3" s="8" t="s">
        <v>18</v>
      </c>
      <c r="M3" s="2">
        <f>M2/25*21</f>
        <v>5960.0000000000009</v>
      </c>
      <c r="N3" s="2">
        <v>12</v>
      </c>
      <c r="O3" s="9">
        <f>N3*M3</f>
        <v>71520.000000000015</v>
      </c>
    </row>
    <row r="4" spans="1:15" x14ac:dyDescent="0.2">
      <c r="A4" s="6" t="s">
        <v>3</v>
      </c>
      <c r="B4" s="1">
        <v>30</v>
      </c>
      <c r="C4" s="1">
        <v>70</v>
      </c>
      <c r="D4" s="7">
        <f t="shared" si="0"/>
        <v>2100</v>
      </c>
      <c r="G4" s="3" t="s">
        <v>11</v>
      </c>
      <c r="H4" s="12" t="s">
        <v>12</v>
      </c>
      <c r="I4" s="3" t="s">
        <v>11</v>
      </c>
      <c r="J4" s="12" t="s">
        <v>12</v>
      </c>
    </row>
    <row r="5" spans="1:15" x14ac:dyDescent="0.2">
      <c r="A5" s="6" t="s">
        <v>1</v>
      </c>
      <c r="B5" s="1">
        <v>6</v>
      </c>
      <c r="C5" s="1">
        <v>160</v>
      </c>
      <c r="D5" s="7">
        <f t="shared" si="0"/>
        <v>960</v>
      </c>
      <c r="G5" s="22">
        <f>E7+E15+E23</f>
        <v>35017</v>
      </c>
      <c r="H5" s="13">
        <f>F7+F15+F23</f>
        <v>298</v>
      </c>
      <c r="I5" s="22">
        <f>O2+O3</f>
        <v>514972.38095238101</v>
      </c>
      <c r="J5" s="13">
        <f>H5</f>
        <v>298</v>
      </c>
    </row>
    <row r="6" spans="1:15" x14ac:dyDescent="0.2">
      <c r="A6" s="6" t="s">
        <v>2</v>
      </c>
      <c r="B6" s="1">
        <f>50*H6</f>
        <v>20</v>
      </c>
      <c r="C6" s="1">
        <v>180</v>
      </c>
      <c r="D6" s="7">
        <f t="shared" si="0"/>
        <v>3600</v>
      </c>
      <c r="E6" s="3" t="s">
        <v>11</v>
      </c>
      <c r="F6" s="5" t="s">
        <v>13</v>
      </c>
      <c r="G6" s="32" t="s">
        <v>20</v>
      </c>
      <c r="H6" s="32">
        <v>0.4</v>
      </c>
      <c r="I6" t="s">
        <v>19</v>
      </c>
      <c r="J6">
        <v>1</v>
      </c>
    </row>
    <row r="7" spans="1:15" x14ac:dyDescent="0.2">
      <c r="A7" s="8" t="s">
        <v>8</v>
      </c>
      <c r="B7" s="2">
        <v>1</v>
      </c>
      <c r="C7" s="2">
        <f>400+400*5+500+9*200</f>
        <v>4700</v>
      </c>
      <c r="D7" s="9">
        <f t="shared" si="0"/>
        <v>4700</v>
      </c>
      <c r="E7" s="8">
        <f>SUM(D2:D7)</f>
        <v>11835</v>
      </c>
      <c r="F7" s="9">
        <f>1000*0.3*H6</f>
        <v>120</v>
      </c>
    </row>
    <row r="9" spans="1:15" x14ac:dyDescent="0.2">
      <c r="B9" t="s">
        <v>5</v>
      </c>
      <c r="C9" t="s">
        <v>6</v>
      </c>
      <c r="D9" t="s">
        <v>7</v>
      </c>
      <c r="G9" s="10" t="s">
        <v>21</v>
      </c>
      <c r="H9" s="11"/>
    </row>
    <row r="10" spans="1:15" x14ac:dyDescent="0.2">
      <c r="A10" s="3" t="s">
        <v>0</v>
      </c>
      <c r="B10" s="4">
        <v>100</v>
      </c>
      <c r="C10" s="4">
        <v>1</v>
      </c>
      <c r="D10" s="5">
        <f>B10*C10</f>
        <v>100</v>
      </c>
      <c r="G10" s="20">
        <f>10000/H5*3</f>
        <v>100.67114093959732</v>
      </c>
      <c r="H10" s="21"/>
    </row>
    <row r="11" spans="1:15" x14ac:dyDescent="0.2">
      <c r="A11" s="6" t="s">
        <v>4</v>
      </c>
      <c r="B11" s="1">
        <v>50</v>
      </c>
      <c r="C11" s="1">
        <v>7.5</v>
      </c>
      <c r="D11" s="7">
        <f t="shared" ref="D11:D15" si="1">B11*C11</f>
        <v>375</v>
      </c>
    </row>
    <row r="12" spans="1:15" x14ac:dyDescent="0.2">
      <c r="A12" s="6" t="s">
        <v>3</v>
      </c>
      <c r="B12" s="1">
        <v>30</v>
      </c>
      <c r="C12" s="1">
        <v>70</v>
      </c>
      <c r="D12" s="7">
        <f t="shared" si="1"/>
        <v>2100</v>
      </c>
    </row>
    <row r="13" spans="1:15" x14ac:dyDescent="0.2">
      <c r="A13" s="6" t="s">
        <v>1</v>
      </c>
      <c r="B13" s="1">
        <v>4</v>
      </c>
      <c r="C13" s="1">
        <v>160</v>
      </c>
      <c r="D13" s="7">
        <f t="shared" si="1"/>
        <v>640</v>
      </c>
    </row>
    <row r="14" spans="1:15" x14ac:dyDescent="0.2">
      <c r="A14" s="6" t="s">
        <v>2</v>
      </c>
      <c r="B14" s="29">
        <f>32*H6</f>
        <v>12.8</v>
      </c>
      <c r="C14" s="1">
        <v>180</v>
      </c>
      <c r="D14" s="7">
        <f t="shared" si="1"/>
        <v>2304</v>
      </c>
      <c r="E14" s="3" t="s">
        <v>11</v>
      </c>
      <c r="F14" s="5" t="s">
        <v>13</v>
      </c>
    </row>
    <row r="15" spans="1:15" x14ac:dyDescent="0.2">
      <c r="A15" s="8" t="s">
        <v>9</v>
      </c>
      <c r="B15" s="2">
        <v>1</v>
      </c>
      <c r="C15" s="2">
        <f>336+336*5+420+9*168</f>
        <v>3948</v>
      </c>
      <c r="D15" s="9">
        <f t="shared" si="1"/>
        <v>3948</v>
      </c>
      <c r="E15" s="8">
        <f>SUM(D10:D15)</f>
        <v>9467</v>
      </c>
      <c r="F15" s="9">
        <f>500*0.35*H6</f>
        <v>70</v>
      </c>
    </row>
    <row r="17" spans="1:6" x14ac:dyDescent="0.2">
      <c r="B17" t="s">
        <v>5</v>
      </c>
      <c r="C17" t="s">
        <v>6</v>
      </c>
      <c r="D17" t="s">
        <v>7</v>
      </c>
    </row>
    <row r="18" spans="1:6" x14ac:dyDescent="0.2">
      <c r="A18" s="3" t="s">
        <v>0</v>
      </c>
      <c r="B18" s="4">
        <v>100</v>
      </c>
      <c r="C18" s="4">
        <v>1</v>
      </c>
      <c r="D18" s="5">
        <f>B18*C18</f>
        <v>100</v>
      </c>
    </row>
    <row r="19" spans="1:6" x14ac:dyDescent="0.2">
      <c r="A19" s="6" t="s">
        <v>4</v>
      </c>
      <c r="B19" s="1">
        <v>50</v>
      </c>
      <c r="C19" s="1">
        <v>7.5</v>
      </c>
      <c r="D19" s="7">
        <f t="shared" ref="D19:D23" si="2">B19*C19</f>
        <v>375</v>
      </c>
    </row>
    <row r="20" spans="1:6" x14ac:dyDescent="0.2">
      <c r="A20" s="6" t="s">
        <v>3</v>
      </c>
      <c r="B20" s="1">
        <v>30</v>
      </c>
      <c r="C20" s="1">
        <v>70</v>
      </c>
      <c r="D20" s="7">
        <f t="shared" si="2"/>
        <v>2100</v>
      </c>
    </row>
    <row r="21" spans="1:6" x14ac:dyDescent="0.2">
      <c r="A21" s="6" t="s">
        <v>1</v>
      </c>
      <c r="B21" s="1">
        <v>6</v>
      </c>
      <c r="C21" s="1">
        <v>160</v>
      </c>
      <c r="D21" s="7">
        <f t="shared" si="2"/>
        <v>960</v>
      </c>
    </row>
    <row r="22" spans="1:6" x14ac:dyDescent="0.2">
      <c r="A22" s="6" t="s">
        <v>2</v>
      </c>
      <c r="B22" s="1">
        <f>50*H6</f>
        <v>20</v>
      </c>
      <c r="C22" s="1">
        <v>180</v>
      </c>
      <c r="D22" s="7">
        <f t="shared" si="2"/>
        <v>3600</v>
      </c>
      <c r="E22" s="3" t="s">
        <v>11</v>
      </c>
      <c r="F22" s="5" t="s">
        <v>13</v>
      </c>
    </row>
    <row r="23" spans="1:6" x14ac:dyDescent="0.2">
      <c r="A23" s="8" t="s">
        <v>10</v>
      </c>
      <c r="B23" s="2">
        <v>1</v>
      </c>
      <c r="C23" s="2">
        <f>560+560*5+700+9*280</f>
        <v>6580</v>
      </c>
      <c r="D23" s="9">
        <f t="shared" si="2"/>
        <v>6580</v>
      </c>
      <c r="E23" s="8">
        <f>SUM(D18:D23)</f>
        <v>13715</v>
      </c>
      <c r="F23" s="9">
        <f>600*0.45*H6</f>
        <v>108</v>
      </c>
    </row>
    <row r="25" spans="1:6" x14ac:dyDescent="0.2">
      <c r="A25" t="s">
        <v>22</v>
      </c>
    </row>
    <row r="26" spans="1:6" x14ac:dyDescent="0.2">
      <c r="A26" s="3" t="s">
        <v>23</v>
      </c>
      <c r="B26" s="4">
        <v>64</v>
      </c>
      <c r="C26" s="5">
        <f>B26*0.4</f>
        <v>25.6</v>
      </c>
    </row>
    <row r="27" spans="1:6" x14ac:dyDescent="0.2">
      <c r="A27" s="6" t="s">
        <v>24</v>
      </c>
      <c r="B27" s="1">
        <v>86</v>
      </c>
      <c r="C27" s="7">
        <f t="shared" ref="C27:C29" si="3">B27*0.4</f>
        <v>34.4</v>
      </c>
    </row>
    <row r="28" spans="1:6" x14ac:dyDescent="0.2">
      <c r="A28" s="6" t="s">
        <v>26</v>
      </c>
      <c r="B28" s="1">
        <v>128</v>
      </c>
      <c r="C28" s="7">
        <f t="shared" si="3"/>
        <v>51.2</v>
      </c>
    </row>
    <row r="29" spans="1:6" x14ac:dyDescent="0.2">
      <c r="A29" s="8" t="s">
        <v>25</v>
      </c>
      <c r="B29" s="2">
        <v>50</v>
      </c>
      <c r="C29" s="9">
        <f t="shared" si="3"/>
        <v>20</v>
      </c>
    </row>
  </sheetData>
  <mergeCells count="8">
    <mergeCell ref="G9:H9"/>
    <mergeCell ref="G10:H10"/>
    <mergeCell ref="G1:H1"/>
    <mergeCell ref="G3:H3"/>
    <mergeCell ref="G2:H2"/>
    <mergeCell ref="I1:J1"/>
    <mergeCell ref="I3:J3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2023-01-29T00:04:42Z</dcterms:created>
  <dcterms:modified xsi:type="dcterms:W3CDTF">2023-01-29T00:57:53Z</dcterms:modified>
</cp:coreProperties>
</file>